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27AFF802-1C33-4594-A6BD-A4434E8FB3A6}" xr6:coauthVersionLast="47" xr6:coauthVersionMax="47" xr10:uidLastSave="{00000000-0000-0000-0000-000000000000}"/>
  <bookViews>
    <workbookView xWindow="-7275" yWindow="-16320" windowWidth="29040" windowHeight="15720" tabRatio="688" activeTab="13"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 r:id="rId21"/>
    <externalReference r:id="rId22"/>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Sheep!$H$883:$V$992</definedName>
    <definedName name="_xlnm._FilterDatabase" localSheetId="12" hidden="1">Understory!$G$177:$O$178</definedName>
    <definedName name="a_c2_c0" localSheetId="13">Sheep!$K$242:$M$242</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Annual!$K$462:$K$471</definedName>
    <definedName name="BaseLevelInput" localSheetId="10">HPR!$K$462:$K$471</definedName>
    <definedName name="BaseLevelInput" localSheetId="9">MPR!$K$462:$K$471</definedName>
    <definedName name="BaseLevelInput" localSheetId="12">Understory!$K$449:$K$458</definedName>
    <definedName name="capital_limit" localSheetId="17">Finance!$B$2</definedName>
    <definedName name="chem" localSheetId="3">Crop!$G$216:$AU$228</definedName>
    <definedName name="chem_by_lmu">Crop!$H$378:$Q$379</definedName>
    <definedName name="chem_cost" localSheetId="3">Crop!$G$196:$AA$208</definedName>
    <definedName name="chem_info">Crop!$I$396:$L$400</definedName>
    <definedName name="CPDry" localSheetId="11">Annual!$V$653:$V$662</definedName>
    <definedName name="CPDry" localSheetId="10">HPR!$V$653:$V$662</definedName>
    <definedName name="CPDry" localSheetId="9">MPR!$V$653:$V$662</definedName>
    <definedName name="CPDry" localSheetId="12">Understory!$V$640:$V$649</definedName>
    <definedName name="CPGrn" localSheetId="11">Annual!$X$517:$X$526</definedName>
    <definedName name="CPGrn" localSheetId="10">HPR!$X$517:$X$526</definedName>
    <definedName name="CPGrn" localSheetId="9">MPR!$X$517:$X$526</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Annual!$J$653:$J$752</definedName>
    <definedName name="DigDryAve" localSheetId="10">HPR!$J$653:$J$752</definedName>
    <definedName name="DigDryAve" localSheetId="9">MPR!$J$653:$J$752</definedName>
    <definedName name="DigDryAve" localSheetId="12">Understory!$J$640:$J$739</definedName>
    <definedName name="DigDryRange" localSheetId="11">Annual!$K$653:$K$752</definedName>
    <definedName name="DigDryRange" localSheetId="10">HPR!$K$653:$K$752</definedName>
    <definedName name="DigDryRange" localSheetId="9">MPR!$K$653:$K$752</definedName>
    <definedName name="DigDryRange" localSheetId="12">Understory!$K$640:$K$739</definedName>
    <definedName name="DigGrn" localSheetId="11">Annual!$J$517:$R$616</definedName>
    <definedName name="DigGrn" localSheetId="10">HPR!$J$517:$R$616</definedName>
    <definedName name="DigGrn" localSheetId="9">MPR!$J$517:$R$616</definedName>
    <definedName name="DigGrn" localSheetId="12">Understory!$J$504:$R$603</definedName>
    <definedName name="DigPOC" localSheetId="11">Annual!$I$892:$R$901</definedName>
    <definedName name="DigPOC" localSheetId="10">HPR!$I$892:$R$901</definedName>
    <definedName name="DigPOC" localSheetId="9">MPR!$I$892:$R$901</definedName>
    <definedName name="DigPOC" localSheetId="12">Understory!$I$879:$R$888</definedName>
    <definedName name="DigRednSenesce" localSheetId="11">Annual!$T$517:$T$616</definedName>
    <definedName name="DigRednSenesce" localSheetId="10">HPR!$T$517:$T$616</definedName>
    <definedName name="DigRednSenesce" localSheetId="9">MPR!$T$517:$T$616</definedName>
    <definedName name="DigRednSenesce" localSheetId="12">Understory!$T$504:$T$603</definedName>
    <definedName name="DigSpread" localSheetId="11">Annual!$V$517:$V$616</definedName>
    <definedName name="DigSpread" localSheetId="10">HPR!$V$517:$V$616</definedName>
    <definedName name="DigSpread" localSheetId="9">MPR!$V$517:$V$616</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Annual!$K$918:$S$1017</definedName>
    <definedName name="ErosionLimit" localSheetId="10">HPR!$K$918:$S$1017</definedName>
    <definedName name="ErosionLimit" localSheetId="9">MPR!$K$918:$S$1017</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Crop!$G$234:$AU$246</definedName>
    <definedName name="fert_by_lmu" localSheetId="3">Crop!$H$357:$Q$362</definedName>
    <definedName name="fert_info" localSheetId="3">Crop!$H$337:$M$342</definedName>
    <definedName name="fert_passes" localSheetId="3">Crop!$G$252:$AU$264</definedName>
    <definedName name="fert_prep">Labour!$N$100:$P$103</definedName>
    <definedName name="fixed_crop_monitoring">Labour!$E$126:$Q$127</definedName>
    <definedName name="fixed_rotphases">Crop!$H$159:$M$170</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Annual!$L$653:$L$752</definedName>
    <definedName name="FOODryH" localSheetId="10">HPR!$L$653:$L$752</definedName>
    <definedName name="FOODryH" localSheetId="9">MPR!$L$653:$L$752</definedName>
    <definedName name="FOODryH" localSheetId="12">Understory!$L$640:$L$739</definedName>
    <definedName name="FOOGrazePropn" localSheetId="11">Annual!$O$473:$O$476</definedName>
    <definedName name="FOOGrazePropn" localSheetId="10">HPR!$O$473:$O$476</definedName>
    <definedName name="FOOGrazePropn" localSheetId="9">MPR!$O$473:$O$476</definedName>
    <definedName name="FOOGrazePropn" localSheetId="12">Understory!$O$460:$O$463</definedName>
    <definedName name="FOOPOC" localSheetId="11">Annual!$T$892:$AC$901</definedName>
    <definedName name="FOOPOC" localSheetId="10">HPR!$T$892:$AC$901</definedName>
    <definedName name="FOOPOC" localSheetId="9">MPR!$T$892:$AC$901</definedName>
    <definedName name="FOOPOC" localSheetId="12">Understory!$T$879:$AC$888</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Sheep!$H$351:$H$353</definedName>
    <definedName name="i_a_len" localSheetId="13">Sheep!$L$350</definedName>
    <definedName name="i_adjp_cfw_initial_a" localSheetId="13">Sheep!$X$351:$X$353</definedName>
    <definedName name="i_adjp_fd_initial_a" localSheetId="13">Sheep!$Y$351:$Y$353</definedName>
    <definedName name="i_adjp_fl_initial_a" localSheetId="13">Sheep!$Z$351:$Z$353</definedName>
    <definedName name="i_adjp_lw_initial_a" localSheetId="13">Sheep!$W$351:$W$353</definedName>
    <definedName name="i_age_wean_a0g3" localSheetId="13">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CropGrazing!$K$121:$T$138</definedName>
    <definedName name="i_crop_growth_landuse_scalar_k" localSheetId="5">CropGrazing!$H$72:$H$89</definedName>
    <definedName name="i_crop_growth_zp6" localSheetId="5">CropGrazing!$K$72:$T$81</definedName>
    <definedName name="i_crop_landuse_exists_k1" localSheetId="1">General!$H$17:$H$34</definedName>
    <definedName name="i_crop_landuse_inc_k1" localSheetId="1">General!$I$17:$I$34</definedName>
    <definedName name="i_crop_me_eff_gainlose" localSheetId="5">CropGrazing!$L$141</definedName>
    <definedName name="i_cropgraze_consumption_factor_zp6" localSheetId="5">CropGrazing!$K$57:$T$66</definedName>
    <definedName name="i_cropgraze_defer_days" localSheetId="5">CropGrazing!$K$49</definedName>
    <definedName name="i_cropgraze_initial_dm" localSheetId="5">CropGrazing!$K$50</definedName>
    <definedName name="i_cropgraze_propn_area_grazed_kl" localSheetId="5">CropGrazing!$H$21:$P$38</definedName>
    <definedName name="i_cropgraze_wastage" localSheetId="5">CropGrazing!$J$147:$J$164</definedName>
    <definedName name="i_cropgraze_yield_reduction_k" localSheetId="5">CropGrazing!$K$177:$K$194</definedName>
    <definedName name="i_cropgraze_yield_reduction_scalar_zp6" localSheetId="5">CropGrazing!$K$198:$T$207</definedName>
    <definedName name="i_cropgrazing_inc" localSheetId="5">CropGrazing!$H$5</definedName>
    <definedName name="i_cropgrowth_lmu_factor_kl" localSheetId="5">CropGrazing!$K$92:$S$109</definedName>
    <definedName name="i_crp_c0_inc" localSheetId="3">Crop!$H$35</definedName>
    <definedName name="i_d_idx" localSheetId="13">Sheep!$J$262:$J$269</definedName>
    <definedName name="i_dam_cycle_diffman" localSheetId="13">Sheep!$J$408</definedName>
    <definedName name="i_dam_lsln_diffman_t" localSheetId="13">Sheep!$K$408:$N$408</definedName>
    <definedName name="i_dam_wean_diffman" localSheetId="13">Sheep!$I$408</definedName>
    <definedName name="i_date_born1st_idg3" localSheetId="13">Sheep!$R$285:$U$308</definedName>
    <definedName name="i_date_born1st_ig0" localSheetId="13">Sheep!$K$281:$M$283</definedName>
    <definedName name="i_date_born1st_ig1" localSheetId="13">Sheep!$N$281:$Q$283</definedName>
    <definedName name="i_date_born1st_iog2" localSheetId="13">Sheep!$N$285:$Q$308</definedName>
    <definedName name="i_date_cashflow_crop" localSheetId="3">Crop!$H$34</definedName>
    <definedName name="i_date_cashflow_stock_i" localSheetId="13">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Sheep!$M$215:$M$217</definedName>
    <definedName name="i_date_purch_ig0" localSheetId="13">Sheep!$O$787:$Q$789</definedName>
    <definedName name="i_date_sale_ig0" localSheetId="13">Sheep!$O$792:$Q$794</definedName>
    <definedName name="i_date_shear_sixg0" localSheetId="13">Sheep!$AC$676:$AE$747</definedName>
    <definedName name="i_date_shear_sixg1" localSheetId="13">Sheep!$AF$676:$AI$747</definedName>
    <definedName name="i_date_shear_sixg3" localSheetId="13">Sheep!$AJ$676:$AM$747</definedName>
    <definedName name="i_density_p6z" localSheetId="13">Sheep!$U$65:$U$164</definedName>
    <definedName name="i_dressp" localSheetId="13">Sheep!$J$50</definedName>
    <definedName name="i_dry_dmd_brk_z" localSheetId="11">Annual!$M$634:$V$634</definedName>
    <definedName name="i_dry_dmd_brk_z" localSheetId="10">HPR!$M$634:$V$634</definedName>
    <definedName name="i_dry_dmd_brk_z" localSheetId="9">MPR!$M$634:$V$634</definedName>
    <definedName name="i_dry_dmd_brk_z" localSheetId="12">Understory!$M$621:$V$621</definedName>
    <definedName name="i_dry_dmd_eogs_z" localSheetId="11">Annual!$M$633:$V$633</definedName>
    <definedName name="i_dry_dmd_eogs_z" localSheetId="10">HPR!$M$633:$V$633</definedName>
    <definedName name="i_dry_dmd_eogs_z" localSheetId="9">MPR!$M$633:$V$633</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Sheep!$J$396:$J$403</definedName>
    <definedName name="i_dry_sales_forced_o" localSheetId="13">Sheep!$I$396:$I$403</definedName>
    <definedName name="i_drys_retained_birth_est_o" localSheetId="13">Sheep!$M$396:$M$403</definedName>
    <definedName name="i_drys_retained_scan_est_o" localSheetId="13">Sheep!$L$396:$L$403</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Sheep!$J$997:$M$997</definedName>
    <definedName name="i_feedbud_pu_rates_h9" localSheetId="13">Sheep!$J$996:$M$996</definedName>
    <definedName name="i_feedselected_len" localSheetId="13">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Sheep!$R$414:$U$416</definedName>
    <definedName name="i_fvp1_offset_ig3" localSheetId="13">Sheep!$R$418:$U$420</definedName>
    <definedName name="i_fvp2_offset_ig3" localSheetId="13">Sheep!$R$422:$U$424</definedName>
    <definedName name="i_g_idx_dams" localSheetId="13">Sheep!$N$235:$Q$235</definedName>
    <definedName name="i_g_idx_offs" localSheetId="13">Sheep!$R$235:$U$235</definedName>
    <definedName name="i_g_idx_sire" localSheetId="13">Sheep!$K$235:$M$235</definedName>
    <definedName name="i_g3_inc" localSheetId="13">Sheep!$R$243:$U$243</definedName>
    <definedName name="i_gbal_og1" localSheetId="13">Sheep!$N$368:$Q$375</definedName>
    <definedName name="i_gender_propn_x" localSheetId="13">Sheep!$V$676:$V$678</definedName>
    <definedName name="i_grain_income_date" localSheetId="3">Crop!$H$31</definedName>
    <definedName name="i_gs_p7_end" localSheetId="1">General!$AE$108:$AF$108</definedName>
    <definedName name="i_h2_len" localSheetId="13">Sheep!$L$883</definedName>
    <definedName name="i_h5_len" localSheetId="13">Sheep!$M$883</definedName>
    <definedName name="i_hr_crop" localSheetId="5">CropGrazing!$K$53</definedName>
    <definedName name="i_hr_scalar" localSheetId="13">Sheep!$J$47</definedName>
    <definedName name="i_husb_operations_triggerlevels_h5h7h2" localSheetId="13">Sheep!$L$884:$W$991</definedName>
    <definedName name="i_i_idx" localSheetId="13">Sheep!$H$248:$H$250</definedName>
    <definedName name="i_i_len" localSheetId="13">Sheep!$K$253</definedName>
    <definedName name="i_initial_a1" localSheetId="13">Sheep!$J$351:$J$353</definedName>
    <definedName name="i_j2_len">FeedSupply!$L$58</definedName>
    <definedName name="i_join_cycles_ig1" localSheetId="13">Sheep!$N$346:$Q$348</definedName>
    <definedName name="i_k0_len" localSheetId="13">Sheep!$L$460</definedName>
    <definedName name="i_k1_len" localSheetId="13">Sheep!$L$474</definedName>
    <definedName name="i_k2_len" localSheetId="13">Sheep!$L$488</definedName>
    <definedName name="i_k3_idx_offs" localSheetId="13">Sheep!$J$254:$J$256</definedName>
    <definedName name="i_k3_len" localSheetId="13">Sheep!$L$610</definedName>
    <definedName name="i_k4_len" localSheetId="13">Sheep!$L$636</definedName>
    <definedName name="i_k5_len" localSheetId="13">Sheep!$L$650</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3">Sheep!$I$351:$I$353</definedName>
    <definedName name="i_mask_i" localSheetId="13">Sheep!$J$248:$J$250</definedName>
    <definedName name="i_mask_p8" localSheetId="13">Sheep!$J$337:$J$339</definedName>
    <definedName name="i_mask_z" localSheetId="1">General!$M$108:$M$117</definedName>
    <definedName name="i_masksire_i" localSheetId="13">Sheep!$I$248:$I$250</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Sheep!$O$782</definedName>
    <definedName name="i_nap_fert_scalar_r" localSheetId="3">Crop!$V$160:$V$170</definedName>
    <definedName name="i_nitrogen_applied_k" localSheetId="4">Emissions!$H$58:$H$88</definedName>
    <definedName name="i_node_is_fvp" localSheetId="1">General!$P$118:$R$118</definedName>
    <definedName name="i_non_cropable_area_l" localSheetId="1">General!$I$69:$I$77</definedName>
    <definedName name="i_o_len" localSheetId="13">Sheep!$L$253</definedName>
    <definedName name="i_off_btrt_diffman_t" localSheetId="13">Sheep!$K$409:$N$409</definedName>
    <definedName name="i_off_cycle_diffman" localSheetId="13">Sheep!$J$409</definedName>
    <definedName name="i_off_wean_diffman" localSheetId="13">Sheep!$I$409</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3">Sheep!$K$171:$M$171</definedName>
    <definedName name="i_pmb_p4s" localSheetId="13">Sheep!$K$173:$M$184</definedName>
    <definedName name="i_poc_inc" localSheetId="3">Crop!$I$120</definedName>
    <definedName name="i_property_id" localSheetId="1">General!$I$6</definedName>
    <definedName name="i_propn_e_i" localSheetId="13">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Sheep!$L$675</definedName>
    <definedName name="i_sales_age_tsg3" localSheetId="13">Sheep!$Y$836:$AB$862</definedName>
    <definedName name="i_sales_propn_min_g0" localSheetId="13">Sheep!$K$753:$M$760</definedName>
    <definedName name="i_sales_propn_min_g1" localSheetId="13">Sheep!$N$753:$Q$760</definedName>
    <definedName name="i_sales_propn_min_g3" localSheetId="13">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Sheep!$I$388:$I$392</definedName>
    <definedName name="i_scan_og1" localSheetId="13">Sheep!$N$358:$Q$365</definedName>
    <definedName name="i_season_propn_z" localSheetId="1">General!$L$108:$L$117</definedName>
    <definedName name="i_seeding_freq_r" localSheetId="3">Crop!$T$160:$T$170</definedName>
    <definedName name="i_sf" localSheetId="13">Sheep!$J$45</definedName>
    <definedName name="i_shear_len" localSheetId="13">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3">Sheep!$K$341:$M$343</definedName>
    <definedName name="i_sire_propn_oig1" localSheetId="13">Sheep!$N$311:$Q$334</definedName>
    <definedName name="i_sire_recovery" localSheetId="13">Sheep!$H$337</definedName>
    <definedName name="i_slp_diet_propn_zp6" localSheetId="6">Saltbush!$R$56:$R$155</definedName>
    <definedName name="i_soil_production_z_l" localSheetId="3">Crop!$I$313:$R$323</definedName>
    <definedName name="i_soil_production_zl" localSheetId="11">Annual!$J$206:$R$215</definedName>
    <definedName name="i_soil_production_zl" localSheetId="10">HPR!$J$206:$R$215</definedName>
    <definedName name="i_soil_production_zl" localSheetId="9">MPR!$J$206:$R$215</definedName>
    <definedName name="i_soil_production_zl" localSheetId="12">Understory!$J$193:$R$202</definedName>
    <definedName name="i_startyear" localSheetId="13">Sheep!$I$252</definedName>
    <definedName name="i_steepness" localSheetId="13">Sheep!$J$44</definedName>
    <definedName name="i_stk_c0_inc" localSheetId="13">Sheep!$O$215</definedName>
    <definedName name="i_supplement_zp6">Sheep!$V$65:$V$164</definedName>
    <definedName name="i_t0_len" localSheetId="13">Sheep!$K$782</definedName>
    <definedName name="i_t2_len" localSheetId="13">Sheep!$L$826</definedName>
    <definedName name="i_t3_len" localSheetId="13">Sheep!$L$834</definedName>
    <definedName name="i_target_weight_tsg3" localSheetId="13">Sheep!$AC$836:$AF$862</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Crop!$Q$160:$Q$170</definedName>
    <definedName name="i_vm_p4" localSheetId="13">Sheep!$J$173:$J$184</definedName>
    <definedName name="i_wean_og1" localSheetId="13">Sheep!$N$378:$Q$385</definedName>
    <definedName name="i_wg_propn_p6" localSheetId="13">Sheep!$J$202:$S$202</definedName>
    <definedName name="i_ws_p4" localSheetId="13">Sheep!$R$173:$R$184</definedName>
    <definedName name="i_x_idx" localSheetId="13">Sheep!$J$676:$J$678</definedName>
    <definedName name="i_x_len" localSheetId="13">Sheep!$M$675</definedName>
    <definedName name="i_z_idx" localSheetId="1">General!$K$108:$K$117</definedName>
    <definedName name="i_z_len" localSheetId="13">Sheep!$L$428</definedName>
    <definedName name="ia_g0_g1" localSheetId="13">Sheep!$N$238:$Q$238</definedName>
    <definedName name="ia_g1_g2" localSheetId="13">Sheep!$R$239:$U$239</definedName>
    <definedName name="ia_g3_g0" localSheetId="13">Sheep!$K$237:$M$237</definedName>
    <definedName name="ia_g3_g1" localSheetId="13">Sheep!$N$237:$Q$237</definedName>
    <definedName name="ia_i_idg2" localSheetId="13">Sheep!$AC$254:$AF$277</definedName>
    <definedName name="ia_r1_zig0" localSheetId="13">Sheep!$K$429:$M$458</definedName>
    <definedName name="ia_r1_zig1" localSheetId="13">Sheep!$N$429:$Q$458</definedName>
    <definedName name="ia_r1_zig3" localSheetId="13">Sheep!$R$429:$U$458</definedName>
    <definedName name="ia_r2_ik0g1" localSheetId="13">Sheep!$N$461:$Q$472</definedName>
    <definedName name="ia_r2_ik0g3" localSheetId="13">Sheep!$R$461:$U$472</definedName>
    <definedName name="ia_r2_ik1g1" localSheetId="13">Sheep!$N$475:$Q$486</definedName>
    <definedName name="ia_r2_ik3g3" localSheetId="13">Sheep!$R$611:$U$634</definedName>
    <definedName name="ia_r2_ik4g3" localSheetId="13">Sheep!$R$637:$U$648</definedName>
    <definedName name="ia_r2_ik5g3" localSheetId="13">Sheep!$R$651:$U$665</definedName>
    <definedName name="ia_r2_isk2g1" localSheetId="13">Sheep!$N$489:$Q$608</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Annual!$K$232:$S$331</definedName>
    <definedName name="LowFOO" localSheetId="10">HPR!$K$232:$S$331</definedName>
    <definedName name="LowFOO" localSheetId="9">MPR!$K$232:$S$331</definedName>
    <definedName name="LowFOO" localSheetId="12">Understory!$K$219:$S$318</definedName>
    <definedName name="LowPGR" localSheetId="11">Annual!$V$232:$AD$331</definedName>
    <definedName name="LowPGR" localSheetId="10">HPR!$V$232:$AD$331</definedName>
    <definedName name="LowPGR" localSheetId="9">MPR!$V$232:$AD$331</definedName>
    <definedName name="LowPGR" localSheetId="12">Understory!$V$219:$AD$318</definedName>
    <definedName name="MaintenanceEff" localSheetId="11">Annual!$L$1035:$P$1044</definedName>
    <definedName name="MaintenanceEff" localSheetId="10">HPR!$L$1035:$P$1044</definedName>
    <definedName name="MaintenanceEff" localSheetId="9">MPR!$L$1035:$P$1044</definedName>
    <definedName name="MaintenanceEff" localSheetId="12">Understory!$L$1022:$P$1031</definedName>
    <definedName name="MaintenanceNV" localSheetId="11">Annual!$L$1046</definedName>
    <definedName name="MaintenanceNV" localSheetId="10">HPR!$L$1046</definedName>
    <definedName name="MaintenanceNV" localSheetId="12">Understory!$L$1033</definedName>
    <definedName name="MaintenanceNV">MPR!$L$1046</definedName>
    <definedName name="max_casual">Labour!$L$17</definedName>
    <definedName name="max_casual_seedharv">Labour!$L$20</definedName>
    <definedName name="max_managers">Labour!$H$17</definedName>
    <definedName name="max_perm">Labour!$J$17</definedName>
    <definedName name="MedFOO" localSheetId="11">Annual!$K$346:$S$445</definedName>
    <definedName name="MedFOO" localSheetId="10">HPR!$K$346:$S$445</definedName>
    <definedName name="MedFOO" localSheetId="9">MPR!$K$346:$S$445</definedName>
    <definedName name="MedFOO" localSheetId="12">Understory!$K$333:$S$432</definedName>
    <definedName name="MedPGR" localSheetId="11">Annual!$V$346:$AD$445</definedName>
    <definedName name="MedPGR" localSheetId="10">HPR!$V$346:$AD$445</definedName>
    <definedName name="MedPGR" localSheetId="9">MPR!$V$346:$AD$445</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Annual!$M$462:$V$471</definedName>
    <definedName name="PGRScalarH" localSheetId="10">HPR!$M$462:$M$471</definedName>
    <definedName name="PGRScalarH" localSheetId="9">MPR!$M$462:$M$471</definedName>
    <definedName name="PGRScalarH" localSheetId="12">Understory!$M$449:$V$458</definedName>
    <definedName name="planning">Labour!$J$72:$L$83</definedName>
    <definedName name="poc_destock">Crop!$I$121</definedName>
    <definedName name="POCCons" localSheetId="11">Annual!$M$773:$U$872</definedName>
    <definedName name="POCCons" localSheetId="10">HPR!$M$773:$U$872</definedName>
    <definedName name="POCCons" localSheetId="9">MPR!$M$773:$U$872</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Crop!$G$461:$Q$492</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Crop!$H$64:$P$73</definedName>
    <definedName name="seeding_penalty_scalar_kz" localSheetId="3">Crop!$H$75:$R$93</definedName>
    <definedName name="seeding_rate" localSheetId="3">Crop!$I$415:$R$446</definedName>
    <definedName name="seeding_rate_lmu_adj" localSheetId="15">Mach!$A$47:$B$56</definedName>
    <definedName name="seeding_yield_penalty" localSheetId="3">Crop!$H$44:$P$62</definedName>
    <definedName name="SenesceEOS" localSheetId="11">Annual!$T$494:$AC$503</definedName>
    <definedName name="SenesceEOS" localSheetId="10">HPR!$M$494:$V$503</definedName>
    <definedName name="SenesceEOS" localSheetId="9">MPR!$M$494:$V$503</definedName>
    <definedName name="SenesceEOS" localSheetId="12">Understory!$T$481:$AC$490</definedName>
    <definedName name="SenescePropn" localSheetId="11">Annual!$I$494:$R$503</definedName>
    <definedName name="SenescePropn" localSheetId="10">HPR!$K$494:$K$503</definedName>
    <definedName name="SenescePropn" localSheetId="9">MPR!$K$494:$K$503</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5">Mach!$B$59</definedName>
    <definedName name="stubble_handling" localSheetId="16">CropResidue!$H$36:$H$53</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Crop!$J$148</definedName>
    <definedName name="variable_crop_monitoring">Labour!$E$132:$Q$150</definedName>
    <definedName name="yield_by_lmu" localSheetId="3">Crop!$I$279:$R$297</definedName>
    <definedName name="YieldBySoil.i">[2]Rotation!$J$47:$V$59</definedName>
    <definedName name="YieldBySoil.n">[2]Rotation!$H$47:$H$59</definedName>
    <definedName name="yields" localSheetId="3">Crop!$G$175:$Q$186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5" i="22" l="1"/>
  <c r="G43" i="6"/>
  <c r="E140" i="10"/>
  <c r="G108" i="10"/>
  <c r="G28" i="23"/>
  <c r="G79" i="23" s="1"/>
  <c r="I99" i="23" s="1"/>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58" i="30"/>
  <c r="G474" i="1"/>
  <c r="I428" i="1"/>
  <c r="I287" i="1"/>
  <c r="H104" i="1"/>
  <c r="T104" i="1" s="1"/>
  <c r="I104" i="1"/>
  <c r="U104" i="1" s="1"/>
  <c r="J104" i="1"/>
  <c r="V104" i="1" s="1"/>
  <c r="K104" i="1"/>
  <c r="W104" i="1" s="1"/>
  <c r="L104" i="1"/>
  <c r="X104" i="1" s="1"/>
  <c r="M104" i="1"/>
  <c r="N104" i="1"/>
  <c r="O104" i="1"/>
  <c r="P104" i="1"/>
  <c r="Q104" i="1"/>
  <c r="AC104" i="1" s="1"/>
  <c r="R104" i="1"/>
  <c r="AD104" i="1" s="1"/>
  <c r="Y104" i="1"/>
  <c r="Z104" i="1"/>
  <c r="AA104" i="1"/>
  <c r="AB104" i="1"/>
  <c r="H52" i="1"/>
  <c r="H83" i="1" s="1"/>
  <c r="L29" i="30"/>
  <c r="L30" i="30"/>
  <c r="L31" i="30"/>
  <c r="L32" i="30"/>
  <c r="L33" i="30"/>
  <c r="L34" i="30"/>
  <c r="L35" i="30"/>
  <c r="L36" i="30"/>
  <c r="L37" i="30"/>
  <c r="L38" i="30"/>
  <c r="L39" i="30"/>
  <c r="L40" i="30"/>
  <c r="L41" i="30"/>
  <c r="L42" i="30"/>
  <c r="L43" i="30"/>
  <c r="L44" i="30"/>
  <c r="L45" i="30"/>
  <c r="L28" i="30"/>
  <c r="J184" i="23" l="1"/>
  <c r="I154" i="23"/>
  <c r="I128" i="23"/>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G206" i="29" l="1"/>
  <c r="G219" i="28"/>
  <c r="G219" i="27"/>
  <c r="G219" i="9"/>
  <c r="G327" i="1"/>
  <c r="G38" i="23"/>
  <c r="G37" i="23"/>
  <c r="G36" i="23"/>
  <c r="G35" i="23"/>
  <c r="G34" i="23"/>
  <c r="G33" i="23"/>
  <c r="G32" i="23"/>
  <c r="G31" i="23"/>
  <c r="G30" i="23"/>
  <c r="G29" i="23"/>
  <c r="G27" i="23"/>
  <c r="G26" i="23"/>
  <c r="G25" i="23"/>
  <c r="G24" i="23"/>
  <c r="G23" i="23"/>
  <c r="G22" i="23"/>
  <c r="G21" i="23"/>
  <c r="L20" i="9"/>
  <c r="M20" i="9" s="1"/>
  <c r="N20" i="9" s="1"/>
  <c r="O20" i="9" s="1"/>
  <c r="P20" i="9" s="1"/>
  <c r="Q20" i="9" s="1"/>
  <c r="R20" i="9" s="1"/>
  <c r="S20" i="9" s="1"/>
  <c r="T20" i="9" s="1"/>
  <c r="L20" i="27"/>
  <c r="M20" i="27" s="1"/>
  <c r="N20" i="27" s="1"/>
  <c r="O20" i="27" s="1"/>
  <c r="P20" i="27" s="1"/>
  <c r="Q20" i="27" s="1"/>
  <c r="R20" i="27" s="1"/>
  <c r="S20" i="27" s="1"/>
  <c r="T20" i="27" s="1"/>
  <c r="J137"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66" i="1"/>
  <c r="V166" i="1" s="1"/>
  <c r="T167" i="1"/>
  <c r="V167" i="1" s="1"/>
  <c r="T168" i="1"/>
  <c r="V168" i="1" s="1"/>
  <c r="T169" i="1"/>
  <c r="V169" i="1" s="1"/>
  <c r="T170" i="1"/>
  <c r="V170" i="1" s="1"/>
  <c r="T165" i="1"/>
  <c r="V165" i="1" s="1"/>
  <c r="T164" i="1"/>
  <c r="V164" i="1" s="1"/>
  <c r="T163" i="1"/>
  <c r="V163" i="1" s="1"/>
  <c r="T162" i="1"/>
  <c r="V162" i="1" s="1"/>
  <c r="T161" i="1"/>
  <c r="V161" i="1" s="1"/>
  <c r="T160" i="1"/>
  <c r="V160" i="1" s="1"/>
  <c r="G50" i="30" l="1"/>
  <c r="H28" i="30"/>
  <c r="G10" i="30" l="1"/>
  <c r="G21" i="30"/>
  <c r="G96" i="30"/>
  <c r="L342" i="1"/>
  <c r="L341" i="1"/>
  <c r="L340" i="1"/>
  <c r="L339" i="1"/>
  <c r="L338" i="1"/>
  <c r="G472"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1"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2" i="1" l="1"/>
  <c r="L20" i="28" l="1"/>
  <c r="M20" i="28" s="1"/>
  <c r="N20" i="28" s="1"/>
  <c r="O20" i="28" s="1"/>
  <c r="P20" i="28" s="1"/>
  <c r="Q20" i="28" s="1"/>
  <c r="R20" i="28" s="1"/>
  <c r="S20" i="28" s="1"/>
  <c r="T20" i="28" s="1"/>
  <c r="G36" i="11" l="1"/>
  <c r="K34" i="11"/>
  <c r="R114" i="1" l="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7" i="1"/>
  <c r="Q107" i="1"/>
  <c r="P107" i="1"/>
  <c r="O107" i="1"/>
  <c r="N107" i="1"/>
  <c r="M107" i="1"/>
  <c r="L107" i="1"/>
  <c r="K107" i="1"/>
  <c r="J107" i="1"/>
  <c r="I107" i="1"/>
  <c r="R106" i="1"/>
  <c r="Q106" i="1"/>
  <c r="P106" i="1"/>
  <c r="O106" i="1"/>
  <c r="N106" i="1"/>
  <c r="M106" i="1"/>
  <c r="L106" i="1"/>
  <c r="K106" i="1"/>
  <c r="J106" i="1"/>
  <c r="I106" i="1"/>
  <c r="R105" i="1"/>
  <c r="Q105" i="1"/>
  <c r="P105" i="1"/>
  <c r="O105" i="1"/>
  <c r="N105" i="1"/>
  <c r="M105" i="1"/>
  <c r="L105" i="1"/>
  <c r="K105" i="1"/>
  <c r="J105" i="1"/>
  <c r="I105"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R98" i="1"/>
  <c r="Q98" i="1"/>
  <c r="P98" i="1"/>
  <c r="O98" i="1"/>
  <c r="N98" i="1"/>
  <c r="M98" i="1"/>
  <c r="L98" i="1"/>
  <c r="K98" i="1"/>
  <c r="J98" i="1"/>
  <c r="I98" i="1"/>
  <c r="R97" i="1"/>
  <c r="Q97" i="1"/>
  <c r="P97" i="1"/>
  <c r="O97" i="1"/>
  <c r="N97" i="1"/>
  <c r="M97" i="1"/>
  <c r="L97" i="1"/>
  <c r="K97" i="1"/>
  <c r="J97" i="1"/>
  <c r="I97" i="1"/>
  <c r="F31" i="17" l="1"/>
  <c r="V677" i="18" l="1"/>
  <c r="AP74" i="18" l="1"/>
  <c r="AP73" i="18"/>
  <c r="AP72" i="18"/>
  <c r="AP71" i="18"/>
  <c r="AP70" i="18"/>
  <c r="AP69" i="18"/>
  <c r="AP68" i="18"/>
  <c r="AP67" i="18"/>
  <c r="AP66" i="18"/>
  <c r="AP65" i="18"/>
  <c r="N847" i="18" l="1"/>
  <c r="N848" i="18" s="1"/>
  <c r="N849" i="18" s="1"/>
  <c r="N850" i="18" s="1"/>
  <c r="N851" i="18" s="1"/>
  <c r="N852" i="18" s="1"/>
  <c r="N853" i="18" s="1"/>
  <c r="M847" i="18"/>
  <c r="M848" i="18" s="1"/>
  <c r="M849" i="18" s="1"/>
  <c r="M850" i="18" s="1"/>
  <c r="M851" i="18" s="1"/>
  <c r="M852" i="18" s="1"/>
  <c r="M853" i="18" s="1"/>
  <c r="L847" i="18"/>
  <c r="L848" i="18" s="1"/>
  <c r="L849" i="18" s="1"/>
  <c r="L850" i="18" s="1"/>
  <c r="L851" i="18" s="1"/>
  <c r="L852" i="18" s="1"/>
  <c r="L853" i="18" s="1"/>
  <c r="K256" i="1" l="1"/>
  <c r="J256" i="1"/>
  <c r="I256" i="1"/>
  <c r="H256" i="1"/>
  <c r="G256" i="1"/>
  <c r="G238" i="1"/>
  <c r="G220" i="1"/>
  <c r="AA200" i="1"/>
  <c r="Z200" i="1"/>
  <c r="Y200" i="1"/>
  <c r="X200" i="1"/>
  <c r="W200" i="1"/>
  <c r="V200" i="1"/>
  <c r="U200" i="1"/>
  <c r="T200" i="1"/>
  <c r="S200" i="1"/>
  <c r="R200" i="1"/>
  <c r="Q200" i="1"/>
  <c r="P200" i="1"/>
  <c r="O200" i="1"/>
  <c r="N200" i="1"/>
  <c r="M200" i="1"/>
  <c r="L200" i="1"/>
  <c r="K200" i="1"/>
  <c r="J200" i="1"/>
  <c r="G200" i="1"/>
  <c r="Q178" i="1"/>
  <c r="P178" i="1"/>
  <c r="O178" i="1"/>
  <c r="N178" i="1"/>
  <c r="M178" i="1"/>
  <c r="L178" i="1"/>
  <c r="K178" i="1"/>
  <c r="J178" i="1"/>
  <c r="I178" i="1"/>
  <c r="G178" i="1"/>
  <c r="G162"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85" i="1"/>
  <c r="P185" i="1"/>
  <c r="O185" i="1"/>
  <c r="N185" i="1"/>
  <c r="M185" i="1"/>
  <c r="L185" i="1"/>
  <c r="K185" i="1"/>
  <c r="J185" i="1"/>
  <c r="I185" i="1"/>
  <c r="G185" i="1"/>
  <c r="Q184" i="1"/>
  <c r="P184" i="1"/>
  <c r="O184" i="1"/>
  <c r="N184" i="1"/>
  <c r="M184" i="1"/>
  <c r="L184" i="1"/>
  <c r="K184" i="1"/>
  <c r="J184" i="1"/>
  <c r="I184" i="1"/>
  <c r="G184" i="1"/>
  <c r="Q183" i="1"/>
  <c r="P183" i="1"/>
  <c r="O183" i="1"/>
  <c r="N183" i="1"/>
  <c r="M183" i="1"/>
  <c r="L183" i="1"/>
  <c r="K183" i="1"/>
  <c r="J183" i="1"/>
  <c r="I183" i="1"/>
  <c r="G183" i="1"/>
  <c r="Q182" i="1"/>
  <c r="P182" i="1"/>
  <c r="O182" i="1"/>
  <c r="N182" i="1"/>
  <c r="M182" i="1"/>
  <c r="L182" i="1"/>
  <c r="K182" i="1"/>
  <c r="J182" i="1"/>
  <c r="I182" i="1"/>
  <c r="G182" i="1"/>
  <c r="Q181" i="1"/>
  <c r="P181" i="1"/>
  <c r="O181" i="1"/>
  <c r="N181" i="1"/>
  <c r="M181" i="1"/>
  <c r="L181" i="1"/>
  <c r="K181" i="1"/>
  <c r="J181" i="1"/>
  <c r="I181" i="1"/>
  <c r="G181" i="1"/>
  <c r="Q180" i="1"/>
  <c r="P180" i="1"/>
  <c r="O180" i="1"/>
  <c r="N180" i="1"/>
  <c r="M180" i="1"/>
  <c r="L180" i="1"/>
  <c r="K180" i="1"/>
  <c r="J180" i="1"/>
  <c r="I180" i="1"/>
  <c r="G180" i="1"/>
  <c r="Q179" i="1"/>
  <c r="P179" i="1"/>
  <c r="O179" i="1"/>
  <c r="N179" i="1"/>
  <c r="M179" i="1"/>
  <c r="L179" i="1"/>
  <c r="K179" i="1"/>
  <c r="J179" i="1"/>
  <c r="I179" i="1"/>
  <c r="G179" i="1"/>
  <c r="Q177" i="1"/>
  <c r="P177" i="1"/>
  <c r="O177" i="1"/>
  <c r="N177" i="1"/>
  <c r="M177" i="1"/>
  <c r="L177" i="1"/>
  <c r="K177" i="1"/>
  <c r="J177" i="1"/>
  <c r="I177" i="1"/>
  <c r="G177" i="1"/>
  <c r="AA207" i="1"/>
  <c r="Z207" i="1"/>
  <c r="Y207" i="1"/>
  <c r="X207" i="1"/>
  <c r="W207" i="1"/>
  <c r="V207" i="1"/>
  <c r="U207" i="1"/>
  <c r="T207" i="1"/>
  <c r="S207" i="1"/>
  <c r="R207" i="1"/>
  <c r="Q207" i="1"/>
  <c r="P207" i="1"/>
  <c r="O207" i="1"/>
  <c r="N207" i="1"/>
  <c r="M207" i="1"/>
  <c r="L207" i="1"/>
  <c r="K207" i="1"/>
  <c r="J207" i="1"/>
  <c r="G207" i="1"/>
  <c r="AA206" i="1"/>
  <c r="Z206" i="1"/>
  <c r="Y206" i="1"/>
  <c r="X206" i="1"/>
  <c r="W206" i="1"/>
  <c r="V206" i="1"/>
  <c r="U206" i="1"/>
  <c r="T206" i="1"/>
  <c r="S206" i="1"/>
  <c r="R206" i="1"/>
  <c r="Q206" i="1"/>
  <c r="P206" i="1"/>
  <c r="O206" i="1"/>
  <c r="N206" i="1"/>
  <c r="M206" i="1"/>
  <c r="L206" i="1"/>
  <c r="K206" i="1"/>
  <c r="J206" i="1"/>
  <c r="G206" i="1"/>
  <c r="AA205" i="1"/>
  <c r="Z205" i="1"/>
  <c r="Y205" i="1"/>
  <c r="X205" i="1"/>
  <c r="W205" i="1"/>
  <c r="V205" i="1"/>
  <c r="U205" i="1"/>
  <c r="T205" i="1"/>
  <c r="S205" i="1"/>
  <c r="R205" i="1"/>
  <c r="Q205" i="1"/>
  <c r="P205" i="1"/>
  <c r="O205" i="1"/>
  <c r="N205" i="1"/>
  <c r="M205" i="1"/>
  <c r="L205" i="1"/>
  <c r="K205" i="1"/>
  <c r="J205" i="1"/>
  <c r="G205" i="1"/>
  <c r="AA204" i="1"/>
  <c r="Z204" i="1"/>
  <c r="Y204" i="1"/>
  <c r="X204" i="1"/>
  <c r="W204" i="1"/>
  <c r="V204" i="1"/>
  <c r="U204" i="1"/>
  <c r="T204" i="1"/>
  <c r="S204" i="1"/>
  <c r="R204" i="1"/>
  <c r="Q204" i="1"/>
  <c r="P204" i="1"/>
  <c r="O204" i="1"/>
  <c r="N204" i="1"/>
  <c r="M204" i="1"/>
  <c r="L204" i="1"/>
  <c r="K204" i="1"/>
  <c r="J204" i="1"/>
  <c r="G204" i="1"/>
  <c r="AA203" i="1"/>
  <c r="Z203" i="1"/>
  <c r="Y203" i="1"/>
  <c r="X203" i="1"/>
  <c r="W203" i="1"/>
  <c r="V203" i="1"/>
  <c r="U203" i="1"/>
  <c r="T203" i="1"/>
  <c r="S203" i="1"/>
  <c r="R203" i="1"/>
  <c r="Q203" i="1"/>
  <c r="P203" i="1"/>
  <c r="O203" i="1"/>
  <c r="N203" i="1"/>
  <c r="M203" i="1"/>
  <c r="L203" i="1"/>
  <c r="K203" i="1"/>
  <c r="J203" i="1"/>
  <c r="G203" i="1"/>
  <c r="AA202" i="1"/>
  <c r="Z202" i="1"/>
  <c r="Y202" i="1"/>
  <c r="X202" i="1"/>
  <c r="W202" i="1"/>
  <c r="V202" i="1"/>
  <c r="U202" i="1"/>
  <c r="T202" i="1"/>
  <c r="S202" i="1"/>
  <c r="R202" i="1"/>
  <c r="Q202" i="1"/>
  <c r="P202" i="1"/>
  <c r="O202" i="1"/>
  <c r="N202" i="1"/>
  <c r="M202" i="1"/>
  <c r="L202" i="1"/>
  <c r="K202" i="1"/>
  <c r="J202" i="1"/>
  <c r="G202" i="1"/>
  <c r="AA201" i="1"/>
  <c r="Z201" i="1"/>
  <c r="Y201" i="1"/>
  <c r="X201" i="1"/>
  <c r="W201" i="1"/>
  <c r="V201" i="1"/>
  <c r="U201" i="1"/>
  <c r="T201" i="1"/>
  <c r="S201" i="1"/>
  <c r="R201" i="1"/>
  <c r="Q201" i="1"/>
  <c r="P201" i="1"/>
  <c r="O201" i="1"/>
  <c r="N201" i="1"/>
  <c r="M201" i="1"/>
  <c r="L201" i="1"/>
  <c r="K201" i="1"/>
  <c r="J201" i="1"/>
  <c r="G201" i="1"/>
  <c r="AA199" i="1"/>
  <c r="Z199" i="1"/>
  <c r="Y199" i="1"/>
  <c r="X199" i="1"/>
  <c r="W199" i="1"/>
  <c r="V199" i="1"/>
  <c r="U199" i="1"/>
  <c r="T199" i="1"/>
  <c r="S199" i="1"/>
  <c r="R199" i="1"/>
  <c r="Q199" i="1"/>
  <c r="P199" i="1"/>
  <c r="O199" i="1"/>
  <c r="N199" i="1"/>
  <c r="M199" i="1"/>
  <c r="L199" i="1"/>
  <c r="K199" i="1"/>
  <c r="J199" i="1"/>
  <c r="G199" i="1"/>
  <c r="G227" i="1"/>
  <c r="G226" i="1"/>
  <c r="G225" i="1"/>
  <c r="G224" i="1"/>
  <c r="G223" i="1"/>
  <c r="G222" i="1"/>
  <c r="G221" i="1"/>
  <c r="G219" i="1"/>
  <c r="G245" i="1"/>
  <c r="G244" i="1"/>
  <c r="G243" i="1"/>
  <c r="G242" i="1"/>
  <c r="G241" i="1"/>
  <c r="G240" i="1"/>
  <c r="G239" i="1"/>
  <c r="G237" i="1"/>
  <c r="K263" i="1"/>
  <c r="J263" i="1"/>
  <c r="I263" i="1"/>
  <c r="H263" i="1"/>
  <c r="G263" i="1"/>
  <c r="K262" i="1"/>
  <c r="J262" i="1"/>
  <c r="I262" i="1"/>
  <c r="H262" i="1"/>
  <c r="G262" i="1"/>
  <c r="K261" i="1"/>
  <c r="J261" i="1"/>
  <c r="I261" i="1"/>
  <c r="H261" i="1"/>
  <c r="G261" i="1"/>
  <c r="K260" i="1"/>
  <c r="J260" i="1"/>
  <c r="I260" i="1"/>
  <c r="H260" i="1"/>
  <c r="G260" i="1"/>
  <c r="K259" i="1"/>
  <c r="J259" i="1"/>
  <c r="I259" i="1"/>
  <c r="H259" i="1"/>
  <c r="G259" i="1"/>
  <c r="K258" i="1"/>
  <c r="J258" i="1"/>
  <c r="I258" i="1"/>
  <c r="H258" i="1"/>
  <c r="G258" i="1"/>
  <c r="K257" i="1"/>
  <c r="J257" i="1"/>
  <c r="I257" i="1"/>
  <c r="H257" i="1"/>
  <c r="G257" i="1"/>
  <c r="K255" i="1"/>
  <c r="J255" i="1"/>
  <c r="I255" i="1"/>
  <c r="H255" i="1"/>
  <c r="G255" i="1"/>
  <c r="G169" i="1"/>
  <c r="G168" i="1"/>
  <c r="G167" i="1"/>
  <c r="G166" i="1"/>
  <c r="G165" i="1"/>
  <c r="G164" i="1"/>
  <c r="G163" i="1"/>
  <c r="G161" i="1"/>
  <c r="G463" i="1"/>
  <c r="I417"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1" i="18"/>
  <c r="G1049" i="28"/>
  <c r="G1021"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G905" i="28"/>
  <c r="G877" i="28"/>
  <c r="U813" i="28"/>
  <c r="T813" i="28"/>
  <c r="S813" i="28"/>
  <c r="R813" i="28"/>
  <c r="Q813" i="28"/>
  <c r="P813" i="28"/>
  <c r="O813" i="28"/>
  <c r="N813" i="28"/>
  <c r="M813" i="28"/>
  <c r="U803" i="28"/>
  <c r="T803" i="28"/>
  <c r="S803" i="28"/>
  <c r="R803" i="28"/>
  <c r="Q803" i="28"/>
  <c r="P803" i="28"/>
  <c r="O803" i="28"/>
  <c r="N803" i="28"/>
  <c r="M803" i="28"/>
  <c r="U793" i="28"/>
  <c r="T793" i="28"/>
  <c r="S793" i="28"/>
  <c r="R793" i="28"/>
  <c r="Q793" i="28"/>
  <c r="P793" i="28"/>
  <c r="O793" i="28"/>
  <c r="N793" i="28"/>
  <c r="M793" i="28"/>
  <c r="U783" i="28"/>
  <c r="T783" i="28"/>
  <c r="S783" i="28"/>
  <c r="R783" i="28"/>
  <c r="Q783" i="28"/>
  <c r="P783" i="28"/>
  <c r="O783" i="28"/>
  <c r="N783" i="28"/>
  <c r="M783" i="28"/>
  <c r="U774" i="28"/>
  <c r="U784" i="28" s="1"/>
  <c r="T774" i="28"/>
  <c r="T784" i="28" s="1"/>
  <c r="S774" i="28"/>
  <c r="R774" i="28"/>
  <c r="R784" i="28" s="1"/>
  <c r="Q774" i="28"/>
  <c r="Q824" i="28" s="1"/>
  <c r="P774" i="28"/>
  <c r="P814" i="28" s="1"/>
  <c r="O774" i="28"/>
  <c r="O814" i="28" s="1"/>
  <c r="N774" i="28"/>
  <c r="N775" i="28" s="1"/>
  <c r="M774" i="28"/>
  <c r="M834" i="28" s="1"/>
  <c r="G757" i="28"/>
  <c r="S752" i="28"/>
  <c r="S751" i="28"/>
  <c r="S750" i="28"/>
  <c r="S749" i="28"/>
  <c r="S748" i="28"/>
  <c r="S747" i="28"/>
  <c r="S746" i="28"/>
  <c r="S745" i="28"/>
  <c r="S744" i="28"/>
  <c r="P744" i="28"/>
  <c r="N744" i="28"/>
  <c r="S743" i="28"/>
  <c r="P743" i="28"/>
  <c r="N743" i="28"/>
  <c r="S742" i="28"/>
  <c r="S741" i="28"/>
  <c r="S740" i="28"/>
  <c r="S739" i="28"/>
  <c r="S738" i="28"/>
  <c r="S737" i="28"/>
  <c r="S736" i="28"/>
  <c r="S735" i="28"/>
  <c r="S734" i="28"/>
  <c r="P734" i="28"/>
  <c r="N734" i="28"/>
  <c r="S733" i="28"/>
  <c r="P733" i="28"/>
  <c r="N733" i="28"/>
  <c r="S732" i="28"/>
  <c r="S731" i="28"/>
  <c r="S730" i="28"/>
  <c r="S729" i="28"/>
  <c r="S728" i="28"/>
  <c r="S727" i="28"/>
  <c r="S726" i="28"/>
  <c r="S725" i="28"/>
  <c r="S724" i="28"/>
  <c r="P724" i="28"/>
  <c r="N724" i="28"/>
  <c r="S723" i="28"/>
  <c r="P723" i="28"/>
  <c r="N723" i="28"/>
  <c r="S722" i="28"/>
  <c r="S721" i="28"/>
  <c r="S720" i="28"/>
  <c r="S719" i="28"/>
  <c r="S718" i="28"/>
  <c r="S717" i="28"/>
  <c r="S716" i="28"/>
  <c r="S715" i="28"/>
  <c r="S714" i="28"/>
  <c r="S713" i="28"/>
  <c r="P713" i="28"/>
  <c r="N713" i="28"/>
  <c r="S712" i="28"/>
  <c r="S711" i="28"/>
  <c r="S710" i="28"/>
  <c r="S709" i="28"/>
  <c r="S708" i="28"/>
  <c r="S707" i="28"/>
  <c r="S706" i="28"/>
  <c r="S705" i="28"/>
  <c r="S704" i="28"/>
  <c r="S703" i="28"/>
  <c r="P703" i="28"/>
  <c r="N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S673" i="28"/>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P672" i="28" s="1"/>
  <c r="S671" i="28"/>
  <c r="L671" i="28"/>
  <c r="L681" i="28" s="1"/>
  <c r="L691" i="28" s="1"/>
  <c r="L701" i="28" s="1"/>
  <c r="L711" i="28" s="1"/>
  <c r="L721" i="28" s="1"/>
  <c r="L731" i="28" s="1"/>
  <c r="L741" i="28" s="1"/>
  <c r="L751" i="28" s="1"/>
  <c r="K671" i="28"/>
  <c r="K681" i="28" s="1"/>
  <c r="K691" i="28" s="1"/>
  <c r="K701" i="28" s="1"/>
  <c r="K711" i="28" s="1"/>
  <c r="K721" i="28" s="1"/>
  <c r="K731" i="28" s="1"/>
  <c r="K741" i="28" s="1"/>
  <c r="K751" i="28" s="1"/>
  <c r="J671" i="28"/>
  <c r="J681" i="28" s="1"/>
  <c r="S670" i="28"/>
  <c r="L670" i="28"/>
  <c r="L680" i="28" s="1"/>
  <c r="L690" i="28" s="1"/>
  <c r="L700" i="28" s="1"/>
  <c r="L710" i="28" s="1"/>
  <c r="L720" i="28" s="1"/>
  <c r="L730" i="28" s="1"/>
  <c r="L740" i="28" s="1"/>
  <c r="L750" i="28" s="1"/>
  <c r="K670" i="28"/>
  <c r="K680" i="28" s="1"/>
  <c r="K690" i="28" s="1"/>
  <c r="K700" i="28" s="1"/>
  <c r="K710" i="28" s="1"/>
  <c r="K720" i="28" s="1"/>
  <c r="K730" i="28" s="1"/>
  <c r="K740" i="28" s="1"/>
  <c r="K750" i="28" s="1"/>
  <c r="J670" i="28"/>
  <c r="J680" i="28" s="1"/>
  <c r="S669" i="28"/>
  <c r="L669" i="28"/>
  <c r="K669" i="28"/>
  <c r="J669" i="28"/>
  <c r="S668" i="28"/>
  <c r="S667" i="28"/>
  <c r="L667" i="28"/>
  <c r="L677" i="28" s="1"/>
  <c r="L687" i="28" s="1"/>
  <c r="L697" i="28" s="1"/>
  <c r="L698" i="28" s="1"/>
  <c r="K667" i="28"/>
  <c r="K668" i="28" s="1"/>
  <c r="J667" i="28"/>
  <c r="S666" i="28"/>
  <c r="L666" i="28"/>
  <c r="L676" i="28" s="1"/>
  <c r="L686" i="28" s="1"/>
  <c r="L696" i="28" s="1"/>
  <c r="L706" i="28" s="1"/>
  <c r="L716" i="28" s="1"/>
  <c r="L726" i="28" s="1"/>
  <c r="L736" i="28" s="1"/>
  <c r="L746" i="28" s="1"/>
  <c r="K666" i="28"/>
  <c r="K676" i="28" s="1"/>
  <c r="K686" i="28" s="1"/>
  <c r="K696" i="28" s="1"/>
  <c r="K706" i="28" s="1"/>
  <c r="K716" i="28" s="1"/>
  <c r="K726" i="28" s="1"/>
  <c r="K736" i="28" s="1"/>
  <c r="K746" i="28" s="1"/>
  <c r="J666" i="28"/>
  <c r="J676" i="28" s="1"/>
  <c r="S665" i="28"/>
  <c r="L665" i="28"/>
  <c r="L675" i="28" s="1"/>
  <c r="L685" i="28" s="1"/>
  <c r="L695" i="28" s="1"/>
  <c r="L705" i="28" s="1"/>
  <c r="L715" i="28" s="1"/>
  <c r="L725" i="28" s="1"/>
  <c r="L735" i="28" s="1"/>
  <c r="L745" i="28" s="1"/>
  <c r="K665" i="28"/>
  <c r="K675" i="28" s="1"/>
  <c r="K685" i="28" s="1"/>
  <c r="K695" i="28" s="1"/>
  <c r="K705" i="28" s="1"/>
  <c r="K715" i="28" s="1"/>
  <c r="K725" i="28" s="1"/>
  <c r="K735" i="28" s="1"/>
  <c r="K745" i="28" s="1"/>
  <c r="J665" i="28"/>
  <c r="S664" i="28"/>
  <c r="L664" i="28"/>
  <c r="L674" i="28" s="1"/>
  <c r="L684" i="28" s="1"/>
  <c r="L694" i="28" s="1"/>
  <c r="L704" i="28" s="1"/>
  <c r="L714" i="28" s="1"/>
  <c r="K664" i="28"/>
  <c r="K674" i="28" s="1"/>
  <c r="K684" i="28" s="1"/>
  <c r="K694" i="28" s="1"/>
  <c r="K704" i="28" s="1"/>
  <c r="K714" i="28" s="1"/>
  <c r="J664" i="28"/>
  <c r="AD663" i="28"/>
  <c r="AD673" i="28" s="1"/>
  <c r="AC663" i="28"/>
  <c r="AC673" i="28" s="1"/>
  <c r="AC683" i="28" s="1"/>
  <c r="AC693" i="28" s="1"/>
  <c r="AC703" i="28" s="1"/>
  <c r="AC713" i="28" s="1"/>
  <c r="AC723" i="28" s="1"/>
  <c r="AC733" i="28" s="1"/>
  <c r="AC743" i="28" s="1"/>
  <c r="S663" i="28"/>
  <c r="L663" i="28"/>
  <c r="L673" i="28" s="1"/>
  <c r="L683" i="28" s="1"/>
  <c r="L693" i="28" s="1"/>
  <c r="K663" i="28"/>
  <c r="K673" i="28" s="1"/>
  <c r="K683" i="28" s="1"/>
  <c r="K693" i="28" s="1"/>
  <c r="J663" i="28"/>
  <c r="S662" i="28"/>
  <c r="P662" i="28"/>
  <c r="N662" i="28"/>
  <c r="S661" i="28"/>
  <c r="P661" i="28"/>
  <c r="N661" i="28"/>
  <c r="S660" i="28"/>
  <c r="P660" i="28"/>
  <c r="N660" i="28"/>
  <c r="S659" i="28"/>
  <c r="P659" i="28"/>
  <c r="N659" i="28"/>
  <c r="S658" i="28"/>
  <c r="P658" i="28"/>
  <c r="N658" i="28"/>
  <c r="S657" i="28"/>
  <c r="P657" i="28"/>
  <c r="N657" i="28"/>
  <c r="S656" i="28"/>
  <c r="P656" i="28"/>
  <c r="N656" i="28"/>
  <c r="S655" i="28"/>
  <c r="P655" i="28"/>
  <c r="N655" i="28"/>
  <c r="AD654" i="28"/>
  <c r="T654" i="28" s="1"/>
  <c r="AC654" i="28"/>
  <c r="S654" i="28"/>
  <c r="P654" i="28"/>
  <c r="N654" i="28"/>
  <c r="T653" i="28"/>
  <c r="S653" i="28"/>
  <c r="P653" i="28"/>
  <c r="N653" i="28"/>
  <c r="G638" i="28"/>
  <c r="G618" i="28"/>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V529" i="28"/>
  <c r="V539" i="28" s="1"/>
  <c r="V549" i="28" s="1"/>
  <c r="V559" i="28" s="1"/>
  <c r="V569" i="28" s="1"/>
  <c r="V579" i="28" s="1"/>
  <c r="V589" i="28" s="1"/>
  <c r="V599" i="28" s="1"/>
  <c r="V609" i="28" s="1"/>
  <c r="V528" i="28"/>
  <c r="V538" i="28" s="1"/>
  <c r="V548" i="28" s="1"/>
  <c r="V558" i="28" s="1"/>
  <c r="V568" i="28" s="1"/>
  <c r="V578" i="28" s="1"/>
  <c r="V588" i="28" s="1"/>
  <c r="V598" i="28" s="1"/>
  <c r="V608" i="28" s="1"/>
  <c r="AD527" i="28"/>
  <c r="AD537" i="28" s="1"/>
  <c r="AD547" i="28" s="1"/>
  <c r="AD557" i="28" s="1"/>
  <c r="AD567" i="28" s="1"/>
  <c r="AD577" i="28" s="1"/>
  <c r="AD587" i="28" s="1"/>
  <c r="AD597" i="28" s="1"/>
  <c r="AD607" i="28" s="1"/>
  <c r="AC527" i="28"/>
  <c r="AC537" i="28" s="1"/>
  <c r="AC547" i="28" s="1"/>
  <c r="AC557" i="28" s="1"/>
  <c r="AC567" i="28" s="1"/>
  <c r="AC577" i="28" s="1"/>
  <c r="AC587" i="28" s="1"/>
  <c r="AC597" i="28" s="1"/>
  <c r="AC607" i="28" s="1"/>
  <c r="V527" i="28"/>
  <c r="V537" i="28" s="1"/>
  <c r="V547" i="28" s="1"/>
  <c r="V557" i="28" s="1"/>
  <c r="V567" i="28" s="1"/>
  <c r="V577" i="28" s="1"/>
  <c r="V587" i="28" s="1"/>
  <c r="V597" i="28" s="1"/>
  <c r="V607" i="28" s="1"/>
  <c r="AD518" i="28"/>
  <c r="AD519" i="28" s="1"/>
  <c r="AD529" i="28" s="1"/>
  <c r="AD539" i="28" s="1"/>
  <c r="AD549" i="28" s="1"/>
  <c r="AD559" i="28" s="1"/>
  <c r="AD569" i="28" s="1"/>
  <c r="AD579" i="28" s="1"/>
  <c r="AD589" i="28" s="1"/>
  <c r="AD599" i="28" s="1"/>
  <c r="AD609" i="28" s="1"/>
  <c r="AC518" i="28"/>
  <c r="AC519" i="28" s="1"/>
  <c r="AC529" i="28" s="1"/>
  <c r="AC539" i="28" s="1"/>
  <c r="AC549" i="28" s="1"/>
  <c r="AC559" i="28" s="1"/>
  <c r="AC569" i="28" s="1"/>
  <c r="AC579" i="28" s="1"/>
  <c r="AC589" i="28" s="1"/>
  <c r="AC599" i="28" s="1"/>
  <c r="AC609" i="28" s="1"/>
  <c r="G505" i="28"/>
  <c r="G479" i="28"/>
  <c r="G447" i="28"/>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G333" i="28"/>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G193" i="28"/>
  <c r="G169" i="28"/>
  <c r="J145" i="28" a="1"/>
  <c r="G133" i="28"/>
  <c r="G105" i="28"/>
  <c r="G86" i="28"/>
  <c r="T16" i="28"/>
  <c r="S16" i="28"/>
  <c r="R16" i="28"/>
  <c r="Q16" i="28"/>
  <c r="P16" i="28"/>
  <c r="O16" i="28"/>
  <c r="N16" i="28"/>
  <c r="M16" i="28"/>
  <c r="L16" i="28"/>
  <c r="K16" i="28"/>
  <c r="G1049" i="27"/>
  <c r="G1021"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G905" i="27"/>
  <c r="G877" i="27"/>
  <c r="U813" i="27"/>
  <c r="T813" i="27"/>
  <c r="S813" i="27"/>
  <c r="R813" i="27"/>
  <c r="Q813" i="27"/>
  <c r="P813" i="27"/>
  <c r="O813" i="27"/>
  <c r="N813" i="27"/>
  <c r="M813" i="27"/>
  <c r="U803" i="27"/>
  <c r="T803" i="27"/>
  <c r="S803" i="27"/>
  <c r="R803" i="27"/>
  <c r="Q803" i="27"/>
  <c r="P803" i="27"/>
  <c r="O803" i="27"/>
  <c r="N803" i="27"/>
  <c r="M803" i="27"/>
  <c r="U793" i="27"/>
  <c r="T793" i="27"/>
  <c r="S793" i="27"/>
  <c r="R793" i="27"/>
  <c r="Q793" i="27"/>
  <c r="P793" i="27"/>
  <c r="O793" i="27"/>
  <c r="N793" i="27"/>
  <c r="M793" i="27"/>
  <c r="U783" i="27"/>
  <c r="T783" i="27"/>
  <c r="S783" i="27"/>
  <c r="R783" i="27"/>
  <c r="Q783" i="27"/>
  <c r="P783" i="27"/>
  <c r="O783" i="27"/>
  <c r="N783" i="27"/>
  <c r="M783" i="27"/>
  <c r="U774" i="27"/>
  <c r="U804" i="27" s="1"/>
  <c r="T774" i="27"/>
  <c r="T804" i="27" s="1"/>
  <c r="S774" i="27"/>
  <c r="S814" i="27" s="1"/>
  <c r="R774" i="27"/>
  <c r="R814" i="27" s="1"/>
  <c r="Q774" i="27"/>
  <c r="Q814" i="27" s="1"/>
  <c r="P774" i="27"/>
  <c r="P814" i="27" s="1"/>
  <c r="O774" i="27"/>
  <c r="N774" i="27"/>
  <c r="N834" i="27" s="1"/>
  <c r="M774" i="27"/>
  <c r="M824" i="27" s="1"/>
  <c r="G757" i="27"/>
  <c r="S752" i="27"/>
  <c r="S751" i="27"/>
  <c r="S750" i="27"/>
  <c r="S749" i="27"/>
  <c r="S748" i="27"/>
  <c r="S747" i="27"/>
  <c r="S746" i="27"/>
  <c r="S745" i="27"/>
  <c r="S744" i="27"/>
  <c r="P744" i="27"/>
  <c r="N744" i="27"/>
  <c r="S743" i="27"/>
  <c r="P743" i="27"/>
  <c r="N743" i="27"/>
  <c r="S742" i="27"/>
  <c r="S741" i="27"/>
  <c r="S740" i="27"/>
  <c r="S739" i="27"/>
  <c r="S738" i="27"/>
  <c r="S737" i="27"/>
  <c r="S736" i="27"/>
  <c r="S735" i="27"/>
  <c r="S734" i="27"/>
  <c r="P734" i="27"/>
  <c r="N734" i="27"/>
  <c r="S733" i="27"/>
  <c r="P733" i="27"/>
  <c r="N733" i="27"/>
  <c r="S732" i="27"/>
  <c r="S731" i="27"/>
  <c r="S730" i="27"/>
  <c r="S729" i="27"/>
  <c r="S728" i="27"/>
  <c r="S727" i="27"/>
  <c r="S726" i="27"/>
  <c r="S725" i="27"/>
  <c r="S724" i="27"/>
  <c r="P724" i="27"/>
  <c r="N724" i="27"/>
  <c r="S723" i="27"/>
  <c r="P723" i="27"/>
  <c r="N723" i="27"/>
  <c r="S722" i="27"/>
  <c r="S721" i="27"/>
  <c r="S720" i="27"/>
  <c r="S719" i="27"/>
  <c r="S718" i="27"/>
  <c r="S717" i="27"/>
  <c r="S716" i="27"/>
  <c r="S715" i="27"/>
  <c r="S714" i="27"/>
  <c r="S713" i="27"/>
  <c r="P713" i="27"/>
  <c r="N713" i="27"/>
  <c r="S712" i="27"/>
  <c r="S711" i="27"/>
  <c r="S710" i="27"/>
  <c r="S709" i="27"/>
  <c r="S708" i="27"/>
  <c r="S707" i="27"/>
  <c r="S706" i="27"/>
  <c r="S705" i="27"/>
  <c r="S704" i="27"/>
  <c r="S703" i="27"/>
  <c r="P703" i="27"/>
  <c r="N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L681" i="27" s="1"/>
  <c r="L691" i="27" s="1"/>
  <c r="L701" i="27" s="1"/>
  <c r="L711" i="27" s="1"/>
  <c r="L721" i="27" s="1"/>
  <c r="L731" i="27" s="1"/>
  <c r="L741" i="27" s="1"/>
  <c r="L751" i="27" s="1"/>
  <c r="K671" i="27"/>
  <c r="K681" i="27" s="1"/>
  <c r="K691" i="27" s="1"/>
  <c r="K701" i="27" s="1"/>
  <c r="K711" i="27" s="1"/>
  <c r="K721" i="27" s="1"/>
  <c r="K731" i="27" s="1"/>
  <c r="K741" i="27" s="1"/>
  <c r="K751" i="27" s="1"/>
  <c r="J671" i="27"/>
  <c r="J681" i="27" s="1"/>
  <c r="J691" i="27" s="1"/>
  <c r="J701" i="27" s="1"/>
  <c r="S670" i="27"/>
  <c r="L670" i="27"/>
  <c r="L680" i="27" s="1"/>
  <c r="L690" i="27" s="1"/>
  <c r="L700" i="27" s="1"/>
  <c r="L710" i="27" s="1"/>
  <c r="L720" i="27" s="1"/>
  <c r="L730" i="27" s="1"/>
  <c r="L740" i="27" s="1"/>
  <c r="L750" i="27" s="1"/>
  <c r="K670" i="27"/>
  <c r="K680" i="27" s="1"/>
  <c r="K690" i="27" s="1"/>
  <c r="K700" i="27" s="1"/>
  <c r="K710" i="27" s="1"/>
  <c r="K720" i="27" s="1"/>
  <c r="K730" i="27" s="1"/>
  <c r="K740" i="27" s="1"/>
  <c r="K750" i="27" s="1"/>
  <c r="J670" i="27"/>
  <c r="S669" i="27"/>
  <c r="L669" i="27"/>
  <c r="K669" i="27"/>
  <c r="J669" i="27"/>
  <c r="S668" i="27"/>
  <c r="S667" i="27"/>
  <c r="L667" i="27"/>
  <c r="L677" i="27" s="1"/>
  <c r="K667" i="27"/>
  <c r="J667" i="27"/>
  <c r="J677" i="27" s="1"/>
  <c r="S666" i="27"/>
  <c r="L666" i="27"/>
  <c r="L676" i="27" s="1"/>
  <c r="L686" i="27" s="1"/>
  <c r="L696" i="27" s="1"/>
  <c r="L706" i="27" s="1"/>
  <c r="L716" i="27" s="1"/>
  <c r="L726" i="27" s="1"/>
  <c r="L736" i="27" s="1"/>
  <c r="L746" i="27" s="1"/>
  <c r="K666" i="27"/>
  <c r="K676" i="27" s="1"/>
  <c r="K686" i="27" s="1"/>
  <c r="K696" i="27" s="1"/>
  <c r="K706" i="27" s="1"/>
  <c r="K716" i="27" s="1"/>
  <c r="K726" i="27" s="1"/>
  <c r="K736" i="27" s="1"/>
  <c r="K746" i="27" s="1"/>
  <c r="J666" i="27"/>
  <c r="S665" i="27"/>
  <c r="L665" i="27"/>
  <c r="L675" i="27" s="1"/>
  <c r="L685" i="27" s="1"/>
  <c r="L695" i="27" s="1"/>
  <c r="L705" i="27" s="1"/>
  <c r="L715" i="27" s="1"/>
  <c r="L725" i="27" s="1"/>
  <c r="L735" i="27" s="1"/>
  <c r="L745" i="27" s="1"/>
  <c r="K665" i="27"/>
  <c r="K675" i="27" s="1"/>
  <c r="K685" i="27" s="1"/>
  <c r="K695" i="27" s="1"/>
  <c r="K705" i="27" s="1"/>
  <c r="K715" i="27" s="1"/>
  <c r="K725" i="27" s="1"/>
  <c r="K735" i="27" s="1"/>
  <c r="K745" i="27" s="1"/>
  <c r="J665" i="27"/>
  <c r="S664" i="27"/>
  <c r="L664" i="27"/>
  <c r="L674" i="27" s="1"/>
  <c r="L684" i="27" s="1"/>
  <c r="L694" i="27" s="1"/>
  <c r="L704" i="27" s="1"/>
  <c r="L714" i="27" s="1"/>
  <c r="K664" i="27"/>
  <c r="K674" i="27" s="1"/>
  <c r="K684" i="27" s="1"/>
  <c r="K694" i="27" s="1"/>
  <c r="K704" i="27" s="1"/>
  <c r="K714" i="27" s="1"/>
  <c r="J664" i="27"/>
  <c r="AD663" i="27"/>
  <c r="AD673" i="27" s="1"/>
  <c r="AD683" i="27" s="1"/>
  <c r="AC663" i="27"/>
  <c r="AC673" i="27" s="1"/>
  <c r="AC683" i="27" s="1"/>
  <c r="AC693" i="27" s="1"/>
  <c r="AC703" i="27" s="1"/>
  <c r="AC713" i="27" s="1"/>
  <c r="AC723" i="27" s="1"/>
  <c r="AC733" i="27" s="1"/>
  <c r="AC743" i="27" s="1"/>
  <c r="S663" i="27"/>
  <c r="L663" i="27"/>
  <c r="L673" i="27" s="1"/>
  <c r="L683" i="27" s="1"/>
  <c r="L693" i="27" s="1"/>
  <c r="K663" i="27"/>
  <c r="K673" i="27" s="1"/>
  <c r="K683" i="27" s="1"/>
  <c r="K693" i="27" s="1"/>
  <c r="J663" i="27"/>
  <c r="J673" i="27" s="1"/>
  <c r="J683" i="27" s="1"/>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AD654" i="27"/>
  <c r="AD664" i="27" s="1"/>
  <c r="T664" i="27" s="1"/>
  <c r="AC654" i="27"/>
  <c r="AC655" i="27" s="1"/>
  <c r="AC656" i="27" s="1"/>
  <c r="T654" i="27"/>
  <c r="S654" i="27"/>
  <c r="P654" i="27"/>
  <c r="N654" i="27"/>
  <c r="T653" i="27"/>
  <c r="S653" i="27"/>
  <c r="P653" i="27"/>
  <c r="N653" i="27"/>
  <c r="G638" i="27"/>
  <c r="G618" i="27"/>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V529" i="27"/>
  <c r="V539" i="27" s="1"/>
  <c r="V549" i="27" s="1"/>
  <c r="V559" i="27" s="1"/>
  <c r="V569" i="27" s="1"/>
  <c r="V579" i="27" s="1"/>
  <c r="V589" i="27" s="1"/>
  <c r="V599" i="27" s="1"/>
  <c r="V609" i="27" s="1"/>
  <c r="V528" i="27"/>
  <c r="V538" i="27" s="1"/>
  <c r="V548" i="27" s="1"/>
  <c r="V558" i="27" s="1"/>
  <c r="V568" i="27" s="1"/>
  <c r="V578" i="27" s="1"/>
  <c r="V588" i="27" s="1"/>
  <c r="V598" i="27" s="1"/>
  <c r="V608" i="27" s="1"/>
  <c r="AD527" i="27"/>
  <c r="AD537" i="27" s="1"/>
  <c r="AD547" i="27" s="1"/>
  <c r="AD557" i="27" s="1"/>
  <c r="AD567" i="27" s="1"/>
  <c r="AD577" i="27" s="1"/>
  <c r="AD587" i="27" s="1"/>
  <c r="AD597" i="27" s="1"/>
  <c r="AD607" i="27" s="1"/>
  <c r="AC527" i="27"/>
  <c r="AC537" i="27" s="1"/>
  <c r="AC547" i="27" s="1"/>
  <c r="AC557" i="27" s="1"/>
  <c r="AC567" i="27" s="1"/>
  <c r="AC577" i="27" s="1"/>
  <c r="AC587" i="27" s="1"/>
  <c r="AC597" i="27" s="1"/>
  <c r="AC607" i="27" s="1"/>
  <c r="V527" i="27"/>
  <c r="V537" i="27" s="1"/>
  <c r="V547" i="27" s="1"/>
  <c r="V557" i="27" s="1"/>
  <c r="V567" i="27" s="1"/>
  <c r="V577" i="27" s="1"/>
  <c r="V587" i="27" s="1"/>
  <c r="V597" i="27" s="1"/>
  <c r="V607" i="27" s="1"/>
  <c r="AD518" i="27"/>
  <c r="AD528" i="27" s="1"/>
  <c r="AD538" i="27" s="1"/>
  <c r="AD548" i="27" s="1"/>
  <c r="AD558" i="27" s="1"/>
  <c r="AD568" i="27" s="1"/>
  <c r="AD578" i="27" s="1"/>
  <c r="AD588" i="27" s="1"/>
  <c r="AD598" i="27" s="1"/>
  <c r="AD608" i="27" s="1"/>
  <c r="AC518" i="27"/>
  <c r="AC519" i="27" s="1"/>
  <c r="AC529" i="27" s="1"/>
  <c r="AC539" i="27" s="1"/>
  <c r="AC549" i="27" s="1"/>
  <c r="AC559" i="27" s="1"/>
  <c r="AC569" i="27" s="1"/>
  <c r="AC579" i="27" s="1"/>
  <c r="AC589" i="27" s="1"/>
  <c r="AC599" i="27" s="1"/>
  <c r="AC609" i="27" s="1"/>
  <c r="G505" i="27"/>
  <c r="G479" i="27"/>
  <c r="G447" i="27"/>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G333" i="27"/>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G193" i="27"/>
  <c r="G169" i="27"/>
  <c r="J145" i="27" a="1"/>
  <c r="G133" i="27"/>
  <c r="G105" i="27"/>
  <c r="G86" i="27"/>
  <c r="T16" i="27"/>
  <c r="S16" i="27"/>
  <c r="R16" i="27"/>
  <c r="Q16" i="27"/>
  <c r="P16" i="27"/>
  <c r="O16" i="27"/>
  <c r="N16" i="27"/>
  <c r="M16" i="27"/>
  <c r="L16" i="27"/>
  <c r="K16" i="27"/>
  <c r="T774" i="9"/>
  <c r="T775" i="9" s="1"/>
  <c r="T776" i="9" s="1"/>
  <c r="T777" i="9" s="1"/>
  <c r="T778" i="9" s="1"/>
  <c r="T779" i="9" s="1"/>
  <c r="T780" i="9" s="1"/>
  <c r="T781" i="9" s="1"/>
  <c r="T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4" i="9"/>
  <c r="P775" i="9" s="1"/>
  <c r="P776" i="9" s="1"/>
  <c r="P777" i="9" s="1"/>
  <c r="P778" i="9" s="1"/>
  <c r="P779" i="9" s="1"/>
  <c r="P780" i="9" s="1"/>
  <c r="P781" i="9" s="1"/>
  <c r="P782" i="9" s="1"/>
  <c r="O774" i="9"/>
  <c r="O775" i="9" s="1"/>
  <c r="O776" i="9" s="1"/>
  <c r="O777" i="9" s="1"/>
  <c r="O778" i="9" s="1"/>
  <c r="O779" i="9" s="1"/>
  <c r="O780" i="9" s="1"/>
  <c r="O781" i="9" s="1"/>
  <c r="O782" i="9" s="1"/>
  <c r="N774" i="9"/>
  <c r="N775" i="9" s="1"/>
  <c r="N776" i="9" s="1"/>
  <c r="N777" i="9" s="1"/>
  <c r="N778" i="9" s="1"/>
  <c r="N779" i="9" s="1"/>
  <c r="N780" i="9" s="1"/>
  <c r="N781" i="9" s="1"/>
  <c r="N782" i="9" s="1"/>
  <c r="M774" i="9"/>
  <c r="M775" i="9" s="1"/>
  <c r="M776" i="9" s="1"/>
  <c r="M777" i="9" s="1"/>
  <c r="M778" i="9" s="1"/>
  <c r="M779" i="9" s="1"/>
  <c r="M780" i="9" s="1"/>
  <c r="M781" i="9" s="1"/>
  <c r="M782" i="9" s="1"/>
  <c r="F100" i="17"/>
  <c r="F101" i="17" s="1"/>
  <c r="F102" i="17" s="1"/>
  <c r="F103" i="17" s="1"/>
  <c r="F104" i="17" s="1"/>
  <c r="F105" i="17" s="1"/>
  <c r="F106" i="17" s="1"/>
  <c r="F107" i="17" s="1"/>
  <c r="F108" i="17" s="1"/>
  <c r="F109" i="17" s="1"/>
  <c r="F110" i="17" s="1"/>
  <c r="F111" i="17" s="1"/>
  <c r="P665" i="27" l="1"/>
  <c r="M794" i="27"/>
  <c r="AD519" i="27"/>
  <c r="AD529" i="27" s="1"/>
  <c r="AD539" i="27" s="1"/>
  <c r="AD549" i="27" s="1"/>
  <c r="AD559" i="27" s="1"/>
  <c r="AD569" i="27" s="1"/>
  <c r="AD579" i="27" s="1"/>
  <c r="AD589" i="27" s="1"/>
  <c r="AD599" i="27" s="1"/>
  <c r="AD609" i="27" s="1"/>
  <c r="AC528" i="27"/>
  <c r="AC538" i="27" s="1"/>
  <c r="AC548" i="27" s="1"/>
  <c r="AC558" i="27" s="1"/>
  <c r="AC568" i="27" s="1"/>
  <c r="AC578" i="27" s="1"/>
  <c r="AC588" i="27" s="1"/>
  <c r="AC598" i="27" s="1"/>
  <c r="AC608" i="27" s="1"/>
  <c r="U775" i="28"/>
  <c r="U855" i="28" s="1"/>
  <c r="Q834" i="28"/>
  <c r="P666" i="27"/>
  <c r="N775" i="27"/>
  <c r="N805" i="27" s="1"/>
  <c r="M804" i="27"/>
  <c r="R834" i="28"/>
  <c r="M784" i="28"/>
  <c r="U814" i="27"/>
  <c r="O784" i="28"/>
  <c r="N784" i="27"/>
  <c r="N824" i="27"/>
  <c r="AD674" i="27"/>
  <c r="T674" i="27" s="1"/>
  <c r="P834" i="27"/>
  <c r="P672" i="27"/>
  <c r="N824" i="28"/>
  <c r="T775" i="28"/>
  <c r="T855" i="28" s="1"/>
  <c r="R794" i="28"/>
  <c r="M804" i="28"/>
  <c r="R804" i="28"/>
  <c r="O834" i="27"/>
  <c r="O814" i="27"/>
  <c r="O804" i="27"/>
  <c r="O794" i="27"/>
  <c r="O824" i="27"/>
  <c r="O784" i="27"/>
  <c r="O775" i="27"/>
  <c r="O785" i="27" s="1"/>
  <c r="K677" i="27"/>
  <c r="K687" i="27" s="1"/>
  <c r="K697" i="27" s="1"/>
  <c r="K668" i="27"/>
  <c r="K679" i="27" s="1"/>
  <c r="P664" i="27"/>
  <c r="J675" i="27"/>
  <c r="J685" i="27" s="1"/>
  <c r="J695" i="27" s="1"/>
  <c r="N794" i="27"/>
  <c r="N804" i="27"/>
  <c r="M814" i="27"/>
  <c r="Q834" i="27"/>
  <c r="T794" i="28"/>
  <c r="T804" i="28"/>
  <c r="P775" i="27"/>
  <c r="P855" i="27" s="1"/>
  <c r="P784" i="27"/>
  <c r="N814" i="27"/>
  <c r="P824" i="27"/>
  <c r="R834" i="27"/>
  <c r="U776" i="28"/>
  <c r="U777" i="28" s="1"/>
  <c r="U817" i="28" s="1"/>
  <c r="U794" i="28"/>
  <c r="T834" i="28"/>
  <c r="Q775" i="27"/>
  <c r="Q784" i="27"/>
  <c r="P794" i="27"/>
  <c r="P804" i="27"/>
  <c r="Q824" i="27"/>
  <c r="S834" i="27"/>
  <c r="M824" i="28"/>
  <c r="U834" i="28"/>
  <c r="R775" i="27"/>
  <c r="R784" i="27"/>
  <c r="Q794" i="27"/>
  <c r="Q804" i="27"/>
  <c r="R824" i="27"/>
  <c r="U834" i="27"/>
  <c r="N666" i="27"/>
  <c r="J676" i="27"/>
  <c r="P676" i="27" s="1"/>
  <c r="S775" i="27"/>
  <c r="S855" i="27" s="1"/>
  <c r="S784" i="27"/>
  <c r="R794" i="27"/>
  <c r="R804" i="27"/>
  <c r="S824" i="27"/>
  <c r="M834" i="27"/>
  <c r="T663" i="28"/>
  <c r="K677" i="28"/>
  <c r="K687" i="28" s="1"/>
  <c r="K697" i="28" s="1"/>
  <c r="K698" i="28" s="1"/>
  <c r="N784" i="28"/>
  <c r="N804" i="28"/>
  <c r="O824" i="28"/>
  <c r="U775" i="27"/>
  <c r="U784" i="27"/>
  <c r="S794" i="27"/>
  <c r="S804" i="27"/>
  <c r="U824" i="27"/>
  <c r="Q775" i="28"/>
  <c r="Q855" i="28" s="1"/>
  <c r="O804" i="28"/>
  <c r="N834" i="28"/>
  <c r="AD520" i="27"/>
  <c r="AD530" i="27" s="1"/>
  <c r="AD540" i="27" s="1"/>
  <c r="AD550" i="27" s="1"/>
  <c r="AD560" i="27" s="1"/>
  <c r="AD570" i="27" s="1"/>
  <c r="AD580" i="27" s="1"/>
  <c r="AD590" i="27" s="1"/>
  <c r="AD600" i="27" s="1"/>
  <c r="AD610" i="27" s="1"/>
  <c r="M775" i="27"/>
  <c r="M784" i="27"/>
  <c r="U794" i="27"/>
  <c r="R775" i="28"/>
  <c r="R815" i="28" s="1"/>
  <c r="Q804" i="28"/>
  <c r="O834" i="28"/>
  <c r="AD520" i="28"/>
  <c r="AD530" i="28" s="1"/>
  <c r="AD540" i="28" s="1"/>
  <c r="AD550" i="28" s="1"/>
  <c r="AD560" i="28" s="1"/>
  <c r="AD570" i="28" s="1"/>
  <c r="AD580" i="28" s="1"/>
  <c r="AD590" i="28" s="1"/>
  <c r="AD600" i="28" s="1"/>
  <c r="AD610" i="28" s="1"/>
  <c r="AC528" i="28"/>
  <c r="AC538" i="28" s="1"/>
  <c r="AC548" i="28" s="1"/>
  <c r="AC558" i="28" s="1"/>
  <c r="AC568" i="28" s="1"/>
  <c r="AC578" i="28" s="1"/>
  <c r="AC588" i="28" s="1"/>
  <c r="AC598" i="28" s="1"/>
  <c r="AC608" i="28" s="1"/>
  <c r="AD528" i="28"/>
  <c r="AD538" i="28" s="1"/>
  <c r="AD548" i="28" s="1"/>
  <c r="AD558" i="28" s="1"/>
  <c r="AD568" i="28" s="1"/>
  <c r="AD578" i="28" s="1"/>
  <c r="AD588" i="28" s="1"/>
  <c r="AD598" i="28" s="1"/>
  <c r="AD608" i="28" s="1"/>
  <c r="N665" i="28"/>
  <c r="J675" i="28"/>
  <c r="J685" i="28" s="1"/>
  <c r="Q835" i="28"/>
  <c r="P665" i="28"/>
  <c r="N666" i="28"/>
  <c r="P666" i="28"/>
  <c r="Q784" i="28"/>
  <c r="U804" i="28"/>
  <c r="J682" i="28"/>
  <c r="P682" i="28" s="1"/>
  <c r="M794" i="28"/>
  <c r="N794" i="28"/>
  <c r="Q814" i="28"/>
  <c r="O794" i="28"/>
  <c r="T814" i="28"/>
  <c r="O775" i="28"/>
  <c r="O815" i="28" s="1"/>
  <c r="Q794" i="28"/>
  <c r="U814"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68" i="28"/>
  <c r="P668" i="28" s="1"/>
  <c r="P667" i="28"/>
  <c r="N667" i="28"/>
  <c r="S776" i="27"/>
  <c r="S815" i="27"/>
  <c r="S845" i="27"/>
  <c r="N664" i="28"/>
  <c r="P664" i="28"/>
  <c r="S784" i="28"/>
  <c r="S814" i="28"/>
  <c r="S775" i="28"/>
  <c r="S776" i="28" s="1"/>
  <c r="S834" i="28"/>
  <c r="S804" i="28"/>
  <c r="S825" i="27"/>
  <c r="T814" i="27"/>
  <c r="T784" i="27"/>
  <c r="T794" i="27"/>
  <c r="T834" i="27"/>
  <c r="T824" i="27"/>
  <c r="T775" i="27"/>
  <c r="J673" i="28"/>
  <c r="P673" i="28" s="1"/>
  <c r="N663" i="28"/>
  <c r="S835" i="27"/>
  <c r="S805" i="27"/>
  <c r="S794" i="28"/>
  <c r="AC520" i="27"/>
  <c r="K679" i="28"/>
  <c r="AD683" i="28"/>
  <c r="T673" i="28"/>
  <c r="J691" i="28"/>
  <c r="P681" i="28"/>
  <c r="N681" i="28"/>
  <c r="U867" i="28"/>
  <c r="U787" i="28"/>
  <c r="U827" i="28"/>
  <c r="U847" i="28"/>
  <c r="L688" i="28"/>
  <c r="J677" i="28"/>
  <c r="J145" i="28"/>
  <c r="AC655" i="28"/>
  <c r="AC664" i="28"/>
  <c r="AC674" i="28" s="1"/>
  <c r="AC684" i="28" s="1"/>
  <c r="AC694" i="28" s="1"/>
  <c r="AC704" i="28" s="1"/>
  <c r="AC714" i="28" s="1"/>
  <c r="AC724" i="28" s="1"/>
  <c r="AC734" i="28" s="1"/>
  <c r="AC744" i="28" s="1"/>
  <c r="N671" i="28"/>
  <c r="AD655" i="28"/>
  <c r="AD664" i="28"/>
  <c r="P671" i="28"/>
  <c r="N855" i="28"/>
  <c r="N785" i="28"/>
  <c r="N825" i="28"/>
  <c r="N795" i="28"/>
  <c r="N845" i="28"/>
  <c r="N835" i="28"/>
  <c r="N815" i="28"/>
  <c r="P784" i="28"/>
  <c r="P824" i="28"/>
  <c r="P834" i="28"/>
  <c r="P804" i="28"/>
  <c r="AC520" i="28"/>
  <c r="U806" i="28"/>
  <c r="U836" i="28"/>
  <c r="U816" i="28"/>
  <c r="U866" i="28"/>
  <c r="U856" i="28"/>
  <c r="L678" i="28"/>
  <c r="L707" i="28"/>
  <c r="U846" i="28"/>
  <c r="P663" i="28"/>
  <c r="O795" i="28"/>
  <c r="P775" i="28"/>
  <c r="N805" i="28"/>
  <c r="L668" i="28"/>
  <c r="L679" i="28" s="1"/>
  <c r="J674" i="28"/>
  <c r="P676" i="28"/>
  <c r="N676" i="28"/>
  <c r="P669" i="28"/>
  <c r="N669" i="28"/>
  <c r="U825" i="28"/>
  <c r="U795" i="28"/>
  <c r="U845" i="28"/>
  <c r="U805" i="28"/>
  <c r="U835" i="28"/>
  <c r="U815" i="28"/>
  <c r="U865" i="28"/>
  <c r="P794" i="28"/>
  <c r="N865" i="28"/>
  <c r="N776" i="28"/>
  <c r="U826" i="28"/>
  <c r="P680" i="28"/>
  <c r="N680" i="28"/>
  <c r="J690" i="28"/>
  <c r="J686" i="28"/>
  <c r="N670" i="28"/>
  <c r="P670" i="28"/>
  <c r="U796" i="28"/>
  <c r="R814" i="28"/>
  <c r="R824" i="28"/>
  <c r="S824" i="28"/>
  <c r="T824" i="28"/>
  <c r="N672" i="28"/>
  <c r="U824" i="28"/>
  <c r="M814" i="28"/>
  <c r="M775" i="28"/>
  <c r="N814" i="28"/>
  <c r="P669" i="27"/>
  <c r="J674" i="27"/>
  <c r="J684" i="27" s="1"/>
  <c r="P684" i="27" s="1"/>
  <c r="N669" i="27"/>
  <c r="N664" i="27"/>
  <c r="J682" i="27"/>
  <c r="N682" i="27" s="1"/>
  <c r="N665" i="27"/>
  <c r="N672" i="27"/>
  <c r="J687" i="27"/>
  <c r="J678" i="27"/>
  <c r="L687" i="27"/>
  <c r="L678" i="27"/>
  <c r="AC666" i="27"/>
  <c r="AC676" i="27" s="1"/>
  <c r="AC686" i="27" s="1"/>
  <c r="AC696" i="27" s="1"/>
  <c r="AC706" i="27" s="1"/>
  <c r="AC716" i="27" s="1"/>
  <c r="AC726" i="27" s="1"/>
  <c r="AC736" i="27" s="1"/>
  <c r="AC746" i="27" s="1"/>
  <c r="AC657" i="27"/>
  <c r="N663" i="27"/>
  <c r="P663" i="27"/>
  <c r="N671" i="27"/>
  <c r="N667" i="27"/>
  <c r="P671" i="27"/>
  <c r="T663" i="27"/>
  <c r="P667" i="27"/>
  <c r="P805" i="27"/>
  <c r="P776" i="27"/>
  <c r="P815" i="27"/>
  <c r="P865" i="27"/>
  <c r="T683" i="27"/>
  <c r="AD693" i="27"/>
  <c r="J145" i="27"/>
  <c r="N691" i="27"/>
  <c r="J668" i="27"/>
  <c r="P691" i="27"/>
  <c r="L668" i="27"/>
  <c r="L679" i="27" s="1"/>
  <c r="N681" i="27"/>
  <c r="P681" i="27"/>
  <c r="AC664" i="27"/>
  <c r="AC674" i="27" s="1"/>
  <c r="AC684" i="27" s="1"/>
  <c r="AC694" i="27" s="1"/>
  <c r="AC704" i="27" s="1"/>
  <c r="AC714" i="27" s="1"/>
  <c r="AC724" i="27" s="1"/>
  <c r="AC734" i="27" s="1"/>
  <c r="AC744" i="27" s="1"/>
  <c r="P683" i="27"/>
  <c r="N673" i="27"/>
  <c r="P673" i="27"/>
  <c r="P701" i="27"/>
  <c r="N701" i="27"/>
  <c r="AD655" i="27"/>
  <c r="T673" i="27"/>
  <c r="AC665" i="27"/>
  <c r="AC675" i="27" s="1"/>
  <c r="AC685" i="27" s="1"/>
  <c r="AC695" i="27" s="1"/>
  <c r="AC705" i="27" s="1"/>
  <c r="AC715" i="27" s="1"/>
  <c r="AC725" i="27" s="1"/>
  <c r="AC735" i="27" s="1"/>
  <c r="AC745" i="27" s="1"/>
  <c r="J693" i="27"/>
  <c r="J680" i="27"/>
  <c r="N670" i="27"/>
  <c r="N683" i="27"/>
  <c r="P670" i="27"/>
  <c r="J711" i="27"/>
  <c r="N795" i="27" l="1"/>
  <c r="Q795" i="28"/>
  <c r="U786" i="28"/>
  <c r="U778" i="28"/>
  <c r="U868" i="28" s="1"/>
  <c r="Q785" i="28"/>
  <c r="Q825" i="28"/>
  <c r="Q845" i="28"/>
  <c r="U797" i="28"/>
  <c r="U807" i="28"/>
  <c r="U837" i="28"/>
  <c r="Q865" i="28"/>
  <c r="P835" i="27"/>
  <c r="P845" i="27"/>
  <c r="P795" i="27"/>
  <c r="P825" i="27"/>
  <c r="P785" i="27"/>
  <c r="S795" i="27"/>
  <c r="S865" i="27"/>
  <c r="S785" i="27"/>
  <c r="Q805" i="28"/>
  <c r="U857" i="28"/>
  <c r="P685" i="27"/>
  <c r="N677" i="27"/>
  <c r="N685" i="27"/>
  <c r="K688" i="27"/>
  <c r="N825" i="27"/>
  <c r="N865" i="27"/>
  <c r="N835" i="27"/>
  <c r="N815" i="27"/>
  <c r="N855" i="27"/>
  <c r="AD521" i="28"/>
  <c r="AD522" i="28" s="1"/>
  <c r="N845" i="27"/>
  <c r="T815" i="28"/>
  <c r="N675" i="27"/>
  <c r="P677" i="27"/>
  <c r="P675" i="27"/>
  <c r="AD684" i="27"/>
  <c r="AD694" i="27" s="1"/>
  <c r="K678" i="27"/>
  <c r="P678" i="27" s="1"/>
  <c r="O865" i="27"/>
  <c r="U785" i="28"/>
  <c r="R776" i="28"/>
  <c r="R836" i="28" s="1"/>
  <c r="R805" i="28"/>
  <c r="S845" i="28"/>
  <c r="R785" i="28"/>
  <c r="O835" i="28"/>
  <c r="R855" i="28"/>
  <c r="O845" i="28"/>
  <c r="J686" i="27"/>
  <c r="P686" i="27" s="1"/>
  <c r="R865" i="28"/>
  <c r="O825" i="28"/>
  <c r="S865" i="28"/>
  <c r="R835" i="28"/>
  <c r="O785" i="28"/>
  <c r="S815" i="28"/>
  <c r="R845" i="28"/>
  <c r="O855" i="28"/>
  <c r="S835" i="28"/>
  <c r="R795" i="28"/>
  <c r="N676" i="27"/>
  <c r="S805" i="28"/>
  <c r="R825" i="28"/>
  <c r="O865" i="28"/>
  <c r="Q815" i="28"/>
  <c r="O815" i="27"/>
  <c r="O776" i="27"/>
  <c r="O816" i="27" s="1"/>
  <c r="AD521" i="27"/>
  <c r="AD522" i="27" s="1"/>
  <c r="O835" i="27"/>
  <c r="O805" i="27"/>
  <c r="O845" i="27"/>
  <c r="O795" i="27"/>
  <c r="O825" i="27"/>
  <c r="O855" i="27"/>
  <c r="T805" i="28"/>
  <c r="T845" i="28"/>
  <c r="T835" i="28"/>
  <c r="T776" i="28"/>
  <c r="T796" i="28" s="1"/>
  <c r="T795" i="28"/>
  <c r="N785" i="27"/>
  <c r="N776" i="27"/>
  <c r="T825" i="28"/>
  <c r="T785" i="28"/>
  <c r="Q776" i="28"/>
  <c r="Q796" i="28" s="1"/>
  <c r="T865" i="28"/>
  <c r="O776" i="28"/>
  <c r="O796" i="28" s="1"/>
  <c r="S855" i="28"/>
  <c r="S785" i="28"/>
  <c r="S795" i="28"/>
  <c r="S825" i="28"/>
  <c r="K678" i="28"/>
  <c r="K689" i="28" s="1"/>
  <c r="K688" i="28"/>
  <c r="K707" i="28"/>
  <c r="K708" i="28" s="1"/>
  <c r="N675" i="28"/>
  <c r="P675" i="28"/>
  <c r="O805" i="28"/>
  <c r="M865" i="27"/>
  <c r="M825" i="27"/>
  <c r="M785" i="27"/>
  <c r="M776" i="27"/>
  <c r="M835" i="27"/>
  <c r="M845" i="27"/>
  <c r="M855" i="27"/>
  <c r="M815" i="27"/>
  <c r="M795" i="27"/>
  <c r="M805" i="27"/>
  <c r="P674" i="27"/>
  <c r="U845" i="27"/>
  <c r="U815" i="27"/>
  <c r="U855" i="27"/>
  <c r="U805" i="27"/>
  <c r="U835" i="27"/>
  <c r="U865" i="27"/>
  <c r="U795" i="27"/>
  <c r="U785" i="27"/>
  <c r="U776" i="27"/>
  <c r="U825" i="27"/>
  <c r="R835" i="27"/>
  <c r="R845" i="27"/>
  <c r="R815" i="27"/>
  <c r="R855" i="27"/>
  <c r="R805" i="27"/>
  <c r="R865" i="27"/>
  <c r="R795" i="27"/>
  <c r="R785" i="27"/>
  <c r="R776" i="27"/>
  <c r="R825" i="27"/>
  <c r="Q835" i="27"/>
  <c r="Q845" i="27"/>
  <c r="Q815" i="27"/>
  <c r="Q855" i="27"/>
  <c r="Q805" i="27"/>
  <c r="Q825" i="27"/>
  <c r="Q865" i="27"/>
  <c r="Q795" i="27"/>
  <c r="Q785" i="27"/>
  <c r="Q776" i="27"/>
  <c r="N668" i="28"/>
  <c r="J679" i="28"/>
  <c r="P679" i="28" s="1"/>
  <c r="J692" i="28"/>
  <c r="N682" i="28"/>
  <c r="M459" i="28"/>
  <c r="I491"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0" i="27"/>
  <c r="AC540" i="27" s="1"/>
  <c r="AC550" i="27" s="1"/>
  <c r="AC560" i="27" s="1"/>
  <c r="AC570" i="27" s="1"/>
  <c r="AC580" i="27" s="1"/>
  <c r="AC590" i="27" s="1"/>
  <c r="AC600" i="27" s="1"/>
  <c r="AC610" i="27" s="1"/>
  <c r="AC521" i="27"/>
  <c r="T825" i="27"/>
  <c r="T795" i="27"/>
  <c r="T855" i="27"/>
  <c r="T835" i="27"/>
  <c r="T805" i="27"/>
  <c r="T845" i="27"/>
  <c r="T785" i="27"/>
  <c r="T865" i="27"/>
  <c r="T815" i="27"/>
  <c r="T776" i="27"/>
  <c r="L689" i="27"/>
  <c r="J683" i="28"/>
  <c r="P683" i="28" s="1"/>
  <c r="N673" i="28"/>
  <c r="S866" i="27"/>
  <c r="S846" i="27"/>
  <c r="S826" i="27"/>
  <c r="S777" i="27"/>
  <c r="S816" i="27"/>
  <c r="S786" i="27"/>
  <c r="S796" i="27"/>
  <c r="S856" i="27"/>
  <c r="S836" i="27"/>
  <c r="S806" i="27"/>
  <c r="AD656" i="28"/>
  <c r="AD665" i="28"/>
  <c r="T655" i="28"/>
  <c r="S846" i="28"/>
  <c r="S806" i="28"/>
  <c r="S836" i="28"/>
  <c r="S777" i="28"/>
  <c r="S816" i="28"/>
  <c r="S866" i="28"/>
  <c r="S856" i="28"/>
  <c r="S826" i="28"/>
  <c r="S796" i="28"/>
  <c r="S786" i="28"/>
  <c r="R806" i="28"/>
  <c r="U858" i="28"/>
  <c r="U788" i="28"/>
  <c r="U828" i="28"/>
  <c r="U798" i="28"/>
  <c r="U848" i="28"/>
  <c r="U818" i="28"/>
  <c r="U838" i="28"/>
  <c r="U808" i="28"/>
  <c r="P686" i="28"/>
  <c r="N686" i="28"/>
  <c r="J696" i="28"/>
  <c r="M855" i="28"/>
  <c r="M825" i="28"/>
  <c r="M795" i="28"/>
  <c r="M845" i="28"/>
  <c r="M835" i="28"/>
  <c r="M815" i="28"/>
  <c r="M776" i="28"/>
  <c r="M865" i="28"/>
  <c r="M805" i="28"/>
  <c r="M785" i="28"/>
  <c r="P690" i="28"/>
  <c r="N690" i="28"/>
  <c r="J700" i="28"/>
  <c r="L708" i="28"/>
  <c r="L717" i="28"/>
  <c r="AC656" i="28"/>
  <c r="AC665" i="28"/>
  <c r="AC675" i="28" s="1"/>
  <c r="AC685" i="28" s="1"/>
  <c r="AC695" i="28" s="1"/>
  <c r="AC705" i="28" s="1"/>
  <c r="AC715" i="28" s="1"/>
  <c r="AC725" i="28" s="1"/>
  <c r="AC735" i="28" s="1"/>
  <c r="AC745" i="28" s="1"/>
  <c r="L689" i="28"/>
  <c r="L699" i="28" s="1"/>
  <c r="L709" i="28" s="1"/>
  <c r="P855" i="28"/>
  <c r="P785" i="28"/>
  <c r="P825" i="28"/>
  <c r="P795" i="28"/>
  <c r="P845" i="28"/>
  <c r="P815" i="28"/>
  <c r="P865" i="28"/>
  <c r="P776" i="28"/>
  <c r="P805" i="28"/>
  <c r="P835" i="28"/>
  <c r="AD674" i="28"/>
  <c r="T664" i="28"/>
  <c r="M630" i="28"/>
  <c r="T889" i="28"/>
  <c r="I889" i="28"/>
  <c r="T491" i="28"/>
  <c r="O846" i="28"/>
  <c r="O806" i="28"/>
  <c r="O836" i="28"/>
  <c r="O777" i="28"/>
  <c r="O816" i="28"/>
  <c r="O866" i="28"/>
  <c r="O856" i="28"/>
  <c r="O826" i="28"/>
  <c r="O786" i="28"/>
  <c r="J687" i="28"/>
  <c r="J678" i="28"/>
  <c r="P677" i="28"/>
  <c r="N677" i="28"/>
  <c r="P691" i="28"/>
  <c r="N691" i="28"/>
  <c r="J701" i="28"/>
  <c r="J684" i="28"/>
  <c r="P674" i="28"/>
  <c r="N674" i="28"/>
  <c r="J695" i="28"/>
  <c r="P685" i="28"/>
  <c r="N685" i="28"/>
  <c r="N796" i="28"/>
  <c r="N846" i="28"/>
  <c r="N806" i="28"/>
  <c r="N836" i="28"/>
  <c r="N816" i="28"/>
  <c r="N866" i="28"/>
  <c r="N856" i="28"/>
  <c r="N786" i="28"/>
  <c r="N826" i="28"/>
  <c r="N777" i="28"/>
  <c r="T683" i="28"/>
  <c r="AD693" i="28"/>
  <c r="AC521" i="28"/>
  <c r="AC530" i="28"/>
  <c r="AC540" i="28" s="1"/>
  <c r="AC550" i="28" s="1"/>
  <c r="AC560" i="28" s="1"/>
  <c r="AC570" i="28" s="1"/>
  <c r="AC580" i="28" s="1"/>
  <c r="AC590" i="28" s="1"/>
  <c r="AC600" i="28" s="1"/>
  <c r="AC610" i="28" s="1"/>
  <c r="N674" i="27"/>
  <c r="J694" i="27"/>
  <c r="P694" i="27" s="1"/>
  <c r="N684" i="27"/>
  <c r="P682" i="27"/>
  <c r="J692" i="27"/>
  <c r="K698" i="27"/>
  <c r="K707" i="27"/>
  <c r="AC667" i="27"/>
  <c r="AC677" i="27" s="1"/>
  <c r="AC687" i="27" s="1"/>
  <c r="AC697" i="27" s="1"/>
  <c r="AC707" i="27" s="1"/>
  <c r="AC717" i="27" s="1"/>
  <c r="AC727" i="27" s="1"/>
  <c r="AC737" i="27" s="1"/>
  <c r="AC747" i="27" s="1"/>
  <c r="AC658" i="27"/>
  <c r="J705" i="27"/>
  <c r="P695" i="27"/>
  <c r="N695" i="27"/>
  <c r="P796" i="27"/>
  <c r="P846" i="27"/>
  <c r="P806" i="27"/>
  <c r="P836" i="27"/>
  <c r="P777" i="27"/>
  <c r="P816" i="27"/>
  <c r="P866" i="27"/>
  <c r="P856" i="27"/>
  <c r="P786" i="27"/>
  <c r="P826" i="27"/>
  <c r="T655" i="27"/>
  <c r="AD656" i="27"/>
  <c r="AD665" i="27"/>
  <c r="P687" i="27"/>
  <c r="N687" i="27"/>
  <c r="J697" i="27"/>
  <c r="J688" i="27"/>
  <c r="P668" i="27"/>
  <c r="N668" i="27"/>
  <c r="J679" i="27"/>
  <c r="J689" i="27" s="1"/>
  <c r="P693" i="27"/>
  <c r="N693" i="27"/>
  <c r="T889" i="27"/>
  <c r="I889" i="27"/>
  <c r="M630" i="27"/>
  <c r="M491" i="27"/>
  <c r="N680" i="27"/>
  <c r="J690" i="27"/>
  <c r="P680" i="27"/>
  <c r="L697" i="27"/>
  <c r="L688" i="27"/>
  <c r="T693" i="27"/>
  <c r="AD703" i="27"/>
  <c r="P711" i="27"/>
  <c r="N711" i="27"/>
  <c r="J721" i="27"/>
  <c r="O796" i="27"/>
  <c r="O846" i="27"/>
  <c r="U779" i="28" l="1"/>
  <c r="AD531" i="28"/>
  <c r="AD541" i="28" s="1"/>
  <c r="AD551" i="28" s="1"/>
  <c r="AD561" i="28" s="1"/>
  <c r="AD571" i="28" s="1"/>
  <c r="AD581" i="28" s="1"/>
  <c r="AD591" i="28" s="1"/>
  <c r="AD601" i="28" s="1"/>
  <c r="AD611" i="28" s="1"/>
  <c r="O777" i="27"/>
  <c r="O787" i="27" s="1"/>
  <c r="O836" i="27"/>
  <c r="O806" i="27"/>
  <c r="J696" i="27"/>
  <c r="N696" i="27" s="1"/>
  <c r="K689" i="27"/>
  <c r="K699" i="27" s="1"/>
  <c r="K709" i="27" s="1"/>
  <c r="O786" i="27"/>
  <c r="O826" i="27"/>
  <c r="O856" i="27"/>
  <c r="O866" i="27"/>
  <c r="T826" i="28"/>
  <c r="T856" i="28"/>
  <c r="T866" i="28"/>
  <c r="K699" i="28"/>
  <c r="K709" i="28" s="1"/>
  <c r="K719" i="28" s="1"/>
  <c r="T816" i="28"/>
  <c r="T777" i="28"/>
  <c r="T817" i="28" s="1"/>
  <c r="T836" i="28"/>
  <c r="Q846" i="28"/>
  <c r="N686" i="27"/>
  <c r="AD531" i="27"/>
  <c r="AD541" i="27" s="1"/>
  <c r="AD551" i="27" s="1"/>
  <c r="AD561" i="27" s="1"/>
  <c r="AD571" i="27" s="1"/>
  <c r="AD581" i="27" s="1"/>
  <c r="AD591" i="27" s="1"/>
  <c r="AD601" i="27" s="1"/>
  <c r="AD611" i="27" s="1"/>
  <c r="K717" i="28"/>
  <c r="R786" i="28"/>
  <c r="R846" i="28"/>
  <c r="T806" i="28"/>
  <c r="N678" i="27"/>
  <c r="R796" i="28"/>
  <c r="R826" i="28"/>
  <c r="R856" i="28"/>
  <c r="R866" i="28"/>
  <c r="R816" i="28"/>
  <c r="T846" i="28"/>
  <c r="T684" i="27"/>
  <c r="R777" i="28"/>
  <c r="R837" i="28" s="1"/>
  <c r="T786" i="28"/>
  <c r="L699" i="27"/>
  <c r="AD523" i="27"/>
  <c r="AD532" i="27"/>
  <c r="AD542" i="27" s="1"/>
  <c r="AD552" i="27" s="1"/>
  <c r="AD562" i="27" s="1"/>
  <c r="AD572" i="27" s="1"/>
  <c r="AD582" i="27" s="1"/>
  <c r="AD592" i="27" s="1"/>
  <c r="AD602" i="27" s="1"/>
  <c r="AD612" i="27" s="1"/>
  <c r="N866" i="27"/>
  <c r="N796" i="27"/>
  <c r="N846" i="27"/>
  <c r="N786" i="27"/>
  <c r="N777" i="27"/>
  <c r="N856" i="27"/>
  <c r="N826" i="27"/>
  <c r="N806" i="27"/>
  <c r="N836" i="27"/>
  <c r="N816" i="27"/>
  <c r="Q786" i="28"/>
  <c r="Q806" i="28"/>
  <c r="Q836" i="28"/>
  <c r="Q856" i="28"/>
  <c r="Q777" i="28"/>
  <c r="Q826" i="28"/>
  <c r="Q816" i="28"/>
  <c r="Q866" i="28"/>
  <c r="N683" i="28"/>
  <c r="N679" i="28"/>
  <c r="J693" i="28"/>
  <c r="P693" i="28" s="1"/>
  <c r="R816" i="27"/>
  <c r="R846" i="27"/>
  <c r="R856" i="27"/>
  <c r="R786" i="27"/>
  <c r="R866" i="27"/>
  <c r="R836" i="27"/>
  <c r="R806" i="27"/>
  <c r="R826" i="27"/>
  <c r="R777" i="27"/>
  <c r="R796" i="27"/>
  <c r="U826" i="27"/>
  <c r="U856" i="27"/>
  <c r="U806" i="27"/>
  <c r="U796" i="27"/>
  <c r="U836" i="27"/>
  <c r="U777" i="27"/>
  <c r="U786" i="27"/>
  <c r="U816" i="27"/>
  <c r="U846" i="27"/>
  <c r="U866" i="27"/>
  <c r="M846" i="27"/>
  <c r="M816" i="27"/>
  <c r="M856" i="27"/>
  <c r="M806" i="27"/>
  <c r="M866" i="27"/>
  <c r="M796" i="27"/>
  <c r="M786" i="27"/>
  <c r="M777" i="27"/>
  <c r="M826" i="27"/>
  <c r="M836" i="27"/>
  <c r="Q866" i="27"/>
  <c r="Q796" i="27"/>
  <c r="Q786" i="27"/>
  <c r="Q777" i="27"/>
  <c r="Q826" i="27"/>
  <c r="Q846" i="27"/>
  <c r="Q816" i="27"/>
  <c r="Q806" i="27"/>
  <c r="Q836" i="27"/>
  <c r="Q856" i="27"/>
  <c r="J702" i="28"/>
  <c r="P692" i="28"/>
  <c r="N692"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7" i="27"/>
  <c r="S867" i="27"/>
  <c r="S847" i="27"/>
  <c r="S807" i="27"/>
  <c r="S857" i="27"/>
  <c r="S837" i="27"/>
  <c r="S827" i="27"/>
  <c r="S787" i="27"/>
  <c r="S778" i="27"/>
  <c r="S797" i="27"/>
  <c r="T856" i="27"/>
  <c r="T836" i="27"/>
  <c r="T806" i="27"/>
  <c r="T816" i="27"/>
  <c r="T786" i="27"/>
  <c r="T796" i="27"/>
  <c r="T866" i="27"/>
  <c r="T777" i="27"/>
  <c r="T846" i="27"/>
  <c r="T826" i="27"/>
  <c r="AC522" i="27"/>
  <c r="AC531" i="27"/>
  <c r="AC541" i="27" s="1"/>
  <c r="AC551" i="27" s="1"/>
  <c r="AC561" i="27" s="1"/>
  <c r="AC571" i="27" s="1"/>
  <c r="AC581" i="27" s="1"/>
  <c r="AC591" i="27" s="1"/>
  <c r="AC601" i="27" s="1"/>
  <c r="AC611" i="27" s="1"/>
  <c r="S778" i="28"/>
  <c r="S817" i="28"/>
  <c r="S867" i="28"/>
  <c r="S857" i="28"/>
  <c r="S827" i="28"/>
  <c r="S847" i="28"/>
  <c r="S807" i="28"/>
  <c r="S787" i="28"/>
  <c r="S837" i="28"/>
  <c r="S797" i="28"/>
  <c r="AD532" i="28"/>
  <c r="AD542" i="28" s="1"/>
  <c r="AD552" i="28" s="1"/>
  <c r="AD562" i="28" s="1"/>
  <c r="AD572" i="28" s="1"/>
  <c r="AD582" i="28" s="1"/>
  <c r="AD592" i="28" s="1"/>
  <c r="AD602" i="28" s="1"/>
  <c r="AD612" i="28" s="1"/>
  <c r="AD523" i="28"/>
  <c r="AC657" i="28"/>
  <c r="AC666" i="28"/>
  <c r="AC676" i="28" s="1"/>
  <c r="AC686" i="28" s="1"/>
  <c r="AC696" i="28" s="1"/>
  <c r="AC706" i="28" s="1"/>
  <c r="AC716" i="28" s="1"/>
  <c r="AC726" i="28" s="1"/>
  <c r="AC736" i="28" s="1"/>
  <c r="AC746" i="28" s="1"/>
  <c r="L727" i="28"/>
  <c r="L718" i="28"/>
  <c r="J694" i="28"/>
  <c r="N684" i="28"/>
  <c r="P684" i="28"/>
  <c r="L719" i="28"/>
  <c r="P700" i="28"/>
  <c r="N700" i="28"/>
  <c r="J710" i="28"/>
  <c r="J705" i="28"/>
  <c r="P695" i="28"/>
  <c r="N695" i="28"/>
  <c r="U799" i="28"/>
  <c r="U849" i="28"/>
  <c r="U809" i="28"/>
  <c r="U839" i="28"/>
  <c r="U780" i="28"/>
  <c r="U819" i="28"/>
  <c r="U869" i="28"/>
  <c r="U859" i="28"/>
  <c r="U829" i="28"/>
  <c r="U789" i="28"/>
  <c r="T674" i="28"/>
  <c r="AD684" i="28"/>
  <c r="AC531" i="28"/>
  <c r="AC541" i="28" s="1"/>
  <c r="AC551" i="28" s="1"/>
  <c r="AC561" i="28" s="1"/>
  <c r="AC571" i="28" s="1"/>
  <c r="AC581" i="28" s="1"/>
  <c r="AC591" i="28" s="1"/>
  <c r="AC601" i="28" s="1"/>
  <c r="AC611" i="28" s="1"/>
  <c r="AC522" i="28"/>
  <c r="P701" i="28"/>
  <c r="N701" i="28"/>
  <c r="J711" i="28"/>
  <c r="T665" i="28"/>
  <c r="AD675" i="28"/>
  <c r="T693" i="28"/>
  <c r="AD703" i="28"/>
  <c r="P796" i="28"/>
  <c r="P846" i="28"/>
  <c r="P806" i="28"/>
  <c r="P836" i="28"/>
  <c r="P777" i="28"/>
  <c r="P816" i="28"/>
  <c r="P866" i="28"/>
  <c r="P856" i="28"/>
  <c r="P826" i="28"/>
  <c r="P786" i="28"/>
  <c r="M796" i="28"/>
  <c r="M846" i="28"/>
  <c r="M806" i="28"/>
  <c r="M836" i="28"/>
  <c r="M866" i="28"/>
  <c r="M826" i="28"/>
  <c r="M856" i="28"/>
  <c r="M816" i="28"/>
  <c r="M786" i="28"/>
  <c r="M777" i="28"/>
  <c r="T656" i="28"/>
  <c r="AD657" i="28"/>
  <c r="AD666" i="28"/>
  <c r="K727" i="28"/>
  <c r="K718" i="28"/>
  <c r="P687" i="28"/>
  <c r="N687" i="28"/>
  <c r="J697" i="28"/>
  <c r="J688" i="28"/>
  <c r="O837" i="28"/>
  <c r="O778" i="28"/>
  <c r="O817" i="28"/>
  <c r="O867" i="28"/>
  <c r="O857" i="28"/>
  <c r="O847" i="28"/>
  <c r="O827" i="28"/>
  <c r="O807" i="28"/>
  <c r="O787" i="28"/>
  <c r="O797" i="28"/>
  <c r="J706" i="28"/>
  <c r="P696" i="28"/>
  <c r="N696" i="28"/>
  <c r="N807" i="28"/>
  <c r="N837" i="28"/>
  <c r="N778" i="28"/>
  <c r="N817" i="28"/>
  <c r="N867" i="28"/>
  <c r="N857" i="28"/>
  <c r="N827" i="28"/>
  <c r="N847" i="28"/>
  <c r="N787" i="28"/>
  <c r="N797" i="28"/>
  <c r="P678" i="28"/>
  <c r="N678" i="28"/>
  <c r="J689" i="28"/>
  <c r="J704" i="27"/>
  <c r="P704" i="27" s="1"/>
  <c r="N694" i="27"/>
  <c r="P692" i="27"/>
  <c r="N692" i="27"/>
  <c r="J702" i="27"/>
  <c r="P689" i="27"/>
  <c r="P679" i="27"/>
  <c r="N679" i="27"/>
  <c r="AD675" i="27"/>
  <c r="T665" i="27"/>
  <c r="T703" i="27"/>
  <c r="AD713" i="27"/>
  <c r="P688" i="27"/>
  <c r="N688" i="27"/>
  <c r="J699" i="27"/>
  <c r="AD666" i="27"/>
  <c r="T656" i="27"/>
  <c r="AD657" i="27"/>
  <c r="J698" i="27"/>
  <c r="P697" i="27"/>
  <c r="N697" i="27"/>
  <c r="J707" i="27"/>
  <c r="P837" i="27"/>
  <c r="P778" i="27"/>
  <c r="P817" i="27"/>
  <c r="P867" i="27"/>
  <c r="P857" i="27"/>
  <c r="P827" i="27"/>
  <c r="P797" i="27"/>
  <c r="P847" i="27"/>
  <c r="P787" i="27"/>
  <c r="P807" i="27"/>
  <c r="L698" i="27"/>
  <c r="L707" i="27"/>
  <c r="AC668" i="27"/>
  <c r="AC678" i="27" s="1"/>
  <c r="AC688" i="27" s="1"/>
  <c r="AC698" i="27" s="1"/>
  <c r="AC708" i="27" s="1"/>
  <c r="AC718" i="27" s="1"/>
  <c r="AC728" i="27" s="1"/>
  <c r="AC738" i="27" s="1"/>
  <c r="AC748" i="27" s="1"/>
  <c r="AC659" i="27"/>
  <c r="J706" i="27"/>
  <c r="P696" i="27"/>
  <c r="K708" i="27"/>
  <c r="K717" i="27"/>
  <c r="P705" i="27"/>
  <c r="N705" i="27"/>
  <c r="J715" i="27"/>
  <c r="N690" i="27"/>
  <c r="J700" i="27"/>
  <c r="P690" i="27"/>
  <c r="J731" i="27"/>
  <c r="P721" i="27"/>
  <c r="N721" i="27"/>
  <c r="O837" i="27"/>
  <c r="O778" i="27"/>
  <c r="O817" i="27"/>
  <c r="O867" i="27"/>
  <c r="O857" i="27"/>
  <c r="O827" i="27"/>
  <c r="O797" i="27"/>
  <c r="O847" i="27"/>
  <c r="T694" i="27"/>
  <c r="AD704"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62" i="18"/>
  <c r="AA862" i="18"/>
  <c r="Z862" i="18"/>
  <c r="Y862" i="18"/>
  <c r="AB861" i="18"/>
  <c r="AA861" i="18"/>
  <c r="Z861" i="18"/>
  <c r="Y861" i="18"/>
  <c r="AB860" i="18"/>
  <c r="AA860" i="18"/>
  <c r="Z860" i="18"/>
  <c r="Y860" i="18"/>
  <c r="AB859" i="18"/>
  <c r="AA859" i="18"/>
  <c r="Z859" i="18"/>
  <c r="Y859" i="18"/>
  <c r="AB858" i="18"/>
  <c r="AA858" i="18"/>
  <c r="Z858" i="18"/>
  <c r="Y858" i="18"/>
  <c r="AB857" i="18"/>
  <c r="AA857" i="18"/>
  <c r="Z857" i="18"/>
  <c r="Y857" i="18"/>
  <c r="AB856" i="18"/>
  <c r="AA856" i="18"/>
  <c r="Z856" i="18"/>
  <c r="Y856" i="18"/>
  <c r="AB854" i="18"/>
  <c r="AA854" i="18"/>
  <c r="Z854" i="18"/>
  <c r="Y854"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49" i="18" s="1"/>
  <c r="K850" i="18" s="1"/>
  <c r="K851" i="18" s="1"/>
  <c r="K852" i="18" s="1"/>
  <c r="K853" i="18" s="1"/>
  <c r="K845" i="18"/>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834" i="9"/>
  <c r="T787" i="28" l="1"/>
  <c r="T797" i="28"/>
  <c r="T837" i="28"/>
  <c r="T778" i="28"/>
  <c r="T788" i="28" s="1"/>
  <c r="N689" i="27"/>
  <c r="T807" i="28"/>
  <c r="T847" i="28"/>
  <c r="T827" i="28"/>
  <c r="T857" i="28"/>
  <c r="T867" i="28"/>
  <c r="O807" i="27"/>
  <c r="N704" i="27"/>
  <c r="R847" i="28"/>
  <c r="R827" i="28"/>
  <c r="R797" i="28"/>
  <c r="R787" i="28"/>
  <c r="R807" i="28"/>
  <c r="R857" i="28"/>
  <c r="R867" i="28"/>
  <c r="R817" i="28"/>
  <c r="L709" i="27"/>
  <c r="R778" i="28"/>
  <c r="R808" i="28" s="1"/>
  <c r="N693" i="28"/>
  <c r="J714" i="27"/>
  <c r="P714" i="27" s="1"/>
  <c r="AD524" i="27"/>
  <c r="AD533" i="27"/>
  <c r="AD543" i="27" s="1"/>
  <c r="AD553" i="27" s="1"/>
  <c r="AD563" i="27" s="1"/>
  <c r="AD573" i="27" s="1"/>
  <c r="AD583" i="27" s="1"/>
  <c r="AD593" i="27" s="1"/>
  <c r="AD603" i="27" s="1"/>
  <c r="AD613" i="27" s="1"/>
  <c r="N827" i="27"/>
  <c r="N797" i="27"/>
  <c r="N857" i="27"/>
  <c r="N807" i="27"/>
  <c r="N847" i="27"/>
  <c r="N817" i="27"/>
  <c r="N837" i="27"/>
  <c r="N787" i="27"/>
  <c r="N778" i="27"/>
  <c r="N867" i="27"/>
  <c r="Q867" i="28"/>
  <c r="Q857" i="28"/>
  <c r="Q827" i="28"/>
  <c r="Q847" i="28"/>
  <c r="Q807" i="28"/>
  <c r="Q817" i="28"/>
  <c r="Q837" i="28"/>
  <c r="Q787" i="28"/>
  <c r="Q778" i="28"/>
  <c r="Q797" i="28"/>
  <c r="K729" i="28"/>
  <c r="M787" i="27"/>
  <c r="M778" i="27"/>
  <c r="M847" i="27"/>
  <c r="M807" i="27"/>
  <c r="M867" i="27"/>
  <c r="M827" i="27"/>
  <c r="M797" i="27"/>
  <c r="M837" i="27"/>
  <c r="M817" i="27"/>
  <c r="M857" i="27"/>
  <c r="Q837" i="27"/>
  <c r="Q807" i="27"/>
  <c r="Q817" i="27"/>
  <c r="Q847" i="27"/>
  <c r="Q797" i="27"/>
  <c r="Q857" i="27"/>
  <c r="Q778" i="27"/>
  <c r="Q787" i="27"/>
  <c r="Q827" i="27"/>
  <c r="Q867" i="27"/>
  <c r="U847" i="27"/>
  <c r="U827" i="27"/>
  <c r="U857" i="27"/>
  <c r="U807" i="27"/>
  <c r="U817" i="27"/>
  <c r="U867" i="27"/>
  <c r="U837" i="27"/>
  <c r="U787" i="27"/>
  <c r="U778" i="27"/>
  <c r="U797" i="27"/>
  <c r="R847" i="27"/>
  <c r="R807" i="27"/>
  <c r="R817" i="27"/>
  <c r="R857" i="27"/>
  <c r="R827" i="27"/>
  <c r="R787" i="27"/>
  <c r="R778" i="27"/>
  <c r="R837" i="27"/>
  <c r="R797" i="27"/>
  <c r="R867" i="27"/>
  <c r="P702" i="28"/>
  <c r="N702" i="28"/>
  <c r="J712"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19" i="27"/>
  <c r="T817" i="27"/>
  <c r="T797" i="27"/>
  <c r="T807" i="27"/>
  <c r="T837" i="27"/>
  <c r="T778" i="27"/>
  <c r="T787" i="27"/>
  <c r="T827" i="27"/>
  <c r="T857" i="27"/>
  <c r="T867" i="27"/>
  <c r="T847" i="27"/>
  <c r="S858" i="27"/>
  <c r="S868" i="27"/>
  <c r="S779" i="27"/>
  <c r="S788" i="27"/>
  <c r="S818" i="27"/>
  <c r="S808" i="27"/>
  <c r="S848" i="27"/>
  <c r="S828" i="27"/>
  <c r="S838" i="27"/>
  <c r="S798" i="27"/>
  <c r="L729" i="28"/>
  <c r="AC532" i="27"/>
  <c r="AC542" i="27" s="1"/>
  <c r="AC552" i="27" s="1"/>
  <c r="AC562" i="27" s="1"/>
  <c r="AC572" i="27" s="1"/>
  <c r="AC582" i="27" s="1"/>
  <c r="AC592" i="27" s="1"/>
  <c r="AC602" i="27" s="1"/>
  <c r="AC612" i="27" s="1"/>
  <c r="AC523" i="27"/>
  <c r="P837" i="28"/>
  <c r="P778" i="28"/>
  <c r="P817" i="28"/>
  <c r="P867" i="28"/>
  <c r="P857" i="28"/>
  <c r="P827" i="28"/>
  <c r="P847" i="28"/>
  <c r="P807" i="28"/>
  <c r="P787" i="28"/>
  <c r="P797" i="28"/>
  <c r="P689" i="28"/>
  <c r="N689" i="28"/>
  <c r="T703" i="28"/>
  <c r="AD713" i="28"/>
  <c r="P705" i="28"/>
  <c r="N705" i="28"/>
  <c r="J715" i="28"/>
  <c r="T675" i="28"/>
  <c r="AD685" i="28"/>
  <c r="J720" i="28"/>
  <c r="P710" i="28"/>
  <c r="N710" i="28"/>
  <c r="P711" i="28"/>
  <c r="N711" i="28"/>
  <c r="J721" i="28"/>
  <c r="AC532" i="28"/>
  <c r="AC542" i="28" s="1"/>
  <c r="AC552" i="28" s="1"/>
  <c r="AC562" i="28" s="1"/>
  <c r="AC572" i="28" s="1"/>
  <c r="AC582" i="28" s="1"/>
  <c r="AC592" i="28" s="1"/>
  <c r="AC602" i="28" s="1"/>
  <c r="AC612" i="28" s="1"/>
  <c r="AC523" i="28"/>
  <c r="K728" i="28"/>
  <c r="K737" i="28"/>
  <c r="N868" i="28"/>
  <c r="N858" i="28"/>
  <c r="N788" i="28"/>
  <c r="N828" i="28"/>
  <c r="N848" i="28"/>
  <c r="N838" i="28"/>
  <c r="N818" i="28"/>
  <c r="N808" i="28"/>
  <c r="N798" i="28"/>
  <c r="N779" i="28"/>
  <c r="AD676" i="28"/>
  <c r="T666" i="28"/>
  <c r="AD658" i="28"/>
  <c r="T657" i="28"/>
  <c r="AD667" i="28"/>
  <c r="P694" i="28"/>
  <c r="N694" i="28"/>
  <c r="J704" i="28"/>
  <c r="L728" i="28"/>
  <c r="L737" i="28"/>
  <c r="J716" i="28"/>
  <c r="P706" i="28"/>
  <c r="N706" i="28"/>
  <c r="AC658" i="28"/>
  <c r="AC667" i="28"/>
  <c r="AC677" i="28" s="1"/>
  <c r="AC687" i="28" s="1"/>
  <c r="AC697" i="28" s="1"/>
  <c r="AC707" i="28" s="1"/>
  <c r="AC717" i="28" s="1"/>
  <c r="AC727" i="28" s="1"/>
  <c r="AC737" i="28" s="1"/>
  <c r="AC747" i="28" s="1"/>
  <c r="AD533" i="28"/>
  <c r="AD543" i="28" s="1"/>
  <c r="AD553" i="28" s="1"/>
  <c r="AD563" i="28" s="1"/>
  <c r="AD573" i="28" s="1"/>
  <c r="AD583" i="28" s="1"/>
  <c r="AD593" i="28" s="1"/>
  <c r="AD603" i="28" s="1"/>
  <c r="AD613" i="28" s="1"/>
  <c r="AD524" i="28"/>
  <c r="T684" i="28"/>
  <c r="AD694" i="28"/>
  <c r="T858" i="28"/>
  <c r="T828" i="28"/>
  <c r="T798" i="28"/>
  <c r="T848" i="28"/>
  <c r="T838" i="28"/>
  <c r="T868" i="28"/>
  <c r="T818" i="28"/>
  <c r="T779" i="28"/>
  <c r="T808" i="28"/>
  <c r="M807" i="28"/>
  <c r="M837" i="28"/>
  <c r="M778" i="28"/>
  <c r="M817" i="28"/>
  <c r="M867" i="28"/>
  <c r="M857" i="28"/>
  <c r="M827" i="28"/>
  <c r="M847" i="28"/>
  <c r="M787" i="28"/>
  <c r="M797" i="28"/>
  <c r="O868" i="28"/>
  <c r="O858" i="28"/>
  <c r="O788" i="28"/>
  <c r="O828" i="28"/>
  <c r="O848" i="28"/>
  <c r="O838" i="28"/>
  <c r="O818" i="28"/>
  <c r="O808" i="28"/>
  <c r="O798" i="28"/>
  <c r="O779" i="28"/>
  <c r="J699" i="28"/>
  <c r="P688" i="28"/>
  <c r="N688" i="28"/>
  <c r="J698" i="28"/>
  <c r="N697" i="28"/>
  <c r="P697" i="28"/>
  <c r="J707" i="28"/>
  <c r="U840" i="28"/>
  <c r="U781" i="28"/>
  <c r="U820" i="28"/>
  <c r="U870" i="28"/>
  <c r="U860" i="28"/>
  <c r="U830" i="28"/>
  <c r="U850" i="28"/>
  <c r="U800" i="28"/>
  <c r="U810" i="28"/>
  <c r="U790" i="28"/>
  <c r="S858" i="28"/>
  <c r="S788" i="28"/>
  <c r="S828" i="28"/>
  <c r="S798" i="28"/>
  <c r="S848" i="28"/>
  <c r="S838" i="28"/>
  <c r="S818" i="28"/>
  <c r="S868" i="28"/>
  <c r="S779" i="28"/>
  <c r="S808" i="28"/>
  <c r="N702" i="27"/>
  <c r="P702" i="27"/>
  <c r="J712" i="27"/>
  <c r="O868" i="27"/>
  <c r="O858" i="27"/>
  <c r="O788" i="27"/>
  <c r="O828" i="27"/>
  <c r="O798" i="27"/>
  <c r="O848" i="27"/>
  <c r="O808" i="27"/>
  <c r="O838" i="27"/>
  <c r="O779" i="27"/>
  <c r="O818" i="27"/>
  <c r="P731" i="27"/>
  <c r="N731" i="27"/>
  <c r="J741" i="27"/>
  <c r="P700" i="27"/>
  <c r="J710" i="27"/>
  <c r="N700" i="27"/>
  <c r="AD685" i="27"/>
  <c r="T675" i="27"/>
  <c r="P715" i="27"/>
  <c r="N715" i="27"/>
  <c r="J725" i="27"/>
  <c r="P868" i="27"/>
  <c r="P858" i="27"/>
  <c r="P788" i="27"/>
  <c r="P828" i="27"/>
  <c r="P798" i="27"/>
  <c r="P848" i="27"/>
  <c r="P808" i="27"/>
  <c r="P838" i="27"/>
  <c r="P818" i="27"/>
  <c r="P779" i="27"/>
  <c r="K727" i="27"/>
  <c r="K718" i="27"/>
  <c r="J708" i="27"/>
  <c r="J717" i="27"/>
  <c r="P707" i="27"/>
  <c r="N707" i="27"/>
  <c r="J709" i="27"/>
  <c r="P698" i="27"/>
  <c r="N698" i="27"/>
  <c r="P706" i="27"/>
  <c r="N706" i="27"/>
  <c r="J716" i="27"/>
  <c r="T657" i="27"/>
  <c r="AD667" i="27"/>
  <c r="AD658" i="27"/>
  <c r="AC669" i="27"/>
  <c r="AC679" i="27" s="1"/>
  <c r="AC689" i="27" s="1"/>
  <c r="AC699" i="27" s="1"/>
  <c r="AC709" i="27" s="1"/>
  <c r="AC719" i="27" s="1"/>
  <c r="AC729" i="27" s="1"/>
  <c r="AC739" i="27" s="1"/>
  <c r="AC749" i="27" s="1"/>
  <c r="AC660" i="27"/>
  <c r="T666" i="27"/>
  <c r="AD676" i="27"/>
  <c r="P699" i="27"/>
  <c r="N699" i="27"/>
  <c r="T704" i="27"/>
  <c r="AD714" i="27"/>
  <c r="L708" i="27"/>
  <c r="L717" i="27"/>
  <c r="AD723" i="27"/>
  <c r="T713" i="27"/>
  <c r="T794" i="9"/>
  <c r="T804" i="9"/>
  <c r="T814" i="9"/>
  <c r="T824" i="9"/>
  <c r="T784" i="9"/>
  <c r="G481" i="1"/>
  <c r="I435" i="1"/>
  <c r="K264" i="1"/>
  <c r="J264" i="1"/>
  <c r="I264" i="1"/>
  <c r="H264" i="1"/>
  <c r="G264" i="1"/>
  <c r="G246" i="1"/>
  <c r="G228" i="1"/>
  <c r="AA208" i="1"/>
  <c r="Z208" i="1"/>
  <c r="Y208" i="1"/>
  <c r="X208" i="1"/>
  <c r="W208" i="1"/>
  <c r="V208" i="1"/>
  <c r="U208" i="1"/>
  <c r="T208" i="1"/>
  <c r="S208" i="1"/>
  <c r="R208" i="1"/>
  <c r="Q208" i="1"/>
  <c r="P208" i="1"/>
  <c r="O208" i="1"/>
  <c r="N208" i="1"/>
  <c r="M208" i="1"/>
  <c r="L208" i="1"/>
  <c r="K208" i="1"/>
  <c r="J208" i="1"/>
  <c r="G208" i="1"/>
  <c r="Q186" i="1"/>
  <c r="P186" i="1"/>
  <c r="O186" i="1"/>
  <c r="N186" i="1"/>
  <c r="M186" i="1"/>
  <c r="L186" i="1"/>
  <c r="K186" i="1"/>
  <c r="J186" i="1"/>
  <c r="I186" i="1"/>
  <c r="G186" i="1"/>
  <c r="G170" i="1"/>
  <c r="G105" i="9"/>
  <c r="R779" i="28" l="1"/>
  <c r="R868" i="28"/>
  <c r="R818" i="28"/>
  <c r="R848" i="28"/>
  <c r="R828" i="28"/>
  <c r="N714" i="27"/>
  <c r="L739" i="28"/>
  <c r="R838" i="28"/>
  <c r="R798" i="28"/>
  <c r="R858" i="28"/>
  <c r="R788" i="28"/>
  <c r="L719" i="27"/>
  <c r="K739" i="28"/>
  <c r="N170" i="1"/>
  <c r="N168" i="1"/>
  <c r="N169" i="1"/>
  <c r="N167" i="1"/>
  <c r="N166" i="1"/>
  <c r="N161" i="1"/>
  <c r="N163" i="1"/>
  <c r="N162" i="1"/>
  <c r="N164" i="1"/>
  <c r="N165" i="1"/>
  <c r="AD534" i="27"/>
  <c r="AD544" i="27" s="1"/>
  <c r="AD554" i="27" s="1"/>
  <c r="AD564" i="27" s="1"/>
  <c r="AD574" i="27" s="1"/>
  <c r="AD584" i="27" s="1"/>
  <c r="AD594" i="27" s="1"/>
  <c r="AD604" i="27" s="1"/>
  <c r="AD614" i="27" s="1"/>
  <c r="AD525" i="27"/>
  <c r="K729" i="27"/>
  <c r="Q858" i="28"/>
  <c r="Q808" i="28"/>
  <c r="Q788" i="28"/>
  <c r="Q828" i="28"/>
  <c r="Q868" i="28"/>
  <c r="Q848" i="28"/>
  <c r="Q838" i="28"/>
  <c r="Q798" i="28"/>
  <c r="Q818" i="28"/>
  <c r="Q779" i="28"/>
  <c r="N838" i="27"/>
  <c r="N808" i="27"/>
  <c r="N868" i="27"/>
  <c r="N779" i="27"/>
  <c r="N858" i="27"/>
  <c r="N818" i="27"/>
  <c r="N848" i="27"/>
  <c r="N788" i="27"/>
  <c r="N828" i="27"/>
  <c r="N798" i="27"/>
  <c r="R838" i="27"/>
  <c r="R848" i="27"/>
  <c r="R808" i="27"/>
  <c r="R818" i="27"/>
  <c r="R779" i="27"/>
  <c r="R858" i="27"/>
  <c r="R788" i="27"/>
  <c r="R868" i="27"/>
  <c r="R798" i="27"/>
  <c r="R828" i="27"/>
  <c r="U808" i="27"/>
  <c r="U838" i="27"/>
  <c r="U868" i="27"/>
  <c r="U779" i="27"/>
  <c r="U788" i="27"/>
  <c r="U858" i="27"/>
  <c r="U798" i="27"/>
  <c r="U818" i="27"/>
  <c r="U848" i="27"/>
  <c r="U828" i="27"/>
  <c r="M828" i="27"/>
  <c r="M808" i="27"/>
  <c r="M848" i="27"/>
  <c r="M838" i="27"/>
  <c r="M858" i="27"/>
  <c r="M818" i="27"/>
  <c r="M788" i="27"/>
  <c r="M779" i="27"/>
  <c r="M868" i="27"/>
  <c r="M798" i="27"/>
  <c r="Q798" i="27"/>
  <c r="Q818" i="27"/>
  <c r="Q848" i="27"/>
  <c r="Q808" i="27"/>
  <c r="Q779" i="27"/>
  <c r="Q838" i="27"/>
  <c r="Q858" i="27"/>
  <c r="Q868" i="27"/>
  <c r="Q788" i="27"/>
  <c r="Q828" i="27"/>
  <c r="P712" i="28"/>
  <c r="N712" i="28"/>
  <c r="J722"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3" i="27"/>
  <c r="AC543" i="27" s="1"/>
  <c r="AC553" i="27" s="1"/>
  <c r="AC563" i="27" s="1"/>
  <c r="AC573" i="27" s="1"/>
  <c r="AC583" i="27" s="1"/>
  <c r="AC593" i="27" s="1"/>
  <c r="AC603" i="27" s="1"/>
  <c r="AC613" i="27" s="1"/>
  <c r="AC524" i="27"/>
  <c r="S789" i="27"/>
  <c r="S819" i="27"/>
  <c r="S869" i="27"/>
  <c r="S859" i="27"/>
  <c r="S829" i="27"/>
  <c r="S799" i="27"/>
  <c r="S849" i="27"/>
  <c r="S839" i="27"/>
  <c r="S809" i="27"/>
  <c r="S780" i="27"/>
  <c r="T779" i="27"/>
  <c r="T858" i="27"/>
  <c r="T818" i="27"/>
  <c r="T788" i="27"/>
  <c r="T868" i="27"/>
  <c r="T828" i="27"/>
  <c r="T798" i="27"/>
  <c r="T808" i="27"/>
  <c r="T838" i="27"/>
  <c r="T848" i="27"/>
  <c r="J731" i="28"/>
  <c r="P721" i="28"/>
  <c r="N721" i="28"/>
  <c r="J708" i="28"/>
  <c r="J717" i="28"/>
  <c r="P707" i="28"/>
  <c r="N707" i="28"/>
  <c r="T799" i="28"/>
  <c r="T849" i="28"/>
  <c r="T809" i="28"/>
  <c r="T839" i="28"/>
  <c r="T780" i="28"/>
  <c r="T819" i="28"/>
  <c r="T869" i="28"/>
  <c r="T859" i="28"/>
  <c r="T829" i="28"/>
  <c r="T789" i="28"/>
  <c r="U871" i="28"/>
  <c r="U861" i="28"/>
  <c r="U791" i="28"/>
  <c r="U831" i="28"/>
  <c r="U851" i="28"/>
  <c r="U841" i="28"/>
  <c r="U821" i="28"/>
  <c r="U801" i="28"/>
  <c r="U782" i="28"/>
  <c r="U811" i="28"/>
  <c r="T667" i="28"/>
  <c r="AD677" i="28"/>
  <c r="AD668" i="28"/>
  <c r="AD659" i="28"/>
  <c r="T658" i="28"/>
  <c r="T694" i="28"/>
  <c r="AD704" i="28"/>
  <c r="AD723" i="28"/>
  <c r="T713" i="28"/>
  <c r="P720" i="28"/>
  <c r="N720" i="28"/>
  <c r="J730" i="28"/>
  <c r="T676" i="28"/>
  <c r="AD686" i="28"/>
  <c r="AD525" i="28"/>
  <c r="AD534" i="28"/>
  <c r="AD544" i="28" s="1"/>
  <c r="AD554" i="28" s="1"/>
  <c r="AD564" i="28" s="1"/>
  <c r="AD574" i="28" s="1"/>
  <c r="AD584" i="28" s="1"/>
  <c r="AD594" i="28" s="1"/>
  <c r="AD604" i="28" s="1"/>
  <c r="AD614" i="28" s="1"/>
  <c r="P715" i="28"/>
  <c r="N715" i="28"/>
  <c r="J725" i="28"/>
  <c r="N859" i="28"/>
  <c r="N789" i="28"/>
  <c r="N829" i="28"/>
  <c r="N799" i="28"/>
  <c r="N849" i="28"/>
  <c r="N839" i="28"/>
  <c r="N869" i="28"/>
  <c r="N780" i="28"/>
  <c r="N819" i="28"/>
  <c r="N809" i="28"/>
  <c r="P699" i="28"/>
  <c r="N699" i="28"/>
  <c r="S799" i="28"/>
  <c r="S849" i="28"/>
  <c r="S809" i="28"/>
  <c r="S839" i="28"/>
  <c r="S819" i="28"/>
  <c r="S869" i="28"/>
  <c r="S859" i="28"/>
  <c r="S789" i="28"/>
  <c r="S829" i="28"/>
  <c r="S780" i="28"/>
  <c r="AC668" i="28"/>
  <c r="AC678" i="28" s="1"/>
  <c r="AC688" i="28" s="1"/>
  <c r="AC698" i="28" s="1"/>
  <c r="AC708" i="28" s="1"/>
  <c r="AC718" i="28" s="1"/>
  <c r="AC728" i="28" s="1"/>
  <c r="AC738" i="28" s="1"/>
  <c r="AC748" i="28" s="1"/>
  <c r="AC659" i="28"/>
  <c r="O859" i="28"/>
  <c r="O789" i="28"/>
  <c r="O829" i="28"/>
  <c r="O799" i="28"/>
  <c r="O849" i="28"/>
  <c r="O809" i="28"/>
  <c r="O839" i="28"/>
  <c r="O819" i="28"/>
  <c r="O869" i="28"/>
  <c r="O780" i="28"/>
  <c r="T685" i="28"/>
  <c r="AD695" i="28"/>
  <c r="K747" i="28"/>
  <c r="K748" i="28" s="1"/>
  <c r="K738" i="28"/>
  <c r="P716" i="28"/>
  <c r="N716" i="28"/>
  <c r="J726" i="28"/>
  <c r="M868" i="28"/>
  <c r="M858" i="28"/>
  <c r="M788" i="28"/>
  <c r="M828" i="28"/>
  <c r="M838" i="28"/>
  <c r="M779" i="28"/>
  <c r="M808" i="28"/>
  <c r="M848" i="28"/>
  <c r="M818" i="28"/>
  <c r="M798" i="28"/>
  <c r="R799" i="28"/>
  <c r="R849" i="28"/>
  <c r="R809" i="28"/>
  <c r="R839" i="28"/>
  <c r="R869" i="28"/>
  <c r="R829" i="28"/>
  <c r="R789" i="28"/>
  <c r="R859" i="28"/>
  <c r="R780" i="28"/>
  <c r="R819" i="28"/>
  <c r="P868" i="28"/>
  <c r="P858" i="28"/>
  <c r="P788" i="28"/>
  <c r="P828" i="28"/>
  <c r="P848" i="28"/>
  <c r="P838" i="28"/>
  <c r="P818" i="28"/>
  <c r="P798" i="28"/>
  <c r="P808" i="28"/>
  <c r="P779" i="28"/>
  <c r="J709" i="28"/>
  <c r="P698" i="28"/>
  <c r="N698" i="28"/>
  <c r="L738" i="28"/>
  <c r="L747" i="28"/>
  <c r="L748" i="28" s="1"/>
  <c r="AC524" i="28"/>
  <c r="AC533" i="28"/>
  <c r="AC543" i="28" s="1"/>
  <c r="AC553" i="28" s="1"/>
  <c r="AC563" i="28" s="1"/>
  <c r="AC573" i="28" s="1"/>
  <c r="AC583" i="28" s="1"/>
  <c r="AC593" i="28" s="1"/>
  <c r="AC603" i="28" s="1"/>
  <c r="AC613" i="28" s="1"/>
  <c r="P704" i="28"/>
  <c r="N704" i="28"/>
  <c r="J714" i="28"/>
  <c r="P712" i="27"/>
  <c r="N712" i="27"/>
  <c r="J722" i="27"/>
  <c r="AD668" i="27"/>
  <c r="AD659" i="27"/>
  <c r="T658" i="27"/>
  <c r="T685" i="27"/>
  <c r="AD695" i="27"/>
  <c r="AD677" i="27"/>
  <c r="T667" i="27"/>
  <c r="J720" i="27"/>
  <c r="P710" i="27"/>
  <c r="N710" i="27"/>
  <c r="P709" i="27"/>
  <c r="N709" i="27"/>
  <c r="J727" i="27"/>
  <c r="P717" i="27"/>
  <c r="N717" i="27"/>
  <c r="J718" i="27"/>
  <c r="P708" i="27"/>
  <c r="N708" i="27"/>
  <c r="J719" i="27"/>
  <c r="K728" i="27"/>
  <c r="K737" i="27"/>
  <c r="P859" i="27"/>
  <c r="P789" i="27"/>
  <c r="P829" i="27"/>
  <c r="P799" i="27"/>
  <c r="P849" i="27"/>
  <c r="P809" i="27"/>
  <c r="P839" i="27"/>
  <c r="P869" i="27"/>
  <c r="P819" i="27"/>
  <c r="P780" i="27"/>
  <c r="J751" i="27"/>
  <c r="P741" i="27"/>
  <c r="N741" i="27"/>
  <c r="P716" i="27"/>
  <c r="N716" i="27"/>
  <c r="J726" i="27"/>
  <c r="T723" i="27"/>
  <c r="AD733" i="27"/>
  <c r="L727" i="27"/>
  <c r="L718" i="27"/>
  <c r="L729" i="27" s="1"/>
  <c r="T714" i="27"/>
  <c r="AD724" i="27"/>
  <c r="O859" i="27"/>
  <c r="O789" i="27"/>
  <c r="O829" i="27"/>
  <c r="O799" i="27"/>
  <c r="O849" i="27"/>
  <c r="O809" i="27"/>
  <c r="O839" i="27"/>
  <c r="O819" i="27"/>
  <c r="O869" i="27"/>
  <c r="O780" i="27"/>
  <c r="AD686" i="27"/>
  <c r="T676" i="27"/>
  <c r="J735" i="27"/>
  <c r="P725" i="27"/>
  <c r="N725" i="27"/>
  <c r="AC670" i="27"/>
  <c r="AC680" i="27" s="1"/>
  <c r="AC690" i="27" s="1"/>
  <c r="AC700" i="27" s="1"/>
  <c r="AC710" i="27" s="1"/>
  <c r="AC720" i="27" s="1"/>
  <c r="AC730" i="27" s="1"/>
  <c r="AC740" i="27" s="1"/>
  <c r="AC750" i="27" s="1"/>
  <c r="AC661" i="27"/>
  <c r="T825"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49" i="28" l="1"/>
  <c r="K749" i="28"/>
  <c r="K739" i="27"/>
  <c r="AD526" i="27"/>
  <c r="AD536" i="27" s="1"/>
  <c r="AD546" i="27" s="1"/>
  <c r="AD556" i="27" s="1"/>
  <c r="AD566" i="27" s="1"/>
  <c r="AD576" i="27" s="1"/>
  <c r="AD586" i="27" s="1"/>
  <c r="AD596" i="27" s="1"/>
  <c r="AD606" i="27" s="1"/>
  <c r="AD616" i="27" s="1"/>
  <c r="AD535" i="27"/>
  <c r="AD545" i="27" s="1"/>
  <c r="AD555" i="27" s="1"/>
  <c r="AD565" i="27" s="1"/>
  <c r="AD575" i="27" s="1"/>
  <c r="AD585" i="27" s="1"/>
  <c r="AD595" i="27" s="1"/>
  <c r="AD605" i="27" s="1"/>
  <c r="AD615" i="27" s="1"/>
  <c r="Q809" i="28"/>
  <c r="Q839" i="28"/>
  <c r="Q819" i="28"/>
  <c r="Q799" i="28"/>
  <c r="Q869" i="28"/>
  <c r="Q789" i="28"/>
  <c r="Q780" i="28"/>
  <c r="Q849" i="28"/>
  <c r="Q829" i="28"/>
  <c r="Q859" i="28"/>
  <c r="N789" i="27"/>
  <c r="N780" i="27"/>
  <c r="N829" i="27"/>
  <c r="N799" i="27"/>
  <c r="N869" i="27"/>
  <c r="N839" i="27"/>
  <c r="N849" i="27"/>
  <c r="N809" i="27"/>
  <c r="N819" i="27"/>
  <c r="N859" i="27"/>
  <c r="R799" i="27"/>
  <c r="R809" i="27"/>
  <c r="R849" i="27"/>
  <c r="R819" i="27"/>
  <c r="R869" i="27"/>
  <c r="R789" i="27"/>
  <c r="R859" i="27"/>
  <c r="R829" i="27"/>
  <c r="R839" i="27"/>
  <c r="R780" i="27"/>
  <c r="U859" i="27"/>
  <c r="U849" i="27"/>
  <c r="U829" i="27"/>
  <c r="U839" i="27"/>
  <c r="U809" i="27"/>
  <c r="U780" i="27"/>
  <c r="U789" i="27"/>
  <c r="U869" i="27"/>
  <c r="U799" i="27"/>
  <c r="U819" i="27"/>
  <c r="M789" i="27"/>
  <c r="M780" i="27"/>
  <c r="M829" i="27"/>
  <c r="M799" i="27"/>
  <c r="M839" i="27"/>
  <c r="M849" i="27"/>
  <c r="M809" i="27"/>
  <c r="M819" i="27"/>
  <c r="M859" i="27"/>
  <c r="M869" i="27"/>
  <c r="Q849" i="27"/>
  <c r="Q799" i="27"/>
  <c r="Q809" i="27"/>
  <c r="Q839" i="27"/>
  <c r="Q819" i="27"/>
  <c r="Q859" i="27"/>
  <c r="Q869" i="27"/>
  <c r="Q789" i="27"/>
  <c r="Q829" i="27"/>
  <c r="Q780" i="27"/>
  <c r="J732" i="28"/>
  <c r="P722" i="28"/>
  <c r="N722" i="28"/>
  <c r="N735" i="29"/>
  <c r="P735" i="29"/>
  <c r="T706" i="29"/>
  <c r="AD716" i="29"/>
  <c r="P736" i="29"/>
  <c r="N736" i="29"/>
  <c r="AD725" i="29"/>
  <c r="T715" i="29"/>
  <c r="T688" i="29"/>
  <c r="AD698" i="29"/>
  <c r="T697" i="29"/>
  <c r="AD707" i="29"/>
  <c r="T724" i="29"/>
  <c r="AD734" i="29"/>
  <c r="T734" i="29" s="1"/>
  <c r="AD689" i="29"/>
  <c r="T679" i="29"/>
  <c r="AC534" i="27"/>
  <c r="AC544" i="27" s="1"/>
  <c r="AC554" i="27" s="1"/>
  <c r="AC564" i="27" s="1"/>
  <c r="AC574" i="27" s="1"/>
  <c r="AC584" i="27" s="1"/>
  <c r="AC594" i="27" s="1"/>
  <c r="AC604" i="27" s="1"/>
  <c r="AC614" i="27" s="1"/>
  <c r="AC525" i="27"/>
  <c r="T819" i="27"/>
  <c r="T869" i="27"/>
  <c r="T859" i="27"/>
  <c r="T799" i="27"/>
  <c r="T829" i="27"/>
  <c r="T849" i="27"/>
  <c r="T789" i="27"/>
  <c r="T839" i="27"/>
  <c r="T780" i="27"/>
  <c r="T809" i="27"/>
  <c r="S810" i="27"/>
  <c r="S850" i="27"/>
  <c r="S840" i="27"/>
  <c r="S790" i="27"/>
  <c r="S781" i="27"/>
  <c r="S820" i="27"/>
  <c r="S860" i="27"/>
  <c r="S870" i="27"/>
  <c r="S830" i="27"/>
  <c r="S800" i="27"/>
  <c r="T695" i="28"/>
  <c r="AD705" i="28"/>
  <c r="O850" i="28"/>
  <c r="O810" i="28"/>
  <c r="O840" i="28"/>
  <c r="O781" i="28"/>
  <c r="O820" i="28"/>
  <c r="O870" i="28"/>
  <c r="O860" i="28"/>
  <c r="O830" i="28"/>
  <c r="O790" i="28"/>
  <c r="O800" i="28"/>
  <c r="P725" i="28"/>
  <c r="N725" i="28"/>
  <c r="J735" i="28"/>
  <c r="AC669" i="28"/>
  <c r="AC679" i="28" s="1"/>
  <c r="AC689" i="28" s="1"/>
  <c r="AC699" i="28" s="1"/>
  <c r="AC709" i="28" s="1"/>
  <c r="AC719" i="28" s="1"/>
  <c r="AC729" i="28" s="1"/>
  <c r="AC739" i="28" s="1"/>
  <c r="AC749" i="28" s="1"/>
  <c r="AC660" i="28"/>
  <c r="T723" i="28"/>
  <c r="AD733" i="28"/>
  <c r="J727" i="28"/>
  <c r="J718" i="28"/>
  <c r="P717" i="28"/>
  <c r="N717" i="28"/>
  <c r="P730" i="28"/>
  <c r="N730" i="28"/>
  <c r="J740" i="28"/>
  <c r="T840" i="28"/>
  <c r="T781" i="28"/>
  <c r="T820" i="28"/>
  <c r="T870" i="28"/>
  <c r="T860" i="28"/>
  <c r="T850" i="28"/>
  <c r="T830" i="28"/>
  <c r="T800" i="28"/>
  <c r="T810" i="28"/>
  <c r="T790" i="28"/>
  <c r="N708" i="28"/>
  <c r="J719" i="28"/>
  <c r="P708" i="28"/>
  <c r="P714" i="28"/>
  <c r="N714" i="28"/>
  <c r="T704" i="28"/>
  <c r="AD714" i="28"/>
  <c r="S810" i="28"/>
  <c r="S840" i="28"/>
  <c r="S781" i="28"/>
  <c r="S820" i="28"/>
  <c r="S870" i="28"/>
  <c r="S860" i="28"/>
  <c r="S830" i="28"/>
  <c r="S850" i="28"/>
  <c r="S800" i="28"/>
  <c r="S790" i="28"/>
  <c r="P731" i="28"/>
  <c r="N731" i="28"/>
  <c r="J741" i="28"/>
  <c r="M859" i="28"/>
  <c r="M789" i="28"/>
  <c r="M829" i="28"/>
  <c r="M799" i="28"/>
  <c r="M849" i="28"/>
  <c r="M839" i="28"/>
  <c r="M819" i="28"/>
  <c r="M869" i="28"/>
  <c r="M780" i="28"/>
  <c r="M809" i="28"/>
  <c r="AD660" i="28"/>
  <c r="T659" i="28"/>
  <c r="AD669" i="28"/>
  <c r="T668" i="28"/>
  <c r="AD678" i="28"/>
  <c r="R810" i="28"/>
  <c r="R840" i="28"/>
  <c r="R781" i="28"/>
  <c r="R820" i="28"/>
  <c r="R870" i="28"/>
  <c r="R860" i="28"/>
  <c r="R830" i="28"/>
  <c r="R850" i="28"/>
  <c r="R800" i="28"/>
  <c r="R790" i="28"/>
  <c r="AD687" i="28"/>
  <c r="T677" i="28"/>
  <c r="T686" i="28"/>
  <c r="AD696" i="28"/>
  <c r="AD526" i="28"/>
  <c r="AD536" i="28" s="1"/>
  <c r="AD546" i="28" s="1"/>
  <c r="AD556" i="28" s="1"/>
  <c r="AD566" i="28" s="1"/>
  <c r="AD576" i="28" s="1"/>
  <c r="AD586" i="28" s="1"/>
  <c r="AD596" i="28" s="1"/>
  <c r="AD606" i="28" s="1"/>
  <c r="AD616" i="28" s="1"/>
  <c r="AD535" i="28"/>
  <c r="AD545" i="28" s="1"/>
  <c r="AD555" i="28" s="1"/>
  <c r="AD565" i="28" s="1"/>
  <c r="AD575" i="28" s="1"/>
  <c r="AD585" i="28" s="1"/>
  <c r="AD595" i="28" s="1"/>
  <c r="AD605" i="28" s="1"/>
  <c r="AD615" i="28" s="1"/>
  <c r="U862" i="28"/>
  <c r="U792" i="28"/>
  <c r="U832" i="28"/>
  <c r="U802" i="28"/>
  <c r="U852" i="28"/>
  <c r="U812" i="28"/>
  <c r="U842" i="28"/>
  <c r="U822" i="28"/>
  <c r="U872" i="28"/>
  <c r="P709" i="28"/>
  <c r="N709" i="28"/>
  <c r="N850" i="28"/>
  <c r="N810" i="28"/>
  <c r="N840" i="28"/>
  <c r="N781" i="28"/>
  <c r="N820" i="28"/>
  <c r="N870" i="28"/>
  <c r="N860" i="28"/>
  <c r="N830" i="28"/>
  <c r="N790" i="28"/>
  <c r="N800" i="28"/>
  <c r="AC525" i="28"/>
  <c r="AC534" i="28"/>
  <c r="AC544" i="28" s="1"/>
  <c r="AC554" i="28" s="1"/>
  <c r="AC564" i="28" s="1"/>
  <c r="AC574" i="28" s="1"/>
  <c r="AC584" i="28" s="1"/>
  <c r="AC594" i="28" s="1"/>
  <c r="AC604" i="28" s="1"/>
  <c r="AC614" i="28" s="1"/>
  <c r="P859" i="28"/>
  <c r="P789" i="28"/>
  <c r="P829" i="28"/>
  <c r="P799" i="28"/>
  <c r="P849" i="28"/>
  <c r="P809" i="28"/>
  <c r="P839" i="28"/>
  <c r="P819" i="28"/>
  <c r="P869" i="28"/>
  <c r="P780" i="28"/>
  <c r="P726" i="28"/>
  <c r="N726" i="28"/>
  <c r="J736" i="28"/>
  <c r="N722" i="27"/>
  <c r="P722" i="27"/>
  <c r="J732" i="27"/>
  <c r="P751" i="27"/>
  <c r="N751" i="27"/>
  <c r="P810" i="27"/>
  <c r="P840" i="27"/>
  <c r="P781" i="27"/>
  <c r="P820" i="27"/>
  <c r="P870" i="27"/>
  <c r="P860" i="27"/>
  <c r="P790" i="27"/>
  <c r="P830" i="27"/>
  <c r="P850" i="27"/>
  <c r="P800" i="27"/>
  <c r="AC662" i="27"/>
  <c r="AC672" i="27" s="1"/>
  <c r="AC682" i="27" s="1"/>
  <c r="AC692" i="27" s="1"/>
  <c r="AC702" i="27" s="1"/>
  <c r="AC712" i="27" s="1"/>
  <c r="AC722" i="27" s="1"/>
  <c r="AC732" i="27" s="1"/>
  <c r="AC742" i="27" s="1"/>
  <c r="AC752" i="27" s="1"/>
  <c r="AC671" i="27"/>
  <c r="AC681" i="27" s="1"/>
  <c r="AC691" i="27" s="1"/>
  <c r="AC701" i="27" s="1"/>
  <c r="AC711" i="27" s="1"/>
  <c r="AC721" i="27" s="1"/>
  <c r="AC731" i="27" s="1"/>
  <c r="AC741" i="27" s="1"/>
  <c r="AC751" i="27" s="1"/>
  <c r="L728" i="27"/>
  <c r="L739" i="27" s="1"/>
  <c r="L737" i="27"/>
  <c r="J729" i="27"/>
  <c r="P718" i="27"/>
  <c r="N718" i="27"/>
  <c r="J728" i="27"/>
  <c r="P727" i="27"/>
  <c r="N727" i="27"/>
  <c r="J737" i="27"/>
  <c r="AD734" i="27"/>
  <c r="T724" i="27"/>
  <c r="AD696" i="27"/>
  <c r="T686" i="27"/>
  <c r="K747" i="27"/>
  <c r="K748" i="27" s="1"/>
  <c r="K738" i="27"/>
  <c r="P720" i="27"/>
  <c r="N720" i="27"/>
  <c r="J730" i="27"/>
  <c r="O850" i="27"/>
  <c r="O810" i="27"/>
  <c r="O840" i="27"/>
  <c r="O781" i="27"/>
  <c r="O820" i="27"/>
  <c r="O870" i="27"/>
  <c r="O860" i="27"/>
  <c r="O790" i="27"/>
  <c r="O830" i="27"/>
  <c r="O800" i="27"/>
  <c r="P735" i="27"/>
  <c r="N735" i="27"/>
  <c r="J745" i="27"/>
  <c r="P719" i="27"/>
  <c r="N719" i="27"/>
  <c r="AD687" i="27"/>
  <c r="T677" i="27"/>
  <c r="AD705" i="27"/>
  <c r="T695" i="27"/>
  <c r="T733" i="27"/>
  <c r="AD743" i="27"/>
  <c r="T743" i="27" s="1"/>
  <c r="AD660" i="27"/>
  <c r="AD669" i="27"/>
  <c r="T659" i="27"/>
  <c r="N726" i="27"/>
  <c r="P726" i="27"/>
  <c r="J736" i="27"/>
  <c r="T668" i="27"/>
  <c r="AD678" i="27"/>
  <c r="T816" i="9"/>
  <c r="T836" i="9"/>
  <c r="T786" i="9"/>
  <c r="T856" i="9"/>
  <c r="T806" i="9"/>
  <c r="T866" i="9"/>
  <c r="T796" i="9"/>
  <c r="T846" i="9"/>
  <c r="T826" i="9"/>
  <c r="U774" i="9"/>
  <c r="U775" i="9" s="1"/>
  <c r="U776" i="9" s="1"/>
  <c r="U777" i="9" s="1"/>
  <c r="U778" i="9" s="1"/>
  <c r="U779" i="9" s="1"/>
  <c r="U780" i="9" s="1"/>
  <c r="U781" i="9" s="1"/>
  <c r="U782" i="9" s="1"/>
  <c r="K749" i="27" l="1"/>
  <c r="N820" i="27"/>
  <c r="N870" i="27"/>
  <c r="N860" i="27"/>
  <c r="N781" i="27"/>
  <c r="N790" i="27"/>
  <c r="N850" i="27"/>
  <c r="N830" i="27"/>
  <c r="N840" i="27"/>
  <c r="N810" i="27"/>
  <c r="N800" i="27"/>
  <c r="Q840" i="28"/>
  <c r="Q790" i="28"/>
  <c r="Q820" i="28"/>
  <c r="Q850" i="28"/>
  <c r="Q870" i="28"/>
  <c r="Q860" i="28"/>
  <c r="Q830" i="28"/>
  <c r="Q800" i="28"/>
  <c r="Q781" i="28"/>
  <c r="Q810" i="28"/>
  <c r="Q840" i="27"/>
  <c r="Q800" i="27"/>
  <c r="Q850" i="27"/>
  <c r="Q781" i="27"/>
  <c r="Q820" i="27"/>
  <c r="Q790" i="27"/>
  <c r="Q870" i="27"/>
  <c r="Q860" i="27"/>
  <c r="Q830" i="27"/>
  <c r="Q810" i="27"/>
  <c r="M781" i="27"/>
  <c r="M820" i="27"/>
  <c r="M840" i="27"/>
  <c r="M870" i="27"/>
  <c r="M860" i="27"/>
  <c r="M800" i="27"/>
  <c r="M790" i="27"/>
  <c r="M850" i="27"/>
  <c r="M830" i="27"/>
  <c r="M810" i="27"/>
  <c r="R840" i="27"/>
  <c r="R781" i="27"/>
  <c r="R850" i="27"/>
  <c r="R820" i="27"/>
  <c r="R870" i="27"/>
  <c r="R830" i="27"/>
  <c r="R860" i="27"/>
  <c r="R810" i="27"/>
  <c r="R800" i="27"/>
  <c r="R790" i="27"/>
  <c r="U810" i="27"/>
  <c r="U781" i="27"/>
  <c r="U790" i="27"/>
  <c r="U820" i="27"/>
  <c r="U870" i="27"/>
  <c r="U850" i="27"/>
  <c r="U830" i="27"/>
  <c r="U860" i="27"/>
  <c r="U840" i="27"/>
  <c r="U800" i="27"/>
  <c r="J742" i="28"/>
  <c r="P732" i="28"/>
  <c r="N732" i="28"/>
  <c r="T725" i="29"/>
  <c r="AD735" i="29"/>
  <c r="T735" i="29" s="1"/>
  <c r="AD699" i="29"/>
  <c r="T689" i="29"/>
  <c r="AD717" i="29"/>
  <c r="T707" i="29"/>
  <c r="AD726" i="29"/>
  <c r="T716" i="29"/>
  <c r="AD708" i="29"/>
  <c r="T698" i="29"/>
  <c r="S801" i="27"/>
  <c r="S851" i="27"/>
  <c r="S811" i="27"/>
  <c r="S841" i="27"/>
  <c r="S782" i="27"/>
  <c r="S871" i="27"/>
  <c r="S821" i="27"/>
  <c r="S861" i="27"/>
  <c r="S791" i="27"/>
  <c r="S831" i="27"/>
  <c r="AC526" i="27"/>
  <c r="AC536" i="27" s="1"/>
  <c r="AC546" i="27" s="1"/>
  <c r="AC556" i="27" s="1"/>
  <c r="AC566" i="27" s="1"/>
  <c r="AC576" i="27" s="1"/>
  <c r="AC586" i="27" s="1"/>
  <c r="AC596" i="27" s="1"/>
  <c r="AC606" i="27" s="1"/>
  <c r="AC616" i="27" s="1"/>
  <c r="AC535" i="27"/>
  <c r="AC545" i="27" s="1"/>
  <c r="AC555" i="27" s="1"/>
  <c r="AC565" i="27" s="1"/>
  <c r="AC575" i="27" s="1"/>
  <c r="AC585" i="27" s="1"/>
  <c r="AC595" i="27" s="1"/>
  <c r="AC605" i="27" s="1"/>
  <c r="AC615" i="27" s="1"/>
  <c r="T860" i="27"/>
  <c r="T790" i="27"/>
  <c r="T830" i="27"/>
  <c r="T800" i="27"/>
  <c r="T781" i="27"/>
  <c r="T810" i="27"/>
  <c r="T840" i="27"/>
  <c r="T850" i="27"/>
  <c r="T820" i="27"/>
  <c r="T870" i="27"/>
  <c r="T871" i="28"/>
  <c r="T861" i="28"/>
  <c r="T791" i="28"/>
  <c r="T831" i="28"/>
  <c r="T851" i="28"/>
  <c r="T841" i="28"/>
  <c r="T821" i="28"/>
  <c r="T801" i="28"/>
  <c r="T782" i="28"/>
  <c r="T811" i="28"/>
  <c r="AC526" i="28"/>
  <c r="AC536" i="28" s="1"/>
  <c r="AC546" i="28" s="1"/>
  <c r="AC556" i="28" s="1"/>
  <c r="AC566" i="28" s="1"/>
  <c r="AC576" i="28" s="1"/>
  <c r="AC586" i="28" s="1"/>
  <c r="AC596" i="28" s="1"/>
  <c r="AC606" i="28" s="1"/>
  <c r="AC616" i="28" s="1"/>
  <c r="AC535" i="28"/>
  <c r="AC545" i="28" s="1"/>
  <c r="AC555" i="28" s="1"/>
  <c r="AC565" i="28" s="1"/>
  <c r="AC575" i="28" s="1"/>
  <c r="AC585" i="28" s="1"/>
  <c r="AC595" i="28" s="1"/>
  <c r="AC605" i="28" s="1"/>
  <c r="AC615" i="28" s="1"/>
  <c r="P718" i="28"/>
  <c r="N718" i="28"/>
  <c r="J729" i="28"/>
  <c r="R871" i="28"/>
  <c r="R861" i="28"/>
  <c r="R791" i="28"/>
  <c r="R831" i="28"/>
  <c r="R851" i="28"/>
  <c r="R841" i="28"/>
  <c r="R782" i="28"/>
  <c r="R801" i="28"/>
  <c r="R821" i="28"/>
  <c r="R811" i="28"/>
  <c r="P741" i="28"/>
  <c r="J751" i="28"/>
  <c r="N741" i="28"/>
  <c r="J728" i="28"/>
  <c r="P727" i="28"/>
  <c r="N727" i="28"/>
  <c r="J737" i="28"/>
  <c r="AC661" i="28"/>
  <c r="AC670" i="28"/>
  <c r="AC680" i="28" s="1"/>
  <c r="AC690" i="28" s="1"/>
  <c r="AC700" i="28" s="1"/>
  <c r="AC710" i="28" s="1"/>
  <c r="AC720" i="28" s="1"/>
  <c r="AC730" i="28" s="1"/>
  <c r="AC740" i="28" s="1"/>
  <c r="AC750" i="28" s="1"/>
  <c r="P735" i="28"/>
  <c r="N735" i="28"/>
  <c r="J745" i="28"/>
  <c r="T714" i="28"/>
  <c r="AD724" i="28"/>
  <c r="T678" i="28"/>
  <c r="AD688" i="28"/>
  <c r="N841" i="28"/>
  <c r="N782" i="28"/>
  <c r="N821" i="28"/>
  <c r="N871" i="28"/>
  <c r="N861" i="28"/>
  <c r="N831" i="28"/>
  <c r="N851" i="28"/>
  <c r="N801" i="28"/>
  <c r="N811" i="28"/>
  <c r="N791" i="28"/>
  <c r="S871" i="28"/>
  <c r="S861" i="28"/>
  <c r="S791" i="28"/>
  <c r="S831" i="28"/>
  <c r="S851" i="28"/>
  <c r="S841" i="28"/>
  <c r="S821" i="28"/>
  <c r="S801" i="28"/>
  <c r="S782" i="28"/>
  <c r="S811" i="28"/>
  <c r="N719" i="28"/>
  <c r="P719" i="28"/>
  <c r="AD697" i="28"/>
  <c r="T687" i="28"/>
  <c r="P810" i="28"/>
  <c r="P840" i="28"/>
  <c r="P781" i="28"/>
  <c r="P820" i="28"/>
  <c r="P870" i="28"/>
  <c r="P860" i="28"/>
  <c r="P830" i="28"/>
  <c r="P800" i="28"/>
  <c r="P850" i="28"/>
  <c r="P790" i="28"/>
  <c r="J746" i="28"/>
  <c r="P736" i="28"/>
  <c r="N736" i="28"/>
  <c r="AD661" i="28"/>
  <c r="T660" i="28"/>
  <c r="AD670" i="28"/>
  <c r="T696" i="28"/>
  <c r="AD706" i="28"/>
  <c r="T705" i="28"/>
  <c r="AD715" i="28"/>
  <c r="J750" i="28"/>
  <c r="P740" i="28"/>
  <c r="N740" i="28"/>
  <c r="AD743" i="28"/>
  <c r="T743" i="28" s="1"/>
  <c r="T733" i="28"/>
  <c r="T669" i="28"/>
  <c r="AD679" i="28"/>
  <c r="O782" i="28"/>
  <c r="O821" i="28"/>
  <c r="O871" i="28"/>
  <c r="O861" i="28"/>
  <c r="O831" i="28"/>
  <c r="O851" i="28"/>
  <c r="O801" i="28"/>
  <c r="O811" i="28"/>
  <c r="O841" i="28"/>
  <c r="O791" i="28"/>
  <c r="M800" i="28"/>
  <c r="M850" i="28"/>
  <c r="M810" i="28"/>
  <c r="M840" i="28"/>
  <c r="M781" i="28"/>
  <c r="M820" i="28"/>
  <c r="M870" i="28"/>
  <c r="M860" i="28"/>
  <c r="M830" i="28"/>
  <c r="M790" i="28"/>
  <c r="N732" i="27"/>
  <c r="J742" i="27"/>
  <c r="P732" i="27"/>
  <c r="J746" i="27"/>
  <c r="N736" i="27"/>
  <c r="P736" i="27"/>
  <c r="T696" i="27"/>
  <c r="AD706" i="27"/>
  <c r="T734" i="27"/>
  <c r="AD744" i="27"/>
  <c r="T744" i="27" s="1"/>
  <c r="T669" i="27"/>
  <c r="AD679" i="27"/>
  <c r="J747" i="27"/>
  <c r="J738" i="27"/>
  <c r="P737" i="27"/>
  <c r="N737" i="27"/>
  <c r="P821" i="27"/>
  <c r="P871" i="27"/>
  <c r="P861" i="27"/>
  <c r="P791" i="27"/>
  <c r="P831" i="27"/>
  <c r="P801" i="27"/>
  <c r="P851" i="27"/>
  <c r="P811" i="27"/>
  <c r="P841" i="27"/>
  <c r="P782" i="27"/>
  <c r="T660" i="27"/>
  <c r="AD670" i="27"/>
  <c r="AD661" i="27"/>
  <c r="J739" i="27"/>
  <c r="P728" i="27"/>
  <c r="N728" i="27"/>
  <c r="T705" i="27"/>
  <c r="AD715" i="27"/>
  <c r="O782" i="27"/>
  <c r="O821" i="27"/>
  <c r="O871" i="27"/>
  <c r="O861" i="27"/>
  <c r="O791" i="27"/>
  <c r="O831" i="27"/>
  <c r="O801" i="27"/>
  <c r="O851" i="27"/>
  <c r="O811" i="27"/>
  <c r="O841" i="27"/>
  <c r="P730" i="27"/>
  <c r="N730" i="27"/>
  <c r="J740" i="27"/>
  <c r="AD688" i="27"/>
  <c r="T678" i="27"/>
  <c r="AD697" i="27"/>
  <c r="T687" i="27"/>
  <c r="P729" i="27"/>
  <c r="N729" i="27"/>
  <c r="P745" i="27"/>
  <c r="N745" i="27"/>
  <c r="L738" i="27"/>
  <c r="L749" i="27" s="1"/>
  <c r="L747" i="27"/>
  <c r="L748" i="27" s="1"/>
  <c r="T837" i="9"/>
  <c r="T807" i="9"/>
  <c r="T867" i="9"/>
  <c r="T817" i="9"/>
  <c r="T857" i="9"/>
  <c r="T797" i="9"/>
  <c r="T847" i="9"/>
  <c r="T787" i="9"/>
  <c r="T827" i="9"/>
  <c r="V97" i="17"/>
  <c r="W97" i="17"/>
  <c r="X97" i="17"/>
  <c r="Y97" i="17"/>
  <c r="Z97" i="17"/>
  <c r="AA97" i="17"/>
  <c r="AB97" i="17"/>
  <c r="AC97" i="17"/>
  <c r="AD97" i="17"/>
  <c r="U97" i="17"/>
  <c r="F98" i="17"/>
  <c r="N782" i="27" l="1"/>
  <c r="N811" i="27"/>
  <c r="N851" i="27"/>
  <c r="N821" i="27"/>
  <c r="N871" i="27"/>
  <c r="N861" i="27"/>
  <c r="N791" i="27"/>
  <c r="N831" i="27"/>
  <c r="N841" i="27"/>
  <c r="N801" i="27"/>
  <c r="Q871" i="28"/>
  <c r="Q821" i="28"/>
  <c r="Q861" i="28"/>
  <c r="Q811" i="28"/>
  <c r="Q791" i="28"/>
  <c r="Q831" i="28"/>
  <c r="Q851" i="28"/>
  <c r="Q801" i="28"/>
  <c r="Q782" i="28"/>
  <c r="Q841" i="28"/>
  <c r="R871" i="27"/>
  <c r="R841" i="27"/>
  <c r="R821" i="27"/>
  <c r="R782" i="27"/>
  <c r="R861" i="27"/>
  <c r="R811" i="27"/>
  <c r="R801" i="27"/>
  <c r="R791" i="27"/>
  <c r="R851" i="27"/>
  <c r="R831" i="27"/>
  <c r="Q811" i="27"/>
  <c r="Q821" i="27"/>
  <c r="Q871" i="27"/>
  <c r="Q841" i="27"/>
  <c r="Q831" i="27"/>
  <c r="Q861" i="27"/>
  <c r="Q782" i="27"/>
  <c r="Q791" i="27"/>
  <c r="Q801" i="27"/>
  <c r="Q851" i="27"/>
  <c r="U861" i="27"/>
  <c r="U782" i="27"/>
  <c r="U831" i="27"/>
  <c r="U851" i="27"/>
  <c r="U791" i="27"/>
  <c r="U811" i="27"/>
  <c r="U801" i="27"/>
  <c r="U841" i="27"/>
  <c r="U821" i="27"/>
  <c r="U871" i="27"/>
  <c r="M851" i="27"/>
  <c r="M791" i="27"/>
  <c r="M841" i="27"/>
  <c r="M811" i="27"/>
  <c r="M871" i="27"/>
  <c r="M782" i="27"/>
  <c r="M831" i="27"/>
  <c r="M801" i="27"/>
  <c r="M821" i="27"/>
  <c r="M861" i="27"/>
  <c r="P742" i="28"/>
  <c r="N742" i="28"/>
  <c r="J752" i="28"/>
  <c r="T726" i="29"/>
  <c r="AD736" i="29"/>
  <c r="T736" i="29" s="1"/>
  <c r="AD727" i="29"/>
  <c r="T717" i="29"/>
  <c r="T699" i="29"/>
  <c r="AD709" i="29"/>
  <c r="T708" i="29"/>
  <c r="AD718" i="29"/>
  <c r="U106" i="17"/>
  <c r="F112" i="17"/>
  <c r="S832" i="27"/>
  <c r="S802" i="27"/>
  <c r="S852" i="27"/>
  <c r="S812" i="27"/>
  <c r="S872" i="27"/>
  <c r="S822" i="27"/>
  <c r="S862" i="27"/>
  <c r="S842" i="27"/>
  <c r="S792" i="27"/>
  <c r="T871" i="27"/>
  <c r="T782" i="27"/>
  <c r="T851" i="27"/>
  <c r="T861" i="27"/>
  <c r="T821" i="27"/>
  <c r="T791" i="27"/>
  <c r="T831" i="27"/>
  <c r="T801" i="27"/>
  <c r="T811" i="27"/>
  <c r="T841" i="27"/>
  <c r="T661" i="28"/>
  <c r="AD671" i="28"/>
  <c r="AD662" i="28"/>
  <c r="N862" i="28"/>
  <c r="N792" i="28"/>
  <c r="N832" i="28"/>
  <c r="N802" i="28"/>
  <c r="N852" i="28"/>
  <c r="N842" i="28"/>
  <c r="N822" i="28"/>
  <c r="N872" i="28"/>
  <c r="N812" i="28"/>
  <c r="AD716" i="28"/>
  <c r="T706" i="28"/>
  <c r="P821" i="28"/>
  <c r="P871" i="28"/>
  <c r="P861" i="28"/>
  <c r="P831" i="28"/>
  <c r="P851" i="28"/>
  <c r="P801" i="28"/>
  <c r="P782" i="28"/>
  <c r="P811" i="28"/>
  <c r="P841" i="28"/>
  <c r="P791" i="28"/>
  <c r="T697" i="28"/>
  <c r="AD707" i="28"/>
  <c r="AD698" i="28"/>
  <c r="T688" i="28"/>
  <c r="R862" i="28"/>
  <c r="R792" i="28"/>
  <c r="R832" i="28"/>
  <c r="R802" i="28"/>
  <c r="R852" i="28"/>
  <c r="R842" i="28"/>
  <c r="R822" i="28"/>
  <c r="R872" i="28"/>
  <c r="R812" i="28"/>
  <c r="P729" i="28"/>
  <c r="N729" i="28"/>
  <c r="AD734" i="28"/>
  <c r="T724" i="28"/>
  <c r="T862" i="28"/>
  <c r="T792" i="28"/>
  <c r="T832" i="28"/>
  <c r="T802" i="28"/>
  <c r="T852" i="28"/>
  <c r="T812" i="28"/>
  <c r="T842" i="28"/>
  <c r="T822" i="28"/>
  <c r="T872" i="28"/>
  <c r="O862" i="28"/>
  <c r="O792" i="28"/>
  <c r="O832" i="28"/>
  <c r="O802" i="28"/>
  <c r="O852" i="28"/>
  <c r="O842" i="28"/>
  <c r="O822" i="28"/>
  <c r="O872" i="28"/>
  <c r="O812" i="28"/>
  <c r="S862" i="28"/>
  <c r="S792" i="28"/>
  <c r="S832" i="28"/>
  <c r="S802" i="28"/>
  <c r="S852" i="28"/>
  <c r="S842" i="28"/>
  <c r="S872" i="28"/>
  <c r="S812" i="28"/>
  <c r="S822" i="28"/>
  <c r="AD680" i="28"/>
  <c r="T670" i="28"/>
  <c r="T715" i="28"/>
  <c r="AD725" i="28"/>
  <c r="P746" i="28"/>
  <c r="N746" i="28"/>
  <c r="M841" i="28"/>
  <c r="M782" i="28"/>
  <c r="M821" i="28"/>
  <c r="M871" i="28"/>
  <c r="M861" i="28"/>
  <c r="M831" i="28"/>
  <c r="M851" i="28"/>
  <c r="M811" i="28"/>
  <c r="M801" i="28"/>
  <c r="M791" i="28"/>
  <c r="P751" i="28"/>
  <c r="N751" i="28"/>
  <c r="AC671" i="28"/>
  <c r="AC681" i="28" s="1"/>
  <c r="AC691" i="28" s="1"/>
  <c r="AC701" i="28" s="1"/>
  <c r="AC711" i="28" s="1"/>
  <c r="AC721" i="28" s="1"/>
  <c r="AC731" i="28" s="1"/>
  <c r="AC741" i="28" s="1"/>
  <c r="AC751" i="28" s="1"/>
  <c r="AC662" i="28"/>
  <c r="AC672" i="28" s="1"/>
  <c r="AC682" i="28" s="1"/>
  <c r="AC692" i="28" s="1"/>
  <c r="AC702" i="28" s="1"/>
  <c r="AC712" i="28" s="1"/>
  <c r="AC722" i="28" s="1"/>
  <c r="AC732" i="28" s="1"/>
  <c r="AC742" i="28" s="1"/>
  <c r="AC752" i="28" s="1"/>
  <c r="J739" i="28"/>
  <c r="N728" i="28"/>
  <c r="P728" i="28"/>
  <c r="AD689" i="28"/>
  <c r="T679" i="28"/>
  <c r="J747" i="28"/>
  <c r="J738" i="28"/>
  <c r="P737" i="28"/>
  <c r="N737" i="28"/>
  <c r="P745" i="28"/>
  <c r="N745" i="28"/>
  <c r="P750" i="28"/>
  <c r="N750" i="28"/>
  <c r="J752" i="27"/>
  <c r="P742" i="27"/>
  <c r="N742" i="27"/>
  <c r="T697" i="27"/>
  <c r="AD707" i="27"/>
  <c r="O862" i="27"/>
  <c r="O792" i="27"/>
  <c r="O832" i="27"/>
  <c r="O802" i="27"/>
  <c r="O852" i="27"/>
  <c r="O842" i="27"/>
  <c r="O822" i="27"/>
  <c r="O872" i="27"/>
  <c r="O812" i="27"/>
  <c r="P738" i="27"/>
  <c r="N738" i="27"/>
  <c r="J749" i="27"/>
  <c r="P862" i="27"/>
  <c r="P792" i="27"/>
  <c r="P832" i="27"/>
  <c r="P802" i="27"/>
  <c r="P852" i="27"/>
  <c r="P812" i="27"/>
  <c r="P842" i="27"/>
  <c r="P822" i="27"/>
  <c r="P872" i="27"/>
  <c r="T715" i="27"/>
  <c r="AD725" i="27"/>
  <c r="P747" i="27"/>
  <c r="N747" i="27"/>
  <c r="J748" i="27"/>
  <c r="T679" i="27"/>
  <c r="AD689" i="27"/>
  <c r="AD716" i="27"/>
  <c r="T706" i="27"/>
  <c r="P740" i="27"/>
  <c r="N740" i="27"/>
  <c r="J750" i="27"/>
  <c r="N739" i="27"/>
  <c r="P739" i="27"/>
  <c r="AD662" i="27"/>
  <c r="T661" i="27"/>
  <c r="AD671" i="27"/>
  <c r="T688" i="27"/>
  <c r="AD698" i="27"/>
  <c r="T670" i="27"/>
  <c r="AD680" i="27"/>
  <c r="N746" i="27"/>
  <c r="P746" i="27"/>
  <c r="T808" i="9"/>
  <c r="T788" i="9"/>
  <c r="T798" i="9"/>
  <c r="T818" i="9"/>
  <c r="T838" i="9"/>
  <c r="T868" i="9"/>
  <c r="T858" i="9"/>
  <c r="T848" i="9"/>
  <c r="T828" i="9"/>
  <c r="U98" i="17"/>
  <c r="U111" i="17"/>
  <c r="U110" i="17"/>
  <c r="U105" i="17"/>
  <c r="U104" i="17"/>
  <c r="U112" i="17"/>
  <c r="U103" i="17"/>
  <c r="Q832" i="28" l="1"/>
  <c r="Q842" i="28"/>
  <c r="Q802" i="28"/>
  <c r="Q792" i="28"/>
  <c r="Q852" i="28"/>
  <c r="Q822" i="28"/>
  <c r="Q862" i="28"/>
  <c r="Q872" i="28"/>
  <c r="Q812" i="28"/>
  <c r="N862" i="27"/>
  <c r="N872" i="27"/>
  <c r="N792" i="27"/>
  <c r="N832" i="27"/>
  <c r="N802" i="27"/>
  <c r="N852" i="27"/>
  <c r="N842" i="27"/>
  <c r="N812" i="27"/>
  <c r="N822" i="27"/>
  <c r="M852" i="27"/>
  <c r="M812" i="27"/>
  <c r="M842" i="27"/>
  <c r="M872" i="27"/>
  <c r="M822" i="27"/>
  <c r="M792" i="27"/>
  <c r="M862" i="27"/>
  <c r="M832" i="27"/>
  <c r="M802" i="27"/>
  <c r="R822" i="27"/>
  <c r="R872" i="27"/>
  <c r="R812" i="27"/>
  <c r="R792" i="27"/>
  <c r="R862" i="27"/>
  <c r="R802" i="27"/>
  <c r="R832" i="27"/>
  <c r="R852" i="27"/>
  <c r="R842" i="27"/>
  <c r="U842" i="27"/>
  <c r="U872" i="27"/>
  <c r="U862" i="27"/>
  <c r="U822" i="27"/>
  <c r="U802" i="27"/>
  <c r="U852" i="27"/>
  <c r="U832" i="27"/>
  <c r="U812" i="27"/>
  <c r="U792" i="27"/>
  <c r="Q802" i="27"/>
  <c r="Q852" i="27"/>
  <c r="Q812" i="27"/>
  <c r="Q842" i="27"/>
  <c r="Q822" i="27"/>
  <c r="Q832" i="27"/>
  <c r="Q862" i="27"/>
  <c r="Q872" i="27"/>
  <c r="Q792" i="27"/>
  <c r="AP75" i="18"/>
  <c r="AP76" i="18"/>
  <c r="AP77" i="18"/>
  <c r="AP78" i="18"/>
  <c r="AP79" i="18"/>
  <c r="AP80" i="18"/>
  <c r="AP81" i="18"/>
  <c r="AP82" i="18"/>
  <c r="AP83" i="18"/>
  <c r="AP84" i="18"/>
  <c r="P752" i="28"/>
  <c r="N752" i="28"/>
  <c r="T718" i="29"/>
  <c r="AD728" i="29"/>
  <c r="AD719" i="29"/>
  <c r="T709" i="29"/>
  <c r="AD737" i="29"/>
  <c r="T737" i="29" s="1"/>
  <c r="T727" i="29"/>
  <c r="T792" i="27"/>
  <c r="T862" i="27"/>
  <c r="T832" i="27"/>
  <c r="T802" i="27"/>
  <c r="T852" i="27"/>
  <c r="T842" i="27"/>
  <c r="T872" i="27"/>
  <c r="T812" i="27"/>
  <c r="T822" i="27"/>
  <c r="AD708" i="28"/>
  <c r="T698" i="28"/>
  <c r="N739" i="28"/>
  <c r="P739" i="28"/>
  <c r="T716" i="28"/>
  <c r="AD726" i="28"/>
  <c r="M872" i="28"/>
  <c r="M862" i="28"/>
  <c r="M792" i="28"/>
  <c r="M832" i="28"/>
  <c r="M852" i="28"/>
  <c r="M842" i="28"/>
  <c r="M822" i="28"/>
  <c r="M802" i="28"/>
  <c r="M812" i="28"/>
  <c r="P738" i="28"/>
  <c r="N738" i="28"/>
  <c r="J749" i="28"/>
  <c r="P862" i="28"/>
  <c r="P792" i="28"/>
  <c r="P832" i="28"/>
  <c r="P802" i="28"/>
  <c r="P852" i="28"/>
  <c r="P842" i="28"/>
  <c r="P872" i="28"/>
  <c r="P812" i="28"/>
  <c r="P822" i="28"/>
  <c r="T725" i="28"/>
  <c r="AD735" i="28"/>
  <c r="T734" i="28"/>
  <c r="AD744" i="28"/>
  <c r="T744" i="28" s="1"/>
  <c r="P747" i="28"/>
  <c r="J748" i="28"/>
  <c r="N747" i="28"/>
  <c r="AD690" i="28"/>
  <c r="T680" i="28"/>
  <c r="T662" i="28"/>
  <c r="AD672" i="28"/>
  <c r="T707" i="28"/>
  <c r="AD717" i="28"/>
  <c r="T671" i="28"/>
  <c r="AD681" i="28"/>
  <c r="T689" i="28"/>
  <c r="AD699" i="28"/>
  <c r="N752" i="27"/>
  <c r="P752" i="27"/>
  <c r="P749" i="27"/>
  <c r="N749" i="27"/>
  <c r="AD708" i="27"/>
  <c r="T698" i="27"/>
  <c r="AD690" i="27"/>
  <c r="T680" i="27"/>
  <c r="AD699" i="27"/>
  <c r="T689" i="27"/>
  <c r="AD681" i="27"/>
  <c r="T671" i="27"/>
  <c r="P750" i="27"/>
  <c r="N750" i="27"/>
  <c r="T716" i="27"/>
  <c r="AD726" i="27"/>
  <c r="N748" i="27"/>
  <c r="P748" i="27"/>
  <c r="T725" i="27"/>
  <c r="AD735" i="27"/>
  <c r="AD672" i="27"/>
  <c r="T662" i="27"/>
  <c r="AD717" i="27"/>
  <c r="T707" i="27"/>
  <c r="T829" i="9"/>
  <c r="T809" i="9"/>
  <c r="T799" i="9"/>
  <c r="T819" i="9"/>
  <c r="T869" i="9"/>
  <c r="T859" i="9"/>
  <c r="T849" i="9"/>
  <c r="T839" i="9"/>
  <c r="T789"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09" i="28"/>
  <c r="T699" i="28"/>
  <c r="T681" i="28"/>
  <c r="AD691" i="28"/>
  <c r="T735" i="28"/>
  <c r="AD745" i="28"/>
  <c r="T745" i="28" s="1"/>
  <c r="P749" i="28"/>
  <c r="N749" i="28"/>
  <c r="T690" i="28"/>
  <c r="AD700" i="28"/>
  <c r="T672" i="28"/>
  <c r="AD682" i="28"/>
  <c r="AD727" i="28"/>
  <c r="T717" i="28"/>
  <c r="T726" i="28"/>
  <c r="AD736" i="28"/>
  <c r="P748" i="28"/>
  <c r="N748" i="28"/>
  <c r="T708" i="28"/>
  <c r="AD718" i="28"/>
  <c r="T735" i="27"/>
  <c r="AD745" i="27"/>
  <c r="T745" i="27" s="1"/>
  <c r="T726" i="27"/>
  <c r="AD736" i="27"/>
  <c r="T681" i="27"/>
  <c r="AD691" i="27"/>
  <c r="T699" i="27"/>
  <c r="AD709" i="27"/>
  <c r="T690" i="27"/>
  <c r="AD700" i="27"/>
  <c r="T708" i="27"/>
  <c r="AD718" i="27"/>
  <c r="AD727" i="27"/>
  <c r="T717" i="27"/>
  <c r="AD682" i="27"/>
  <c r="T672" i="27"/>
  <c r="T800" i="9"/>
  <c r="T810" i="9"/>
  <c r="T870" i="9"/>
  <c r="T860" i="9"/>
  <c r="T850" i="9"/>
  <c r="T840" i="9"/>
  <c r="T790" i="9"/>
  <c r="T820" i="9"/>
  <c r="T830"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398" i="1"/>
  <c r="J399" i="1"/>
  <c r="J400" i="1"/>
  <c r="J397" i="1"/>
  <c r="I116" i="1"/>
  <c r="U98" i="1"/>
  <c r="V98" i="1"/>
  <c r="W98" i="1"/>
  <c r="X98" i="1"/>
  <c r="Y98" i="1"/>
  <c r="Z98" i="1"/>
  <c r="AA98" i="1"/>
  <c r="AB98" i="1"/>
  <c r="AC98" i="1"/>
  <c r="AD98"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5" i="1"/>
  <c r="V105" i="1"/>
  <c r="W105" i="1"/>
  <c r="X105" i="1"/>
  <c r="Y105" i="1"/>
  <c r="Z105" i="1"/>
  <c r="AA105" i="1"/>
  <c r="AB105" i="1"/>
  <c r="AC105" i="1"/>
  <c r="AD105"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V97" i="1"/>
  <c r="W97" i="1"/>
  <c r="X97" i="1"/>
  <c r="Y97" i="1"/>
  <c r="Z97" i="1"/>
  <c r="AA97" i="1"/>
  <c r="AB97" i="1"/>
  <c r="AC97" i="1"/>
  <c r="AD97" i="1"/>
  <c r="U97"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7" i="28"/>
  <c r="AD737" i="28"/>
  <c r="T682" i="28"/>
  <c r="AD692" i="28"/>
  <c r="AD746" i="28"/>
  <c r="T746" i="28" s="1"/>
  <c r="T736" i="28"/>
  <c r="T700" i="28"/>
  <c r="AD710" i="28"/>
  <c r="T718" i="28"/>
  <c r="AD728" i="28"/>
  <c r="T691" i="28"/>
  <c r="AD701" i="28"/>
  <c r="AD719" i="28"/>
  <c r="T709" i="28"/>
  <c r="T682" i="27"/>
  <c r="AD692" i="27"/>
  <c r="T727" i="27"/>
  <c r="AD737" i="27"/>
  <c r="AD728" i="27"/>
  <c r="T718" i="27"/>
  <c r="T700" i="27"/>
  <c r="AD710" i="27"/>
  <c r="AD719" i="27"/>
  <c r="T709" i="27"/>
  <c r="T691" i="27"/>
  <c r="AD701" i="27"/>
  <c r="AD746" i="27"/>
  <c r="T746" i="27" s="1"/>
  <c r="T736" i="27"/>
  <c r="T871" i="9"/>
  <c r="T861" i="9"/>
  <c r="T851" i="9"/>
  <c r="T841" i="9"/>
  <c r="T791" i="9"/>
  <c r="T831" i="9"/>
  <c r="T811" i="9"/>
  <c r="T801" i="9"/>
  <c r="T821" i="9"/>
  <c r="H33" i="1"/>
  <c r="T719" i="28" l="1"/>
  <c r="AD729" i="28"/>
  <c r="T701" i="28"/>
  <c r="AD711" i="28"/>
  <c r="AD738" i="28"/>
  <c r="T728" i="28"/>
  <c r="T692" i="28"/>
  <c r="AD702" i="28"/>
  <c r="AD720" i="28"/>
  <c r="T710" i="28"/>
  <c r="T737" i="28"/>
  <c r="AD747" i="28"/>
  <c r="T747" i="28" s="1"/>
  <c r="T701" i="27"/>
  <c r="AD711" i="27"/>
  <c r="AD738" i="27"/>
  <c r="T728" i="27"/>
  <c r="AD747" i="27"/>
  <c r="T747" i="27" s="1"/>
  <c r="T737" i="27"/>
  <c r="T719" i="27"/>
  <c r="AD729" i="27"/>
  <c r="T710" i="27"/>
  <c r="AD720" i="27"/>
  <c r="T692" i="27"/>
  <c r="AD702" i="27"/>
  <c r="T872" i="9"/>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AD730" i="28" l="1"/>
  <c r="T720" i="28"/>
  <c r="T702" i="28"/>
  <c r="AD712" i="28"/>
  <c r="T738" i="28"/>
  <c r="AD748" i="28"/>
  <c r="T748" i="28" s="1"/>
  <c r="T711" i="28"/>
  <c r="AD721" i="28"/>
  <c r="AD739" i="28"/>
  <c r="T729" i="28"/>
  <c r="T702" i="27"/>
  <c r="AD712" i="27"/>
  <c r="T720" i="27"/>
  <c r="AD730" i="27"/>
  <c r="AD739" i="27"/>
  <c r="T729" i="27"/>
  <c r="T738" i="27"/>
  <c r="AD748" i="27"/>
  <c r="T748" i="27" s="1"/>
  <c r="T711" i="27"/>
  <c r="AD721" i="27"/>
  <c r="G101" i="17"/>
  <c r="U99" i="17"/>
  <c r="U100" i="17"/>
  <c r="K679" i="18"/>
  <c r="L679" i="18"/>
  <c r="M679" i="18"/>
  <c r="K703" i="18"/>
  <c r="L703" i="18"/>
  <c r="M703" i="18"/>
  <c r="K727" i="18"/>
  <c r="L727" i="18"/>
  <c r="M727" i="18"/>
  <c r="T712" i="28" l="1"/>
  <c r="AD722" i="28"/>
  <c r="T739" i="28"/>
  <c r="AD749" i="28"/>
  <c r="T749" i="28" s="1"/>
  <c r="AD731" i="28"/>
  <c r="T721" i="28"/>
  <c r="T730" i="28"/>
  <c r="AD740" i="28"/>
  <c r="T730" i="27"/>
  <c r="AD740" i="27"/>
  <c r="T721" i="27"/>
  <c r="AD731" i="27"/>
  <c r="AD749" i="27"/>
  <c r="T749" i="27" s="1"/>
  <c r="T739" i="27"/>
  <c r="T712" i="27"/>
  <c r="AD722" i="27"/>
  <c r="G102" i="17"/>
  <c r="M730" i="18"/>
  <c r="L730" i="18"/>
  <c r="K706" i="18"/>
  <c r="L682" i="18"/>
  <c r="L706" i="18"/>
  <c r="M682" i="18"/>
  <c r="K682" i="18"/>
  <c r="K730" i="18"/>
  <c r="M706" i="18"/>
  <c r="S351" i="18"/>
  <c r="S352" i="18" s="1"/>
  <c r="T351" i="18"/>
  <c r="U351" i="18"/>
  <c r="U352" i="18" s="1"/>
  <c r="U353" i="18" s="1"/>
  <c r="R351" i="18"/>
  <c r="N117" i="22"/>
  <c r="N116" i="22"/>
  <c r="N114" i="22"/>
  <c r="N112" i="22"/>
  <c r="N110" i="22"/>
  <c r="J31" i="1"/>
  <c r="U31" i="17"/>
  <c r="K33" i="28" l="1"/>
  <c r="K33" i="9"/>
  <c r="K33" i="27"/>
  <c r="AD750" i="28"/>
  <c r="T750" i="28" s="1"/>
  <c r="T740" i="28"/>
  <c r="AD741" i="28"/>
  <c r="T731" i="28"/>
  <c r="T722" i="28"/>
  <c r="AD732" i="28"/>
  <c r="T722" i="27"/>
  <c r="AD732" i="27"/>
  <c r="AD741" i="27"/>
  <c r="T731" i="27"/>
  <c r="T740" i="27"/>
  <c r="AD750" i="27"/>
  <c r="T750" i="27" s="1"/>
  <c r="Y27" i="17"/>
  <c r="Y21" i="17"/>
  <c r="Y28" i="17"/>
  <c r="Y29" i="17"/>
  <c r="Y30" i="17"/>
  <c r="Y25" i="17"/>
  <c r="W26" i="17"/>
  <c r="W25" i="17"/>
  <c r="Y26" i="17"/>
  <c r="Y24" i="17"/>
  <c r="W24" i="17"/>
  <c r="U102" i="17"/>
  <c r="U101" i="17"/>
  <c r="W21" i="17"/>
  <c r="W29" i="17"/>
  <c r="W28" i="17"/>
  <c r="W30" i="17"/>
  <c r="W27" i="17"/>
  <c r="W23" i="17"/>
  <c r="Y23" i="17"/>
  <c r="G103" i="17"/>
  <c r="K733" i="18"/>
  <c r="L685" i="18"/>
  <c r="K685" i="18"/>
  <c r="K709" i="18"/>
  <c r="L733" i="18"/>
  <c r="M685" i="18"/>
  <c r="M709" i="18"/>
  <c r="L709" i="18"/>
  <c r="M733" i="18"/>
  <c r="W22" i="17"/>
  <c r="I100" i="17"/>
  <c r="X22" i="17"/>
  <c r="H99" i="17"/>
  <c r="Y22" i="17"/>
  <c r="T352" i="18"/>
  <c r="T353" i="18" s="1"/>
  <c r="S353" i="18"/>
  <c r="Z198" i="1"/>
  <c r="X198" i="1"/>
  <c r="V198" i="1"/>
  <c r="T198" i="1"/>
  <c r="R198" i="1"/>
  <c r="P198" i="1"/>
  <c r="N198" i="1"/>
  <c r="L198" i="1"/>
  <c r="J198" i="1"/>
  <c r="O21" i="9" l="1"/>
  <c r="O21" i="27"/>
  <c r="O26" i="27" s="1"/>
  <c r="O24" i="9"/>
  <c r="O24" i="27"/>
  <c r="M21" i="9"/>
  <c r="M30" i="9" s="1"/>
  <c r="M21" i="27"/>
  <c r="M24" i="27" s="1"/>
  <c r="O32" i="9"/>
  <c r="O32" i="27"/>
  <c r="O30" i="9"/>
  <c r="O30" i="27"/>
  <c r="O29" i="9"/>
  <c r="O29" i="27"/>
  <c r="M32" i="9"/>
  <c r="M32" i="27"/>
  <c r="O31" i="9"/>
  <c r="O31" i="27"/>
  <c r="M29" i="9"/>
  <c r="M29" i="27"/>
  <c r="O26" i="9"/>
  <c r="O28" i="9"/>
  <c r="O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2" i="28"/>
  <c r="T732" i="28"/>
  <c r="T741" i="28"/>
  <c r="AD751" i="28"/>
  <c r="T751" i="28" s="1"/>
  <c r="T741" i="27"/>
  <c r="AD751" i="27"/>
  <c r="T751" i="27" s="1"/>
  <c r="AD742" i="27"/>
  <c r="T732"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2" i="18"/>
  <c r="L712" i="18"/>
  <c r="M712" i="18"/>
  <c r="K688" i="18"/>
  <c r="M688" i="18"/>
  <c r="L688" i="18"/>
  <c r="M736" i="18"/>
  <c r="L736" i="18"/>
  <c r="K736" i="18"/>
  <c r="O100" i="17"/>
  <c r="V22" i="17"/>
  <c r="AC22" i="17"/>
  <c r="J176" i="1"/>
  <c r="K176" i="1"/>
  <c r="L176" i="1"/>
  <c r="M176" i="1"/>
  <c r="N176" i="1"/>
  <c r="O176" i="1"/>
  <c r="P176" i="1"/>
  <c r="Q176" i="1"/>
  <c r="I176" i="1"/>
  <c r="M27" i="27" l="1"/>
  <c r="M28" i="27"/>
  <c r="M30" i="27"/>
  <c r="M31" i="9"/>
  <c r="M27" i="9"/>
  <c r="N27" i="27"/>
  <c r="N30" i="9"/>
  <c r="N30" i="27"/>
  <c r="P21" i="9"/>
  <c r="P28" i="9" s="1"/>
  <c r="P24" i="9"/>
  <c r="P21" i="27"/>
  <c r="P28" i="27" s="1"/>
  <c r="P29" i="9"/>
  <c r="P29" i="27"/>
  <c r="R29" i="9"/>
  <c r="R29" i="27"/>
  <c r="P27" i="27"/>
  <c r="P27" i="9"/>
  <c r="M33" i="9"/>
  <c r="M33" i="27"/>
  <c r="Q30" i="27"/>
  <c r="R32" i="9"/>
  <c r="R21" i="9"/>
  <c r="R27" i="9" s="1"/>
  <c r="R21" i="27"/>
  <c r="R27" i="27" s="1"/>
  <c r="R28" i="9"/>
  <c r="R28" i="27"/>
  <c r="R31" i="9"/>
  <c r="R31" i="27"/>
  <c r="R30" i="9"/>
  <c r="R30" i="27"/>
  <c r="R26" i="9"/>
  <c r="R26" i="27"/>
  <c r="M31" i="27"/>
  <c r="Q31" i="27"/>
  <c r="Q29" i="9"/>
  <c r="Q29" i="27"/>
  <c r="P32" i="9"/>
  <c r="P32" i="27"/>
  <c r="Q27" i="9"/>
  <c r="Q27" i="27"/>
  <c r="Q21" i="27"/>
  <c r="Q28" i="27" s="1"/>
  <c r="Q21" i="9"/>
  <c r="Q25" i="9" s="1"/>
  <c r="Q24" i="9"/>
  <c r="Q24" i="27"/>
  <c r="M24" i="9"/>
  <c r="L24" i="27"/>
  <c r="L24" i="9"/>
  <c r="L25" i="27"/>
  <c r="L25" i="9"/>
  <c r="O33" i="28"/>
  <c r="O33" i="9"/>
  <c r="O33" i="27"/>
  <c r="R24" i="9"/>
  <c r="R24" i="27"/>
  <c r="N28" i="9"/>
  <c r="Q26" i="27"/>
  <c r="Q26"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2" i="28"/>
  <c r="AD752" i="28"/>
  <c r="T752" i="28" s="1"/>
  <c r="T742" i="27"/>
  <c r="AD752" i="27"/>
  <c r="T752" i="27" s="1"/>
  <c r="O101" i="17"/>
  <c r="AC28" i="17"/>
  <c r="AC21" i="17"/>
  <c r="AC27" i="17"/>
  <c r="AC29" i="17"/>
  <c r="AC30" i="17"/>
  <c r="AC23" i="17"/>
  <c r="AC26" i="17"/>
  <c r="AC24" i="17"/>
  <c r="AC25" i="17"/>
  <c r="H102" i="17"/>
  <c r="L715" i="18"/>
  <c r="L739" i="18"/>
  <c r="M739" i="18"/>
  <c r="K691" i="18"/>
  <c r="M715" i="18"/>
  <c r="L691" i="18"/>
  <c r="K739" i="18"/>
  <c r="M691" i="18"/>
  <c r="K715" i="18"/>
  <c r="P25" i="27" l="1"/>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4" i="18"/>
  <c r="M694" i="18"/>
  <c r="M742" i="18"/>
  <c r="K742" i="18"/>
  <c r="L742" i="18"/>
  <c r="L694" i="18"/>
  <c r="K718" i="18"/>
  <c r="M718" i="18"/>
  <c r="L718" i="18"/>
  <c r="M235" i="1"/>
  <c r="N235" i="1"/>
  <c r="O235" i="1"/>
  <c r="L235" i="1"/>
  <c r="M253" i="1"/>
  <c r="N253" i="1"/>
  <c r="O253" i="1"/>
  <c r="L253" i="1"/>
  <c r="H360" i="1"/>
  <c r="H361" i="1"/>
  <c r="H362" i="1"/>
  <c r="H358" i="1"/>
  <c r="H359"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64" i="1" a="1"/>
  <c r="M264" i="1" s="1"/>
  <c r="M256" i="1" a="1"/>
  <c r="M256" i="1" s="1"/>
  <c r="M255" i="1" a="1"/>
  <c r="M255" i="1" s="1"/>
  <c r="M261" i="1" a="1"/>
  <c r="M261" i="1" s="1"/>
  <c r="M262" i="1" a="1"/>
  <c r="M262" i="1" s="1"/>
  <c r="M260" i="1" a="1"/>
  <c r="M260" i="1" s="1"/>
  <c r="M257" i="1" a="1"/>
  <c r="M257" i="1" s="1"/>
  <c r="M258" i="1" a="1"/>
  <c r="M258" i="1" s="1"/>
  <c r="M259" i="1" a="1"/>
  <c r="M259" i="1" s="1"/>
  <c r="M263" i="1" a="1"/>
  <c r="M263" i="1" s="1"/>
  <c r="L246" i="1" a="1"/>
  <c r="L246" i="1" s="1"/>
  <c r="L238" i="1" a="1"/>
  <c r="L238" i="1" s="1"/>
  <c r="L245" i="1" a="1"/>
  <c r="L245" i="1" s="1"/>
  <c r="L240" i="1" a="1"/>
  <c r="L240" i="1" s="1"/>
  <c r="L243" i="1" a="1"/>
  <c r="L243" i="1" s="1"/>
  <c r="L237" i="1" a="1"/>
  <c r="L237" i="1" s="1"/>
  <c r="L241" i="1" a="1"/>
  <c r="L241" i="1" s="1"/>
  <c r="L244" i="1" a="1"/>
  <c r="L244" i="1" s="1"/>
  <c r="L239" i="1" a="1"/>
  <c r="L239" i="1" s="1"/>
  <c r="L242" i="1" a="1"/>
  <c r="L242" i="1" s="1"/>
  <c r="N264" i="1" a="1"/>
  <c r="N264" i="1" s="1"/>
  <c r="N256" i="1" a="1"/>
  <c r="N256" i="1" s="1"/>
  <c r="N257" i="1" a="1"/>
  <c r="N257" i="1" s="1"/>
  <c r="N259" i="1" a="1"/>
  <c r="N259" i="1" s="1"/>
  <c r="N258" i="1" a="1"/>
  <c r="N258" i="1" s="1"/>
  <c r="N255" i="1" a="1"/>
  <c r="N255" i="1" s="1"/>
  <c r="N263" i="1" a="1"/>
  <c r="N263" i="1" s="1"/>
  <c r="N260" i="1" a="1"/>
  <c r="N260" i="1" s="1"/>
  <c r="N262" i="1" a="1"/>
  <c r="N262" i="1" s="1"/>
  <c r="N261" i="1" a="1"/>
  <c r="N261" i="1" s="1"/>
  <c r="N246" i="1" a="1"/>
  <c r="N246" i="1" s="1"/>
  <c r="N238" i="1" a="1"/>
  <c r="N238" i="1" s="1"/>
  <c r="N243" i="1" a="1"/>
  <c r="N243" i="1" s="1"/>
  <c r="N237" i="1" a="1"/>
  <c r="N237" i="1" s="1"/>
  <c r="N241" i="1" a="1"/>
  <c r="N241" i="1" s="1"/>
  <c r="N244" i="1" a="1"/>
  <c r="N244" i="1" s="1"/>
  <c r="N239" i="1" a="1"/>
  <c r="N239" i="1" s="1"/>
  <c r="N242" i="1" a="1"/>
  <c r="N242" i="1" s="1"/>
  <c r="N245" i="1" a="1"/>
  <c r="N245" i="1" s="1"/>
  <c r="N240" i="1" a="1"/>
  <c r="N240" i="1" s="1"/>
  <c r="M246" i="1" a="1"/>
  <c r="M246" i="1" s="1"/>
  <c r="M238" i="1" a="1"/>
  <c r="M238" i="1" s="1"/>
  <c r="M240" i="1" a="1"/>
  <c r="M240" i="1" s="1"/>
  <c r="M243" i="1" a="1"/>
  <c r="M243" i="1" s="1"/>
  <c r="M237" i="1" a="1"/>
  <c r="M237" i="1" s="1"/>
  <c r="M241" i="1" a="1"/>
  <c r="M241" i="1" s="1"/>
  <c r="M244" i="1" a="1"/>
  <c r="M244" i="1" s="1"/>
  <c r="M239" i="1" a="1"/>
  <c r="M239" i="1" s="1"/>
  <c r="M242" i="1" a="1"/>
  <c r="M242" i="1" s="1"/>
  <c r="M245" i="1" a="1"/>
  <c r="M245" i="1" s="1"/>
  <c r="O238" i="1" a="1"/>
  <c r="O238" i="1" s="1"/>
  <c r="O237" i="1" a="1"/>
  <c r="O237" i="1" s="1"/>
  <c r="O241" i="1" a="1"/>
  <c r="O241" i="1" s="1"/>
  <c r="O244" i="1" a="1"/>
  <c r="O244" i="1" s="1"/>
  <c r="O239" i="1" a="1"/>
  <c r="O239" i="1" s="1"/>
  <c r="O242" i="1" a="1"/>
  <c r="O242" i="1" s="1"/>
  <c r="O245" i="1" a="1"/>
  <c r="O245" i="1" s="1"/>
  <c r="O240" i="1" a="1"/>
  <c r="O240" i="1" s="1"/>
  <c r="O243" i="1" a="1"/>
  <c r="O243" i="1" s="1"/>
  <c r="L264" i="1" a="1"/>
  <c r="L264" i="1" s="1"/>
  <c r="L256" i="1" a="1"/>
  <c r="L256" i="1" s="1"/>
  <c r="L259" i="1" a="1"/>
  <c r="L259" i="1" s="1"/>
  <c r="L257" i="1" a="1"/>
  <c r="L257" i="1" s="1"/>
  <c r="L260" i="1" a="1"/>
  <c r="L260" i="1" s="1"/>
  <c r="L263" i="1" a="1"/>
  <c r="L263" i="1" s="1"/>
  <c r="L261" i="1" a="1"/>
  <c r="L261" i="1" s="1"/>
  <c r="L255" i="1" a="1"/>
  <c r="L255" i="1" s="1"/>
  <c r="L258" i="1" a="1"/>
  <c r="L258" i="1" s="1"/>
  <c r="L262" i="1" a="1"/>
  <c r="L262" i="1" s="1"/>
  <c r="O264" i="1" a="1"/>
  <c r="O264" i="1" s="1"/>
  <c r="O256" i="1" a="1"/>
  <c r="O256" i="1" s="1"/>
  <c r="O261" i="1" a="1"/>
  <c r="O261" i="1" s="1"/>
  <c r="O259" i="1" a="1"/>
  <c r="O259" i="1" s="1"/>
  <c r="O257" i="1" a="1"/>
  <c r="O257" i="1" s="1"/>
  <c r="O258" i="1" a="1"/>
  <c r="O258" i="1" s="1"/>
  <c r="O255" i="1" a="1"/>
  <c r="O255" i="1" s="1"/>
  <c r="O260" i="1" a="1"/>
  <c r="O260" i="1" s="1"/>
  <c r="O262" i="1" a="1"/>
  <c r="O262" i="1" s="1"/>
  <c r="O263" i="1" a="1"/>
  <c r="O263" i="1" s="1"/>
  <c r="AD31" i="17"/>
  <c r="AP158" i="18"/>
  <c r="AP161" i="18"/>
  <c r="AP163" i="18"/>
  <c r="AP156" i="18"/>
  <c r="AP162" i="18"/>
  <c r="AP164" i="18"/>
  <c r="AP157" i="18"/>
  <c r="AP159" i="18"/>
  <c r="AP155" i="18"/>
  <c r="AP160" i="18"/>
  <c r="S235" i="1"/>
  <c r="W235" i="1" s="1"/>
  <c r="O246" i="1" a="1"/>
  <c r="O246" i="1" s="1"/>
  <c r="O103" i="17"/>
  <c r="K745" i="18"/>
  <c r="M745" i="18"/>
  <c r="K721" i="18"/>
  <c r="M721" i="18"/>
  <c r="M697" i="18"/>
  <c r="L697" i="18"/>
  <c r="L721" i="18"/>
  <c r="L745" i="18"/>
  <c r="K697" i="18"/>
  <c r="Q253" i="1"/>
  <c r="P235" i="1"/>
  <c r="L236" i="1" a="1"/>
  <c r="L236" i="1" s="1"/>
  <c r="O236" i="1" a="1"/>
  <c r="O236" i="1" s="1"/>
  <c r="R235" i="1"/>
  <c r="N236" i="1" a="1"/>
  <c r="N236" i="1" s="1"/>
  <c r="P253" i="1"/>
  <c r="Q235" i="1"/>
  <c r="M236" i="1" a="1"/>
  <c r="M236" i="1" s="1"/>
  <c r="S253" i="1"/>
  <c r="R253" i="1"/>
  <c r="M217" i="1"/>
  <c r="N217" i="1"/>
  <c r="O217" i="1"/>
  <c r="L217" i="1"/>
  <c r="T33" i="28" l="1"/>
  <c r="T33" i="9"/>
  <c r="T33" i="27"/>
  <c r="T31" i="28"/>
  <c r="T26" i="28"/>
  <c r="T24" i="28"/>
  <c r="T28" i="28"/>
  <c r="T29" i="28"/>
  <c r="T32" i="28"/>
  <c r="T30" i="28"/>
  <c r="S236" i="1" a="1"/>
  <c r="S236" i="1" s="1"/>
  <c r="T25" i="28"/>
  <c r="W246" i="1" a="1"/>
  <c r="W246" i="1" s="1"/>
  <c r="W238" i="1" a="1"/>
  <c r="W238" i="1" s="1"/>
  <c r="W237" i="1" a="1"/>
  <c r="W237" i="1" s="1"/>
  <c r="W241" i="1" a="1"/>
  <c r="W241" i="1" s="1"/>
  <c r="W244" i="1" a="1"/>
  <c r="W244" i="1" s="1"/>
  <c r="W239" i="1" a="1"/>
  <c r="W239" i="1" s="1"/>
  <c r="W242" i="1" a="1"/>
  <c r="W242" i="1" s="1"/>
  <c r="W245" i="1" a="1"/>
  <c r="W245" i="1" s="1"/>
  <c r="W240" i="1" a="1"/>
  <c r="W240" i="1" s="1"/>
  <c r="W243" i="1" a="1"/>
  <c r="W243" i="1" s="1"/>
  <c r="R246" i="1" a="1"/>
  <c r="R246" i="1" s="1"/>
  <c r="R238" i="1" a="1"/>
  <c r="R238" i="1" s="1"/>
  <c r="R239" i="1" a="1"/>
  <c r="R239" i="1" s="1"/>
  <c r="R242" i="1" a="1"/>
  <c r="R242" i="1" s="1"/>
  <c r="R245" i="1" a="1"/>
  <c r="R245" i="1" s="1"/>
  <c r="R240" i="1" a="1"/>
  <c r="R240" i="1" s="1"/>
  <c r="R243" i="1" a="1"/>
  <c r="R243" i="1" s="1"/>
  <c r="R237" i="1" a="1"/>
  <c r="R237" i="1" s="1"/>
  <c r="R241" i="1" a="1"/>
  <c r="R241" i="1" s="1"/>
  <c r="R244" i="1" a="1"/>
  <c r="R244" i="1" s="1"/>
  <c r="Q264" i="1" a="1"/>
  <c r="Q264" i="1" s="1"/>
  <c r="Q256" i="1" a="1"/>
  <c r="Q256" i="1" s="1"/>
  <c r="Q261" i="1" a="1"/>
  <c r="Q261" i="1" s="1"/>
  <c r="Q260" i="1" a="1"/>
  <c r="Q260" i="1" s="1"/>
  <c r="Q255" i="1" a="1"/>
  <c r="Q255" i="1" s="1"/>
  <c r="Q257" i="1" a="1"/>
  <c r="Q257" i="1" s="1"/>
  <c r="Q262" i="1" a="1"/>
  <c r="Q262" i="1" s="1"/>
  <c r="Q263" i="1" a="1"/>
  <c r="Q263" i="1" s="1"/>
  <c r="Q258" i="1" a="1"/>
  <c r="Q258" i="1" s="1"/>
  <c r="Q259" i="1" a="1"/>
  <c r="Q259" i="1" s="1"/>
  <c r="Q246" i="1" a="1"/>
  <c r="Q246" i="1" s="1"/>
  <c r="Q238" i="1" a="1"/>
  <c r="Q238" i="1" s="1"/>
  <c r="Q244" i="1" a="1"/>
  <c r="Q244" i="1" s="1"/>
  <c r="Q239" i="1" a="1"/>
  <c r="Q239" i="1" s="1"/>
  <c r="Q242" i="1" a="1"/>
  <c r="Q242" i="1" s="1"/>
  <c r="Q245" i="1" a="1"/>
  <c r="Q245" i="1" s="1"/>
  <c r="Q240" i="1" a="1"/>
  <c r="Q240" i="1" s="1"/>
  <c r="Q243" i="1" a="1"/>
  <c r="Q243" i="1" s="1"/>
  <c r="Q237" i="1" a="1"/>
  <c r="Q237" i="1" s="1"/>
  <c r="Q241" i="1" a="1"/>
  <c r="Q241" i="1" s="1"/>
  <c r="L228" i="1" a="1"/>
  <c r="L228" i="1" s="1"/>
  <c r="L220" i="1" a="1"/>
  <c r="L220" i="1" s="1"/>
  <c r="L227" i="1" a="1"/>
  <c r="L227" i="1" s="1"/>
  <c r="L222" i="1" a="1"/>
  <c r="L222" i="1" s="1"/>
  <c r="L225" i="1" a="1"/>
  <c r="L225" i="1" s="1"/>
  <c r="L219" i="1" a="1"/>
  <c r="L219" i="1" s="1"/>
  <c r="L223" i="1" a="1"/>
  <c r="L223" i="1" s="1"/>
  <c r="L226" i="1" a="1"/>
  <c r="L226" i="1" s="1"/>
  <c r="L224" i="1" a="1"/>
  <c r="L224" i="1" s="1"/>
  <c r="L221" i="1" a="1"/>
  <c r="L221" i="1" s="1"/>
  <c r="R264" i="1" a="1"/>
  <c r="R264" i="1" s="1"/>
  <c r="R256" i="1" a="1"/>
  <c r="R256" i="1" s="1"/>
  <c r="R261" i="1" a="1"/>
  <c r="R261" i="1" s="1"/>
  <c r="R258" i="1" a="1"/>
  <c r="R258" i="1" s="1"/>
  <c r="R262" i="1" a="1"/>
  <c r="R262" i="1" s="1"/>
  <c r="R255" i="1" a="1"/>
  <c r="R255" i="1" s="1"/>
  <c r="R259" i="1" a="1"/>
  <c r="R259" i="1" s="1"/>
  <c r="R257" i="1" a="1"/>
  <c r="R257" i="1" s="1"/>
  <c r="R263" i="1" a="1"/>
  <c r="R263" i="1" s="1"/>
  <c r="R260" i="1" a="1"/>
  <c r="R260" i="1" s="1"/>
  <c r="P264" i="1" a="1"/>
  <c r="P264" i="1" s="1"/>
  <c r="P256" i="1" a="1"/>
  <c r="P256" i="1" s="1"/>
  <c r="P260" i="1" a="1"/>
  <c r="P260" i="1" s="1"/>
  <c r="P259" i="1" a="1"/>
  <c r="P259" i="1" s="1"/>
  <c r="P257" i="1" a="1"/>
  <c r="P257" i="1" s="1"/>
  <c r="P262" i="1" a="1"/>
  <c r="P262" i="1" s="1"/>
  <c r="P263" i="1" a="1"/>
  <c r="P263" i="1" s="1"/>
  <c r="P261" i="1" a="1"/>
  <c r="P261" i="1" s="1"/>
  <c r="P255" i="1" a="1"/>
  <c r="P255" i="1" s="1"/>
  <c r="P258" i="1" a="1"/>
  <c r="P258" i="1" s="1"/>
  <c r="S246" i="1" a="1"/>
  <c r="S246" i="1" s="1"/>
  <c r="S238" i="1" a="1"/>
  <c r="S238" i="1" s="1"/>
  <c r="S242" i="1" a="1"/>
  <c r="S242" i="1" s="1"/>
  <c r="S245" i="1" a="1"/>
  <c r="S245" i="1" s="1"/>
  <c r="S240" i="1" a="1"/>
  <c r="S240" i="1" s="1"/>
  <c r="S243" i="1" a="1"/>
  <c r="S243" i="1" s="1"/>
  <c r="S237" i="1" a="1"/>
  <c r="S237" i="1" s="1"/>
  <c r="S241" i="1" a="1"/>
  <c r="S241" i="1" s="1"/>
  <c r="S244" i="1" a="1"/>
  <c r="S244" i="1" s="1"/>
  <c r="S239" i="1" a="1"/>
  <c r="S239" i="1" s="1"/>
  <c r="M228" i="1" a="1"/>
  <c r="M228" i="1" s="1"/>
  <c r="M220" i="1" a="1"/>
  <c r="M220" i="1" s="1"/>
  <c r="M222" i="1" a="1"/>
  <c r="M222" i="1" s="1"/>
  <c r="M227" i="1" a="1"/>
  <c r="M227" i="1" s="1"/>
  <c r="M225" i="1" a="1"/>
  <c r="M225" i="1" s="1"/>
  <c r="M219" i="1" a="1"/>
  <c r="M219" i="1" s="1"/>
  <c r="M223" i="1" a="1"/>
  <c r="M223" i="1" s="1"/>
  <c r="M226" i="1" a="1"/>
  <c r="M226" i="1" s="1"/>
  <c r="M221" i="1" a="1"/>
  <c r="M221" i="1" s="1"/>
  <c r="M224" i="1" a="1"/>
  <c r="M224" i="1" s="1"/>
  <c r="S264" i="1" a="1"/>
  <c r="S264" i="1" s="1"/>
  <c r="S256" i="1" a="1"/>
  <c r="S256" i="1" s="1"/>
  <c r="S261" i="1" a="1"/>
  <c r="S261" i="1" s="1"/>
  <c r="S259" i="1" a="1"/>
  <c r="S259" i="1" s="1"/>
  <c r="S262" i="1" a="1"/>
  <c r="S262" i="1" s="1"/>
  <c r="S255" i="1" a="1"/>
  <c r="S255" i="1" s="1"/>
  <c r="S260" i="1" a="1"/>
  <c r="S260" i="1" s="1"/>
  <c r="S258" i="1" a="1"/>
  <c r="S258" i="1" s="1"/>
  <c r="S257" i="1" a="1"/>
  <c r="S257" i="1" s="1"/>
  <c r="S263" i="1" a="1"/>
  <c r="S263" i="1" s="1"/>
  <c r="P246" i="1" a="1"/>
  <c r="P246" i="1" s="1"/>
  <c r="P238" i="1" a="1"/>
  <c r="P238" i="1" s="1"/>
  <c r="P241" i="1" a="1"/>
  <c r="P241" i="1" s="1"/>
  <c r="P244" i="1" a="1"/>
  <c r="P244" i="1" s="1"/>
  <c r="P239" i="1" a="1"/>
  <c r="P239" i="1" s="1"/>
  <c r="P242" i="1" a="1"/>
  <c r="P242" i="1" s="1"/>
  <c r="P245" i="1" a="1"/>
  <c r="P245" i="1" s="1"/>
  <c r="P240" i="1" a="1"/>
  <c r="P240" i="1" s="1"/>
  <c r="P243" i="1" a="1"/>
  <c r="P243" i="1" s="1"/>
  <c r="P237" i="1" a="1"/>
  <c r="P237" i="1" s="1"/>
  <c r="O220" i="1" a="1"/>
  <c r="O220" i="1" s="1"/>
  <c r="O219" i="1" a="1"/>
  <c r="O219" i="1" s="1"/>
  <c r="O223" i="1" a="1"/>
  <c r="O223" i="1" s="1"/>
  <c r="O226" i="1" a="1"/>
  <c r="O226" i="1" s="1"/>
  <c r="O221" i="1" a="1"/>
  <c r="O221" i="1" s="1"/>
  <c r="O224" i="1" a="1"/>
  <c r="O224" i="1" s="1"/>
  <c r="O225" i="1" a="1"/>
  <c r="O225" i="1" s="1"/>
  <c r="O227" i="1" a="1"/>
  <c r="O227" i="1" s="1"/>
  <c r="O222" i="1" a="1"/>
  <c r="O222" i="1" s="1"/>
  <c r="N228" i="1" a="1"/>
  <c r="N228" i="1" s="1"/>
  <c r="N220" i="1" a="1"/>
  <c r="N220" i="1" s="1"/>
  <c r="N225" i="1" a="1"/>
  <c r="N225" i="1" s="1"/>
  <c r="N219" i="1" a="1"/>
  <c r="N219" i="1" s="1"/>
  <c r="N223" i="1" a="1"/>
  <c r="N223" i="1" s="1"/>
  <c r="N226" i="1" a="1"/>
  <c r="N226" i="1" s="1"/>
  <c r="N221" i="1" a="1"/>
  <c r="N221" i="1" s="1"/>
  <c r="N224" i="1" a="1"/>
  <c r="N224" i="1" s="1"/>
  <c r="N227" i="1" a="1"/>
  <c r="N227" i="1" s="1"/>
  <c r="N222" i="1" a="1"/>
  <c r="N222" i="1" s="1"/>
  <c r="S217" i="1"/>
  <c r="O228" i="1" a="1"/>
  <c r="O228" i="1" s="1"/>
  <c r="O218" i="1" a="1"/>
  <c r="O218" i="1" s="1"/>
  <c r="V253" i="1"/>
  <c r="V235" i="1"/>
  <c r="R236" i="1" a="1"/>
  <c r="R236" i="1" s="1"/>
  <c r="R217" i="1"/>
  <c r="N218" i="1" a="1"/>
  <c r="N218" i="1" s="1"/>
  <c r="U253" i="1"/>
  <c r="Q217" i="1"/>
  <c r="M218" i="1" a="1"/>
  <c r="M218" i="1" s="1"/>
  <c r="T253" i="1"/>
  <c r="T235" i="1"/>
  <c r="P236" i="1" a="1"/>
  <c r="P236" i="1" s="1"/>
  <c r="U235" i="1"/>
  <c r="Q236" i="1" a="1"/>
  <c r="Q236" i="1" s="1"/>
  <c r="P217" i="1"/>
  <c r="L218" i="1" a="1"/>
  <c r="L218" i="1" s="1"/>
  <c r="W253" i="1"/>
  <c r="AA235" i="1"/>
  <c r="W236" i="1" a="1"/>
  <c r="W236" i="1" s="1"/>
  <c r="S218" i="1" l="1" a="1"/>
  <c r="S218" i="1" s="1"/>
  <c r="W217" i="1"/>
  <c r="W221" i="1" s="1" a="1"/>
  <c r="W221" i="1" s="1"/>
  <c r="AA246" i="1" a="1"/>
  <c r="AA246" i="1" s="1"/>
  <c r="AA238" i="1" a="1"/>
  <c r="AA238" i="1" s="1"/>
  <c r="AA242" i="1" a="1"/>
  <c r="AA242" i="1" s="1"/>
  <c r="AA245" i="1" a="1"/>
  <c r="AA245" i="1" s="1"/>
  <c r="AA240" i="1" a="1"/>
  <c r="AA240" i="1" s="1"/>
  <c r="AA243" i="1" a="1"/>
  <c r="AA243" i="1" s="1"/>
  <c r="AA237" i="1" a="1"/>
  <c r="AA237" i="1" s="1"/>
  <c r="AA241" i="1" a="1"/>
  <c r="AA241" i="1" s="1"/>
  <c r="AA244" i="1" a="1"/>
  <c r="AA244" i="1" s="1"/>
  <c r="AA239" i="1" a="1"/>
  <c r="AA239" i="1" s="1"/>
  <c r="Q228" i="1" a="1"/>
  <c r="Q228" i="1" s="1"/>
  <c r="Q220" i="1" a="1"/>
  <c r="Q220" i="1" s="1"/>
  <c r="Q226" i="1" a="1"/>
  <c r="Q226" i="1" s="1"/>
  <c r="Q223" i="1" a="1"/>
  <c r="Q223" i="1" s="1"/>
  <c r="Q221" i="1" a="1"/>
  <c r="Q221" i="1" s="1"/>
  <c r="Q224" i="1" a="1"/>
  <c r="Q224" i="1" s="1"/>
  <c r="Q227" i="1" a="1"/>
  <c r="Q227" i="1" s="1"/>
  <c r="Q222" i="1" a="1"/>
  <c r="Q222" i="1" s="1"/>
  <c r="Q225" i="1" a="1"/>
  <c r="Q225" i="1" s="1"/>
  <c r="Q219" i="1" a="1"/>
  <c r="Q219" i="1" s="1"/>
  <c r="U246" i="1" a="1"/>
  <c r="U246" i="1" s="1"/>
  <c r="U238" i="1" a="1"/>
  <c r="U238" i="1" s="1"/>
  <c r="U240" i="1" a="1"/>
  <c r="U240" i="1" s="1"/>
  <c r="U243" i="1" a="1"/>
  <c r="U243" i="1" s="1"/>
  <c r="U237" i="1" a="1"/>
  <c r="U237" i="1" s="1"/>
  <c r="U241" i="1" a="1"/>
  <c r="U241" i="1" s="1"/>
  <c r="U244" i="1" a="1"/>
  <c r="U244" i="1" s="1"/>
  <c r="U239" i="1" a="1"/>
  <c r="U239" i="1" s="1"/>
  <c r="U242" i="1" a="1"/>
  <c r="U242" i="1" s="1"/>
  <c r="U245" i="1" a="1"/>
  <c r="U245" i="1" s="1"/>
  <c r="V246" i="1" a="1"/>
  <c r="V246" i="1" s="1"/>
  <c r="V238" i="1" a="1"/>
  <c r="V238" i="1" s="1"/>
  <c r="V243" i="1" a="1"/>
  <c r="V243" i="1" s="1"/>
  <c r="V237" i="1" a="1"/>
  <c r="V237" i="1" s="1"/>
  <c r="V241" i="1" a="1"/>
  <c r="V241" i="1" s="1"/>
  <c r="V244" i="1" a="1"/>
  <c r="V244" i="1" s="1"/>
  <c r="V239" i="1" a="1"/>
  <c r="V239" i="1" s="1"/>
  <c r="V242" i="1" a="1"/>
  <c r="V242" i="1" s="1"/>
  <c r="V245" i="1" a="1"/>
  <c r="V245" i="1" s="1"/>
  <c r="V240" i="1" a="1"/>
  <c r="V240" i="1" s="1"/>
  <c r="T264" i="1" a="1"/>
  <c r="T264" i="1" s="1"/>
  <c r="T256" i="1" a="1"/>
  <c r="T256" i="1" s="1"/>
  <c r="T257" i="1" a="1"/>
  <c r="T257" i="1" s="1"/>
  <c r="T259" i="1" a="1"/>
  <c r="T259" i="1" s="1"/>
  <c r="T262" i="1" a="1"/>
  <c r="T262" i="1" s="1"/>
  <c r="T258" i="1" a="1"/>
  <c r="T258" i="1" s="1"/>
  <c r="T263" i="1" a="1"/>
  <c r="T263" i="1" s="1"/>
  <c r="T260" i="1" a="1"/>
  <c r="T260" i="1" s="1"/>
  <c r="T261" i="1" a="1"/>
  <c r="T261" i="1" s="1"/>
  <c r="T255" i="1" a="1"/>
  <c r="T255" i="1" s="1"/>
  <c r="P228" i="1" a="1"/>
  <c r="P228" i="1" s="1"/>
  <c r="P220" i="1" a="1"/>
  <c r="P220" i="1" s="1"/>
  <c r="P223" i="1" a="1"/>
  <c r="P223" i="1" s="1"/>
  <c r="P226" i="1" a="1"/>
  <c r="P226" i="1" s="1"/>
  <c r="P221" i="1" a="1"/>
  <c r="P221" i="1" s="1"/>
  <c r="P224" i="1" a="1"/>
  <c r="P224" i="1" s="1"/>
  <c r="P227" i="1" a="1"/>
  <c r="P227" i="1" s="1"/>
  <c r="P222" i="1" a="1"/>
  <c r="P222" i="1" s="1"/>
  <c r="P225" i="1" a="1"/>
  <c r="P225" i="1" s="1"/>
  <c r="P219" i="1" a="1"/>
  <c r="P219" i="1" s="1"/>
  <c r="R228" i="1" a="1"/>
  <c r="R228" i="1" s="1"/>
  <c r="R220" i="1" a="1"/>
  <c r="R220" i="1" s="1"/>
  <c r="R221" i="1" a="1"/>
  <c r="R221" i="1" s="1"/>
  <c r="R224" i="1" a="1"/>
  <c r="R224" i="1" s="1"/>
  <c r="R227" i="1" a="1"/>
  <c r="R227" i="1" s="1"/>
  <c r="R226" i="1" a="1"/>
  <c r="R226" i="1" s="1"/>
  <c r="R222" i="1" a="1"/>
  <c r="R222" i="1" s="1"/>
  <c r="R225" i="1" a="1"/>
  <c r="R225" i="1" s="1"/>
  <c r="R219" i="1" a="1"/>
  <c r="R219" i="1" s="1"/>
  <c r="R223" i="1" a="1"/>
  <c r="R223" i="1" s="1"/>
  <c r="W264" i="1" a="1"/>
  <c r="W264" i="1" s="1"/>
  <c r="W256" i="1" a="1"/>
  <c r="W256" i="1" s="1"/>
  <c r="W259" i="1" a="1"/>
  <c r="W259" i="1" s="1"/>
  <c r="W263" i="1" a="1"/>
  <c r="W263" i="1" s="1"/>
  <c r="W262" i="1" a="1"/>
  <c r="W262" i="1" s="1"/>
  <c r="W255" i="1" a="1"/>
  <c r="W255" i="1" s="1"/>
  <c r="W260" i="1" a="1"/>
  <c r="W260" i="1" s="1"/>
  <c r="W257" i="1" a="1"/>
  <c r="W257" i="1" s="1"/>
  <c r="W261" i="1" a="1"/>
  <c r="W261" i="1" s="1"/>
  <c r="W258" i="1" a="1"/>
  <c r="W258" i="1" s="1"/>
  <c r="T246" i="1" a="1"/>
  <c r="T246" i="1" s="1"/>
  <c r="T238" i="1" a="1"/>
  <c r="T238" i="1" s="1"/>
  <c r="T245" i="1" a="1"/>
  <c r="T245" i="1" s="1"/>
  <c r="T240" i="1" a="1"/>
  <c r="T240" i="1" s="1"/>
  <c r="T243" i="1" a="1"/>
  <c r="T243" i="1" s="1"/>
  <c r="T237" i="1" a="1"/>
  <c r="T237" i="1" s="1"/>
  <c r="T241" i="1" a="1"/>
  <c r="T241" i="1" s="1"/>
  <c r="T244" i="1" a="1"/>
  <c r="T244" i="1" s="1"/>
  <c r="T239" i="1" a="1"/>
  <c r="T239" i="1" s="1"/>
  <c r="T242" i="1" a="1"/>
  <c r="T242" i="1" s="1"/>
  <c r="U264" i="1" a="1"/>
  <c r="U264" i="1" s="1"/>
  <c r="U256" i="1" a="1"/>
  <c r="U256" i="1" s="1"/>
  <c r="U263" i="1" a="1"/>
  <c r="U263" i="1" s="1"/>
  <c r="U260" i="1" a="1"/>
  <c r="U260" i="1" s="1"/>
  <c r="U261" i="1" a="1"/>
  <c r="U261" i="1" s="1"/>
  <c r="U255" i="1" a="1"/>
  <c r="U255" i="1" s="1"/>
  <c r="U262" i="1" a="1"/>
  <c r="U262" i="1" s="1"/>
  <c r="U257" i="1" a="1"/>
  <c r="U257" i="1" s="1"/>
  <c r="U259" i="1" a="1"/>
  <c r="U259" i="1" s="1"/>
  <c r="U258" i="1" a="1"/>
  <c r="U258" i="1" s="1"/>
  <c r="S228" i="1" a="1"/>
  <c r="S228" i="1" s="1"/>
  <c r="S220" i="1" a="1"/>
  <c r="S220" i="1" s="1"/>
  <c r="S224" i="1" a="1"/>
  <c r="S224" i="1" s="1"/>
  <c r="S227" i="1" a="1"/>
  <c r="S227" i="1" s="1"/>
  <c r="S222" i="1" a="1"/>
  <c r="S222" i="1" s="1"/>
  <c r="S225" i="1" a="1"/>
  <c r="S225" i="1" s="1"/>
  <c r="S219" i="1" a="1"/>
  <c r="S219" i="1" s="1"/>
  <c r="S223" i="1" a="1"/>
  <c r="S223" i="1" s="1"/>
  <c r="S226" i="1" a="1"/>
  <c r="S226" i="1" s="1"/>
  <c r="S221" i="1" a="1"/>
  <c r="S221" i="1" s="1"/>
  <c r="V264" i="1" a="1"/>
  <c r="V264" i="1" s="1"/>
  <c r="V256" i="1" a="1"/>
  <c r="V256" i="1" s="1"/>
  <c r="V255" i="1" a="1"/>
  <c r="V255" i="1" s="1"/>
  <c r="V258" i="1" a="1"/>
  <c r="V258" i="1" s="1"/>
  <c r="V262" i="1" a="1"/>
  <c r="V262" i="1" s="1"/>
  <c r="V259" i="1" a="1"/>
  <c r="V259" i="1" s="1"/>
  <c r="V257" i="1" a="1"/>
  <c r="V257" i="1" s="1"/>
  <c r="V261" i="1" a="1"/>
  <c r="V261" i="1" s="1"/>
  <c r="V263" i="1" a="1"/>
  <c r="V263" i="1" s="1"/>
  <c r="V260" i="1" a="1"/>
  <c r="V260" i="1" s="1"/>
  <c r="AE235" i="1"/>
  <c r="AA236" i="1" a="1"/>
  <c r="AA236" i="1" s="1"/>
  <c r="W218" i="1" a="1"/>
  <c r="W218" i="1" s="1"/>
  <c r="Y253" i="1"/>
  <c r="Y235" i="1"/>
  <c r="U236" i="1" a="1"/>
  <c r="U236" i="1" s="1"/>
  <c r="U217" i="1"/>
  <c r="Q218" i="1" a="1"/>
  <c r="Q218" i="1" s="1"/>
  <c r="Z253" i="1"/>
  <c r="T217" i="1"/>
  <c r="P218" i="1" a="1"/>
  <c r="P218" i="1" s="1"/>
  <c r="X253" i="1"/>
  <c r="Z235" i="1"/>
  <c r="V236" i="1" a="1"/>
  <c r="V236" i="1" s="1"/>
  <c r="AA253" i="1"/>
  <c r="X235" i="1"/>
  <c r="T236" i="1" a="1"/>
  <c r="T236" i="1" s="1"/>
  <c r="V217" i="1"/>
  <c r="R218" i="1" a="1"/>
  <c r="R218" i="1" s="1"/>
  <c r="AB820" i="18"/>
  <c r="AA820" i="18"/>
  <c r="Z820" i="18"/>
  <c r="Y820" i="18"/>
  <c r="Y819" i="18"/>
  <c r="C750" i="18"/>
  <c r="C749" i="18"/>
  <c r="C748" i="18"/>
  <c r="W226" i="1" l="1" a="1"/>
  <c r="W226" i="1" s="1"/>
  <c r="W223" i="1" a="1"/>
  <c r="W223" i="1" s="1"/>
  <c r="AA217" i="1"/>
  <c r="AA228" i="1" s="1" a="1"/>
  <c r="AA228" i="1" s="1"/>
  <c r="W219" i="1" a="1"/>
  <c r="W219" i="1" s="1"/>
  <c r="W225" i="1" a="1"/>
  <c r="W225" i="1" s="1"/>
  <c r="W220" i="1" a="1"/>
  <c r="W220" i="1" s="1"/>
  <c r="W222" i="1" a="1"/>
  <c r="W222" i="1" s="1"/>
  <c r="W228" i="1" a="1"/>
  <c r="W228" i="1" s="1"/>
  <c r="W227" i="1" a="1"/>
  <c r="W227" i="1" s="1"/>
  <c r="W224" i="1" a="1"/>
  <c r="W224" i="1" s="1"/>
  <c r="Y264" i="1" a="1"/>
  <c r="Y264" i="1" s="1"/>
  <c r="Y256" i="1" a="1"/>
  <c r="Y256" i="1" s="1"/>
  <c r="Y260" i="1" a="1"/>
  <c r="Y260" i="1" s="1"/>
  <c r="Y257" i="1" a="1"/>
  <c r="Y257" i="1" s="1"/>
  <c r="Y259" i="1" a="1"/>
  <c r="Y259" i="1" s="1"/>
  <c r="Y263" i="1" a="1"/>
  <c r="Y263" i="1" s="1"/>
  <c r="Y255" i="1" a="1"/>
  <c r="Y255" i="1" s="1"/>
  <c r="Y262" i="1" a="1"/>
  <c r="Y262" i="1" s="1"/>
  <c r="Y261" i="1" a="1"/>
  <c r="Y261" i="1" s="1"/>
  <c r="Y258" i="1" a="1"/>
  <c r="Y258" i="1" s="1"/>
  <c r="AA264" i="1" a="1"/>
  <c r="AA264" i="1" s="1"/>
  <c r="AA256" i="1" a="1"/>
  <c r="AA256" i="1" s="1"/>
  <c r="AA259" i="1" a="1"/>
  <c r="AA259" i="1" s="1"/>
  <c r="AA257" i="1" a="1"/>
  <c r="AA257" i="1" s="1"/>
  <c r="AA261" i="1" a="1"/>
  <c r="AA261" i="1" s="1"/>
  <c r="AA262" i="1" a="1"/>
  <c r="AA262" i="1" s="1"/>
  <c r="AA255" i="1" a="1"/>
  <c r="AA255" i="1" s="1"/>
  <c r="AA260" i="1" a="1"/>
  <c r="AA260" i="1" s="1"/>
  <c r="AA263" i="1" a="1"/>
  <c r="AA263" i="1" s="1"/>
  <c r="AA258" i="1" a="1"/>
  <c r="AA258" i="1" s="1"/>
  <c r="Z246" i="1" a="1"/>
  <c r="Z246" i="1" s="1"/>
  <c r="Z238" i="1" a="1"/>
  <c r="Z238" i="1" s="1"/>
  <c r="Z239" i="1" a="1"/>
  <c r="Z239" i="1" s="1"/>
  <c r="Z242" i="1" a="1"/>
  <c r="Z242" i="1" s="1"/>
  <c r="Z245" i="1" a="1"/>
  <c r="Z245" i="1" s="1"/>
  <c r="Z240" i="1" a="1"/>
  <c r="Z240" i="1" s="1"/>
  <c r="Z243" i="1" a="1"/>
  <c r="Z243" i="1" s="1"/>
  <c r="Z237" i="1" a="1"/>
  <c r="Z237" i="1" s="1"/>
  <c r="Z241" i="1" a="1"/>
  <c r="Z241" i="1" s="1"/>
  <c r="Z244" i="1" a="1"/>
  <c r="Z244" i="1" s="1"/>
  <c r="Z264" i="1" a="1"/>
  <c r="Z264" i="1" s="1"/>
  <c r="Z256" i="1" a="1"/>
  <c r="Z256" i="1" s="1"/>
  <c r="Z261" i="1" a="1"/>
  <c r="Z261" i="1" s="1"/>
  <c r="Z258" i="1" a="1"/>
  <c r="Z258" i="1" s="1"/>
  <c r="Z262" i="1" a="1"/>
  <c r="Z262" i="1" s="1"/>
  <c r="Z259" i="1" a="1"/>
  <c r="Z259" i="1" s="1"/>
  <c r="Z257" i="1" a="1"/>
  <c r="Z257" i="1" s="1"/>
  <c r="Z255" i="1" a="1"/>
  <c r="Z255" i="1" s="1"/>
  <c r="Z263" i="1" a="1"/>
  <c r="Z263" i="1" s="1"/>
  <c r="Z260" i="1" a="1"/>
  <c r="Z260" i="1" s="1"/>
  <c r="T228" i="1" a="1"/>
  <c r="T228" i="1" s="1"/>
  <c r="T220" i="1" a="1"/>
  <c r="T220" i="1" s="1"/>
  <c r="T227" i="1" a="1"/>
  <c r="T227" i="1" s="1"/>
  <c r="T222" i="1" a="1"/>
  <c r="T222" i="1" s="1"/>
  <c r="T224" i="1" a="1"/>
  <c r="T224" i="1" s="1"/>
  <c r="T225" i="1" a="1"/>
  <c r="T225" i="1" s="1"/>
  <c r="T219" i="1" a="1"/>
  <c r="T219" i="1" s="1"/>
  <c r="T223" i="1" a="1"/>
  <c r="T223" i="1" s="1"/>
  <c r="T226" i="1" a="1"/>
  <c r="T226" i="1" s="1"/>
  <c r="T221" i="1" a="1"/>
  <c r="T221" i="1" s="1"/>
  <c r="Y246" i="1" a="1"/>
  <c r="Y246" i="1" s="1"/>
  <c r="Y238" i="1" a="1"/>
  <c r="Y238" i="1" s="1"/>
  <c r="Y244" i="1" a="1"/>
  <c r="Y244" i="1" s="1"/>
  <c r="Y239" i="1" a="1"/>
  <c r="Y239" i="1" s="1"/>
  <c r="Y242" i="1" a="1"/>
  <c r="Y242" i="1" s="1"/>
  <c r="Y245" i="1" a="1"/>
  <c r="Y245" i="1" s="1"/>
  <c r="Y240" i="1" a="1"/>
  <c r="Y240" i="1" s="1"/>
  <c r="Y243" i="1" a="1"/>
  <c r="Y243" i="1" s="1"/>
  <c r="Y237" i="1" a="1"/>
  <c r="Y237" i="1" s="1"/>
  <c r="Y241" i="1" a="1"/>
  <c r="Y241" i="1" s="1"/>
  <c r="X246" i="1" a="1"/>
  <c r="X246" i="1" s="1"/>
  <c r="X238" i="1" a="1"/>
  <c r="X238" i="1" s="1"/>
  <c r="X241" i="1" a="1"/>
  <c r="X241" i="1" s="1"/>
  <c r="X244" i="1" a="1"/>
  <c r="X244" i="1" s="1"/>
  <c r="X239" i="1" a="1"/>
  <c r="X239" i="1" s="1"/>
  <c r="X242" i="1" a="1"/>
  <c r="X242" i="1" s="1"/>
  <c r="X245" i="1" a="1"/>
  <c r="X245" i="1" s="1"/>
  <c r="X240" i="1" a="1"/>
  <c r="X240" i="1" s="1"/>
  <c r="X243" i="1" a="1"/>
  <c r="X243" i="1" s="1"/>
  <c r="X237" i="1" a="1"/>
  <c r="X237" i="1" s="1"/>
  <c r="X264" i="1" a="1"/>
  <c r="X264" i="1" s="1"/>
  <c r="X256" i="1" a="1"/>
  <c r="X256" i="1" s="1"/>
  <c r="X257" i="1" a="1"/>
  <c r="X257" i="1" s="1"/>
  <c r="X259" i="1" a="1"/>
  <c r="X259" i="1" s="1"/>
  <c r="X262" i="1" a="1"/>
  <c r="X262" i="1" s="1"/>
  <c r="X258" i="1" a="1"/>
  <c r="X258" i="1" s="1"/>
  <c r="X263" i="1" a="1"/>
  <c r="X263" i="1" s="1"/>
  <c r="X260" i="1" a="1"/>
  <c r="X260" i="1" s="1"/>
  <c r="X261" i="1" a="1"/>
  <c r="X261" i="1" s="1"/>
  <c r="X255" i="1" a="1"/>
  <c r="X255" i="1" s="1"/>
  <c r="AE246" i="1" a="1"/>
  <c r="AE246" i="1" s="1"/>
  <c r="AE238" i="1" a="1"/>
  <c r="AE238" i="1" s="1"/>
  <c r="AE237" i="1" a="1"/>
  <c r="AE237" i="1" s="1"/>
  <c r="AE241" i="1" a="1"/>
  <c r="AE241" i="1" s="1"/>
  <c r="AE244" i="1" a="1"/>
  <c r="AE244" i="1" s="1"/>
  <c r="AE239" i="1" a="1"/>
  <c r="AE239" i="1" s="1"/>
  <c r="AE242" i="1" a="1"/>
  <c r="AE242" i="1" s="1"/>
  <c r="AE245" i="1" a="1"/>
  <c r="AE245" i="1" s="1"/>
  <c r="AE240" i="1" a="1"/>
  <c r="AE240" i="1" s="1"/>
  <c r="AE243" i="1" a="1"/>
  <c r="AE243" i="1" s="1"/>
  <c r="U228" i="1" a="1"/>
  <c r="U228" i="1" s="1"/>
  <c r="U220" i="1" a="1"/>
  <c r="U220" i="1" s="1"/>
  <c r="U222" i="1" a="1"/>
  <c r="U222" i="1" s="1"/>
  <c r="U225" i="1" a="1"/>
  <c r="U225" i="1" s="1"/>
  <c r="U227" i="1" a="1"/>
  <c r="U227" i="1" s="1"/>
  <c r="U219" i="1" a="1"/>
  <c r="U219" i="1" s="1"/>
  <c r="U223" i="1" a="1"/>
  <c r="U223" i="1" s="1"/>
  <c r="U226" i="1" a="1"/>
  <c r="U226" i="1" s="1"/>
  <c r="U221" i="1" a="1"/>
  <c r="U221" i="1" s="1"/>
  <c r="U224" i="1" a="1"/>
  <c r="U224" i="1" s="1"/>
  <c r="V228" i="1" a="1"/>
  <c r="V228" i="1" s="1"/>
  <c r="V220" i="1" a="1"/>
  <c r="V220" i="1" s="1"/>
  <c r="V225" i="1" a="1"/>
  <c r="V225" i="1" s="1"/>
  <c r="V219" i="1" a="1"/>
  <c r="V219" i="1" s="1"/>
  <c r="V223" i="1" a="1"/>
  <c r="V223" i="1" s="1"/>
  <c r="V226" i="1" a="1"/>
  <c r="V226" i="1" s="1"/>
  <c r="V221" i="1" a="1"/>
  <c r="V221" i="1" s="1"/>
  <c r="V224" i="1" a="1"/>
  <c r="V224" i="1" s="1"/>
  <c r="V227" i="1" a="1"/>
  <c r="V227" i="1" s="1"/>
  <c r="V222" i="1" a="1"/>
  <c r="V222" i="1" s="1"/>
  <c r="AA222" i="1" a="1"/>
  <c r="AA222" i="1" s="1"/>
  <c r="AA225" i="1" a="1"/>
  <c r="AA225" i="1" s="1"/>
  <c r="AA219" i="1" a="1"/>
  <c r="AA219" i="1" s="1"/>
  <c r="AA223" i="1" a="1"/>
  <c r="AA223" i="1" s="1"/>
  <c r="AA226" i="1" a="1"/>
  <c r="AA226" i="1" s="1"/>
  <c r="AE253" i="1"/>
  <c r="AD253" i="1"/>
  <c r="AA218" i="1" a="1"/>
  <c r="AA218" i="1" s="1"/>
  <c r="AB235" i="1"/>
  <c r="X236" i="1" a="1"/>
  <c r="X236" i="1" s="1"/>
  <c r="X217" i="1"/>
  <c r="T218" i="1" a="1"/>
  <c r="T218" i="1" s="1"/>
  <c r="AC253" i="1"/>
  <c r="Z217" i="1"/>
  <c r="V218" i="1" a="1"/>
  <c r="V218" i="1" s="1"/>
  <c r="AB253" i="1"/>
  <c r="AC235" i="1"/>
  <c r="Y236" i="1" a="1"/>
  <c r="Y236" i="1" s="1"/>
  <c r="AD235" i="1"/>
  <c r="Z236" i="1" a="1"/>
  <c r="Z236" i="1" s="1"/>
  <c r="Y217" i="1"/>
  <c r="U218" i="1" a="1"/>
  <c r="U218" i="1" s="1"/>
  <c r="AI235" i="1"/>
  <c r="AE236" i="1" a="1"/>
  <c r="AE236" i="1" s="1"/>
  <c r="AE217" i="1" l="1"/>
  <c r="AE219" i="1" s="1" a="1"/>
  <c r="AE219" i="1" s="1"/>
  <c r="AA227" i="1" a="1"/>
  <c r="AA227" i="1" s="1"/>
  <c r="AA224" i="1" a="1"/>
  <c r="AA224" i="1" s="1"/>
  <c r="AA221" i="1" a="1"/>
  <c r="AA221" i="1" s="1"/>
  <c r="AA220" i="1" a="1"/>
  <c r="AA220" i="1" s="1"/>
  <c r="AI246" i="1" a="1"/>
  <c r="AI246" i="1" s="1"/>
  <c r="AI238" i="1" a="1"/>
  <c r="AI238" i="1" s="1"/>
  <c r="AI242" i="1" a="1"/>
  <c r="AI242" i="1" s="1"/>
  <c r="AI245" i="1" a="1"/>
  <c r="AI245" i="1" s="1"/>
  <c r="AI240" i="1" a="1"/>
  <c r="AI240" i="1" s="1"/>
  <c r="AI243" i="1" a="1"/>
  <c r="AI243" i="1" s="1"/>
  <c r="AI237" i="1" a="1"/>
  <c r="AI237" i="1" s="1"/>
  <c r="AI241" i="1" a="1"/>
  <c r="AI241" i="1" s="1"/>
  <c r="AI244" i="1" a="1"/>
  <c r="AI244" i="1" s="1"/>
  <c r="AI239" i="1" a="1"/>
  <c r="AI239" i="1" s="1"/>
  <c r="X228" i="1" a="1"/>
  <c r="X228" i="1" s="1"/>
  <c r="X220" i="1" a="1"/>
  <c r="X220" i="1" s="1"/>
  <c r="X223" i="1" a="1"/>
  <c r="X223" i="1" s="1"/>
  <c r="X226" i="1" a="1"/>
  <c r="X226" i="1" s="1"/>
  <c r="X221" i="1" a="1"/>
  <c r="X221" i="1" s="1"/>
  <c r="X224" i="1" a="1"/>
  <c r="X224" i="1" s="1"/>
  <c r="X227" i="1" a="1"/>
  <c r="X227" i="1" s="1"/>
  <c r="X222" i="1" a="1"/>
  <c r="X222" i="1" s="1"/>
  <c r="X225" i="1" a="1"/>
  <c r="X225" i="1" s="1"/>
  <c r="X219" i="1" a="1"/>
  <c r="X219" i="1" s="1"/>
  <c r="AD264" i="1" a="1"/>
  <c r="AD264" i="1" s="1"/>
  <c r="AD256" i="1" a="1"/>
  <c r="AD256" i="1" s="1"/>
  <c r="AD261" i="1" a="1"/>
  <c r="AD261" i="1" s="1"/>
  <c r="AD255" i="1" a="1"/>
  <c r="AD255" i="1" s="1"/>
  <c r="AD258" i="1" a="1"/>
  <c r="AD258" i="1" s="1"/>
  <c r="AD262" i="1" a="1"/>
  <c r="AD262" i="1" s="1"/>
  <c r="AD259" i="1" a="1"/>
  <c r="AD259" i="1" s="1"/>
  <c r="AD257" i="1" a="1"/>
  <c r="AD257" i="1" s="1"/>
  <c r="AD263" i="1" a="1"/>
  <c r="AD263" i="1" s="1"/>
  <c r="AD260" i="1" a="1"/>
  <c r="AD260" i="1" s="1"/>
  <c r="AC246" i="1" a="1"/>
  <c r="AC246" i="1" s="1"/>
  <c r="AC238" i="1" a="1"/>
  <c r="AC238" i="1" s="1"/>
  <c r="AC240" i="1" a="1"/>
  <c r="AC240" i="1" s="1"/>
  <c r="AC243" i="1" a="1"/>
  <c r="AC243" i="1" s="1"/>
  <c r="AC237" i="1" a="1"/>
  <c r="AC237" i="1" s="1"/>
  <c r="AC241" i="1" a="1"/>
  <c r="AC241" i="1" s="1"/>
  <c r="AC244" i="1" a="1"/>
  <c r="AC244" i="1" s="1"/>
  <c r="AC239" i="1" a="1"/>
  <c r="AC239" i="1" s="1"/>
  <c r="AC242" i="1" a="1"/>
  <c r="AC242" i="1" s="1"/>
  <c r="AC245" i="1" a="1"/>
  <c r="AC245" i="1" s="1"/>
  <c r="AC264" i="1" a="1"/>
  <c r="AC264" i="1" s="1"/>
  <c r="AC256" i="1" a="1"/>
  <c r="AC256" i="1" s="1"/>
  <c r="AC259" i="1" a="1"/>
  <c r="AC259" i="1" s="1"/>
  <c r="AC263" i="1" a="1"/>
  <c r="AC263" i="1" s="1"/>
  <c r="AC261" i="1" a="1"/>
  <c r="AC261" i="1" s="1"/>
  <c r="AC260" i="1" a="1"/>
  <c r="AC260" i="1" s="1"/>
  <c r="AC258" i="1" a="1"/>
  <c r="AC258" i="1" s="1"/>
  <c r="AC257" i="1" a="1"/>
  <c r="AC257" i="1" s="1"/>
  <c r="AC255" i="1" a="1"/>
  <c r="AC255" i="1" s="1"/>
  <c r="AC262" i="1" a="1"/>
  <c r="AC262" i="1" s="1"/>
  <c r="AD246" i="1" a="1"/>
  <c r="AD246" i="1" s="1"/>
  <c r="AD238" i="1" a="1"/>
  <c r="AD238" i="1" s="1"/>
  <c r="AD243" i="1" a="1"/>
  <c r="AD243" i="1" s="1"/>
  <c r="AD237" i="1" a="1"/>
  <c r="AD237" i="1" s="1"/>
  <c r="AD241" i="1" a="1"/>
  <c r="AD241" i="1" s="1"/>
  <c r="AD244" i="1" a="1"/>
  <c r="AD244" i="1" s="1"/>
  <c r="AD239" i="1" a="1"/>
  <c r="AD239" i="1" s="1"/>
  <c r="AD242" i="1" a="1"/>
  <c r="AD242" i="1" s="1"/>
  <c r="AD245" i="1" a="1"/>
  <c r="AD245" i="1" s="1"/>
  <c r="AD240" i="1" a="1"/>
  <c r="AD240" i="1" s="1"/>
  <c r="AE228" i="1" a="1"/>
  <c r="AE228" i="1" s="1"/>
  <c r="AE220" i="1" a="1"/>
  <c r="AE220" i="1" s="1"/>
  <c r="AE223" i="1" a="1"/>
  <c r="AE223" i="1" s="1"/>
  <c r="AE225" i="1" a="1"/>
  <c r="AE225" i="1" s="1"/>
  <c r="AE226" i="1" a="1"/>
  <c r="AE226" i="1" s="1"/>
  <c r="AE221" i="1" a="1"/>
  <c r="AE221" i="1" s="1"/>
  <c r="AE224" i="1" a="1"/>
  <c r="AE224" i="1" s="1"/>
  <c r="AE227" i="1" a="1"/>
  <c r="AE227" i="1" s="1"/>
  <c r="AE222" i="1" a="1"/>
  <c r="AE222" i="1" s="1"/>
  <c r="Z228" i="1" a="1"/>
  <c r="Z228" i="1" s="1"/>
  <c r="Z220" i="1" a="1"/>
  <c r="Z220" i="1" s="1"/>
  <c r="Z221" i="1" a="1"/>
  <c r="Z221" i="1" s="1"/>
  <c r="Z224" i="1" a="1"/>
  <c r="Z224" i="1" s="1"/>
  <c r="Z227" i="1" a="1"/>
  <c r="Z227" i="1" s="1"/>
  <c r="Z222" i="1" a="1"/>
  <c r="Z222" i="1" s="1"/>
  <c r="Z225" i="1" a="1"/>
  <c r="Z225" i="1" s="1"/>
  <c r="Z226" i="1" a="1"/>
  <c r="Z226" i="1" s="1"/>
  <c r="Z219" i="1" a="1"/>
  <c r="Z219" i="1" s="1"/>
  <c r="Z223" i="1" a="1"/>
  <c r="Z223" i="1" s="1"/>
  <c r="AB264" i="1" a="1"/>
  <c r="AB264" i="1" s="1"/>
  <c r="AB256" i="1" a="1"/>
  <c r="AB256" i="1" s="1"/>
  <c r="AB257" i="1" a="1"/>
  <c r="AB257" i="1" s="1"/>
  <c r="AB260" i="1" a="1"/>
  <c r="AB260" i="1" s="1"/>
  <c r="AB262" i="1" a="1"/>
  <c r="AB262" i="1" s="1"/>
  <c r="AB258" i="1" a="1"/>
  <c r="AB258" i="1" s="1"/>
  <c r="AB259" i="1" a="1"/>
  <c r="AB259" i="1" s="1"/>
  <c r="AB263" i="1" a="1"/>
  <c r="AB263" i="1" s="1"/>
  <c r="AB261" i="1" a="1"/>
  <c r="AB261" i="1" s="1"/>
  <c r="AB255" i="1" a="1"/>
  <c r="AB255" i="1" s="1"/>
  <c r="Y228" i="1" a="1"/>
  <c r="Y228" i="1" s="1"/>
  <c r="Y220" i="1" a="1"/>
  <c r="Y220" i="1" s="1"/>
  <c r="Y226" i="1" a="1"/>
  <c r="Y226" i="1" s="1"/>
  <c r="Y221" i="1" a="1"/>
  <c r="Y221" i="1" s="1"/>
  <c r="Y224" i="1" a="1"/>
  <c r="Y224" i="1" s="1"/>
  <c r="Y223" i="1" a="1"/>
  <c r="Y223" i="1" s="1"/>
  <c r="Y227" i="1" a="1"/>
  <c r="Y227" i="1" s="1"/>
  <c r="Y222" i="1" a="1"/>
  <c r="Y222" i="1" s="1"/>
  <c r="Y225" i="1" a="1"/>
  <c r="Y225" i="1" s="1"/>
  <c r="Y219" i="1" a="1"/>
  <c r="Y219" i="1" s="1"/>
  <c r="AB246" i="1" a="1"/>
  <c r="AB246" i="1" s="1"/>
  <c r="AB238" i="1" a="1"/>
  <c r="AB238" i="1" s="1"/>
  <c r="AB245" i="1" a="1"/>
  <c r="AB245" i="1" s="1"/>
  <c r="AB240" i="1" a="1"/>
  <c r="AB240" i="1" s="1"/>
  <c r="AB243" i="1" a="1"/>
  <c r="AB243" i="1" s="1"/>
  <c r="AB237" i="1" a="1"/>
  <c r="AB237" i="1" s="1"/>
  <c r="AB241" i="1" a="1"/>
  <c r="AB241" i="1" s="1"/>
  <c r="AB244" i="1" a="1"/>
  <c r="AB244" i="1" s="1"/>
  <c r="AB239" i="1" a="1"/>
  <c r="AB239" i="1" s="1"/>
  <c r="AB242" i="1" a="1"/>
  <c r="AB242" i="1" s="1"/>
  <c r="AE264" i="1" a="1"/>
  <c r="AE264" i="1" s="1"/>
  <c r="AE256" i="1" a="1"/>
  <c r="AE256" i="1" s="1"/>
  <c r="AE259" i="1" a="1"/>
  <c r="AE259" i="1" s="1"/>
  <c r="AE263" i="1" a="1"/>
  <c r="AE263" i="1" s="1"/>
  <c r="AE261" i="1" a="1"/>
  <c r="AE261" i="1" s="1"/>
  <c r="AE262" i="1" a="1"/>
  <c r="AE262" i="1" s="1"/>
  <c r="AE255" i="1" a="1"/>
  <c r="AE255" i="1" s="1"/>
  <c r="AE260" i="1" a="1"/>
  <c r="AE260" i="1" s="1"/>
  <c r="AE257" i="1" a="1"/>
  <c r="AE257" i="1" s="1"/>
  <c r="AE258" i="1" a="1"/>
  <c r="AE258" i="1" s="1"/>
  <c r="AH235" i="1"/>
  <c r="AD236" i="1" a="1"/>
  <c r="AD236" i="1" s="1"/>
  <c r="AG253" i="1"/>
  <c r="AH253" i="1"/>
  <c r="AC217" i="1"/>
  <c r="Y218" i="1" a="1"/>
  <c r="Y218" i="1" s="1"/>
  <c r="AD217" i="1"/>
  <c r="Z218" i="1" a="1"/>
  <c r="Z218" i="1" s="1"/>
  <c r="AI217" i="1"/>
  <c r="AE218" i="1" a="1"/>
  <c r="AE218" i="1" s="1"/>
  <c r="AM235" i="1"/>
  <c r="AI236" i="1" a="1"/>
  <c r="AI236" i="1" s="1"/>
  <c r="AF253" i="1"/>
  <c r="AF235" i="1"/>
  <c r="AB236" i="1" a="1"/>
  <c r="AB236" i="1" s="1"/>
  <c r="AG235" i="1"/>
  <c r="AC236" i="1" a="1"/>
  <c r="AC236" i="1" s="1"/>
  <c r="AB217" i="1"/>
  <c r="X218" i="1" a="1"/>
  <c r="X218" i="1" s="1"/>
  <c r="AI253"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K669" i="9"/>
  <c r="L669" i="9"/>
  <c r="J669" i="9"/>
  <c r="J664" i="9"/>
  <c r="J674" i="9" s="1"/>
  <c r="J684" i="9" s="1"/>
  <c r="J694" i="9" s="1"/>
  <c r="J704" i="9" s="1"/>
  <c r="J714" i="9" s="1"/>
  <c r="K664" i="9"/>
  <c r="K674" i="9" s="1"/>
  <c r="K684" i="9" s="1"/>
  <c r="K694" i="9" s="1"/>
  <c r="K704" i="9" s="1"/>
  <c r="K714" i="9" s="1"/>
  <c r="L664" i="9"/>
  <c r="L674" i="9" s="1"/>
  <c r="L684" i="9" s="1"/>
  <c r="L694" i="9" s="1"/>
  <c r="L704" i="9" s="1"/>
  <c r="L714" i="9" s="1"/>
  <c r="J665" i="9"/>
  <c r="J675" i="9" s="1"/>
  <c r="J685" i="9" s="1"/>
  <c r="J695" i="9" s="1"/>
  <c r="J705" i="9" s="1"/>
  <c r="J715" i="9" s="1"/>
  <c r="J725" i="9" s="1"/>
  <c r="J735" i="9" s="1"/>
  <c r="J745" i="9" s="1"/>
  <c r="K665" i="9"/>
  <c r="K675" i="9" s="1"/>
  <c r="K685" i="9" s="1"/>
  <c r="K695" i="9" s="1"/>
  <c r="K705" i="9" s="1"/>
  <c r="K715" i="9" s="1"/>
  <c r="K725" i="9" s="1"/>
  <c r="K735" i="9" s="1"/>
  <c r="K745" i="9" s="1"/>
  <c r="L665" i="9"/>
  <c r="L675" i="9" s="1"/>
  <c r="L685" i="9" s="1"/>
  <c r="L695" i="9" s="1"/>
  <c r="L705" i="9" s="1"/>
  <c r="L715" i="9" s="1"/>
  <c r="L725" i="9" s="1"/>
  <c r="L735" i="9" s="1"/>
  <c r="L745" i="9" s="1"/>
  <c r="J666" i="9"/>
  <c r="J676" i="9" s="1"/>
  <c r="J686" i="9" s="1"/>
  <c r="J696" i="9" s="1"/>
  <c r="J706" i="9" s="1"/>
  <c r="J716" i="9" s="1"/>
  <c r="J726" i="9" s="1"/>
  <c r="J736" i="9" s="1"/>
  <c r="J746" i="9" s="1"/>
  <c r="K666" i="9"/>
  <c r="K676" i="9" s="1"/>
  <c r="K686" i="9" s="1"/>
  <c r="K696" i="9" s="1"/>
  <c r="K706" i="9" s="1"/>
  <c r="K716" i="9" s="1"/>
  <c r="K726" i="9" s="1"/>
  <c r="K736" i="9" s="1"/>
  <c r="K746" i="9" s="1"/>
  <c r="L666" i="9"/>
  <c r="L676" i="9" s="1"/>
  <c r="L686" i="9" s="1"/>
  <c r="L696" i="9" s="1"/>
  <c r="L706" i="9" s="1"/>
  <c r="L716" i="9" s="1"/>
  <c r="L726" i="9" s="1"/>
  <c r="L736" i="9" s="1"/>
  <c r="L746" i="9" s="1"/>
  <c r="J667" i="9"/>
  <c r="J677" i="9" s="1"/>
  <c r="K667" i="9"/>
  <c r="K677" i="9" s="1"/>
  <c r="L667" i="9"/>
  <c r="L677" i="9" s="1"/>
  <c r="J670" i="9"/>
  <c r="J680" i="9" s="1"/>
  <c r="J690" i="9" s="1"/>
  <c r="J700" i="9" s="1"/>
  <c r="J710" i="9" s="1"/>
  <c r="J720" i="9" s="1"/>
  <c r="J730" i="9" s="1"/>
  <c r="J740" i="9" s="1"/>
  <c r="J750" i="9" s="1"/>
  <c r="K670" i="9"/>
  <c r="K680" i="9" s="1"/>
  <c r="K690" i="9" s="1"/>
  <c r="K700" i="9" s="1"/>
  <c r="K710" i="9" s="1"/>
  <c r="K720" i="9" s="1"/>
  <c r="K730" i="9" s="1"/>
  <c r="K740" i="9" s="1"/>
  <c r="K750" i="9" s="1"/>
  <c r="L670" i="9"/>
  <c r="L680" i="9" s="1"/>
  <c r="L690" i="9" s="1"/>
  <c r="L700" i="9" s="1"/>
  <c r="L710" i="9" s="1"/>
  <c r="L720" i="9" s="1"/>
  <c r="L730" i="9" s="1"/>
  <c r="L740" i="9" s="1"/>
  <c r="L750" i="9" s="1"/>
  <c r="J671" i="9"/>
  <c r="J681" i="9" s="1"/>
  <c r="J691" i="9" s="1"/>
  <c r="J701" i="9" s="1"/>
  <c r="J711" i="9" s="1"/>
  <c r="J721" i="9" s="1"/>
  <c r="J731" i="9" s="1"/>
  <c r="J741" i="9" s="1"/>
  <c r="J751" i="9" s="1"/>
  <c r="K671" i="9"/>
  <c r="K681" i="9" s="1"/>
  <c r="K691" i="9" s="1"/>
  <c r="K701" i="9" s="1"/>
  <c r="K711" i="9" s="1"/>
  <c r="K721" i="9" s="1"/>
  <c r="K731" i="9" s="1"/>
  <c r="K741" i="9" s="1"/>
  <c r="K751" i="9" s="1"/>
  <c r="L671" i="9"/>
  <c r="L681" i="9" s="1"/>
  <c r="L691" i="9" s="1"/>
  <c r="L701" i="9" s="1"/>
  <c r="L711" i="9" s="1"/>
  <c r="L721" i="9" s="1"/>
  <c r="L731" i="9" s="1"/>
  <c r="L741" i="9" s="1"/>
  <c r="L751"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K663" i="9"/>
  <c r="K673" i="9" s="1"/>
  <c r="K683" i="9" s="1"/>
  <c r="K693" i="9" s="1"/>
  <c r="L663" i="9"/>
  <c r="L673" i="9" s="1"/>
  <c r="L683" i="9" s="1"/>
  <c r="L693" i="9" s="1"/>
  <c r="J663" i="9"/>
  <c r="J673" i="9" s="1"/>
  <c r="J683" i="9" s="1"/>
  <c r="J693" i="9" s="1"/>
  <c r="AD228" i="1" l="1" a="1"/>
  <c r="AD228" i="1" s="1"/>
  <c r="AD220" i="1" a="1"/>
  <c r="AD220" i="1" s="1"/>
  <c r="AD225" i="1" a="1"/>
  <c r="AD225" i="1" s="1"/>
  <c r="AD219" i="1" a="1"/>
  <c r="AD219" i="1" s="1"/>
  <c r="AD223" i="1" a="1"/>
  <c r="AD223" i="1" s="1"/>
  <c r="AD226" i="1" a="1"/>
  <c r="AD226" i="1" s="1"/>
  <c r="AD221" i="1" a="1"/>
  <c r="AD221" i="1" s="1"/>
  <c r="AD224" i="1" a="1"/>
  <c r="AD224" i="1" s="1"/>
  <c r="AD227" i="1" a="1"/>
  <c r="AD227" i="1" s="1"/>
  <c r="AD222" i="1" a="1"/>
  <c r="AD222" i="1" s="1"/>
  <c r="AG264" i="1" a="1"/>
  <c r="AG264" i="1" s="1"/>
  <c r="AG256" i="1" a="1"/>
  <c r="AG256" i="1" s="1"/>
  <c r="AG263" i="1" a="1"/>
  <c r="AG263" i="1" s="1"/>
  <c r="AG258" i="1" a="1"/>
  <c r="AG258" i="1" s="1"/>
  <c r="AG262" i="1" a="1"/>
  <c r="AG262" i="1" s="1"/>
  <c r="AG257" i="1" a="1"/>
  <c r="AG257" i="1" s="1"/>
  <c r="AG259" i="1" a="1"/>
  <c r="AG259" i="1" s="1"/>
  <c r="AG260" i="1" a="1"/>
  <c r="AG260" i="1" s="1"/>
  <c r="AG261" i="1" a="1"/>
  <c r="AG261" i="1" s="1"/>
  <c r="AG255" i="1" a="1"/>
  <c r="AG255" i="1" s="1"/>
  <c r="AI228" i="1" a="1"/>
  <c r="AI228" i="1" s="1"/>
  <c r="AI220" i="1" a="1"/>
  <c r="AI220" i="1" s="1"/>
  <c r="AI224" i="1" a="1"/>
  <c r="AI224" i="1" s="1"/>
  <c r="AI227" i="1" a="1"/>
  <c r="AI227" i="1" s="1"/>
  <c r="AI222" i="1" a="1"/>
  <c r="AI222" i="1" s="1"/>
  <c r="AI225" i="1" a="1"/>
  <c r="AI225" i="1" s="1"/>
  <c r="AI219" i="1" a="1"/>
  <c r="AI219" i="1" s="1"/>
  <c r="AI223" i="1" a="1"/>
  <c r="AI223" i="1" s="1"/>
  <c r="AI226" i="1" a="1"/>
  <c r="AI226" i="1" s="1"/>
  <c r="AI221" i="1" a="1"/>
  <c r="AI221" i="1" s="1"/>
  <c r="AG246" i="1" a="1"/>
  <c r="AG246" i="1" s="1"/>
  <c r="AG238" i="1" a="1"/>
  <c r="AG238" i="1" s="1"/>
  <c r="AG244" i="1" a="1"/>
  <c r="AG244" i="1" s="1"/>
  <c r="AG239" i="1" a="1"/>
  <c r="AG239" i="1" s="1"/>
  <c r="AG242" i="1" a="1"/>
  <c r="AG242" i="1" s="1"/>
  <c r="AG245" i="1" a="1"/>
  <c r="AG245" i="1" s="1"/>
  <c r="AG240" i="1" a="1"/>
  <c r="AG240" i="1" s="1"/>
  <c r="AG243" i="1" a="1"/>
  <c r="AG243" i="1" s="1"/>
  <c r="AG237" i="1" a="1"/>
  <c r="AG237" i="1" s="1"/>
  <c r="AG241" i="1" a="1"/>
  <c r="AG241" i="1" s="1"/>
  <c r="AH264" i="1" a="1"/>
  <c r="AH264" i="1" s="1"/>
  <c r="AH256" i="1" a="1"/>
  <c r="AH256" i="1" s="1"/>
  <c r="AH255" i="1" a="1"/>
  <c r="AH255" i="1" s="1"/>
  <c r="AH260" i="1" a="1"/>
  <c r="AH260" i="1" s="1"/>
  <c r="AH263" i="1" a="1"/>
  <c r="AH263" i="1" s="1"/>
  <c r="AH261" i="1" a="1"/>
  <c r="AH261" i="1" s="1"/>
  <c r="AH258" i="1" a="1"/>
  <c r="AH258" i="1" s="1"/>
  <c r="AH262" i="1" a="1"/>
  <c r="AH262" i="1" s="1"/>
  <c r="AH259" i="1" a="1"/>
  <c r="AH259" i="1" s="1"/>
  <c r="AH257" i="1" a="1"/>
  <c r="AH257" i="1" s="1"/>
  <c r="AI264" i="1" a="1"/>
  <c r="AI264" i="1" s="1"/>
  <c r="AI256" i="1" a="1"/>
  <c r="AI256" i="1" s="1"/>
  <c r="AI259" i="1" a="1"/>
  <c r="AI259" i="1" s="1"/>
  <c r="AI257" i="1" a="1"/>
  <c r="AI257" i="1" s="1"/>
  <c r="AI262" i="1" a="1"/>
  <c r="AI262" i="1" s="1"/>
  <c r="AI255" i="1" a="1"/>
  <c r="AI255" i="1" s="1"/>
  <c r="AI260" i="1" a="1"/>
  <c r="AI260" i="1" s="1"/>
  <c r="AI263" i="1" a="1"/>
  <c r="AI263" i="1" s="1"/>
  <c r="AI261" i="1" a="1"/>
  <c r="AI261" i="1" s="1"/>
  <c r="AI258" i="1" a="1"/>
  <c r="AI258" i="1" s="1"/>
  <c r="AM246" i="1" a="1"/>
  <c r="AM246" i="1" s="1"/>
  <c r="AM238" i="1" a="1"/>
  <c r="AM238" i="1" s="1"/>
  <c r="AM237" i="1" a="1"/>
  <c r="AM237" i="1" s="1"/>
  <c r="AM241" i="1" a="1"/>
  <c r="AM241" i="1" s="1"/>
  <c r="AM244" i="1" a="1"/>
  <c r="AM244" i="1" s="1"/>
  <c r="AM239" i="1" a="1"/>
  <c r="AM239" i="1" s="1"/>
  <c r="AM242" i="1" a="1"/>
  <c r="AM242" i="1" s="1"/>
  <c r="AM245" i="1" a="1"/>
  <c r="AM245" i="1" s="1"/>
  <c r="AM240" i="1" a="1"/>
  <c r="AM240" i="1" s="1"/>
  <c r="AM243" i="1" a="1"/>
  <c r="AM243" i="1" s="1"/>
  <c r="AF246" i="1" a="1"/>
  <c r="AF246" i="1" s="1"/>
  <c r="AF238" i="1" a="1"/>
  <c r="AF238" i="1" s="1"/>
  <c r="AF241" i="1" a="1"/>
  <c r="AF241" i="1" s="1"/>
  <c r="AF244" i="1" a="1"/>
  <c r="AF244" i="1" s="1"/>
  <c r="AF239" i="1" a="1"/>
  <c r="AF239" i="1" s="1"/>
  <c r="AF242" i="1" a="1"/>
  <c r="AF242" i="1" s="1"/>
  <c r="AF245" i="1" a="1"/>
  <c r="AF245" i="1" s="1"/>
  <c r="AF240" i="1" a="1"/>
  <c r="AF240" i="1" s="1"/>
  <c r="AF243" i="1" a="1"/>
  <c r="AF243" i="1" s="1"/>
  <c r="AF237" i="1" a="1"/>
  <c r="AF237" i="1" s="1"/>
  <c r="AB228" i="1" a="1"/>
  <c r="AB228" i="1" s="1"/>
  <c r="AB220" i="1" a="1"/>
  <c r="AB220" i="1" s="1"/>
  <c r="AB227" i="1" a="1"/>
  <c r="AB227" i="1" s="1"/>
  <c r="AB222" i="1" a="1"/>
  <c r="AB222" i="1" s="1"/>
  <c r="AB225" i="1" a="1"/>
  <c r="AB225" i="1" s="1"/>
  <c r="AB219" i="1" a="1"/>
  <c r="AB219" i="1" s="1"/>
  <c r="AB224" i="1" a="1"/>
  <c r="AB224" i="1" s="1"/>
  <c r="AB223" i="1" a="1"/>
  <c r="AB223" i="1" s="1"/>
  <c r="AB226" i="1" a="1"/>
  <c r="AB226" i="1" s="1"/>
  <c r="AB221" i="1" a="1"/>
  <c r="AB221" i="1" s="1"/>
  <c r="AF264" i="1" a="1"/>
  <c r="AF264" i="1" s="1"/>
  <c r="AF256" i="1" a="1"/>
  <c r="AF256" i="1" s="1"/>
  <c r="AF257" i="1" a="1"/>
  <c r="AF257" i="1" s="1"/>
  <c r="AF260" i="1" a="1"/>
  <c r="AF260" i="1" s="1"/>
  <c r="AF262" i="1" a="1"/>
  <c r="AF262" i="1" s="1"/>
  <c r="AF258" i="1" a="1"/>
  <c r="AF258" i="1" s="1"/>
  <c r="AF259" i="1" a="1"/>
  <c r="AF259" i="1" s="1"/>
  <c r="AF263" i="1" a="1"/>
  <c r="AF263" i="1" s="1"/>
  <c r="AF255" i="1" a="1"/>
  <c r="AF255" i="1" s="1"/>
  <c r="AF261" i="1" a="1"/>
  <c r="AF261" i="1" s="1"/>
  <c r="AC228" i="1" a="1"/>
  <c r="AC228" i="1" s="1"/>
  <c r="AC220" i="1" a="1"/>
  <c r="AC220" i="1" s="1"/>
  <c r="AC222" i="1" a="1"/>
  <c r="AC222" i="1" s="1"/>
  <c r="AC225" i="1" a="1"/>
  <c r="AC225" i="1" s="1"/>
  <c r="AC219" i="1" a="1"/>
  <c r="AC219" i="1" s="1"/>
  <c r="AC227" i="1" a="1"/>
  <c r="AC227" i="1" s="1"/>
  <c r="AC223" i="1" a="1"/>
  <c r="AC223" i="1" s="1"/>
  <c r="AC226" i="1" a="1"/>
  <c r="AC226" i="1" s="1"/>
  <c r="AC221" i="1" a="1"/>
  <c r="AC221" i="1" s="1"/>
  <c r="AC224" i="1" a="1"/>
  <c r="AC224" i="1" s="1"/>
  <c r="AH246" i="1" a="1"/>
  <c r="AH246" i="1" s="1"/>
  <c r="AH238" i="1" a="1"/>
  <c r="AH238" i="1" s="1"/>
  <c r="AH239" i="1" a="1"/>
  <c r="AH239" i="1" s="1"/>
  <c r="AH242" i="1" a="1"/>
  <c r="AH242" i="1" s="1"/>
  <c r="AH245" i="1" a="1"/>
  <c r="AH245" i="1" s="1"/>
  <c r="AH240" i="1" a="1"/>
  <c r="AH240" i="1" s="1"/>
  <c r="AH243" i="1" a="1"/>
  <c r="AH243" i="1" s="1"/>
  <c r="AH237" i="1" a="1"/>
  <c r="AH237" i="1" s="1"/>
  <c r="AH241" i="1" a="1"/>
  <c r="AH241" i="1" s="1"/>
  <c r="AH244" i="1" a="1"/>
  <c r="AH244" i="1" s="1"/>
  <c r="J668" i="9"/>
  <c r="J679" i="9" s="1"/>
  <c r="AQ235" i="1"/>
  <c r="AM236" i="1" a="1"/>
  <c r="AM236" i="1" s="1"/>
  <c r="AK235" i="1"/>
  <c r="AG236" i="1" a="1"/>
  <c r="AG236" i="1" s="1"/>
  <c r="AM217" i="1"/>
  <c r="AI218" i="1" a="1"/>
  <c r="AI218" i="1" s="1"/>
  <c r="AK253" i="1"/>
  <c r="AL253" i="1"/>
  <c r="AM253" i="1"/>
  <c r="AJ253" i="1"/>
  <c r="AG217" i="1"/>
  <c r="AC218" i="1" a="1"/>
  <c r="AC218" i="1" s="1"/>
  <c r="AF217" i="1"/>
  <c r="AB218" i="1" a="1"/>
  <c r="AB218" i="1" s="1"/>
  <c r="AJ235" i="1"/>
  <c r="AF236" i="1" a="1"/>
  <c r="AF236" i="1" s="1"/>
  <c r="AH217" i="1"/>
  <c r="AD218" i="1" a="1"/>
  <c r="AD218" i="1" s="1"/>
  <c r="AL235" i="1"/>
  <c r="AH236" i="1" a="1"/>
  <c r="AH236" i="1" s="1"/>
  <c r="L678" i="9"/>
  <c r="L687" i="9"/>
  <c r="K687" i="9"/>
  <c r="K678" i="9"/>
  <c r="J687" i="9"/>
  <c r="J678" i="9"/>
  <c r="L668" i="9"/>
  <c r="L679" i="9" s="1"/>
  <c r="K668" i="9"/>
  <c r="K679"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J689" i="9" l="1"/>
  <c r="AM264" i="1" a="1"/>
  <c r="AM264" i="1" s="1"/>
  <c r="AM256" i="1" a="1"/>
  <c r="AM256" i="1" s="1"/>
  <c r="AM259" i="1" a="1"/>
  <c r="AM259" i="1" s="1"/>
  <c r="AM261" i="1" a="1"/>
  <c r="AM261" i="1" s="1"/>
  <c r="AM263" i="1" a="1"/>
  <c r="AM263" i="1" s="1"/>
  <c r="AM257" i="1" a="1"/>
  <c r="AM257" i="1" s="1"/>
  <c r="AM258" i="1" a="1"/>
  <c r="AM258" i="1" s="1"/>
  <c r="AM262" i="1" a="1"/>
  <c r="AM262" i="1" s="1"/>
  <c r="AM255" i="1" a="1"/>
  <c r="AM255" i="1" s="1"/>
  <c r="AM260" i="1" a="1"/>
  <c r="AM260" i="1" s="1"/>
  <c r="AJ246" i="1" a="1"/>
  <c r="AJ246" i="1" s="1"/>
  <c r="AJ238" i="1" a="1"/>
  <c r="AJ238" i="1" s="1"/>
  <c r="AJ245" i="1" a="1"/>
  <c r="AJ245" i="1" s="1"/>
  <c r="AJ240" i="1" a="1"/>
  <c r="AJ240" i="1" s="1"/>
  <c r="AJ243" i="1" a="1"/>
  <c r="AJ243" i="1" s="1"/>
  <c r="AJ237" i="1" a="1"/>
  <c r="AJ237" i="1" s="1"/>
  <c r="AJ241" i="1" a="1"/>
  <c r="AJ241" i="1" s="1"/>
  <c r="AJ244" i="1" a="1"/>
  <c r="AJ244" i="1" s="1"/>
  <c r="AJ239" i="1" a="1"/>
  <c r="AJ239" i="1" s="1"/>
  <c r="AJ242" i="1" a="1"/>
  <c r="AJ242" i="1" s="1"/>
  <c r="AK264" i="1" a="1"/>
  <c r="AK264" i="1" s="1"/>
  <c r="AK256" i="1" a="1"/>
  <c r="AK256" i="1" s="1"/>
  <c r="AK261" i="1" a="1"/>
  <c r="AK261" i="1" s="1"/>
  <c r="AK262" i="1" a="1"/>
  <c r="AK262" i="1" s="1"/>
  <c r="AK259" i="1" a="1"/>
  <c r="AK259" i="1" s="1"/>
  <c r="AK258" i="1" a="1"/>
  <c r="AK258" i="1" s="1"/>
  <c r="AK257" i="1" a="1"/>
  <c r="AK257" i="1" s="1"/>
  <c r="AK263" i="1" a="1"/>
  <c r="AK263" i="1" s="1"/>
  <c r="AK260" i="1" a="1"/>
  <c r="AK260" i="1" s="1"/>
  <c r="AK255" i="1" a="1"/>
  <c r="AK255" i="1" s="1"/>
  <c r="AL246" i="1" a="1"/>
  <c r="AL246" i="1" s="1"/>
  <c r="AL238" i="1" a="1"/>
  <c r="AL238" i="1" s="1"/>
  <c r="AL243" i="1" a="1"/>
  <c r="AL243" i="1" s="1"/>
  <c r="AL237" i="1" a="1"/>
  <c r="AL237" i="1" s="1"/>
  <c r="AL241" i="1" a="1"/>
  <c r="AL241" i="1" s="1"/>
  <c r="AL244" i="1" a="1"/>
  <c r="AL244" i="1" s="1"/>
  <c r="AL239" i="1" a="1"/>
  <c r="AL239" i="1" s="1"/>
  <c r="AL242" i="1" a="1"/>
  <c r="AL242" i="1" s="1"/>
  <c r="AL245" i="1" a="1"/>
  <c r="AL245" i="1" s="1"/>
  <c r="AL240" i="1" a="1"/>
  <c r="AL240" i="1" s="1"/>
  <c r="AG228" i="1" a="1"/>
  <c r="AG228" i="1" s="1"/>
  <c r="AG220" i="1" a="1"/>
  <c r="AG220" i="1" s="1"/>
  <c r="AG226" i="1" a="1"/>
  <c r="AG226" i="1" s="1"/>
  <c r="AG221" i="1" a="1"/>
  <c r="AG221" i="1" s="1"/>
  <c r="AG224" i="1" a="1"/>
  <c r="AG224" i="1" s="1"/>
  <c r="AG227" i="1" a="1"/>
  <c r="AG227" i="1" s="1"/>
  <c r="AG222" i="1" a="1"/>
  <c r="AG222" i="1" s="1"/>
  <c r="AG223" i="1" a="1"/>
  <c r="AG223" i="1" s="1"/>
  <c r="AG225" i="1" a="1"/>
  <c r="AG225" i="1" s="1"/>
  <c r="AG219" i="1" a="1"/>
  <c r="AG219" i="1" s="1"/>
  <c r="AK246" i="1" a="1"/>
  <c r="AK246" i="1" s="1"/>
  <c r="AK238" i="1" a="1"/>
  <c r="AK238" i="1" s="1"/>
  <c r="AK240" i="1" a="1"/>
  <c r="AK240" i="1" s="1"/>
  <c r="AK243" i="1" a="1"/>
  <c r="AK243" i="1" s="1"/>
  <c r="AK237" i="1" a="1"/>
  <c r="AK237" i="1" s="1"/>
  <c r="AK241" i="1" a="1"/>
  <c r="AK241" i="1" s="1"/>
  <c r="AK244" i="1" a="1"/>
  <c r="AK244" i="1" s="1"/>
  <c r="AK239" i="1" a="1"/>
  <c r="AK239" i="1" s="1"/>
  <c r="AK242" i="1" a="1"/>
  <c r="AK242" i="1" s="1"/>
  <c r="AK245" i="1" a="1"/>
  <c r="AK245" i="1" s="1"/>
  <c r="AJ264" i="1" a="1"/>
  <c r="AJ264" i="1" s="1"/>
  <c r="AJ256" i="1" a="1"/>
  <c r="AJ256" i="1" s="1"/>
  <c r="AJ259" i="1" a="1"/>
  <c r="AJ259" i="1" s="1"/>
  <c r="AJ255" i="1" a="1"/>
  <c r="AJ255" i="1" s="1"/>
  <c r="AJ257" i="1" a="1"/>
  <c r="AJ257" i="1" s="1"/>
  <c r="AJ260" i="1" a="1"/>
  <c r="AJ260" i="1" s="1"/>
  <c r="AJ262" i="1" a="1"/>
  <c r="AJ262" i="1" s="1"/>
  <c r="AJ258" i="1" a="1"/>
  <c r="AJ258" i="1" s="1"/>
  <c r="AJ263" i="1" a="1"/>
  <c r="AJ263" i="1" s="1"/>
  <c r="AJ261" i="1" a="1"/>
  <c r="AJ261" i="1" s="1"/>
  <c r="AF228" i="1" a="1"/>
  <c r="AF228" i="1" s="1"/>
  <c r="AF220" i="1" a="1"/>
  <c r="AF220" i="1" s="1"/>
  <c r="AF223" i="1" a="1"/>
  <c r="AF223" i="1" s="1"/>
  <c r="AF226" i="1" a="1"/>
  <c r="AF226" i="1" s="1"/>
  <c r="AF221" i="1" a="1"/>
  <c r="AF221" i="1" s="1"/>
  <c r="AF224" i="1" a="1"/>
  <c r="AF224" i="1" s="1"/>
  <c r="AF227" i="1" a="1"/>
  <c r="AF227" i="1" s="1"/>
  <c r="AF222" i="1" a="1"/>
  <c r="AF222" i="1" s="1"/>
  <c r="AF225" i="1" a="1"/>
  <c r="AF225" i="1" s="1"/>
  <c r="AF219" i="1" a="1"/>
  <c r="AF219" i="1" s="1"/>
  <c r="AH228" i="1" a="1"/>
  <c r="AH228" i="1" s="1"/>
  <c r="AH220" i="1" a="1"/>
  <c r="AH220" i="1" s="1"/>
  <c r="AH221" i="1" a="1"/>
  <c r="AH221" i="1" s="1"/>
  <c r="AH224" i="1" a="1"/>
  <c r="AH224" i="1" s="1"/>
  <c r="AH227" i="1" a="1"/>
  <c r="AH227" i="1" s="1"/>
  <c r="AH222" i="1" a="1"/>
  <c r="AH222" i="1" s="1"/>
  <c r="AH225" i="1" a="1"/>
  <c r="AH225" i="1" s="1"/>
  <c r="AH219" i="1" a="1"/>
  <c r="AH219" i="1" s="1"/>
  <c r="AH223" i="1" a="1"/>
  <c r="AH223" i="1" s="1"/>
  <c r="AH226" i="1" a="1"/>
  <c r="AH226" i="1" s="1"/>
  <c r="AQ246" i="1" a="1"/>
  <c r="AQ246" i="1" s="1"/>
  <c r="AQ238" i="1" a="1"/>
  <c r="AQ238" i="1" s="1"/>
  <c r="AQ242" i="1" a="1"/>
  <c r="AQ242" i="1" s="1"/>
  <c r="AQ245" i="1" a="1"/>
  <c r="AQ245" i="1" s="1"/>
  <c r="AQ240" i="1" a="1"/>
  <c r="AQ240" i="1" s="1"/>
  <c r="AQ243" i="1" a="1"/>
  <c r="AQ243" i="1" s="1"/>
  <c r="AQ237" i="1" a="1"/>
  <c r="AQ237" i="1" s="1"/>
  <c r="AQ241" i="1" a="1"/>
  <c r="AQ241" i="1" s="1"/>
  <c r="AQ244" i="1" a="1"/>
  <c r="AQ244" i="1" s="1"/>
  <c r="AQ239" i="1" a="1"/>
  <c r="AQ239" i="1" s="1"/>
  <c r="AM228" i="1" a="1"/>
  <c r="AM228" i="1" s="1"/>
  <c r="AM220" i="1" a="1"/>
  <c r="AM220" i="1" s="1"/>
  <c r="AM219" i="1" a="1"/>
  <c r="AM219" i="1" s="1"/>
  <c r="AM223" i="1" a="1"/>
  <c r="AM223" i="1" s="1"/>
  <c r="AM226" i="1" a="1"/>
  <c r="AM226" i="1" s="1"/>
  <c r="AM221" i="1" a="1"/>
  <c r="AM221" i="1" s="1"/>
  <c r="AM224" i="1" a="1"/>
  <c r="AM224" i="1" s="1"/>
  <c r="AM227" i="1" a="1"/>
  <c r="AM227" i="1" s="1"/>
  <c r="AM225" i="1" a="1"/>
  <c r="AM225" i="1" s="1"/>
  <c r="AM222" i="1" a="1"/>
  <c r="AM222" i="1" s="1"/>
  <c r="AL264" i="1" a="1"/>
  <c r="AL264" i="1" s="1"/>
  <c r="AL256" i="1" a="1"/>
  <c r="AL256" i="1" s="1"/>
  <c r="AL263" i="1" a="1"/>
  <c r="AL263" i="1" s="1"/>
  <c r="AL260" i="1" a="1"/>
  <c r="AL260" i="1" s="1"/>
  <c r="AL255" i="1" a="1"/>
  <c r="AL255" i="1" s="1"/>
  <c r="AL261" i="1" a="1"/>
  <c r="AL261" i="1" s="1"/>
  <c r="AL257" i="1" a="1"/>
  <c r="AL257" i="1" s="1"/>
  <c r="AL258" i="1" a="1"/>
  <c r="AL258" i="1" s="1"/>
  <c r="AL262" i="1" a="1"/>
  <c r="AL262" i="1" s="1"/>
  <c r="AL259" i="1" a="1"/>
  <c r="AL259" i="1" s="1"/>
  <c r="AN235" i="1"/>
  <c r="AJ236" i="1" a="1"/>
  <c r="AJ236" i="1" s="1"/>
  <c r="AQ253" i="1"/>
  <c r="AO235" i="1"/>
  <c r="AK236" i="1" a="1"/>
  <c r="AK236" i="1" s="1"/>
  <c r="AL217" i="1"/>
  <c r="AH218" i="1" a="1"/>
  <c r="AH218" i="1" s="1"/>
  <c r="AN253" i="1"/>
  <c r="AQ217" i="1"/>
  <c r="AM218" i="1" a="1"/>
  <c r="AM218" i="1" s="1"/>
  <c r="AP235" i="1"/>
  <c r="AL236" i="1" a="1"/>
  <c r="AL236" i="1" s="1"/>
  <c r="AK217" i="1"/>
  <c r="AG218" i="1" a="1"/>
  <c r="AG218" i="1" s="1"/>
  <c r="AO253" i="1"/>
  <c r="AJ217" i="1"/>
  <c r="AF218" i="1" a="1"/>
  <c r="AF218" i="1" s="1"/>
  <c r="AP253" i="1"/>
  <c r="AU235" i="1"/>
  <c r="AQ236" i="1" a="1"/>
  <c r="AQ236" i="1" s="1"/>
  <c r="J688" i="9"/>
  <c r="J699" i="9" s="1"/>
  <c r="J697" i="9"/>
  <c r="K689" i="9"/>
  <c r="K688" i="9"/>
  <c r="K697" i="9"/>
  <c r="L688" i="9"/>
  <c r="L697" i="9"/>
  <c r="L689" i="9"/>
  <c r="AN264" i="1" l="1" a="1"/>
  <c r="AN264" i="1" s="1"/>
  <c r="AN256" i="1" a="1"/>
  <c r="AN256" i="1" s="1"/>
  <c r="AN257" i="1" a="1"/>
  <c r="AN257" i="1" s="1"/>
  <c r="AN261" i="1" a="1"/>
  <c r="AN261" i="1" s="1"/>
  <c r="AN259" i="1" a="1"/>
  <c r="AN259" i="1" s="1"/>
  <c r="AN255" i="1" a="1"/>
  <c r="AN255" i="1" s="1"/>
  <c r="AN260" i="1" a="1"/>
  <c r="AN260" i="1" s="1"/>
  <c r="AN262" i="1" a="1"/>
  <c r="AN262" i="1" s="1"/>
  <c r="AN258" i="1" a="1"/>
  <c r="AN258" i="1" s="1"/>
  <c r="AN263" i="1" a="1"/>
  <c r="AN263" i="1" s="1"/>
  <c r="AU246" i="1" a="1"/>
  <c r="AU246" i="1" s="1"/>
  <c r="AU238" i="1" a="1"/>
  <c r="AU238" i="1" s="1"/>
  <c r="AU237" i="1" a="1"/>
  <c r="AU237" i="1" s="1"/>
  <c r="AU241" i="1" a="1"/>
  <c r="AU241" i="1" s="1"/>
  <c r="AU244" i="1" a="1"/>
  <c r="AU244" i="1" s="1"/>
  <c r="AU239" i="1" a="1"/>
  <c r="AU239" i="1" s="1"/>
  <c r="AU242" i="1" a="1"/>
  <c r="AU242" i="1" s="1"/>
  <c r="AU245" i="1" a="1"/>
  <c r="AU245" i="1" s="1"/>
  <c r="AU240" i="1" a="1"/>
  <c r="AU240" i="1" s="1"/>
  <c r="AU243" i="1" a="1"/>
  <c r="AU243" i="1" s="1"/>
  <c r="AO264" i="1" a="1"/>
  <c r="AO264" i="1" s="1"/>
  <c r="AO256" i="1" a="1"/>
  <c r="AO256" i="1" s="1"/>
  <c r="AO259" i="1" a="1"/>
  <c r="AO259" i="1" s="1"/>
  <c r="AO255" i="1" a="1"/>
  <c r="AO255" i="1" s="1"/>
  <c r="AO257" i="1" a="1"/>
  <c r="AO257" i="1" s="1"/>
  <c r="AO262" i="1" a="1"/>
  <c r="AO262" i="1" s="1"/>
  <c r="AO258" i="1" a="1"/>
  <c r="AO258" i="1" s="1"/>
  <c r="AO263" i="1" a="1"/>
  <c r="AO263" i="1" s="1"/>
  <c r="AO261" i="1" a="1"/>
  <c r="AO261" i="1" s="1"/>
  <c r="AO260" i="1" a="1"/>
  <c r="AO260" i="1" s="1"/>
  <c r="AQ264" i="1" a="1"/>
  <c r="AQ264" i="1" s="1"/>
  <c r="AQ256" i="1" a="1"/>
  <c r="AQ256" i="1" s="1"/>
  <c r="AQ257" i="1" a="1"/>
  <c r="AQ257" i="1" s="1"/>
  <c r="AQ259" i="1" a="1"/>
  <c r="AQ259" i="1" s="1"/>
  <c r="AQ258" i="1" a="1"/>
  <c r="AQ258" i="1" s="1"/>
  <c r="AQ263" i="1" a="1"/>
  <c r="AQ263" i="1" s="1"/>
  <c r="AQ261" i="1" a="1"/>
  <c r="AQ261" i="1" s="1"/>
  <c r="AQ262" i="1" a="1"/>
  <c r="AQ262" i="1" s="1"/>
  <c r="AQ255" i="1" a="1"/>
  <c r="AQ255" i="1" s="1"/>
  <c r="AQ260" i="1" a="1"/>
  <c r="AQ260" i="1" s="1"/>
  <c r="AQ228" i="1" a="1"/>
  <c r="AQ228" i="1" s="1"/>
  <c r="AQ220" i="1" a="1"/>
  <c r="AQ220" i="1" s="1"/>
  <c r="AQ224" i="1" a="1"/>
  <c r="AQ224" i="1" s="1"/>
  <c r="AQ227" i="1" a="1"/>
  <c r="AQ227" i="1" s="1"/>
  <c r="AQ222" i="1" a="1"/>
  <c r="AQ222" i="1" s="1"/>
  <c r="AQ225" i="1" a="1"/>
  <c r="AQ225" i="1" s="1"/>
  <c r="AQ219" i="1" a="1"/>
  <c r="AQ219" i="1" s="1"/>
  <c r="AQ223" i="1" a="1"/>
  <c r="AQ223" i="1" s="1"/>
  <c r="AQ226" i="1" a="1"/>
  <c r="AQ226" i="1" s="1"/>
  <c r="AQ221" i="1" a="1"/>
  <c r="AQ221" i="1" s="1"/>
  <c r="AJ228" i="1" a="1"/>
  <c r="AJ228" i="1" s="1"/>
  <c r="AJ220" i="1" a="1"/>
  <c r="AJ220" i="1" s="1"/>
  <c r="AJ227" i="1" a="1"/>
  <c r="AJ227" i="1" s="1"/>
  <c r="AJ224" i="1" a="1"/>
  <c r="AJ224" i="1" s="1"/>
  <c r="AJ222" i="1" a="1"/>
  <c r="AJ222" i="1" s="1"/>
  <c r="AJ225" i="1" a="1"/>
  <c r="AJ225" i="1" s="1"/>
  <c r="AJ219" i="1" a="1"/>
  <c r="AJ219" i="1" s="1"/>
  <c r="AJ223" i="1" a="1"/>
  <c r="AJ223" i="1" s="1"/>
  <c r="AJ226" i="1" a="1"/>
  <c r="AJ226" i="1" s="1"/>
  <c r="AJ221" i="1" a="1"/>
  <c r="AJ221" i="1" s="1"/>
  <c r="AO246" i="1" a="1"/>
  <c r="AO246" i="1" s="1"/>
  <c r="AO238" i="1" a="1"/>
  <c r="AO238" i="1" s="1"/>
  <c r="AO244" i="1" a="1"/>
  <c r="AO244" i="1" s="1"/>
  <c r="AO239" i="1" a="1"/>
  <c r="AO239" i="1" s="1"/>
  <c r="AO242" i="1" a="1"/>
  <c r="AO242" i="1" s="1"/>
  <c r="AO245" i="1" a="1"/>
  <c r="AO245" i="1" s="1"/>
  <c r="AO240" i="1" a="1"/>
  <c r="AO240" i="1" s="1"/>
  <c r="AO243" i="1" a="1"/>
  <c r="AO243" i="1" s="1"/>
  <c r="AO237" i="1" a="1"/>
  <c r="AO237" i="1" s="1"/>
  <c r="AO241" i="1" a="1"/>
  <c r="AO241" i="1" s="1"/>
  <c r="AP246" i="1" a="1"/>
  <c r="AP246" i="1" s="1"/>
  <c r="AP238" i="1" a="1"/>
  <c r="AP238" i="1" s="1"/>
  <c r="AP239" i="1" a="1"/>
  <c r="AP239" i="1" s="1"/>
  <c r="AP242" i="1" a="1"/>
  <c r="AP242" i="1" s="1"/>
  <c r="AP245" i="1" a="1"/>
  <c r="AP245" i="1" s="1"/>
  <c r="AP240" i="1" a="1"/>
  <c r="AP240" i="1" s="1"/>
  <c r="AP243" i="1" a="1"/>
  <c r="AP243" i="1" s="1"/>
  <c r="AP237" i="1" a="1"/>
  <c r="AP237" i="1" s="1"/>
  <c r="AP241" i="1" a="1"/>
  <c r="AP241" i="1" s="1"/>
  <c r="AP244" i="1" a="1"/>
  <c r="AP244" i="1" s="1"/>
  <c r="AP264" i="1" a="1"/>
  <c r="AP264" i="1" s="1"/>
  <c r="AP256" i="1" a="1"/>
  <c r="AP256" i="1" s="1"/>
  <c r="AP257" i="1" a="1"/>
  <c r="AP257" i="1" s="1"/>
  <c r="AP263" i="1" a="1"/>
  <c r="AP263" i="1" s="1"/>
  <c r="AP260" i="1" a="1"/>
  <c r="AP260" i="1" s="1"/>
  <c r="AP255" i="1" a="1"/>
  <c r="AP255" i="1" s="1"/>
  <c r="AP259" i="1" a="1"/>
  <c r="AP259" i="1" s="1"/>
  <c r="AP261" i="1" a="1"/>
  <c r="AP261" i="1" s="1"/>
  <c r="AP258" i="1" a="1"/>
  <c r="AP258" i="1" s="1"/>
  <c r="AP262" i="1" a="1"/>
  <c r="AP262" i="1" s="1"/>
  <c r="AL228" i="1" a="1"/>
  <c r="AL228" i="1" s="1"/>
  <c r="AL220" i="1" a="1"/>
  <c r="AL220" i="1" s="1"/>
  <c r="AL225" i="1" a="1"/>
  <c r="AL225" i="1" s="1"/>
  <c r="AL219" i="1" a="1"/>
  <c r="AL219" i="1" s="1"/>
  <c r="AL222" i="1" a="1"/>
  <c r="AL222" i="1" s="1"/>
  <c r="AL223" i="1" a="1"/>
  <c r="AL223" i="1" s="1"/>
  <c r="AL226" i="1" a="1"/>
  <c r="AL226" i="1" s="1"/>
  <c r="AL221" i="1" a="1"/>
  <c r="AL221" i="1" s="1"/>
  <c r="AL224" i="1" a="1"/>
  <c r="AL224" i="1" s="1"/>
  <c r="AL227" i="1" a="1"/>
  <c r="AL227" i="1" s="1"/>
  <c r="AK228" i="1" a="1"/>
  <c r="AK228" i="1" s="1"/>
  <c r="AK220" i="1" a="1"/>
  <c r="AK220" i="1" s="1"/>
  <c r="AK222" i="1" a="1"/>
  <c r="AK222" i="1" s="1"/>
  <c r="AK225" i="1" a="1"/>
  <c r="AK225" i="1" s="1"/>
  <c r="AK219" i="1" a="1"/>
  <c r="AK219" i="1" s="1"/>
  <c r="AK223" i="1" a="1"/>
  <c r="AK223" i="1" s="1"/>
  <c r="AK226" i="1" a="1"/>
  <c r="AK226" i="1" s="1"/>
  <c r="AK221" i="1" a="1"/>
  <c r="AK221" i="1" s="1"/>
  <c r="AK227" i="1" a="1"/>
  <c r="AK227" i="1" s="1"/>
  <c r="AK224" i="1" a="1"/>
  <c r="AK224" i="1" s="1"/>
  <c r="AN246" i="1" a="1"/>
  <c r="AN246" i="1" s="1"/>
  <c r="AN238" i="1" a="1"/>
  <c r="AN238" i="1" s="1"/>
  <c r="AN241" i="1" a="1"/>
  <c r="AN241" i="1" s="1"/>
  <c r="AN244" i="1" a="1"/>
  <c r="AN244" i="1" s="1"/>
  <c r="AN239" i="1" a="1"/>
  <c r="AN239" i="1" s="1"/>
  <c r="AN242" i="1" a="1"/>
  <c r="AN242" i="1" s="1"/>
  <c r="AN245" i="1" a="1"/>
  <c r="AN245" i="1" s="1"/>
  <c r="AN240" i="1" a="1"/>
  <c r="AN240" i="1" s="1"/>
  <c r="AN243" i="1" a="1"/>
  <c r="AN243" i="1" s="1"/>
  <c r="AN237" i="1" a="1"/>
  <c r="AN237" i="1" s="1"/>
  <c r="K699" i="9"/>
  <c r="L699" i="9"/>
  <c r="AN217" i="1"/>
  <c r="AJ218" i="1" a="1"/>
  <c r="AJ218" i="1" s="1"/>
  <c r="AU217" i="1"/>
  <c r="AQ218" i="1" a="1"/>
  <c r="AQ218" i="1" s="1"/>
  <c r="AU253" i="1"/>
  <c r="AT253" i="1"/>
  <c r="AT235" i="1"/>
  <c r="AP236" i="1" a="1"/>
  <c r="AP236" i="1" s="1"/>
  <c r="AS235" i="1"/>
  <c r="AO236" i="1" a="1"/>
  <c r="AO236" i="1" s="1"/>
  <c r="AR253" i="1"/>
  <c r="AS253" i="1"/>
  <c r="AU236" i="1" a="1"/>
  <c r="AU236" i="1" s="1"/>
  <c r="AO217" i="1"/>
  <c r="AK218" i="1" a="1"/>
  <c r="AK218" i="1" s="1"/>
  <c r="AP217" i="1"/>
  <c r="AL218" i="1" a="1"/>
  <c r="AL218" i="1" s="1"/>
  <c r="AR235" i="1"/>
  <c r="AN236" i="1" a="1"/>
  <c r="AN236" i="1" s="1"/>
  <c r="K698" i="9"/>
  <c r="K707" i="9"/>
  <c r="L698" i="9"/>
  <c r="L707" i="9"/>
  <c r="J698" i="9"/>
  <c r="J709" i="9" s="1"/>
  <c r="J70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N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L709" i="9" l="1"/>
  <c r="AS246" i="1" a="1"/>
  <c r="AS246" i="1" s="1"/>
  <c r="AS238" i="1" a="1"/>
  <c r="AS238" i="1" s="1"/>
  <c r="AS240" i="1" a="1"/>
  <c r="AS240" i="1" s="1"/>
  <c r="AS243" i="1" a="1"/>
  <c r="AS243" i="1" s="1"/>
  <c r="AS237" i="1" a="1"/>
  <c r="AS237" i="1" s="1"/>
  <c r="AS241" i="1" a="1"/>
  <c r="AS241" i="1" s="1"/>
  <c r="AS244" i="1" a="1"/>
  <c r="AS244" i="1" s="1"/>
  <c r="AS239" i="1" a="1"/>
  <c r="AS239" i="1" s="1"/>
  <c r="AS242" i="1" a="1"/>
  <c r="AS242" i="1" s="1"/>
  <c r="AS245" i="1" a="1"/>
  <c r="AS245" i="1" s="1"/>
  <c r="AU264" i="1" a="1"/>
  <c r="AU264" i="1" s="1"/>
  <c r="AU256" i="1" a="1"/>
  <c r="AU256" i="1" s="1"/>
  <c r="AU261" i="1" a="1"/>
  <c r="AU261" i="1" s="1"/>
  <c r="AU259" i="1" a="1"/>
  <c r="AU259" i="1" s="1"/>
  <c r="AU263" i="1" a="1"/>
  <c r="AU263" i="1" s="1"/>
  <c r="AU258" i="1" a="1"/>
  <c r="AU258" i="1" s="1"/>
  <c r="AU255" i="1" a="1"/>
  <c r="AU255" i="1" s="1"/>
  <c r="AU257" i="1" a="1"/>
  <c r="AU257" i="1" s="1"/>
  <c r="AU262" i="1" a="1"/>
  <c r="AU262" i="1" s="1"/>
  <c r="AU260" i="1" a="1"/>
  <c r="AU260" i="1" s="1"/>
  <c r="AR246" i="1" a="1"/>
  <c r="AR246" i="1" s="1"/>
  <c r="AR238" i="1" a="1"/>
  <c r="AR238" i="1" s="1"/>
  <c r="AR245" i="1" a="1"/>
  <c r="AR245" i="1" s="1"/>
  <c r="AR240" i="1" a="1"/>
  <c r="AR240" i="1" s="1"/>
  <c r="AR243" i="1" a="1"/>
  <c r="AR243" i="1" s="1"/>
  <c r="AR237" i="1" a="1"/>
  <c r="AR237" i="1" s="1"/>
  <c r="AR241" i="1" a="1"/>
  <c r="AR241" i="1" s="1"/>
  <c r="AR244" i="1" a="1"/>
  <c r="AR244" i="1" s="1"/>
  <c r="AR239" i="1" a="1"/>
  <c r="AR239" i="1" s="1"/>
  <c r="AR242" i="1" a="1"/>
  <c r="AR242" i="1" s="1"/>
  <c r="AR264" i="1" a="1"/>
  <c r="AR264" i="1" s="1"/>
  <c r="AR256" i="1" a="1"/>
  <c r="AR256" i="1" s="1"/>
  <c r="AR262" i="1" a="1"/>
  <c r="AR262" i="1" s="1"/>
  <c r="AR259" i="1" a="1"/>
  <c r="AR259" i="1" s="1"/>
  <c r="AR260" i="1" a="1"/>
  <c r="AR260" i="1" s="1"/>
  <c r="AR257" i="1" a="1"/>
  <c r="AR257" i="1" s="1"/>
  <c r="AR263" i="1" a="1"/>
  <c r="AR263" i="1" s="1"/>
  <c r="AR258" i="1" a="1"/>
  <c r="AR258" i="1" s="1"/>
  <c r="AR261" i="1" a="1"/>
  <c r="AR261" i="1" s="1"/>
  <c r="AR255" i="1" a="1"/>
  <c r="AR255" i="1" s="1"/>
  <c r="AO228" i="1" a="1"/>
  <c r="AO228" i="1" s="1"/>
  <c r="AO220" i="1" a="1"/>
  <c r="AO220" i="1" s="1"/>
  <c r="AO226" i="1" a="1"/>
  <c r="AO226" i="1" s="1"/>
  <c r="AO221" i="1" a="1"/>
  <c r="AO221" i="1" s="1"/>
  <c r="AO224" i="1" a="1"/>
  <c r="AO224" i="1" s="1"/>
  <c r="AO227" i="1" a="1"/>
  <c r="AO227" i="1" s="1"/>
  <c r="AO222" i="1" a="1"/>
  <c r="AO222" i="1" s="1"/>
  <c r="AO225" i="1" a="1"/>
  <c r="AO225" i="1" s="1"/>
  <c r="AO219" i="1" a="1"/>
  <c r="AO219" i="1" s="1"/>
  <c r="AO223" i="1" a="1"/>
  <c r="AO223" i="1" s="1"/>
  <c r="AT264" i="1" a="1"/>
  <c r="AT264" i="1" s="1"/>
  <c r="AT256" i="1" a="1"/>
  <c r="AT256" i="1" s="1"/>
  <c r="AT259" i="1" a="1"/>
  <c r="AT259" i="1" s="1"/>
  <c r="AT261" i="1" a="1"/>
  <c r="AT261" i="1" s="1"/>
  <c r="AT262" i="1" a="1"/>
  <c r="AT262" i="1" s="1"/>
  <c r="AT260" i="1" a="1"/>
  <c r="AT260" i="1" s="1"/>
  <c r="AT255" i="1" a="1"/>
  <c r="AT255" i="1" s="1"/>
  <c r="AT263" i="1" a="1"/>
  <c r="AT263" i="1" s="1"/>
  <c r="AT258" i="1" a="1"/>
  <c r="AT258" i="1" s="1"/>
  <c r="AT257" i="1" a="1"/>
  <c r="AT257" i="1" s="1"/>
  <c r="AN228" i="1" a="1"/>
  <c r="AN228" i="1" s="1"/>
  <c r="AN220" i="1" a="1"/>
  <c r="AN220" i="1" s="1"/>
  <c r="AN223" i="1" a="1"/>
  <c r="AN223" i="1" s="1"/>
  <c r="AN226" i="1" a="1"/>
  <c r="AN226" i="1" s="1"/>
  <c r="AN221" i="1" a="1"/>
  <c r="AN221" i="1" s="1"/>
  <c r="AN224" i="1" a="1"/>
  <c r="AN224" i="1" s="1"/>
  <c r="AN227" i="1" a="1"/>
  <c r="AN227" i="1" s="1"/>
  <c r="AN222" i="1" a="1"/>
  <c r="AN222" i="1" s="1"/>
  <c r="AN225" i="1" a="1"/>
  <c r="AN225" i="1" s="1"/>
  <c r="AN219" i="1" a="1"/>
  <c r="AN219" i="1" s="1"/>
  <c r="AP228" i="1" a="1"/>
  <c r="AP228" i="1" s="1"/>
  <c r="AP220" i="1" a="1"/>
  <c r="AP220" i="1" s="1"/>
  <c r="AP221" i="1" a="1"/>
  <c r="AP221" i="1" s="1"/>
  <c r="AP224" i="1" a="1"/>
  <c r="AP224" i="1" s="1"/>
  <c r="AP227" i="1" a="1"/>
  <c r="AP227" i="1" s="1"/>
  <c r="AP222" i="1" a="1"/>
  <c r="AP222" i="1" s="1"/>
  <c r="AP226" i="1" a="1"/>
  <c r="AP226" i="1" s="1"/>
  <c r="AP225" i="1" a="1"/>
  <c r="AP225" i="1" s="1"/>
  <c r="AP219" i="1" a="1"/>
  <c r="AP219" i="1" s="1"/>
  <c r="AP223" i="1" a="1"/>
  <c r="AP223" i="1" s="1"/>
  <c r="AS264" i="1" a="1"/>
  <c r="AS264" i="1" s="1"/>
  <c r="AS256" i="1" a="1"/>
  <c r="AS256" i="1" s="1"/>
  <c r="AS258" i="1" a="1"/>
  <c r="AS258" i="1" s="1"/>
  <c r="AS259" i="1" a="1"/>
  <c r="AS259" i="1" s="1"/>
  <c r="AS255" i="1" a="1"/>
  <c r="AS255" i="1" s="1"/>
  <c r="AS257" i="1" a="1"/>
  <c r="AS257" i="1" s="1"/>
  <c r="AS263" i="1" a="1"/>
  <c r="AS263" i="1" s="1"/>
  <c r="AS262" i="1" a="1"/>
  <c r="AS262" i="1" s="1"/>
  <c r="AS260" i="1" a="1"/>
  <c r="AS260" i="1" s="1"/>
  <c r="AS261" i="1" a="1"/>
  <c r="AS261" i="1" s="1"/>
  <c r="AT246" i="1" a="1"/>
  <c r="AT246" i="1" s="1"/>
  <c r="AT238" i="1" a="1"/>
  <c r="AT238" i="1" s="1"/>
  <c r="AT243" i="1" a="1"/>
  <c r="AT243" i="1" s="1"/>
  <c r="AT237" i="1" a="1"/>
  <c r="AT237" i="1" s="1"/>
  <c r="AT241" i="1" a="1"/>
  <c r="AT241" i="1" s="1"/>
  <c r="AT244" i="1" a="1"/>
  <c r="AT244" i="1" s="1"/>
  <c r="AT239" i="1" a="1"/>
  <c r="AT239" i="1" s="1"/>
  <c r="AT242" i="1" a="1"/>
  <c r="AT242" i="1" s="1"/>
  <c r="AT245" i="1" a="1"/>
  <c r="AT245" i="1" s="1"/>
  <c r="AT240" i="1" a="1"/>
  <c r="AT240" i="1" s="1"/>
  <c r="AU228" i="1" a="1"/>
  <c r="AU228" i="1" s="1"/>
  <c r="AU220" i="1" a="1"/>
  <c r="AU220" i="1" s="1"/>
  <c r="AU219" i="1" a="1"/>
  <c r="AU219" i="1" s="1"/>
  <c r="AU225" i="1" a="1"/>
  <c r="AU225" i="1" s="1"/>
  <c r="AU223" i="1" a="1"/>
  <c r="AU223" i="1" s="1"/>
  <c r="AU226" i="1" a="1"/>
  <c r="AU226" i="1" s="1"/>
  <c r="AU221" i="1" a="1"/>
  <c r="AU221" i="1" s="1"/>
  <c r="AU224" i="1" a="1"/>
  <c r="AU224" i="1" s="1"/>
  <c r="AU227" i="1" a="1"/>
  <c r="AU227" i="1" s="1"/>
  <c r="AU222" i="1" a="1"/>
  <c r="AU222" i="1" s="1"/>
  <c r="K709" i="9"/>
  <c r="AS217" i="1"/>
  <c r="AO218" i="1" a="1"/>
  <c r="AO218" i="1" s="1"/>
  <c r="AT217" i="1"/>
  <c r="AP218" i="1" a="1"/>
  <c r="AP218" i="1" s="1"/>
  <c r="AS236" i="1" a="1"/>
  <c r="AS236" i="1" s="1"/>
  <c r="AR236" i="1" a="1"/>
  <c r="AR236" i="1" s="1"/>
  <c r="AU218" i="1" a="1"/>
  <c r="AU218" i="1" s="1"/>
  <c r="AT236" i="1" a="1"/>
  <c r="AT236" i="1" s="1"/>
  <c r="AR217" i="1"/>
  <c r="AN218" i="1" a="1"/>
  <c r="AN218" i="1" s="1"/>
  <c r="J708" i="9"/>
  <c r="J719" i="9" s="1"/>
  <c r="J717" i="9"/>
  <c r="L708" i="9"/>
  <c r="L719" i="9" s="1"/>
  <c r="L717" i="9"/>
  <c r="K708" i="9"/>
  <c r="K717" i="9"/>
  <c r="M108" i="22"/>
  <c r="AS228" i="1" l="1" a="1"/>
  <c r="AS228" i="1" s="1"/>
  <c r="AS220" i="1" a="1"/>
  <c r="AS220" i="1" s="1"/>
  <c r="AS222" i="1" a="1"/>
  <c r="AS222" i="1" s="1"/>
  <c r="AS227" i="1" a="1"/>
  <c r="AS227" i="1" s="1"/>
  <c r="AS225" i="1" a="1"/>
  <c r="AS225" i="1" s="1"/>
  <c r="AS219" i="1" a="1"/>
  <c r="AS219" i="1" s="1"/>
  <c r="AS223" i="1" a="1"/>
  <c r="AS223" i="1" s="1"/>
  <c r="AS226" i="1" a="1"/>
  <c r="AS226" i="1" s="1"/>
  <c r="AS221" i="1" a="1"/>
  <c r="AS221" i="1" s="1"/>
  <c r="AS224" i="1" a="1"/>
  <c r="AS224" i="1" s="1"/>
  <c r="AT228" i="1" a="1"/>
  <c r="AT228" i="1" s="1"/>
  <c r="AT220" i="1" a="1"/>
  <c r="AT220" i="1" s="1"/>
  <c r="AT225" i="1" a="1"/>
  <c r="AT225" i="1" s="1"/>
  <c r="AT219" i="1" a="1"/>
  <c r="AT219" i="1" s="1"/>
  <c r="AT223" i="1" a="1"/>
  <c r="AT223" i="1" s="1"/>
  <c r="AT226" i="1" a="1"/>
  <c r="AT226" i="1" s="1"/>
  <c r="AT222" i="1" a="1"/>
  <c r="AT222" i="1" s="1"/>
  <c r="AT221" i="1" a="1"/>
  <c r="AT221" i="1" s="1"/>
  <c r="AT224" i="1" a="1"/>
  <c r="AT224" i="1" s="1"/>
  <c r="AT227" i="1" a="1"/>
  <c r="AT227" i="1" s="1"/>
  <c r="AR228" i="1" a="1"/>
  <c r="AR228" i="1" s="1"/>
  <c r="AR220" i="1" a="1"/>
  <c r="AR220" i="1" s="1"/>
  <c r="AR227" i="1" a="1"/>
  <c r="AR227" i="1" s="1"/>
  <c r="AR222" i="1" a="1"/>
  <c r="AR222" i="1" s="1"/>
  <c r="AR225" i="1" a="1"/>
  <c r="AR225" i="1" s="1"/>
  <c r="AR224" i="1" a="1"/>
  <c r="AR224" i="1" s="1"/>
  <c r="AR219" i="1" a="1"/>
  <c r="AR219" i="1" s="1"/>
  <c r="AR223" i="1" a="1"/>
  <c r="AR223" i="1" s="1"/>
  <c r="AR226" i="1" a="1"/>
  <c r="AR226" i="1" s="1"/>
  <c r="AR221" i="1" a="1"/>
  <c r="AR221" i="1" s="1"/>
  <c r="K719" i="9"/>
  <c r="AR218" i="1" a="1"/>
  <c r="AR218" i="1" s="1"/>
  <c r="AT218" i="1" a="1"/>
  <c r="AT218" i="1" s="1"/>
  <c r="AS218" i="1" a="1"/>
  <c r="AS218" i="1" s="1"/>
  <c r="K718" i="9"/>
  <c r="K727" i="9"/>
  <c r="L718" i="9"/>
  <c r="L729" i="9" s="1"/>
  <c r="L727" i="9"/>
  <c r="J718" i="9"/>
  <c r="J729" i="9" s="1"/>
  <c r="J727" i="9"/>
  <c r="G19" i="6"/>
  <c r="K729" i="9" l="1"/>
  <c r="J728" i="9"/>
  <c r="J739" i="9" s="1"/>
  <c r="J737" i="9"/>
  <c r="L728" i="9"/>
  <c r="L739" i="9" s="1"/>
  <c r="L737" i="9"/>
  <c r="K737" i="9"/>
  <c r="K728" i="9"/>
  <c r="K739" i="9" s="1"/>
  <c r="N658" i="9"/>
  <c r="N657" i="9"/>
  <c r="G638" i="9"/>
  <c r="K738" i="9" l="1"/>
  <c r="K749" i="9" s="1"/>
  <c r="K747" i="9"/>
  <c r="K748" i="9" s="1"/>
  <c r="L738" i="9"/>
  <c r="L749" i="9" s="1"/>
  <c r="L747" i="9"/>
  <c r="L748" i="9" s="1"/>
  <c r="J738" i="9"/>
  <c r="J749" i="9" s="1"/>
  <c r="J747" i="9"/>
  <c r="J748"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198" i="1"/>
  <c r="Y198" i="1"/>
  <c r="W198" i="1"/>
  <c r="U198" i="1"/>
  <c r="S198" i="1"/>
  <c r="Q198" i="1"/>
  <c r="O198" i="1"/>
  <c r="M198" i="1"/>
  <c r="K198" i="1"/>
  <c r="I397" i="1" a="1"/>
  <c r="I397" i="1" s="1"/>
  <c r="G198"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464" i="1" l="1"/>
  <c r="G465" i="1"/>
  <c r="G466" i="1"/>
  <c r="G467" i="1"/>
  <c r="G468" i="1"/>
  <c r="G469" i="1"/>
  <c r="G470" i="1"/>
  <c r="G471" i="1"/>
  <c r="G473" i="1"/>
  <c r="G475" i="1"/>
  <c r="G476" i="1"/>
  <c r="G477" i="1"/>
  <c r="G478" i="1"/>
  <c r="G479" i="1"/>
  <c r="G480" i="1"/>
  <c r="G482" i="1"/>
  <c r="G483" i="1"/>
  <c r="G484" i="1"/>
  <c r="G485" i="1"/>
  <c r="G486" i="1"/>
  <c r="G487" i="1"/>
  <c r="G488" i="1"/>
  <c r="G489" i="1"/>
  <c r="G490" i="1"/>
  <c r="G491" i="1"/>
  <c r="G492" i="1"/>
  <c r="I424" i="1"/>
  <c r="I425" i="1"/>
  <c r="I426" i="1"/>
  <c r="I427" i="1"/>
  <c r="I429" i="1"/>
  <c r="I430" i="1"/>
  <c r="I431" i="1"/>
  <c r="I432" i="1"/>
  <c r="I433" i="1"/>
  <c r="I434" i="1"/>
  <c r="I436" i="1"/>
  <c r="I437" i="1"/>
  <c r="I438" i="1"/>
  <c r="I439" i="1"/>
  <c r="I440" i="1"/>
  <c r="I441" i="1"/>
  <c r="I442" i="1"/>
  <c r="I443" i="1"/>
  <c r="I444" i="1"/>
  <c r="I445" i="1"/>
  <c r="I446" i="1"/>
  <c r="I418" i="1"/>
  <c r="I419" i="1"/>
  <c r="I420" i="1"/>
  <c r="I421" i="1"/>
  <c r="I422" i="1"/>
  <c r="I423" i="1"/>
  <c r="G462" i="1" l="1"/>
  <c r="I416" i="1"/>
  <c r="I281" i="1"/>
  <c r="I282" i="1"/>
  <c r="I283" i="1"/>
  <c r="I284" i="1"/>
  <c r="I285" i="1"/>
  <c r="I286" i="1"/>
  <c r="I288" i="1"/>
  <c r="I289" i="1"/>
  <c r="I290" i="1"/>
  <c r="I291" i="1"/>
  <c r="I292" i="1"/>
  <c r="I293" i="1"/>
  <c r="I294" i="1"/>
  <c r="I295" i="1"/>
  <c r="I296" i="1"/>
  <c r="I297" i="1"/>
  <c r="I28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37" i="6" l="1"/>
  <c r="G38" i="6"/>
  <c r="G39" i="6"/>
  <c r="G40" i="6"/>
  <c r="G41" i="6"/>
  <c r="G42" i="6"/>
  <c r="G44" i="6"/>
  <c r="G45" i="6"/>
  <c r="G46" i="6"/>
  <c r="G47" i="6"/>
  <c r="G48" i="6"/>
  <c r="G49" i="6"/>
  <c r="G50" i="6"/>
  <c r="G51" i="6"/>
  <c r="G52" i="6"/>
  <c r="G53" i="6"/>
  <c r="G36" i="6"/>
  <c r="G54" i="22" l="1"/>
  <c r="T108" i="22" l="1"/>
  <c r="J14" i="6" s="1"/>
  <c r="T115" i="22"/>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6" i="18"/>
  <c r="H217" i="18"/>
  <c r="H215" i="18"/>
  <c r="C215" i="18"/>
  <c r="C214" i="18"/>
  <c r="C213" i="18"/>
  <c r="C212" i="18"/>
  <c r="I43" i="1" l="1"/>
  <c r="I64"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4" i="1"/>
  <c r="K44" i="1"/>
  <c r="Q115" i="22"/>
  <c r="W115" i="22" s="1"/>
  <c r="J178" i="23"/>
  <c r="J179" i="23"/>
  <c r="J180" i="23"/>
  <c r="J181" i="23"/>
  <c r="J182" i="23"/>
  <c r="J183" i="23"/>
  <c r="J185" i="23"/>
  <c r="J186" i="23"/>
  <c r="J187" i="23"/>
  <c r="J188" i="23"/>
  <c r="J189" i="23"/>
  <c r="J190" i="23"/>
  <c r="J191" i="23"/>
  <c r="J192" i="23"/>
  <c r="J193" i="23"/>
  <c r="J194" i="23"/>
  <c r="I148" i="23"/>
  <c r="I149" i="23"/>
  <c r="I150" i="23"/>
  <c r="I151" i="23"/>
  <c r="I152" i="23"/>
  <c r="I153" i="23"/>
  <c r="I155" i="23"/>
  <c r="I156" i="23"/>
  <c r="I157" i="23"/>
  <c r="I158" i="23"/>
  <c r="I159" i="23"/>
  <c r="I160" i="23"/>
  <c r="I161" i="23"/>
  <c r="I162" i="23"/>
  <c r="I163" i="23"/>
  <c r="I164" i="23"/>
  <c r="I122" i="23"/>
  <c r="I123" i="23"/>
  <c r="I124" i="23"/>
  <c r="I125" i="23"/>
  <c r="I126" i="23"/>
  <c r="I127" i="23"/>
  <c r="I129" i="23"/>
  <c r="I130" i="23"/>
  <c r="I131" i="23"/>
  <c r="I132" i="23"/>
  <c r="I133" i="23"/>
  <c r="I134" i="23"/>
  <c r="I135" i="23"/>
  <c r="I136" i="23"/>
  <c r="I137" i="23"/>
  <c r="I138" i="23"/>
  <c r="G73" i="23"/>
  <c r="I93" i="23" s="1"/>
  <c r="G74" i="23"/>
  <c r="I94" i="23" s="1"/>
  <c r="G75" i="23"/>
  <c r="I95" i="23" s="1"/>
  <c r="G76" i="23"/>
  <c r="I96" i="23" s="1"/>
  <c r="G77" i="23"/>
  <c r="I97" i="23" s="1"/>
  <c r="G78" i="23"/>
  <c r="I98" i="23" s="1"/>
  <c r="G80" i="23"/>
  <c r="I100" i="23" s="1"/>
  <c r="G81" i="23"/>
  <c r="I101" i="23" s="1"/>
  <c r="G82" i="23"/>
  <c r="I102" i="23" s="1"/>
  <c r="G83" i="23"/>
  <c r="I103" i="23" s="1"/>
  <c r="G84" i="23"/>
  <c r="I104" i="23" s="1"/>
  <c r="G85" i="23"/>
  <c r="I105" i="23" s="1"/>
  <c r="G86" i="23"/>
  <c r="I106" i="23" s="1"/>
  <c r="G87" i="23"/>
  <c r="I107" i="23" s="1"/>
  <c r="G88" i="23"/>
  <c r="I108" i="23" s="1"/>
  <c r="G89" i="23"/>
  <c r="I109" i="23" s="1"/>
  <c r="K64" i="1" l="1"/>
  <c r="K43" i="1"/>
  <c r="L44" i="1"/>
  <c r="Q116" i="22"/>
  <c r="W116" i="22" s="1"/>
  <c r="N115" i="22"/>
  <c r="L64" i="1" l="1"/>
  <c r="L43" i="1"/>
  <c r="M44" i="1"/>
  <c r="Q117" i="22"/>
  <c r="J177" i="23"/>
  <c r="M64" i="1" l="1"/>
  <c r="N44" i="1"/>
  <c r="M43" i="1"/>
  <c r="W117" i="22"/>
  <c r="K38" i="1" s="1"/>
  <c r="M24" i="21"/>
  <c r="M23" i="21"/>
  <c r="M22" i="21"/>
  <c r="M21" i="21"/>
  <c r="M20" i="21"/>
  <c r="M19" i="21"/>
  <c r="M18" i="21"/>
  <c r="M17" i="21"/>
  <c r="M16" i="21"/>
  <c r="M15" i="21"/>
  <c r="N43" i="1" l="1"/>
  <c r="N64" i="1"/>
  <c r="O44" i="1"/>
  <c r="D55" i="23"/>
  <c r="D54" i="23"/>
  <c r="O64" i="1" l="1"/>
  <c r="P44" i="1"/>
  <c r="O43" i="1"/>
  <c r="D67" i="23"/>
  <c r="P64" i="1" l="1"/>
  <c r="P43" i="1"/>
  <c r="G9" i="23"/>
  <c r="G43" i="23"/>
  <c r="G210" i="23"/>
  <c r="D172" i="23"/>
  <c r="G167" i="23"/>
  <c r="D116" i="23"/>
  <c r="G111" i="23"/>
  <c r="D48" i="23"/>
  <c r="I121" i="23" l="1"/>
  <c r="I147" i="23"/>
  <c r="G72" i="23"/>
  <c r="C404" i="18"/>
  <c r="C403" i="18"/>
  <c r="C402" i="18"/>
  <c r="C401" i="18"/>
  <c r="C400" i="18"/>
  <c r="C399" i="18"/>
  <c r="C398" i="18"/>
  <c r="C397" i="18"/>
  <c r="I92" i="23" l="1"/>
  <c r="D68" i="23"/>
  <c r="D170" i="23"/>
  <c r="D173" i="23" s="1"/>
  <c r="G84" i="22"/>
  <c r="M119" i="22"/>
  <c r="G121" i="22"/>
  <c r="J144" i="22"/>
  <c r="M144" i="22"/>
  <c r="G146" i="22"/>
  <c r="D46" i="23" l="1"/>
  <c r="D49" i="23" s="1"/>
  <c r="D114" i="23"/>
  <c r="D117"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50" i="19" l="1"/>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48" i="19" s="1"/>
  <c r="SI49"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s="1"/>
  <c r="H457" i="18" l="1"/>
  <c r="H456" i="18"/>
  <c r="H455" i="18"/>
  <c r="H454" i="18"/>
  <c r="H453" i="18"/>
  <c r="H452" i="18"/>
  <c r="H451" i="18"/>
  <c r="H450" i="18"/>
  <c r="H438" i="18"/>
  <c r="H437" i="18"/>
  <c r="H436" i="18"/>
  <c r="H435" i="18"/>
  <c r="H434" i="18"/>
  <c r="H433" i="18"/>
  <c r="H432" i="18"/>
  <c r="H431" i="18"/>
  <c r="H430" i="18"/>
  <c r="H449" i="18"/>
  <c r="C449"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AB847" i="18"/>
  <c r="AA847" i="18"/>
  <c r="Z847" i="18"/>
  <c r="Y847" i="18"/>
  <c r="C847" i="18"/>
  <c r="AB846" i="18"/>
  <c r="AA846" i="18"/>
  <c r="Z846" i="18"/>
  <c r="Y846" i="18"/>
  <c r="C846" i="18"/>
  <c r="AB845" i="18"/>
  <c r="AA845" i="18"/>
  <c r="Z845" i="18"/>
  <c r="Y845"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K253" i="18"/>
  <c r="L253" i="18" s="1"/>
  <c r="C239" i="18"/>
  <c r="N257" i="18"/>
  <c r="K428" i="18"/>
  <c r="C823" i="18"/>
  <c r="P257" i="18"/>
  <c r="T820" i="18"/>
  <c r="C38" i="18"/>
  <c r="Q187" i="18"/>
  <c r="C28" i="18"/>
  <c r="C237" i="18"/>
  <c r="C813" i="18"/>
  <c r="C769" i="18"/>
  <c r="C881" i="18"/>
  <c r="C778" i="18"/>
  <c r="C779" i="18"/>
  <c r="N273" i="18"/>
  <c r="S329" i="18"/>
  <c r="C822" i="18"/>
  <c r="C15" i="19"/>
  <c r="C14" i="19"/>
  <c r="C5" i="19"/>
  <c r="C5" i="18"/>
  <c r="C37" i="18"/>
  <c r="O273" i="18"/>
  <c r="U313" i="18"/>
  <c r="T329" i="18"/>
  <c r="U820" i="18"/>
  <c r="C228" i="18"/>
  <c r="P273" i="18"/>
  <c r="U329" i="18"/>
  <c r="V820" i="18"/>
  <c r="C871" i="18"/>
  <c r="C880" i="18"/>
  <c r="C238" i="18"/>
  <c r="O257" i="18"/>
  <c r="R352" i="18"/>
  <c r="S820" i="18"/>
  <c r="N686" i="18" l="1"/>
  <c r="AI135" i="18"/>
  <c r="AJ135" i="18" s="1"/>
  <c r="AI125" i="18"/>
  <c r="AJ125" i="18" s="1"/>
  <c r="AM66" i="18"/>
  <c r="AM65" i="18"/>
  <c r="AI145" i="18" s="1"/>
  <c r="AJ145" i="18" s="1"/>
  <c r="AM68" i="18"/>
  <c r="AM72" i="18"/>
  <c r="AM69" i="18"/>
  <c r="AM71" i="18"/>
  <c r="AM70" i="18"/>
  <c r="AI124" i="18" s="1"/>
  <c r="AJ124" i="18" s="1"/>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45" i="19" s="1"/>
  <c r="SI46" i="19" s="1"/>
  <c r="R353" i="18"/>
  <c r="U330" i="18"/>
  <c r="K58" i="19"/>
  <c r="L58" i="19" s="1"/>
  <c r="L460" i="18"/>
  <c r="K834" i="18"/>
  <c r="L428" i="18"/>
  <c r="N258" i="18"/>
  <c r="P258" i="18"/>
  <c r="U315" i="18"/>
  <c r="Q259" i="18"/>
  <c r="N274" i="18"/>
  <c r="R330" i="18"/>
  <c r="SI51" i="19" s="1"/>
  <c r="SI52" i="19" s="1"/>
  <c r="O274" i="18"/>
  <c r="S330" i="18"/>
  <c r="S314" i="18"/>
  <c r="O258" i="18"/>
  <c r="P274" i="18"/>
  <c r="T330"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0" i="18"/>
  <c r="T317"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1" i="18"/>
  <c r="T318"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P277" i="18"/>
  <c r="T333" i="18"/>
  <c r="S317" i="18"/>
  <c r="O261" i="18"/>
  <c r="U334" i="18"/>
  <c r="R333" i="18"/>
  <c r="N277" i="18"/>
  <c r="I251" i="18" l="1"/>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N440" i="9"/>
  <c r="N439" i="9"/>
  <c r="N438" i="9"/>
  <c r="N437" i="9"/>
  <c r="X436" i="9"/>
  <c r="W436" i="9"/>
  <c r="V436" i="9"/>
  <c r="N436" i="9"/>
  <c r="N435" i="9"/>
  <c r="N434" i="9"/>
  <c r="N433" i="9"/>
  <c r="N432" i="9"/>
  <c r="N431" i="9"/>
  <c r="N430" i="9"/>
  <c r="N429" i="9"/>
  <c r="N428" i="9"/>
  <c r="N427" i="9"/>
  <c r="X426" i="9"/>
  <c r="W426" i="9"/>
  <c r="V426" i="9"/>
  <c r="N426" i="9"/>
  <c r="N425" i="9"/>
  <c r="N424" i="9"/>
  <c r="N423" i="9"/>
  <c r="N422" i="9"/>
  <c r="N421" i="9"/>
  <c r="N420" i="9"/>
  <c r="N419" i="9"/>
  <c r="N418" i="9"/>
  <c r="N417" i="9"/>
  <c r="X416" i="9"/>
  <c r="W416" i="9"/>
  <c r="V416" i="9"/>
  <c r="N416" i="9"/>
  <c r="N415" i="9"/>
  <c r="N414" i="9"/>
  <c r="N413" i="9"/>
  <c r="N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V362" i="9"/>
  <c r="N361" i="9"/>
  <c r="V361" i="9"/>
  <c r="N360" i="9"/>
  <c r="V360" i="9"/>
  <c r="N359" i="9"/>
  <c r="V359" i="9"/>
  <c r="N358" i="9"/>
  <c r="V358" i="9"/>
  <c r="N357" i="9"/>
  <c r="V357" i="9"/>
  <c r="X356" i="9"/>
  <c r="W356" i="9"/>
  <c r="V356" i="9"/>
  <c r="N356" i="9"/>
  <c r="J145" i="9" a="1"/>
  <c r="X358" i="9" l="1"/>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1" i="9"/>
  <c r="Y405" i="9"/>
  <c r="Y409" i="9"/>
  <c r="Y417" i="9"/>
  <c r="Y421" i="9"/>
  <c r="Y425" i="9"/>
  <c r="Y429" i="9"/>
  <c r="Y433" i="9"/>
  <c r="Y435" i="9"/>
  <c r="Y441" i="9"/>
  <c r="Y445" i="9"/>
  <c r="Y365" i="9"/>
  <c r="Y357" i="9"/>
  <c r="Y361" i="9"/>
  <c r="Y369" i="9"/>
  <c r="Y381"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Y431" i="9"/>
  <c r="V440" i="9"/>
  <c r="V441" i="9"/>
  <c r="X443" i="9"/>
  <c r="X367" i="9"/>
  <c r="V385" i="9"/>
  <c r="X408" i="9"/>
  <c r="X412" i="9"/>
  <c r="V418" i="9"/>
  <c r="V422" i="9"/>
  <c r="V428" i="9"/>
  <c r="V434" i="9"/>
  <c r="X369" i="9"/>
  <c r="V383" i="9"/>
  <c r="V414" i="9"/>
  <c r="V430" i="9"/>
  <c r="V437" i="9"/>
  <c r="W440" i="9"/>
  <c r="Y371"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J157" i="9" s="1"/>
  <c r="V363" i="9"/>
  <c r="Y387" i="9"/>
  <c r="Y391"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Y411" i="9"/>
  <c r="X413" i="9"/>
  <c r="X441" i="9"/>
  <c r="I889" i="9" l="1"/>
  <c r="T889" i="9"/>
  <c r="M491" i="9"/>
  <c r="M630" i="9"/>
  <c r="G218" i="1" l="1"/>
  <c r="G236" i="1"/>
  <c r="G254" i="1"/>
  <c r="G176"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2" i="10"/>
  <c r="H132" i="10"/>
  <c r="I132" i="10"/>
  <c r="J132" i="10"/>
  <c r="K132" i="10"/>
  <c r="L132" i="10"/>
  <c r="M132" i="10"/>
  <c r="N132" i="10"/>
  <c r="O132" i="10"/>
  <c r="P132" i="10"/>
  <c r="Q132" i="10"/>
  <c r="F132" i="10"/>
  <c r="AH155" i="18" l="1"/>
  <c r="V155" i="18" s="1" a="1"/>
  <c r="V155" i="18" s="1"/>
  <c r="U109" i="17"/>
  <c r="U108" i="17"/>
  <c r="P662" i="9"/>
  <c r="P661" i="9"/>
  <c r="P660" i="9"/>
  <c r="P659" i="9"/>
  <c r="P658" i="9"/>
  <c r="P657" i="9"/>
  <c r="P656" i="9"/>
  <c r="P655" i="9"/>
  <c r="P654" i="9"/>
  <c r="P653" i="9"/>
  <c r="N662" i="9"/>
  <c r="N661" i="9"/>
  <c r="N660" i="9"/>
  <c r="N659" i="9"/>
  <c r="N656" i="9"/>
  <c r="N655" i="9"/>
  <c r="N654" i="9"/>
  <c r="N653"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7" i="9"/>
  <c r="G333" i="9"/>
  <c r="H254" i="1" l="1"/>
  <c r="I254" i="1"/>
  <c r="J254" i="1"/>
  <c r="K254" i="1"/>
  <c r="O254" i="1" l="1" a="1"/>
  <c r="O254" i="1" s="1"/>
  <c r="S254" i="1" a="1"/>
  <c r="S254" i="1" s="1"/>
  <c r="W254" i="1" a="1"/>
  <c r="W254" i="1" s="1"/>
  <c r="AA254" i="1" a="1"/>
  <c r="AA254" i="1" s="1"/>
  <c r="AE254" i="1" a="1"/>
  <c r="AE254" i="1" s="1"/>
  <c r="AI254" i="1" a="1"/>
  <c r="AI254" i="1" s="1"/>
  <c r="AM254" i="1" a="1"/>
  <c r="AM254" i="1" s="1"/>
  <c r="AQ254" i="1" a="1"/>
  <c r="AQ254" i="1" s="1"/>
  <c r="AU254" i="1" a="1"/>
  <c r="AU254" i="1" s="1"/>
  <c r="M254" i="1" a="1"/>
  <c r="M254" i="1" s="1"/>
  <c r="Q254" i="1" a="1"/>
  <c r="Q254" i="1" s="1"/>
  <c r="U254" i="1" a="1"/>
  <c r="U254" i="1" s="1"/>
  <c r="Y254" i="1" a="1"/>
  <c r="Y254" i="1" s="1"/>
  <c r="AC254" i="1" a="1"/>
  <c r="AC254" i="1" s="1"/>
  <c r="AG254" i="1" a="1"/>
  <c r="AG254" i="1" s="1"/>
  <c r="AK254" i="1" a="1"/>
  <c r="AK254" i="1" s="1"/>
  <c r="AO254" i="1" a="1"/>
  <c r="AO254" i="1" s="1"/>
  <c r="AS254" i="1" a="1"/>
  <c r="AS254" i="1" s="1"/>
  <c r="N254" i="1" a="1"/>
  <c r="N254" i="1" s="1"/>
  <c r="R254" i="1" a="1"/>
  <c r="R254" i="1" s="1"/>
  <c r="V254" i="1" a="1"/>
  <c r="V254" i="1" s="1"/>
  <c r="Z254" i="1" a="1"/>
  <c r="Z254" i="1" s="1"/>
  <c r="AD254" i="1" a="1"/>
  <c r="AD254" i="1" s="1"/>
  <c r="AH254" i="1" a="1"/>
  <c r="AH254" i="1" s="1"/>
  <c r="AL254" i="1" a="1"/>
  <c r="AL254" i="1" s="1"/>
  <c r="AP254" i="1" a="1"/>
  <c r="AP254" i="1" s="1"/>
  <c r="AT254" i="1" a="1"/>
  <c r="AT254" i="1" s="1"/>
  <c r="L254" i="1" a="1"/>
  <c r="L254" i="1" s="1"/>
  <c r="P254" i="1" a="1"/>
  <c r="P254" i="1" s="1"/>
  <c r="T254" i="1" a="1"/>
  <c r="T254" i="1" s="1"/>
  <c r="X254" i="1" a="1"/>
  <c r="X254" i="1" s="1"/>
  <c r="AB254" i="1" a="1"/>
  <c r="AB254" i="1" s="1"/>
  <c r="AF254" i="1" a="1"/>
  <c r="AF254" i="1" s="1"/>
  <c r="AJ254" i="1" a="1"/>
  <c r="AJ254" i="1" s="1"/>
  <c r="AN254" i="1" a="1"/>
  <c r="AN254" i="1" s="1"/>
  <c r="AR254" i="1" a="1"/>
  <c r="AR254" i="1" s="1"/>
  <c r="G267" i="1" l="1"/>
  <c r="G124" i="1" l="1"/>
  <c r="G345"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495" i="1" l="1"/>
  <c r="G403" i="1" l="1"/>
  <c r="G56" i="6" l="1"/>
  <c r="G522" i="1" l="1"/>
  <c r="G449" i="1"/>
  <c r="G384" i="1"/>
  <c r="G366" i="1"/>
  <c r="G301"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H679" i="18" l="1"/>
  <c r="AG682" i="18"/>
  <c r="AF685" i="18"/>
  <c r="AI696" i="18"/>
  <c r="AH699" i="18"/>
  <c r="AG702" i="18"/>
  <c r="AF705" i="18"/>
  <c r="AE708" i="18"/>
  <c r="AD711" i="18"/>
  <c r="AC714" i="18"/>
  <c r="AF725" i="18"/>
  <c r="AE728" i="18"/>
  <c r="AD731" i="18"/>
  <c r="AC734" i="18"/>
  <c r="AI736" i="18"/>
  <c r="AH739" i="18"/>
  <c r="AG742" i="18"/>
  <c r="AF745" i="18"/>
  <c r="AF676" i="18"/>
  <c r="AC677" i="18"/>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I677" i="18"/>
  <c r="AE689" i="18"/>
  <c r="AD692" i="18"/>
  <c r="AC695" i="18"/>
  <c r="AI697" i="18"/>
  <c r="AH700" i="18"/>
  <c r="AG703" i="18"/>
  <c r="AF706" i="18"/>
  <c r="AI717" i="18"/>
  <c r="AH720" i="18"/>
  <c r="AG723" i="18"/>
  <c r="AF726" i="18"/>
  <c r="AE729" i="18"/>
  <c r="AD732" i="18"/>
  <c r="AC735" i="18"/>
  <c r="AC701" i="18"/>
  <c r="AG709" i="18"/>
  <c r="AI723" i="18"/>
  <c r="AG729" i="18"/>
  <c r="AE735" i="18"/>
  <c r="AF681" i="18"/>
  <c r="AI712" i="18"/>
  <c r="AF721" i="18"/>
  <c r="AI732" i="18"/>
  <c r="AF741" i="18"/>
  <c r="AC693" i="18"/>
  <c r="AC713" i="18"/>
  <c r="AF724" i="18"/>
  <c r="AI735" i="18"/>
  <c r="AF744" i="18"/>
  <c r="AI678" i="18"/>
  <c r="AH681" i="18"/>
  <c r="AF687" i="18"/>
  <c r="AE690" i="18"/>
  <c r="AD693" i="18"/>
  <c r="AC696" i="18"/>
  <c r="AH701" i="18"/>
  <c r="AC716" i="18"/>
  <c r="AH721" i="18"/>
  <c r="AF727" i="18"/>
  <c r="AI738" i="18"/>
  <c r="AG687" i="18"/>
  <c r="AF690" i="18"/>
  <c r="AD696" i="18"/>
  <c r="AI701" i="18"/>
  <c r="AI721" i="18"/>
  <c r="AI741" i="18"/>
  <c r="AH687" i="18"/>
  <c r="AD699" i="18"/>
  <c r="AC678" i="18"/>
  <c r="AE692" i="18"/>
  <c r="AD695" i="18"/>
  <c r="AC698" i="18"/>
  <c r="AI700" i="18"/>
  <c r="AH703" i="18"/>
  <c r="AG706" i="18"/>
  <c r="AF709" i="18"/>
  <c r="AI720" i="18"/>
  <c r="AH723" i="18"/>
  <c r="AG726" i="18"/>
  <c r="AF729" i="18"/>
  <c r="AE732" i="18"/>
  <c r="AD735" i="18"/>
  <c r="AC738" i="18"/>
  <c r="AD678" i="18"/>
  <c r="AC681" i="18"/>
  <c r="AE695" i="18"/>
  <c r="AD698" i="18"/>
  <c r="AI703" i="18"/>
  <c r="AH706" i="18"/>
  <c r="AF712" i="18"/>
  <c r="AH726" i="18"/>
  <c r="AF732" i="18"/>
  <c r="AD738" i="18"/>
  <c r="AC741" i="18"/>
  <c r="AD724" i="18"/>
  <c r="AF738" i="18"/>
  <c r="AD744" i="18"/>
  <c r="AE684" i="18"/>
  <c r="AE704" i="18"/>
  <c r="AC710" i="18"/>
  <c r="AG718" i="18"/>
  <c r="AG738" i="18"/>
  <c r="AD747" i="18"/>
  <c r="AG681" i="18"/>
  <c r="AD690" i="18"/>
  <c r="AD710" i="18"/>
  <c r="AH718" i="18"/>
  <c r="AH738" i="18"/>
  <c r="AE747" i="18"/>
  <c r="AG684" i="18"/>
  <c r="AE710" i="18"/>
  <c r="AI718" i="18"/>
  <c r="AG724" i="18"/>
  <c r="AG744" i="18"/>
  <c r="AF747" i="18"/>
  <c r="AI681" i="18"/>
  <c r="AC719" i="18"/>
  <c r="AG727" i="18"/>
  <c r="AF730" i="18"/>
  <c r="AG747" i="18"/>
  <c r="AF693" i="18"/>
  <c r="AC702" i="18"/>
  <c r="AE678" i="18"/>
  <c r="AD681" i="18"/>
  <c r="AC684" i="18"/>
  <c r="AE698" i="18"/>
  <c r="AD701" i="18"/>
  <c r="AC704" i="18"/>
  <c r="AI706" i="18"/>
  <c r="AH709" i="18"/>
  <c r="AG712" i="18"/>
  <c r="AF715" i="18"/>
  <c r="AC724" i="18"/>
  <c r="AI726" i="18"/>
  <c r="AH729" i="18"/>
  <c r="AG732" i="18"/>
  <c r="AF735" i="18"/>
  <c r="AE738" i="18"/>
  <c r="AD741" i="18"/>
  <c r="AC744" i="18"/>
  <c r="AF678" i="18"/>
  <c r="AE681" i="18"/>
  <c r="AD684" i="18"/>
  <c r="AC687" i="18"/>
  <c r="AE701" i="18"/>
  <c r="AD704" i="18"/>
  <c r="AC707" i="18"/>
  <c r="AI709" i="18"/>
  <c r="AH712" i="18"/>
  <c r="AG715" i="18"/>
  <c r="AF718" i="18"/>
  <c r="AI729" i="18"/>
  <c r="AH732" i="18"/>
  <c r="AG735" i="18"/>
  <c r="AE741" i="18"/>
  <c r="AC747" i="18"/>
  <c r="AG678" i="18"/>
  <c r="AD687" i="18"/>
  <c r="AC690" i="18"/>
  <c r="AF701" i="18"/>
  <c r="AD707" i="18"/>
  <c r="AH715" i="18"/>
  <c r="AE724" i="18"/>
  <c r="AH735" i="18"/>
  <c r="AE744" i="18"/>
  <c r="AH678" i="18"/>
  <c r="AF684" i="18"/>
  <c r="AE687" i="18"/>
  <c r="AG701" i="18"/>
  <c r="AE707" i="18"/>
  <c r="AI715" i="18"/>
  <c r="AG721" i="18"/>
  <c r="AG741" i="18"/>
  <c r="AD713" i="18"/>
  <c r="AH741" i="18"/>
  <c r="AH684" i="18"/>
  <c r="AE693" i="18"/>
  <c r="AC699" i="18"/>
  <c r="AD716" i="18"/>
  <c r="AH724" i="18"/>
  <c r="AH744" i="18"/>
  <c r="AG690" i="18"/>
  <c r="AE696" i="18"/>
  <c r="AE713" i="18"/>
  <c r="AI684" i="18"/>
  <c r="AE716" i="18"/>
  <c r="AG693" i="18"/>
  <c r="AG700" i="18"/>
  <c r="AE717" i="18"/>
  <c r="AI724" i="18"/>
  <c r="AI745" i="18"/>
  <c r="AH693" i="18"/>
  <c r="AD702" i="18"/>
  <c r="AF717" i="18"/>
  <c r="AC725" i="18"/>
  <c r="AC746" i="18"/>
  <c r="AF677" i="18"/>
  <c r="AI685" i="18"/>
  <c r="AI693" i="18"/>
  <c r="AE702" i="18"/>
  <c r="AG717" i="18"/>
  <c r="AD725" i="18"/>
  <c r="AF739" i="18"/>
  <c r="AD746" i="18"/>
  <c r="AG677" i="18"/>
  <c r="AC686" i="18"/>
  <c r="AF694" i="18"/>
  <c r="AF702" i="18"/>
  <c r="AH717" i="18"/>
  <c r="AE725" i="18"/>
  <c r="AC732" i="18"/>
  <c r="AG739" i="18"/>
  <c r="AE746" i="18"/>
  <c r="AH677" i="18"/>
  <c r="AD686" i="18"/>
  <c r="AG694" i="18"/>
  <c r="AC711" i="18"/>
  <c r="AD719" i="18"/>
  <c r="AI725" i="18"/>
  <c r="AF733" i="18"/>
  <c r="AH747" i="18"/>
  <c r="AE686" i="18"/>
  <c r="AH694" i="18"/>
  <c r="AG711" i="18"/>
  <c r="AE719" i="18"/>
  <c r="AC726" i="18"/>
  <c r="AG733" i="18"/>
  <c r="AE740" i="18"/>
  <c r="AI747" i="18"/>
  <c r="AF679" i="18"/>
  <c r="AI687" i="18"/>
  <c r="AI694" i="18"/>
  <c r="AH711" i="18"/>
  <c r="AH733" i="18"/>
  <c r="AD676" i="18"/>
  <c r="AI691" i="18"/>
  <c r="AE723" i="18"/>
  <c r="AC692" i="18"/>
  <c r="AE677" i="18"/>
  <c r="AD740" i="18"/>
  <c r="AD726" i="18"/>
  <c r="AG679" i="18"/>
  <c r="AF696" i="18"/>
  <c r="AF703" i="18"/>
  <c r="AI711" i="18"/>
  <c r="AE726" i="18"/>
  <c r="AI733" i="18"/>
  <c r="AE676" i="18"/>
  <c r="AD680" i="18"/>
  <c r="AG696" i="18"/>
  <c r="AC705" i="18"/>
  <c r="AD720" i="18"/>
  <c r="AH727" i="18"/>
  <c r="AI676" i="18"/>
  <c r="AE680" i="18"/>
  <c r="AH688" i="18"/>
  <c r="AH696" i="18"/>
  <c r="AD705" i="18"/>
  <c r="AE720" i="18"/>
  <c r="AI727" i="18"/>
  <c r="AC676" i="18"/>
  <c r="AC689" i="18"/>
  <c r="AF697" i="18"/>
  <c r="AG720" i="18"/>
  <c r="AF742" i="18"/>
  <c r="AD689" i="18"/>
  <c r="AG697" i="18"/>
  <c r="AC722" i="18"/>
  <c r="AC743" i="18"/>
  <c r="AH697" i="18"/>
  <c r="AD743" i="18"/>
  <c r="AF682" i="18"/>
  <c r="AC729" i="18"/>
  <c r="AH714" i="18"/>
  <c r="AH736" i="18"/>
  <c r="AD683" i="18"/>
  <c r="AC708" i="18"/>
  <c r="AG730" i="18"/>
  <c r="AD700" i="18"/>
  <c r="AD723" i="18"/>
  <c r="AI705" i="18"/>
  <c r="AD728" i="18"/>
  <c r="AH690" i="18"/>
  <c r="AF714" i="18"/>
  <c r="AF736" i="18"/>
  <c r="AE699" i="18"/>
  <c r="AE722" i="18"/>
  <c r="AG736" i="18"/>
  <c r="AF699" i="18"/>
  <c r="AG699" i="18"/>
  <c r="AI714" i="18"/>
  <c r="AE737" i="18"/>
  <c r="AH691" i="18"/>
  <c r="AD708" i="18"/>
  <c r="AH730" i="18"/>
  <c r="AI730" i="18"/>
  <c r="AI708" i="18"/>
  <c r="AC731" i="18"/>
  <c r="AI688" i="18"/>
  <c r="AE705" i="18"/>
  <c r="AF720" i="18"/>
  <c r="AC728" i="18"/>
  <c r="AD722" i="18"/>
  <c r="AI690" i="18"/>
  <c r="AG714" i="18"/>
  <c r="AE743" i="18"/>
  <c r="AC683" i="18"/>
  <c r="AD729" i="18"/>
  <c r="AG691" i="18"/>
  <c r="AC723" i="18"/>
  <c r="AI744" i="18"/>
  <c r="AE683" i="18"/>
  <c r="AE700" i="18"/>
  <c r="AH708" i="18"/>
  <c r="AF700" i="18"/>
  <c r="AF723" i="18"/>
  <c r="AD703" i="18"/>
  <c r="AE727" i="18"/>
  <c r="AD727" i="18"/>
  <c r="AC727" i="18"/>
  <c r="AE703" i="18"/>
  <c r="AC703" i="18"/>
  <c r="AE679" i="18"/>
  <c r="AD679" i="18"/>
  <c r="AC679" i="18"/>
  <c r="AE706" i="18"/>
  <c r="AD682" i="18"/>
  <c r="AC706" i="18"/>
  <c r="AC730" i="18"/>
  <c r="AD706" i="18"/>
  <c r="AC682" i="18"/>
  <c r="AE730" i="18"/>
  <c r="AE682" i="18"/>
  <c r="AD730" i="18"/>
  <c r="AE733" i="18"/>
  <c r="AE709" i="18"/>
  <c r="AD685" i="18"/>
  <c r="AD709" i="18"/>
  <c r="AC709" i="18"/>
  <c r="AE685" i="18"/>
  <c r="AD733" i="18"/>
  <c r="AC733" i="18"/>
  <c r="AC685" i="18"/>
  <c r="AE736" i="18"/>
  <c r="AD688" i="18"/>
  <c r="AC688" i="18"/>
  <c r="AC736" i="18"/>
  <c r="AD712" i="18"/>
  <c r="AD736" i="18"/>
  <c r="AC712" i="18"/>
  <c r="AE712" i="18"/>
  <c r="AE688" i="18"/>
  <c r="AD691" i="18"/>
  <c r="AC715" i="18"/>
  <c r="AD715" i="18"/>
  <c r="AE691" i="18"/>
  <c r="AC739" i="18"/>
  <c r="AC691" i="18"/>
  <c r="AE739" i="18"/>
  <c r="AD739" i="18"/>
  <c r="AE715" i="18"/>
  <c r="AD718" i="18"/>
  <c r="AE718" i="18"/>
  <c r="AD694" i="18"/>
  <c r="AC742" i="18"/>
  <c r="AE694" i="18"/>
  <c r="AC718" i="18"/>
  <c r="AD742" i="18"/>
  <c r="AE742" i="18"/>
  <c r="AC694" i="18"/>
  <c r="AC745" i="18"/>
  <c r="AC697" i="18"/>
  <c r="AD745" i="18"/>
  <c r="AE721" i="18"/>
  <c r="AC721" i="18"/>
  <c r="AD721" i="18"/>
  <c r="AD697" i="18"/>
  <c r="AE745" i="18"/>
  <c r="AE697" i="18"/>
  <c r="AI704" i="18"/>
  <c r="AH704" i="18"/>
  <c r="AF704" i="18"/>
  <c r="AG704" i="18"/>
  <c r="AH707" i="18"/>
  <c r="AF707" i="18"/>
  <c r="AG707" i="18"/>
  <c r="AI707" i="18"/>
  <c r="AG710" i="18"/>
  <c r="AH710" i="18"/>
  <c r="AF710" i="18"/>
  <c r="AI710" i="18"/>
  <c r="AF713" i="18"/>
  <c r="AH713" i="18"/>
  <c r="AG713" i="18"/>
  <c r="AI713" i="18"/>
  <c r="AG716" i="18"/>
  <c r="AF716" i="18"/>
  <c r="AH716" i="18"/>
  <c r="AI716" i="18"/>
  <c r="AI719" i="18"/>
  <c r="AG719" i="18"/>
  <c r="AH719" i="18"/>
  <c r="AF719" i="18"/>
  <c r="AF722" i="18"/>
  <c r="AG722" i="18"/>
  <c r="AH722" i="18"/>
  <c r="AI722" i="18"/>
  <c r="AI728" i="18"/>
  <c r="AI680" i="18"/>
  <c r="AH728" i="18"/>
  <c r="AH680" i="18"/>
  <c r="AF680" i="18"/>
  <c r="AG680" i="18"/>
  <c r="AF728" i="18"/>
  <c r="AG728" i="18"/>
  <c r="AI683" i="18"/>
  <c r="AF731" i="18"/>
  <c r="AG731" i="18"/>
  <c r="AH683" i="18"/>
  <c r="AG683" i="18"/>
  <c r="AH731" i="18"/>
  <c r="AF683" i="18"/>
  <c r="AI731" i="18"/>
  <c r="AI686" i="18"/>
  <c r="AF734" i="18"/>
  <c r="AI734" i="18"/>
  <c r="AG734" i="18"/>
  <c r="AF686" i="18"/>
  <c r="AH734" i="18"/>
  <c r="AG686" i="18"/>
  <c r="AH686" i="18"/>
  <c r="AF689" i="18"/>
  <c r="AH689" i="18"/>
  <c r="AG737" i="18"/>
  <c r="AI689" i="18"/>
  <c r="AH737" i="18"/>
  <c r="AF692" i="18"/>
  <c r="AF737" i="18"/>
  <c r="AG689" i="18"/>
  <c r="AI737" i="18"/>
  <c r="AF740" i="18"/>
  <c r="AG740" i="18"/>
  <c r="AI740" i="18"/>
  <c r="AG692" i="18"/>
  <c r="AF695" i="18"/>
  <c r="AH740" i="18"/>
  <c r="AH692" i="18"/>
  <c r="AI692" i="18"/>
  <c r="AI695" i="18"/>
  <c r="AF698" i="18"/>
  <c r="AI743" i="18"/>
  <c r="AH695" i="18"/>
  <c r="AF743" i="18"/>
  <c r="AG743" i="18"/>
  <c r="AH743" i="18"/>
  <c r="AG695" i="18"/>
  <c r="AG698" i="18"/>
  <c r="AH698" i="18"/>
  <c r="AH746" i="18"/>
  <c r="AI746" i="18"/>
  <c r="AI698" i="18"/>
  <c r="AF746" i="18"/>
  <c r="AG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44" i="19"/>
  <c r="K337" i="18"/>
  <c r="K341" i="18" s="1"/>
  <c r="L217" i="18"/>
  <c r="M217" i="18" s="1"/>
  <c r="J216" i="18"/>
  <c r="K216" i="18" s="1"/>
  <c r="J217" i="18"/>
  <c r="K217" i="18" s="1"/>
  <c r="J215" i="18"/>
  <c r="K215" i="18" s="1"/>
  <c r="M337" i="18" l="1"/>
  <c r="M341" i="18" s="1"/>
  <c r="L337" i="18"/>
  <c r="L341"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37"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1" i="27" s="1"/>
  <c r="T630" i="27" s="1"/>
  <c r="S630" i="27" s="1"/>
  <c r="R630" i="27" s="1"/>
  <c r="N157" i="27" s="1"/>
  <c r="W889" i="27" s="1"/>
  <c r="V889" i="27" s="1"/>
  <c r="J889" i="27" s="1"/>
  <c r="AB889" i="27" l="1"/>
  <c r="Q889" i="27"/>
  <c r="R157" i="27"/>
  <c r="U630" i="27"/>
  <c r="P157" i="27"/>
  <c r="Z889" i="27"/>
  <c r="O889" i="27"/>
  <c r="S491" i="27"/>
  <c r="L157" i="27"/>
  <c r="N491" i="27"/>
  <c r="K889" i="27"/>
  <c r="U889" i="27"/>
  <c r="Q630" i="27"/>
  <c r="M889" i="27"/>
  <c r="Q491" i="27"/>
  <c r="O491" i="27"/>
  <c r="X889" i="27"/>
  <c r="O630" i="27"/>
  <c r="Q157" i="27"/>
  <c r="K157" i="27"/>
  <c r="N630" i="27"/>
  <c r="P889" i="27"/>
  <c r="T491" i="27"/>
  <c r="Y889" i="27"/>
  <c r="AA889" i="27"/>
  <c r="R491" i="27"/>
  <c r="P459" i="28"/>
  <c r="P630" i="28"/>
  <c r="M157" i="28"/>
  <c r="L889" i="28"/>
  <c r="W491" i="28"/>
  <c r="W889" i="28"/>
  <c r="O157" i="28"/>
  <c r="N491" i="28"/>
  <c r="Y889" i="28"/>
  <c r="R630" i="28"/>
  <c r="Y491" i="28"/>
  <c r="R459" i="28"/>
  <c r="V889" i="28"/>
  <c r="L157" i="28"/>
  <c r="K889" i="28"/>
  <c r="V491" i="28"/>
  <c r="O630" i="28"/>
  <c r="O459" i="28"/>
  <c r="Q157" i="28"/>
  <c r="T630" i="28"/>
  <c r="P491" i="28"/>
  <c r="AA889" i="28"/>
  <c r="AA491" i="28"/>
  <c r="P889" i="28"/>
  <c r="X889" i="28"/>
  <c r="X491" i="28"/>
  <c r="Q459" i="28"/>
  <c r="M491" i="28"/>
  <c r="Q630" i="28"/>
  <c r="M889" i="28"/>
  <c r="V630" i="28"/>
  <c r="R889" i="28"/>
  <c r="AC491" i="28"/>
  <c r="S157" i="28"/>
  <c r="R491" i="28"/>
  <c r="AC889" i="28"/>
  <c r="S459" i="28"/>
  <c r="Z889" i="28"/>
  <c r="Z491" i="28"/>
  <c r="S630" i="28"/>
  <c r="P157" i="28"/>
  <c r="O491" i="28"/>
  <c r="AB491" i="28"/>
  <c r="R157" i="28"/>
  <c r="Q889" i="28"/>
  <c r="AB889" i="28"/>
  <c r="Q491" i="28"/>
  <c r="U459" i="28"/>
  <c r="K157" i="28"/>
  <c r="U889" i="28"/>
  <c r="N630" i="28"/>
  <c r="J491" i="28"/>
  <c r="J889" i="28"/>
  <c r="U491" i="28"/>
  <c r="R630" i="9"/>
  <c r="O157" i="9"/>
  <c r="N889" i="9"/>
  <c r="Y889" i="9"/>
  <c r="Z889" i="9"/>
  <c r="O889" i="9"/>
  <c r="S491" i="9"/>
  <c r="R491" i="9" s="1"/>
  <c r="S630" i="9"/>
  <c r="P157" i="9"/>
  <c r="AC889" i="9"/>
  <c r="R889" i="9"/>
  <c r="V491" i="9"/>
  <c r="U491" i="9" s="1"/>
  <c r="T491" i="9" s="1"/>
  <c r="Q491" i="9" s="1"/>
  <c r="P491" i="9" s="1"/>
  <c r="O491" i="9" s="1"/>
  <c r="N491" i="9" s="1"/>
  <c r="V459" i="28" s="1"/>
  <c r="U630" i="28" s="1"/>
  <c r="T459" i="28" s="1"/>
  <c r="O889" i="28" s="1"/>
  <c r="N889" i="28" s="1"/>
  <c r="N157" i="28" s="1"/>
  <c r="L491" i="28" s="1"/>
  <c r="K491" i="28" s="1"/>
  <c r="N459" i="28" s="1"/>
  <c r="S157" i="9"/>
  <c r="V630" i="9"/>
  <c r="U630" i="9"/>
  <c r="R157" i="9"/>
  <c r="AB889" i="9"/>
  <c r="Q889" i="9"/>
  <c r="P889" i="9"/>
  <c r="AA889" i="9"/>
  <c r="Q157" i="9"/>
  <c r="T630" i="9"/>
  <c r="L157" i="9"/>
  <c r="V889" i="9"/>
  <c r="O630" i="9"/>
  <c r="K889" i="9"/>
  <c r="M157" i="9"/>
  <c r="P630" i="9"/>
  <c r="L889" i="9"/>
  <c r="W889" i="9"/>
  <c r="K157" i="9"/>
  <c r="U889" i="9"/>
  <c r="J889" i="9"/>
  <c r="N630" i="9"/>
  <c r="M889" i="9"/>
  <c r="N157" i="9"/>
  <c r="Q630" i="9"/>
  <c r="X889" i="9"/>
  <c r="R889" i="27"/>
  <c r="AC889" i="27"/>
  <c r="V491" i="27"/>
  <c r="V630" i="27"/>
  <c r="M157" i="27"/>
  <c r="P630" i="27"/>
  <c r="O157" i="27"/>
  <c r="L889" i="27"/>
  <c r="N889" i="27"/>
  <c r="P49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176D440C-C44A-454F-BD64-FB3DCDBBA19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5"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A5B5317E-6E43-445C-981A-1087E3801009}">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3"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9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9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31" authorId="3" shapeId="0" xr:uid="{C0353A77-117E-4DC2-A6B2-656BE0EABF6F}">
      <text>
        <r>
          <rPr>
            <sz val="9"/>
            <color indexed="81"/>
            <rFont val="Tahoma"/>
            <family val="2"/>
          </rPr>
          <t>including transport</t>
        </r>
      </text>
    </comment>
    <comment ref="G337"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37"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37"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37" authorId="0" shapeId="0" xr:uid="{66C81C6F-047D-4D75-845F-9BBEBE07FF9F}">
      <text>
        <r>
          <rPr>
            <b/>
            <sz val="9"/>
            <color indexed="81"/>
            <rFont val="Tahoma"/>
            <family val="2"/>
          </rPr>
          <t>Michael Young:</t>
        </r>
        <r>
          <rPr>
            <sz val="9"/>
            <color indexed="81"/>
            <rFont val="Tahoma"/>
            <family val="2"/>
          </rPr>
          <t xml:space="preserve">
fert density t/m3</t>
        </r>
      </text>
    </comment>
    <comment ref="K337"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37" authorId="1" shapeId="0" xr:uid="{6134306F-FCB7-4AA7-A4A2-FF5089E723DF}">
      <text>
        <r>
          <rPr>
            <b/>
            <sz val="9"/>
            <color indexed="81"/>
            <rFont val="Tahoma"/>
            <family val="2"/>
          </rPr>
          <t>Michael Young (21512438):</t>
        </r>
        <r>
          <rPr>
            <sz val="9"/>
            <color indexed="81"/>
            <rFont val="Tahoma"/>
            <family val="2"/>
          </rPr>
          <t xml:space="preserve">
day of yr</t>
        </r>
      </text>
    </comment>
    <comment ref="M337"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37"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39"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42"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396" authorId="1" shapeId="0" xr:uid="{1C4ECD8C-347F-4792-9A1A-C7DB8838AF03}">
      <text>
        <r>
          <rPr>
            <b/>
            <sz val="9"/>
            <color indexed="81"/>
            <rFont val="Tahoma"/>
            <family val="2"/>
          </rPr>
          <t>Michael Young (21512438):</t>
        </r>
        <r>
          <rPr>
            <sz val="9"/>
            <color indexed="81"/>
            <rFont val="Tahoma"/>
            <family val="2"/>
          </rPr>
          <t xml:space="preserve">
day of yr</t>
        </r>
      </text>
    </comment>
    <comment ref="L3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396"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6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72" authorId="3" shapeId="0" xr:uid="{66372611-E096-402C-AB40-C111DDC5C819}">
      <text>
        <r>
          <rPr>
            <sz val="9"/>
            <color indexed="81"/>
            <rFont val="Tahoma"/>
            <family val="2"/>
          </rPr>
          <t>innoculant is covered in the chemical cost stuff because that is what agros do</t>
        </r>
      </text>
    </comment>
    <comment ref="G4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0"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0"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0"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1"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5"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7"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9" authorId="0" shapeId="0" xr:uid="{E600B6FE-882F-4F5C-B910-DFE83C28C7AD}">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45"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45"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6"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025BAC1E-5166-4A6E-9738-062A85F88C75}">
      <text>
        <r>
          <rPr>
            <b/>
            <sz val="9"/>
            <color indexed="81"/>
            <rFont val="Tahoma"/>
            <family val="2"/>
          </rPr>
          <t>John:</t>
        </r>
        <r>
          <rPr>
            <sz val="9"/>
            <color indexed="81"/>
            <rFont val="Tahoma"/>
            <family val="2"/>
          </rPr>
          <t xml:space="preserve">
Feed pool periods in the matrix</t>
        </r>
      </text>
    </comment>
    <comment ref="T887" authorId="1" shapeId="0" xr:uid="{186BFCA2-8851-4335-B973-658FB610DD9A}">
      <text>
        <r>
          <rPr>
            <b/>
            <sz val="9"/>
            <color indexed="81"/>
            <rFont val="Tahoma"/>
            <family val="2"/>
          </rPr>
          <t>Michael Young (21512438):</t>
        </r>
        <r>
          <rPr>
            <sz val="9"/>
            <color indexed="81"/>
            <rFont val="Tahoma"/>
            <family val="2"/>
          </rPr>
          <t xml:space="preserve">
to calc RI</t>
        </r>
      </text>
    </comment>
    <comment ref="L1033"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6"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45"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6"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5FB80DEB-1C09-4508-946F-BD5AD19F72BE}">
      <text>
        <r>
          <rPr>
            <b/>
            <sz val="9"/>
            <color indexed="81"/>
            <rFont val="Tahoma"/>
            <family val="2"/>
          </rPr>
          <t>John:</t>
        </r>
        <r>
          <rPr>
            <sz val="9"/>
            <color indexed="81"/>
            <rFont val="Tahoma"/>
            <family val="2"/>
          </rPr>
          <t xml:space="preserve">
Feed pool periods in the matrix</t>
        </r>
      </text>
    </comment>
    <comment ref="T887" authorId="1" shapeId="0" xr:uid="{07DB5982-084D-46EF-A9E2-D556D2BD5075}">
      <text>
        <r>
          <rPr>
            <b/>
            <sz val="9"/>
            <color indexed="81"/>
            <rFont val="Tahoma"/>
            <family val="2"/>
          </rPr>
          <t>Michael Young (21512438):</t>
        </r>
        <r>
          <rPr>
            <sz val="9"/>
            <color indexed="81"/>
            <rFont val="Tahoma"/>
            <family val="2"/>
          </rPr>
          <t xml:space="preserve">
to calc RI</t>
        </r>
      </text>
    </comment>
    <comment ref="L1033"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6"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<sst xmlns="http://schemas.openxmlformats.org/spreadsheetml/2006/main" count="9828" uniqueCount="1205">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</sst>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187</xdr:row>
      <xdr:rowOff>59532</xdr:rowOff>
    </xdr:from>
    <xdr:to>
      <xdr:col>15</xdr:col>
      <xdr:colOff>431799</xdr:colOff>
      <xdr:row>191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77</xdr:row>
      <xdr:rowOff>38100</xdr:rowOff>
    </xdr:from>
    <xdr:to>
      <xdr:col>14</xdr:col>
      <xdr:colOff>581024</xdr:colOff>
      <xdr:row>80</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2" workbookViewId="0">
      <selection activeCell="H107" sqref="G107:H114"/>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981</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982</v>
      </c>
      <c r="I6" s="248" t="s">
        <v>1111</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960</v>
      </c>
      <c r="H14" s="32"/>
      <c r="I14" s="34" t="s">
        <v>962</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1118</v>
      </c>
      <c r="Q15" s="32"/>
      <c r="R15" s="32"/>
      <c r="S15" s="32"/>
      <c r="T15" s="34" t="s">
        <v>1119</v>
      </c>
      <c r="U15" s="32"/>
      <c r="V15" s="32"/>
      <c r="W15" s="16"/>
      <c r="X15" s="8"/>
      <c r="Y15" s="8"/>
      <c r="Z15" s="8"/>
    </row>
    <row r="16" spans="1:26" customFormat="1" ht="12" customHeight="1" outlineLevel="1" x14ac:dyDescent="0.35">
      <c r="A16" s="6"/>
      <c r="B16" s="7"/>
      <c r="C16" s="17"/>
      <c r="D16" s="17"/>
      <c r="E16" s="17"/>
      <c r="F16" s="26"/>
      <c r="G16" t="s">
        <v>954</v>
      </c>
      <c r="H16" s="32" t="s">
        <v>1168</v>
      </c>
      <c r="I16" t="s">
        <v>1169</v>
      </c>
      <c r="K16" t="s">
        <v>961</v>
      </c>
      <c r="L16" s="32" t="s">
        <v>1168</v>
      </c>
      <c r="M16" t="s">
        <v>1169</v>
      </c>
      <c r="N16" s="32"/>
      <c r="O16" t="s">
        <v>955</v>
      </c>
      <c r="P16" s="32" t="s">
        <v>935</v>
      </c>
      <c r="Q16" s="32" t="s">
        <v>936</v>
      </c>
      <c r="R16" s="32" t="s">
        <v>897</v>
      </c>
      <c r="S16" s="32"/>
      <c r="T16" s="32" t="s">
        <v>935</v>
      </c>
      <c r="U16" s="32" t="s">
        <v>936</v>
      </c>
      <c r="V16" s="32" t="s">
        <v>897</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925</v>
      </c>
      <c r="H18" s="241" t="b">
        <v>0</v>
      </c>
      <c r="I18" s="241" t="b">
        <v>0</v>
      </c>
      <c r="K18" s="668" t="s">
        <v>804</v>
      </c>
      <c r="L18" s="205" t="b">
        <v>1</v>
      </c>
      <c r="M18" s="860" t="b">
        <v>1</v>
      </c>
      <c r="N18" s="32"/>
      <c r="O18" s="497" t="s">
        <v>804</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925</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956</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1046</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1203</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67</v>
      </c>
      <c r="H25" s="241" t="b">
        <v>0</v>
      </c>
      <c r="I25" s="241" t="b">
        <v>0</v>
      </c>
      <c r="K25" s="668" t="s">
        <v>957</v>
      </c>
      <c r="L25" s="205" t="b">
        <v>0</v>
      </c>
      <c r="M25" s="205" t="b">
        <v>0</v>
      </c>
      <c r="N25" s="32"/>
      <c r="O25" s="497" t="s">
        <v>956</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926</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221</v>
      </c>
      <c r="H27" s="241" t="b">
        <v>0</v>
      </c>
      <c r="I27" s="241" t="b">
        <v>0</v>
      </c>
      <c r="K27" s="669" t="s">
        <v>958</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64</v>
      </c>
      <c r="H28" s="241" t="b">
        <v>0</v>
      </c>
      <c r="I28" s="241" t="b">
        <v>0</v>
      </c>
      <c r="K28" s="669" t="s">
        <v>342</v>
      </c>
      <c r="L28" s="205" t="b">
        <v>0</v>
      </c>
      <c r="M28" s="205" t="b">
        <v>0</v>
      </c>
      <c r="N28" s="32"/>
      <c r="O28" s="497" t="s">
        <v>337</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928</v>
      </c>
      <c r="H29" s="241" t="b">
        <v>0</v>
      </c>
      <c r="I29" s="241" t="b">
        <v>0</v>
      </c>
      <c r="K29" s="669" t="s">
        <v>959</v>
      </c>
      <c r="L29" s="205" t="b">
        <v>0</v>
      </c>
      <c r="M29" s="205" t="b">
        <v>0</v>
      </c>
      <c r="N29" s="32"/>
      <c r="O29" s="497" t="s">
        <v>1203</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75</v>
      </c>
      <c r="H30" s="241" t="b">
        <v>0</v>
      </c>
      <c r="I30" s="241" t="b">
        <v>0</v>
      </c>
      <c r="K30" s="32"/>
      <c r="L30" s="32"/>
      <c r="M30" s="32"/>
      <c r="N30" s="32"/>
      <c r="O30" s="497" t="s">
        <v>67</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65</v>
      </c>
      <c r="H31" s="241" t="b">
        <v>0</v>
      </c>
      <c r="I31" s="241" t="b">
        <v>0</v>
      </c>
      <c r="K31" s="32"/>
      <c r="L31" s="32"/>
      <c r="M31" s="32"/>
      <c r="N31" s="32"/>
      <c r="O31" s="497" t="s">
        <v>926</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924</v>
      </c>
      <c r="H32" s="241" t="b">
        <v>0</v>
      </c>
      <c r="I32" s="241" t="b">
        <v>0</v>
      </c>
      <c r="K32" s="32"/>
      <c r="L32" s="32"/>
      <c r="M32" s="32"/>
      <c r="N32" s="32"/>
      <c r="O32" s="497" t="s">
        <v>221</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72</v>
      </c>
      <c r="H33" s="241" t="b">
        <v>0</v>
      </c>
      <c r="I33" s="241" t="b">
        <v>0</v>
      </c>
      <c r="K33" s="32"/>
      <c r="L33" s="32"/>
      <c r="M33" s="32"/>
      <c r="N33" s="32"/>
      <c r="O33" s="497" t="s">
        <v>64</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8" t="s">
        <v>927</v>
      </c>
      <c r="H34" s="241" t="b">
        <v>0</v>
      </c>
      <c r="I34" s="241" t="b">
        <v>0</v>
      </c>
      <c r="K34" s="32"/>
      <c r="L34" s="32"/>
      <c r="M34" s="32"/>
      <c r="N34" s="32"/>
      <c r="O34" s="497" t="s">
        <v>928</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K35" s="32"/>
      <c r="L35" s="32"/>
      <c r="M35" s="32"/>
      <c r="N35" s="32"/>
      <c r="O35" s="497" t="s">
        <v>339</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1046</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340</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957</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341</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958</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75</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65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924</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342</v>
      </c>
      <c r="P44" s="205" t="b">
        <v>1</v>
      </c>
      <c r="Q44" s="205" t="b">
        <v>1</v>
      </c>
      <c r="R44" s="205" t="b">
        <v>0</v>
      </c>
      <c r="S44" s="38"/>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959</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72</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8" t="s">
        <v>927</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30"/>
      <c r="P48" s="30"/>
      <c r="Q48" s="30"/>
      <c r="R48" s="30"/>
      <c r="S48" s="30"/>
      <c r="T48" s="30"/>
      <c r="U48" s="30"/>
      <c r="V48" s="30"/>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1173</v>
      </c>
      <c r="J68" s="863" t="s">
        <v>1174</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864</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865</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866</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1104</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772</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773</v>
      </c>
      <c r="J90" s="13" t="s">
        <v>783</v>
      </c>
      <c r="K90" s="13" t="s">
        <v>784</v>
      </c>
      <c r="L90" s="13" t="s">
        <v>1049</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1101</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774</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1001</v>
      </c>
      <c r="K106" s="17"/>
      <c r="L106" s="17"/>
      <c r="M106" s="23"/>
      <c r="N106" s="870" t="s">
        <v>899</v>
      </c>
      <c r="O106" s="24"/>
      <c r="P106" s="680" t="s">
        <v>898</v>
      </c>
      <c r="Q106" s="680"/>
      <c r="R106" s="680"/>
      <c r="S106" s="24"/>
      <c r="T106" s="22" t="s">
        <v>951</v>
      </c>
      <c r="U106" s="22"/>
      <c r="V106" s="680" t="s">
        <v>898</v>
      </c>
      <c r="W106" s="680"/>
      <c r="X106" s="680"/>
      <c r="Y106" s="24"/>
      <c r="Z106" s="22" t="s">
        <v>951</v>
      </c>
      <c r="AA106" s="22"/>
      <c r="AB106" s="22" t="s">
        <v>1123</v>
      </c>
      <c r="AC106" s="22"/>
      <c r="AD106" s="22"/>
      <c r="AE106" s="133" t="s">
        <v>1120</v>
      </c>
      <c r="AF106" s="22"/>
      <c r="AG106" s="16"/>
      <c r="AH106" s="8"/>
      <c r="AI106" s="8"/>
      <c r="AJ106" s="8"/>
    </row>
    <row r="107" spans="1:36" customFormat="1" ht="12" customHeight="1" outlineLevel="1" x14ac:dyDescent="0.35">
      <c r="A107" s="6"/>
      <c r="B107" s="7"/>
      <c r="C107" s="17"/>
      <c r="D107" s="17"/>
      <c r="E107" s="17"/>
      <c r="F107" s="17"/>
      <c r="G107" s="198"/>
      <c r="H107" s="198"/>
      <c r="I107" s="198"/>
      <c r="J107" s="22" t="s">
        <v>1012</v>
      </c>
      <c r="K107" s="17"/>
      <c r="L107" s="23" t="s">
        <v>346</v>
      </c>
      <c r="M107" s="23" t="s">
        <v>348</v>
      </c>
      <c r="N107" s="871"/>
      <c r="O107" s="24"/>
      <c r="P107" s="24" t="s">
        <v>935</v>
      </c>
      <c r="Q107" s="24" t="s">
        <v>936</v>
      </c>
      <c r="R107" s="24" t="s">
        <v>897</v>
      </c>
      <c r="S107" s="24"/>
      <c r="T107" s="22"/>
      <c r="U107" s="22"/>
      <c r="V107" s="24" t="s">
        <v>935</v>
      </c>
      <c r="W107" s="24" t="s">
        <v>936</v>
      </c>
      <c r="X107" s="24" t="s">
        <v>897</v>
      </c>
      <c r="Y107" s="24"/>
      <c r="Z107" s="22"/>
      <c r="AA107" s="22"/>
      <c r="AB107" s="22" t="s">
        <v>1124</v>
      </c>
      <c r="AC107" s="22" t="s">
        <v>1125</v>
      </c>
      <c r="AD107" s="22"/>
      <c r="AE107" s="22" t="s">
        <v>1121</v>
      </c>
      <c r="AF107" s="22" t="s">
        <v>1122</v>
      </c>
      <c r="AG107" s="16"/>
      <c r="AH107" s="8"/>
      <c r="AI107" s="8"/>
      <c r="AJ107" s="8"/>
    </row>
    <row r="108" spans="1:36" customFormat="1" ht="12" customHeight="1" outlineLevel="1" x14ac:dyDescent="0.35">
      <c r="A108" s="6"/>
      <c r="B108" s="7"/>
      <c r="C108" s="17"/>
      <c r="D108" s="17"/>
      <c r="E108" s="17"/>
      <c r="F108" s="26"/>
      <c r="J108" s="162" t="s">
        <v>1002</v>
      </c>
      <c r="K108" s="499" t="s">
        <v>802</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 t="shared" ref="V108:V117" si="1">MIN(51,INT((P108 - DATE(YEAR(P108),1,1))/7))*7</f>
        <v>77</v>
      </c>
      <c r="W108" s="705">
        <f t="shared" ref="W108:W117" si="2">MIN(51,INT((Q108 - DATE(YEAR(Q108),1,1))/7))*7</f>
        <v>126</v>
      </c>
      <c r="X108" s="705">
        <f t="shared" ref="X108:X117" si="3">MIN(51,INT((R108 - DATE(YEAR(R108),1,1))/7))*7</f>
        <v>287</v>
      </c>
      <c r="Y108" s="32"/>
      <c r="Z108" s="705">
        <f t="shared" ref="Z108:Z117" si="4">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1003</v>
      </c>
      <c r="K109" s="500" t="s">
        <v>385</v>
      </c>
      <c r="L109" s="204">
        <v>0.24</v>
      </c>
      <c r="M109" s="205" t="b">
        <v>0</v>
      </c>
      <c r="N109" s="708">
        <f>V109</f>
        <v>77</v>
      </c>
      <c r="O109" s="165"/>
      <c r="P109" s="711">
        <f t="shared" si="0"/>
        <v>43549</v>
      </c>
      <c r="Q109" s="711">
        <f t="shared" ref="Q109:Q117" si="5">Q108</f>
        <v>43593</v>
      </c>
      <c r="R109" s="583">
        <v>43753</v>
      </c>
      <c r="S109" s="32"/>
      <c r="T109" s="709">
        <f>Periods!$G$21</f>
        <v>43572</v>
      </c>
      <c r="U109" s="32"/>
      <c r="V109" s="705">
        <f t="shared" si="1"/>
        <v>77</v>
      </c>
      <c r="W109" s="705">
        <f t="shared" si="2"/>
        <v>126</v>
      </c>
      <c r="X109" s="705">
        <f t="shared" si="3"/>
        <v>287</v>
      </c>
      <c r="Y109" s="32"/>
      <c r="Z109" s="705">
        <f t="shared" si="4"/>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J110" s="162" t="s">
        <v>1004</v>
      </c>
      <c r="K110" s="500" t="s">
        <v>775</v>
      </c>
      <c r="L110" s="204">
        <v>0.2</v>
      </c>
      <c r="M110" s="205" t="b">
        <v>0</v>
      </c>
      <c r="N110" s="708">
        <f>X110</f>
        <v>287</v>
      </c>
      <c r="O110" s="165"/>
      <c r="P110" s="711">
        <f t="shared" si="0"/>
        <v>43549</v>
      </c>
      <c r="Q110" s="711">
        <f t="shared" si="5"/>
        <v>43593</v>
      </c>
      <c r="R110" s="583">
        <v>43753</v>
      </c>
      <c r="S110" s="32"/>
      <c r="T110" s="710">
        <f t="shared" ref="T110:T117" si="8">T109</f>
        <v>43572</v>
      </c>
      <c r="U110" s="32"/>
      <c r="V110" s="705">
        <f t="shared" si="1"/>
        <v>77</v>
      </c>
      <c r="W110" s="705">
        <f t="shared" si="2"/>
        <v>126</v>
      </c>
      <c r="X110" s="705">
        <f t="shared" si="3"/>
        <v>287</v>
      </c>
      <c r="Y110" s="32"/>
      <c r="Z110" s="705">
        <f t="shared" si="4"/>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J111" s="162" t="s">
        <v>1005</v>
      </c>
      <c r="K111" s="500" t="s">
        <v>776</v>
      </c>
      <c r="L111" s="204">
        <v>0.08</v>
      </c>
      <c r="M111" s="205" t="b">
        <v>0</v>
      </c>
      <c r="N111" s="708">
        <f>W111</f>
        <v>126</v>
      </c>
      <c r="O111" s="165"/>
      <c r="P111" s="711">
        <f t="shared" si="0"/>
        <v>43549</v>
      </c>
      <c r="Q111" s="711">
        <f t="shared" si="5"/>
        <v>43593</v>
      </c>
      <c r="R111" s="583">
        <v>43753</v>
      </c>
      <c r="S111" s="32"/>
      <c r="T111" s="710">
        <f t="shared" si="8"/>
        <v>43572</v>
      </c>
      <c r="U111" s="32"/>
      <c r="V111" s="705">
        <f t="shared" si="1"/>
        <v>77</v>
      </c>
      <c r="W111" s="705">
        <f t="shared" si="2"/>
        <v>126</v>
      </c>
      <c r="X111" s="705">
        <f t="shared" si="3"/>
        <v>287</v>
      </c>
      <c r="Y111" s="32"/>
      <c r="Z111" s="705">
        <f t="shared" si="4"/>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1006</v>
      </c>
      <c r="K112" s="500" t="s">
        <v>777</v>
      </c>
      <c r="L112" s="204">
        <v>0.04</v>
      </c>
      <c r="M112" s="205" t="b">
        <v>0</v>
      </c>
      <c r="N112" s="708">
        <f>X112</f>
        <v>287</v>
      </c>
      <c r="O112" s="165"/>
      <c r="P112" s="711">
        <f t="shared" si="0"/>
        <v>43549</v>
      </c>
      <c r="Q112" s="711">
        <f t="shared" si="5"/>
        <v>43593</v>
      </c>
      <c r="R112" s="583">
        <v>43753</v>
      </c>
      <c r="S112" s="32"/>
      <c r="T112" s="710">
        <f t="shared" si="8"/>
        <v>43572</v>
      </c>
      <c r="U112" s="32"/>
      <c r="V112" s="705">
        <f t="shared" si="1"/>
        <v>77</v>
      </c>
      <c r="W112" s="705">
        <f t="shared" si="2"/>
        <v>126</v>
      </c>
      <c r="X112" s="705">
        <f t="shared" si="3"/>
        <v>287</v>
      </c>
      <c r="Y112" s="32"/>
      <c r="Z112" s="705">
        <f t="shared" si="4"/>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J113" s="162" t="s">
        <v>1007</v>
      </c>
      <c r="K113" s="500" t="s">
        <v>778</v>
      </c>
      <c r="L113" s="204">
        <v>0.14000000000000001</v>
      </c>
      <c r="M113" s="205" t="b">
        <v>0</v>
      </c>
      <c r="N113" s="708">
        <f>V113</f>
        <v>77</v>
      </c>
      <c r="O113" s="165"/>
      <c r="P113" s="711">
        <f t="shared" si="0"/>
        <v>43549</v>
      </c>
      <c r="Q113" s="711">
        <f t="shared" si="5"/>
        <v>43593</v>
      </c>
      <c r="R113" s="583">
        <v>43753</v>
      </c>
      <c r="S113" s="32"/>
      <c r="T113" s="709">
        <f>Periods!$K$22</f>
        <v>43593</v>
      </c>
      <c r="U113" s="32"/>
      <c r="V113" s="705">
        <f t="shared" si="1"/>
        <v>77</v>
      </c>
      <c r="W113" s="705">
        <f t="shared" si="2"/>
        <v>126</v>
      </c>
      <c r="X113" s="705">
        <f t="shared" si="3"/>
        <v>287</v>
      </c>
      <c r="Y113" s="32"/>
      <c r="Z113" s="705">
        <f t="shared" si="4"/>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J114" s="162" t="s">
        <v>1008</v>
      </c>
      <c r="K114" s="500" t="s">
        <v>779</v>
      </c>
      <c r="L114" s="204">
        <v>0.16</v>
      </c>
      <c r="M114" s="205" t="b">
        <v>0</v>
      </c>
      <c r="N114" s="708">
        <f>X114</f>
        <v>287</v>
      </c>
      <c r="O114" s="165"/>
      <c r="P114" s="711">
        <f t="shared" si="0"/>
        <v>43549</v>
      </c>
      <c r="Q114" s="711">
        <f t="shared" si="5"/>
        <v>43593</v>
      </c>
      <c r="R114" s="583">
        <v>43753</v>
      </c>
      <c r="S114" s="32"/>
      <c r="T114" s="710">
        <f>T113</f>
        <v>43593</v>
      </c>
      <c r="U114" s="32"/>
      <c r="V114" s="705">
        <f t="shared" si="1"/>
        <v>77</v>
      </c>
      <c r="W114" s="705">
        <f t="shared" si="2"/>
        <v>126</v>
      </c>
      <c r="X114" s="705">
        <f t="shared" si="3"/>
        <v>287</v>
      </c>
      <c r="Y114" s="32"/>
      <c r="Z114" s="705">
        <f t="shared" si="4"/>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1009</v>
      </c>
      <c r="K115" s="500" t="s">
        <v>780</v>
      </c>
      <c r="L115" s="204">
        <v>0.04</v>
      </c>
      <c r="M115" s="205" t="b">
        <v>0</v>
      </c>
      <c r="N115" s="708">
        <f>W115</f>
        <v>126</v>
      </c>
      <c r="O115" s="165"/>
      <c r="P115" s="711">
        <f t="shared" si="0"/>
        <v>43549</v>
      </c>
      <c r="Q115" s="711">
        <f t="shared" si="5"/>
        <v>43593</v>
      </c>
      <c r="R115" s="583">
        <v>43753</v>
      </c>
      <c r="S115" s="32"/>
      <c r="T115" s="709">
        <f>Periods!$M$23</f>
        <v>43614</v>
      </c>
      <c r="U115" s="32"/>
      <c r="V115" s="705">
        <f t="shared" si="1"/>
        <v>77</v>
      </c>
      <c r="W115" s="705">
        <f t="shared" si="2"/>
        <v>126</v>
      </c>
      <c r="X115" s="705">
        <f t="shared" si="3"/>
        <v>287</v>
      </c>
      <c r="Y115" s="32"/>
      <c r="Z115" s="705">
        <f t="shared" si="4"/>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1010</v>
      </c>
      <c r="K116" s="500" t="s">
        <v>781</v>
      </c>
      <c r="L116" s="204">
        <v>0.1</v>
      </c>
      <c r="M116" s="205" t="b">
        <v>0</v>
      </c>
      <c r="N116" s="708">
        <f>X116</f>
        <v>287</v>
      </c>
      <c r="O116" s="165"/>
      <c r="P116" s="711">
        <f t="shared" si="0"/>
        <v>43549</v>
      </c>
      <c r="Q116" s="711">
        <f t="shared" si="5"/>
        <v>43593</v>
      </c>
      <c r="R116" s="583">
        <v>43753</v>
      </c>
      <c r="S116" s="32"/>
      <c r="T116" s="710">
        <f t="shared" si="8"/>
        <v>43614</v>
      </c>
      <c r="U116" s="32"/>
      <c r="V116" s="705">
        <f t="shared" si="1"/>
        <v>77</v>
      </c>
      <c r="W116" s="705">
        <f t="shared" si="2"/>
        <v>126</v>
      </c>
      <c r="X116" s="705">
        <f t="shared" si="3"/>
        <v>287</v>
      </c>
      <c r="Y116" s="32"/>
      <c r="Z116" s="705">
        <f t="shared" si="4"/>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1011</v>
      </c>
      <c r="K117" s="501" t="s">
        <v>782</v>
      </c>
      <c r="L117" s="204">
        <v>0</v>
      </c>
      <c r="M117" s="205" t="b">
        <v>0</v>
      </c>
      <c r="N117" s="708">
        <f>X117</f>
        <v>287</v>
      </c>
      <c r="O117" s="165"/>
      <c r="P117" s="711">
        <f t="shared" si="0"/>
        <v>43549</v>
      </c>
      <c r="Q117" s="711">
        <f t="shared" si="5"/>
        <v>43593</v>
      </c>
      <c r="R117" s="583">
        <v>43753</v>
      </c>
      <c r="S117" s="32"/>
      <c r="T117" s="710">
        <f t="shared" si="8"/>
        <v>43614</v>
      </c>
      <c r="U117" s="32"/>
      <c r="V117" s="705">
        <f t="shared" si="1"/>
        <v>77</v>
      </c>
      <c r="W117" s="705">
        <f t="shared" si="2"/>
        <v>126</v>
      </c>
      <c r="X117" s="705">
        <f t="shared" si="3"/>
        <v>287</v>
      </c>
      <c r="Y117" s="32"/>
      <c r="Z117" s="705">
        <f t="shared" si="4"/>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896</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1151</v>
      </c>
      <c r="L31" s="29"/>
      <c r="N31" s="697" t="s">
        <v>1152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1038</v>
      </c>
      <c r="I78" s="180" t="s">
        <v>318</v>
      </c>
      <c r="J78" s="180" t="s">
        <v>315</v>
      </c>
      <c r="M78" s="181"/>
      <c r="N78" s="181" t="s">
        <v>1038</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28"/>
  <sheetViews>
    <sheetView topLeftCell="A32" zoomScale="80" zoomScaleNormal="80" workbookViewId="0">
      <selection activeCell="I80" sqref="I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932</v>
      </c>
      <c r="H31" s="701">
        <f>MIN(364,INT((I31 - DATE(YEAR(I31),1,1))))</f>
        <v>348</v>
      </c>
      <c r="I31" s="706">
        <v>43814</v>
      </c>
      <c r="J31" s="622" t="str">
        <f>IF(i_grain_income_date&gt;MAX($U$97:$AD$114),"","**ERROR**")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930</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931</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953</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751</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1202</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[3]General!G17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[3]General!G18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[3]General!G19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[3]General!G20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[3]General!G21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[3]General!G22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[3]General!G23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[3]General!G24</f>
        <v>ms</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[3]General!G25</f>
        <v>o</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[3]General!G26</f>
        <v>od</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[3]General!G27</f>
        <v>of</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[3]General!G28</f>
        <v>r</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[3]General!G29</f>
        <v>rd</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[3]General!G30</f>
        <v>v</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[3]General!G31</f>
        <v>w</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[3]General!G32</f>
        <v>wd</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[3]General!G33</f>
        <v>z</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[3]General!G34</f>
        <v>zd</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2"/>
      <c r="H64" s="159" t="s">
        <v>216</v>
      </c>
      <c r="I64" s="104">
        <f>I44</f>
        <v>83</v>
      </c>
      <c r="J64" s="104">
        <f t="shared" ref="J64:P64" si="2">J44</f>
        <v>90</v>
      </c>
      <c r="K64" s="104">
        <f t="shared" si="2"/>
        <v>97</v>
      </c>
      <c r="L64" s="104">
        <f t="shared" si="2"/>
        <v>104</v>
      </c>
      <c r="M64" s="104">
        <f t="shared" si="2"/>
        <v>111</v>
      </c>
      <c r="N64" s="104">
        <f t="shared" si="2"/>
        <v>118</v>
      </c>
      <c r="O64" s="104">
        <f t="shared" si="2"/>
        <v>125</v>
      </c>
      <c r="P64" s="104">
        <f t="shared" si="2"/>
        <v>132</v>
      </c>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5"/>
      <c r="H65" s="652" t="s">
        <v>371</v>
      </c>
      <c r="I65" s="235">
        <v>1</v>
      </c>
      <c r="J65" s="235">
        <v>1</v>
      </c>
      <c r="K65" s="235">
        <v>1</v>
      </c>
      <c r="L65" s="235">
        <v>1</v>
      </c>
      <c r="M65" s="235">
        <v>1</v>
      </c>
      <c r="N65" s="235">
        <v>1</v>
      </c>
      <c r="O65" s="235">
        <v>1</v>
      </c>
      <c r="P65" s="235">
        <v>1</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57</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58</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59</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60</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864</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865</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866</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1104</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2"/>
      <c r="H75" s="159" t="s">
        <v>788</v>
      </c>
      <c r="I75" s="35" t="s">
        <v>802</v>
      </c>
      <c r="J75" s="35" t="s">
        <v>385</v>
      </c>
      <c r="K75" s="26" t="s">
        <v>775</v>
      </c>
      <c r="L75" s="26" t="s">
        <v>776</v>
      </c>
      <c r="M75" s="26" t="s">
        <v>777</v>
      </c>
      <c r="N75" s="35" t="s">
        <v>778</v>
      </c>
      <c r="O75" s="35" t="s">
        <v>779</v>
      </c>
      <c r="P75" s="35" t="s">
        <v>780</v>
      </c>
      <c r="Q75" s="35" t="s">
        <v>781</v>
      </c>
      <c r="R75" s="35" t="s">
        <v>782</v>
      </c>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5"/>
      <c r="H76" s="652" t="str">
        <f t="shared" ref="H76:H93" si="3">H45</f>
        <v>b</v>
      </c>
      <c r="I76" s="235">
        <v>1</v>
      </c>
      <c r="J76" s="235">
        <v>0.8</v>
      </c>
      <c r="K76" s="235">
        <v>1</v>
      </c>
      <c r="L76" s="235">
        <v>0.8</v>
      </c>
      <c r="M76" s="235">
        <v>1</v>
      </c>
      <c r="N76" s="235">
        <v>0.8</v>
      </c>
      <c r="O76" s="235">
        <v>1</v>
      </c>
      <c r="P76" s="235">
        <v>0.8</v>
      </c>
      <c r="Q76" s="235">
        <v>1</v>
      </c>
      <c r="R76" s="235">
        <v>0.8</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si="3"/>
        <v>bd</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f</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h</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i</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k</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l</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ms</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o</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od</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of</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r</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rd</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v</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w</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wd</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 t="shared" si="3"/>
        <v>z</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 t="shared" si="3"/>
        <v>zd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x14ac:dyDescent="0.35">
      <c r="A95" s="6"/>
      <c r="B95" s="7"/>
      <c r="C95" s="17"/>
      <c r="D95" s="17"/>
      <c r="E95" s="17"/>
      <c r="F95" s="26"/>
      <c r="G95" s="196" t="s">
        <v>262</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t="s">
        <v>99</v>
      </c>
      <c r="I96" s="35" t="s">
        <v>802</v>
      </c>
      <c r="J96" s="35" t="s">
        <v>385</v>
      </c>
      <c r="K96" s="26" t="s">
        <v>775</v>
      </c>
      <c r="L96" s="26" t="s">
        <v>776</v>
      </c>
      <c r="M96" s="26" t="s">
        <v>777</v>
      </c>
      <c r="N96" s="35" t="s">
        <v>778</v>
      </c>
      <c r="O96" s="35" t="s">
        <v>779</v>
      </c>
      <c r="P96" s="35" t="s">
        <v>780</v>
      </c>
      <c r="Q96" s="35" t="s">
        <v>781</v>
      </c>
      <c r="R96" s="35" t="s">
        <v>782</v>
      </c>
      <c r="S96" s="35"/>
      <c r="T96" s="35" t="s">
        <v>99</v>
      </c>
      <c r="U96" s="35" t="s">
        <v>802</v>
      </c>
      <c r="V96" s="35" t="s">
        <v>385</v>
      </c>
      <c r="W96" s="26" t="s">
        <v>775</v>
      </c>
      <c r="X96" s="26" t="s">
        <v>776</v>
      </c>
      <c r="Y96" s="26" t="s">
        <v>777</v>
      </c>
      <c r="Z96" s="35" t="s">
        <v>778</v>
      </c>
      <c r="AA96" s="35" t="s">
        <v>779</v>
      </c>
      <c r="AB96" s="35" t="s">
        <v>780</v>
      </c>
      <c r="AC96" s="35" t="s">
        <v>781</v>
      </c>
      <c r="AD96" s="35" t="s">
        <v>782</v>
      </c>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outlineLevel="1" x14ac:dyDescent="0.35">
      <c r="A97" s="6"/>
      <c r="B97" s="7"/>
      <c r="C97" s="17"/>
      <c r="D97" s="17"/>
      <c r="E97" s="17"/>
      <c r="F97" s="26"/>
      <c r="G97" s="34"/>
      <c r="H97" s="652" t="str">
        <f>General!G17</f>
        <v>b</v>
      </c>
      <c r="I97" s="703">
        <f>Periods!$F$21</f>
        <v>43549</v>
      </c>
      <c r="J97" s="703">
        <f>Periods!$F$21</f>
        <v>43549</v>
      </c>
      <c r="K97" s="703">
        <f>Periods!$F$21</f>
        <v>43549</v>
      </c>
      <c r="L97" s="703">
        <f>Periods!$F$21</f>
        <v>43549</v>
      </c>
      <c r="M97" s="703">
        <f>Periods!$F$21</f>
        <v>43549</v>
      </c>
      <c r="N97" s="703">
        <f>Periods!$F$21</f>
        <v>43549</v>
      </c>
      <c r="O97" s="703">
        <f>Periods!$F$21</f>
        <v>43549</v>
      </c>
      <c r="P97" s="703">
        <f>Periods!$F$21</f>
        <v>43549</v>
      </c>
      <c r="Q97" s="703">
        <f>Periods!$F$21</f>
        <v>43549</v>
      </c>
      <c r="R97" s="703">
        <f>Periods!$F$21</f>
        <v>43549</v>
      </c>
      <c r="S97" s="35"/>
      <c r="T97" s="652" t="str">
        <f>H97</f>
        <v>b</v>
      </c>
      <c r="U97" s="701">
        <f>MIN(364,INT((I97 - DATE(YEAR(I97),1,1))))</f>
        <v>83</v>
      </c>
      <c r="V97" s="701">
        <f t="shared" ref="V97:AD97" si="4">MIN(364,INT((J97 - DATE(YEAR(J97),1,1))))</f>
        <v>83</v>
      </c>
      <c r="W97" s="701">
        <f t="shared" si="4"/>
        <v>83</v>
      </c>
      <c r="X97" s="701">
        <f t="shared" si="4"/>
        <v>83</v>
      </c>
      <c r="Y97" s="701">
        <f t="shared" si="4"/>
        <v>83</v>
      </c>
      <c r="Z97" s="701">
        <f t="shared" si="4"/>
        <v>83</v>
      </c>
      <c r="AA97" s="701">
        <f t="shared" si="4"/>
        <v>83</v>
      </c>
      <c r="AB97" s="701">
        <f t="shared" si="4"/>
        <v>83</v>
      </c>
      <c r="AC97" s="701">
        <f t="shared" si="4"/>
        <v>83</v>
      </c>
      <c r="AD97" s="701">
        <f t="shared" si="4"/>
        <v>83</v>
      </c>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652" t="str">
        <f>General!G18</f>
        <v>bd</v>
      </c>
      <c r="I98" s="703">
        <f>Periods!$F$21</f>
        <v>43549</v>
      </c>
      <c r="J98" s="703">
        <f>Periods!$F$21</f>
        <v>43549</v>
      </c>
      <c r="K98" s="703">
        <f>Periods!$F$21</f>
        <v>43549</v>
      </c>
      <c r="L98" s="703">
        <f>Periods!$F$21</f>
        <v>43549</v>
      </c>
      <c r="M98" s="703">
        <f>Periods!$F$21</f>
        <v>43549</v>
      </c>
      <c r="N98" s="703">
        <f>Periods!$F$21</f>
        <v>43549</v>
      </c>
      <c r="O98" s="703">
        <f>Periods!$F$21</f>
        <v>43549</v>
      </c>
      <c r="P98" s="703">
        <f>Periods!$F$21</f>
        <v>43549</v>
      </c>
      <c r="Q98" s="703">
        <f>Periods!$F$21</f>
        <v>43549</v>
      </c>
      <c r="R98" s="703">
        <f>Periods!$F$21</f>
        <v>43549</v>
      </c>
      <c r="S98" s="35"/>
      <c r="T98" s="652" t="str">
        <f t="shared" ref="T98:T114" si="5">H98</f>
        <v>bd</v>
      </c>
      <c r="U98" s="701">
        <f t="shared" ref="U98:U114" si="6">MIN(364,INT((I98 - DATE(YEAR(I98),1,1))))</f>
        <v>83</v>
      </c>
      <c r="V98" s="701">
        <f t="shared" ref="V98:V114" si="7">MIN(364,INT((J98 - DATE(YEAR(J98),1,1))))</f>
        <v>83</v>
      </c>
      <c r="W98" s="701">
        <f t="shared" ref="W98:W114" si="8">MIN(364,INT((K98 - DATE(YEAR(K98),1,1))))</f>
        <v>83</v>
      </c>
      <c r="X98" s="701">
        <f t="shared" ref="X98:X114" si="9">MIN(364,INT((L98 - DATE(YEAR(L98),1,1))))</f>
        <v>83</v>
      </c>
      <c r="Y98" s="701">
        <f t="shared" ref="Y98:Y114" si="10">MIN(364,INT((M98 - DATE(YEAR(M98),1,1))))</f>
        <v>83</v>
      </c>
      <c r="Z98" s="701">
        <f t="shared" ref="Z98:Z114" si="11">MIN(364,INT((N98 - DATE(YEAR(N98),1,1))))</f>
        <v>83</v>
      </c>
      <c r="AA98" s="701">
        <f t="shared" ref="AA98:AA114" si="12">MIN(364,INT((O98 - DATE(YEAR(O98),1,1))))</f>
        <v>83</v>
      </c>
      <c r="AB98" s="701">
        <f t="shared" ref="AB98:AB114" si="13">MIN(364,INT((P98 - DATE(YEAR(P98),1,1))))</f>
        <v>83</v>
      </c>
      <c r="AC98" s="701">
        <f t="shared" ref="AC98:AC114" si="14">MIN(364,INT((Q98 - DATE(YEAR(Q98),1,1))))</f>
        <v>83</v>
      </c>
      <c r="AD98" s="701">
        <f t="shared" ref="AD98:AD114" si="15">MIN(364,INT((R98 - DATE(YEAR(R98),1,1))))</f>
        <v>83</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General!G19</f>
        <v>f</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 t="shared" si="5"/>
        <v>f</v>
      </c>
      <c r="U99" s="701">
        <f t="shared" si="6"/>
        <v>83</v>
      </c>
      <c r="V99" s="701">
        <f t="shared" si="7"/>
        <v>83</v>
      </c>
      <c r="W99" s="701">
        <f t="shared" si="8"/>
        <v>83</v>
      </c>
      <c r="X99" s="701">
        <f t="shared" si="9"/>
        <v>83</v>
      </c>
      <c r="Y99" s="701">
        <f t="shared" si="10"/>
        <v>83</v>
      </c>
      <c r="Z99" s="701">
        <f t="shared" si="11"/>
        <v>83</v>
      </c>
      <c r="AA99" s="701">
        <f t="shared" si="12"/>
        <v>83</v>
      </c>
      <c r="AB99" s="701">
        <f t="shared" si="13"/>
        <v>83</v>
      </c>
      <c r="AC99" s="701">
        <f t="shared" si="14"/>
        <v>83</v>
      </c>
      <c r="AD99" s="701">
        <f t="shared" si="15"/>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General!G20</f>
        <v>h</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si="5"/>
        <v>h</v>
      </c>
      <c r="U100" s="701">
        <f t="shared" si="6"/>
        <v>83</v>
      </c>
      <c r="V100" s="701">
        <f t="shared" si="7"/>
        <v>83</v>
      </c>
      <c r="W100" s="701">
        <f t="shared" si="8"/>
        <v>83</v>
      </c>
      <c r="X100" s="701">
        <f t="shared" si="9"/>
        <v>83</v>
      </c>
      <c r="Y100" s="701">
        <f t="shared" si="10"/>
        <v>83</v>
      </c>
      <c r="Z100" s="701">
        <f t="shared" si="11"/>
        <v>83</v>
      </c>
      <c r="AA100" s="701">
        <f t="shared" si="12"/>
        <v>83</v>
      </c>
      <c r="AB100" s="701">
        <f t="shared" si="13"/>
        <v>83</v>
      </c>
      <c r="AC100" s="701">
        <f t="shared" si="14"/>
        <v>83</v>
      </c>
      <c r="AD100" s="701">
        <f t="shared" si="15"/>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General!G21</f>
        <v>i</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i</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General!G22</f>
        <v>k</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k</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General!G23</f>
        <v>l</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l</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General!G24</f>
        <v>ms</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ref="T104" si="16">H104</f>
        <v>ms</v>
      </c>
      <c r="U104" s="701">
        <f t="shared" ref="U104" si="17">MIN(364,INT((I104 - DATE(YEAR(I104),1,1))))</f>
        <v>83</v>
      </c>
      <c r="V104" s="701">
        <f t="shared" ref="V104" si="18">MIN(364,INT((J104 - DATE(YEAR(J104),1,1))))</f>
        <v>83</v>
      </c>
      <c r="W104" s="701">
        <f t="shared" ref="W104" si="19">MIN(364,INT((K104 - DATE(YEAR(K104),1,1))))</f>
        <v>83</v>
      </c>
      <c r="X104" s="701">
        <f t="shared" ref="X104" si="20">MIN(364,INT((L104 - DATE(YEAR(L104),1,1))))</f>
        <v>83</v>
      </c>
      <c r="Y104" s="701">
        <f t="shared" ref="Y104" si="21">MIN(364,INT((M104 - DATE(YEAR(M104),1,1))))</f>
        <v>83</v>
      </c>
      <c r="Z104" s="701">
        <f t="shared" ref="Z104" si="22">MIN(364,INT((N104 - DATE(YEAR(N104),1,1))))</f>
        <v>83</v>
      </c>
      <c r="AA104" s="701">
        <f t="shared" ref="AA104" si="23">MIN(364,INT((O104 - DATE(YEAR(O104),1,1))))</f>
        <v>83</v>
      </c>
      <c r="AB104" s="701">
        <f t="shared" ref="AB104" si="24">MIN(364,INT((P104 - DATE(YEAR(P104),1,1))))</f>
        <v>83</v>
      </c>
      <c r="AC104" s="701">
        <f t="shared" ref="AC104" si="25">MIN(364,INT((Q104 - DATE(YEAR(Q104),1,1))))</f>
        <v>83</v>
      </c>
      <c r="AD104" s="701">
        <f t="shared" ref="AD104" si="26">MIN(364,INT((R104 - DATE(YEAR(R104),1,1))))</f>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General!G25</f>
        <v>o</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o</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General!G26</f>
        <v>od</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si="5"/>
        <v>od</v>
      </c>
      <c r="U106" s="701">
        <f t="shared" si="6"/>
        <v>83</v>
      </c>
      <c r="V106" s="701">
        <f t="shared" si="7"/>
        <v>83</v>
      </c>
      <c r="W106" s="701">
        <f t="shared" si="8"/>
        <v>83</v>
      </c>
      <c r="X106" s="701">
        <f t="shared" si="9"/>
        <v>83</v>
      </c>
      <c r="Y106" s="701">
        <f t="shared" si="10"/>
        <v>83</v>
      </c>
      <c r="Z106" s="701">
        <f t="shared" si="11"/>
        <v>83</v>
      </c>
      <c r="AA106" s="701">
        <f t="shared" si="12"/>
        <v>83</v>
      </c>
      <c r="AB106" s="701">
        <f t="shared" si="13"/>
        <v>83</v>
      </c>
      <c r="AC106" s="701">
        <f t="shared" si="14"/>
        <v>83</v>
      </c>
      <c r="AD106" s="701">
        <f t="shared" si="15"/>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General!G27</f>
        <v>of</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si="5"/>
        <v>of</v>
      </c>
      <c r="U107" s="701">
        <f t="shared" si="6"/>
        <v>83</v>
      </c>
      <c r="V107" s="701">
        <f t="shared" si="7"/>
        <v>83</v>
      </c>
      <c r="W107" s="701">
        <f t="shared" si="8"/>
        <v>83</v>
      </c>
      <c r="X107" s="701">
        <f t="shared" si="9"/>
        <v>83</v>
      </c>
      <c r="Y107" s="701">
        <f t="shared" si="10"/>
        <v>83</v>
      </c>
      <c r="Z107" s="701">
        <f t="shared" si="11"/>
        <v>83</v>
      </c>
      <c r="AA107" s="701">
        <f t="shared" si="12"/>
        <v>83</v>
      </c>
      <c r="AB107" s="701">
        <f t="shared" si="13"/>
        <v>83</v>
      </c>
      <c r="AC107" s="701">
        <f t="shared" si="14"/>
        <v>83</v>
      </c>
      <c r="AD107" s="701">
        <f t="shared" si="15"/>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General!G28</f>
        <v>r</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r</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General!G29</f>
        <v>rd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rd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General!G30</f>
        <v>v</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v</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General!G31</f>
        <v>w</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w</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General!G32</f>
        <v>wd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5"/>
        <v>wd</v>
      </c>
      <c r="U112" s="701">
        <f t="shared" si="6"/>
        <v>83</v>
      </c>
      <c r="V112" s="701">
        <f t="shared" si="7"/>
        <v>83</v>
      </c>
      <c r="W112" s="701">
        <f t="shared" si="8"/>
        <v>83</v>
      </c>
      <c r="X112" s="701">
        <f t="shared" si="9"/>
        <v>83</v>
      </c>
      <c r="Y112" s="701">
        <f t="shared" si="10"/>
        <v>83</v>
      </c>
      <c r="Z112" s="701">
        <f t="shared" si="11"/>
        <v>83</v>
      </c>
      <c r="AA112" s="701">
        <f t="shared" si="12"/>
        <v>83</v>
      </c>
      <c r="AB112" s="701">
        <f t="shared" si="13"/>
        <v>83</v>
      </c>
      <c r="AC112" s="701">
        <f t="shared" si="14"/>
        <v>83</v>
      </c>
      <c r="AD112" s="701">
        <f t="shared" si="15"/>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General!G33</f>
        <v>z</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5"/>
        <v>z</v>
      </c>
      <c r="U113" s="701">
        <f t="shared" si="6"/>
        <v>83</v>
      </c>
      <c r="V113" s="701">
        <f t="shared" si="7"/>
        <v>83</v>
      </c>
      <c r="W113" s="701">
        <f t="shared" si="8"/>
        <v>83</v>
      </c>
      <c r="X113" s="701">
        <f t="shared" si="9"/>
        <v>83</v>
      </c>
      <c r="Y113" s="701">
        <f t="shared" si="10"/>
        <v>83</v>
      </c>
      <c r="Z113" s="701">
        <f t="shared" si="11"/>
        <v>83</v>
      </c>
      <c r="AA113" s="701">
        <f t="shared" si="12"/>
        <v>83</v>
      </c>
      <c r="AB113" s="701">
        <f t="shared" si="13"/>
        <v>83</v>
      </c>
      <c r="AC113" s="701">
        <f t="shared" si="14"/>
        <v>83</v>
      </c>
      <c r="AD113" s="701">
        <f t="shared" si="15"/>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General!G34</f>
        <v>zd</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5"/>
        <v>zd</v>
      </c>
      <c r="U114" s="701">
        <f t="shared" si="6"/>
        <v>83</v>
      </c>
      <c r="V114" s="701">
        <f t="shared" si="7"/>
        <v>83</v>
      </c>
      <c r="W114" s="701">
        <f t="shared" si="8"/>
        <v>83</v>
      </c>
      <c r="X114" s="701">
        <f t="shared" si="9"/>
        <v>83</v>
      </c>
      <c r="Y114" s="701">
        <f t="shared" si="10"/>
        <v>83</v>
      </c>
      <c r="Z114" s="701">
        <f t="shared" si="11"/>
        <v>83</v>
      </c>
      <c r="AA114" s="701">
        <f t="shared" si="12"/>
        <v>83</v>
      </c>
      <c r="AB114" s="701">
        <f t="shared" si="13"/>
        <v>83</v>
      </c>
      <c r="AC114" s="701">
        <f t="shared" si="14"/>
        <v>83</v>
      </c>
      <c r="AD114" s="701">
        <f t="shared" si="15"/>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35" t="s">
        <v>222</v>
      </c>
      <c r="I116" s="701">
        <f>MIN(364,INT((J116 - DATE(YEAR(J116),1,1))))</f>
        <v>304</v>
      </c>
      <c r="J116" s="703">
        <v>43770</v>
      </c>
      <c r="K116" s="26"/>
      <c r="L116" s="26"/>
      <c r="M116" s="26"/>
      <c r="N116" s="35"/>
      <c r="O116" s="35"/>
      <c r="P116" s="35"/>
      <c r="Q116" s="35"/>
      <c r="R116" s="35"/>
      <c r="S116" s="35"/>
      <c r="T116" s="35"/>
      <c r="U116" s="35"/>
      <c r="V116" s="35"/>
      <c r="W116" s="35"/>
      <c r="X116" s="35"/>
      <c r="Y116" s="35"/>
      <c r="Z116" s="35"/>
      <c r="AA116" s="35"/>
      <c r="AB116" s="35"/>
      <c r="AC116" s="35"/>
      <c r="AD116" s="35"/>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x14ac:dyDescent="0.35">
      <c r="A119" s="6"/>
      <c r="B119" s="7"/>
      <c r="C119" s="17"/>
      <c r="D119" s="17"/>
      <c r="E119" s="17"/>
      <c r="F119" s="26"/>
      <c r="G119" s="490" t="s">
        <v>229</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x14ac:dyDescent="0.35">
      <c r="A120" s="6"/>
      <c r="B120" s="7"/>
      <c r="C120" s="17"/>
      <c r="D120" s="17"/>
      <c r="E120" s="17"/>
      <c r="F120" s="26"/>
      <c r="G120" s="852"/>
      <c r="H120" s="35" t="s">
        <v>1154</v>
      </c>
      <c r="I120" s="228" t="b">
        <v>0</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3.4" customHeight="1" outlineLevel="1" x14ac:dyDescent="0.35">
      <c r="A121" s="6"/>
      <c r="B121" s="7"/>
      <c r="C121" s="17"/>
      <c r="D121" s="17"/>
      <c r="E121" s="17"/>
      <c r="F121" s="26"/>
      <c r="G121" s="34"/>
      <c r="H121" s="35" t="s">
        <v>230</v>
      </c>
      <c r="I121" s="228">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41" t="s">
        <v>24</v>
      </c>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1:93"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3"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3"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7" t="s">
        <v>1180</v>
      </c>
      <c r="I134" s="867"/>
      <c r="J134" s="867" t="s">
        <v>1197</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63</v>
      </c>
      <c r="I136" s="23"/>
      <c r="J136" s="24" t="s">
        <v>63</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9">
        <v>87</v>
      </c>
      <c r="J137" s="230">
        <f t="shared" ref="J137" si="27">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328</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7" t="s">
        <v>329</v>
      </c>
      <c r="J148" s="232"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8" t="s">
        <v>336</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258</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335</v>
      </c>
      <c r="I159" s="23" t="s">
        <v>334</v>
      </c>
      <c r="J159" s="23" t="s">
        <v>332</v>
      </c>
      <c r="K159" s="23" t="s">
        <v>333</v>
      </c>
      <c r="L159" s="23" t="s">
        <v>331</v>
      </c>
      <c r="M159" s="23" t="s">
        <v>330</v>
      </c>
      <c r="N159" s="22" t="s">
        <v>799</v>
      </c>
      <c r="O159" s="22"/>
      <c r="P159" s="22"/>
      <c r="Q159" s="22" t="s">
        <v>774</v>
      </c>
      <c r="R159" s="22"/>
      <c r="S159" s="22"/>
      <c r="T159" s="22" t="s">
        <v>1196</v>
      </c>
      <c r="U159" s="22"/>
      <c r="V159" s="22" t="s">
        <v>1159</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69" si="28">_xlfn.CONCAT(H160:M160)</f>
        <v>AAAA2A1a</v>
      </c>
      <c r="H160" s="670" t="s">
        <v>23</v>
      </c>
      <c r="I160" s="670" t="s">
        <v>23</v>
      </c>
      <c r="J160" s="670" t="s">
        <v>23</v>
      </c>
      <c r="K160" s="670" t="s">
        <v>1144</v>
      </c>
      <c r="L160" s="670" t="s">
        <v>223</v>
      </c>
      <c r="M160" s="671" t="s">
        <v>71</v>
      </c>
      <c r="N160" t="b">
        <f>AND(COUNTIF(G161:$G$170,G160))</f>
        <v>0</v>
      </c>
      <c r="O160" s="33" t="s">
        <v>23</v>
      </c>
      <c r="Q160" s="248" t="b">
        <v>1</v>
      </c>
      <c r="T160" s="248">
        <f>IF(OR(M160="a",M160="a2",M160="sp"),0,1)</f>
        <v>0</v>
      </c>
      <c r="V160" s="229">
        <f>1-T160</f>
        <v>1</v>
      </c>
      <c r="AX160" s="16"/>
      <c r="AY160" s="8"/>
      <c r="AZ160" s="8"/>
      <c r="BA160" s="8"/>
    </row>
    <row r="161" spans="1:53" ht="14.5" outlineLevel="1" x14ac:dyDescent="0.35">
      <c r="A161" s="6"/>
      <c r="B161" s="7"/>
      <c r="C161" s="17"/>
      <c r="D161" s="17"/>
      <c r="E161" s="17"/>
      <c r="F161" s="26"/>
      <c r="G161" t="str">
        <f t="shared" si="28"/>
        <v>GGGGAg1a2</v>
      </c>
      <c r="H161" s="670" t="s">
        <v>148</v>
      </c>
      <c r="I161" s="670" t="s">
        <v>148</v>
      </c>
      <c r="J161" s="670" t="s">
        <v>148</v>
      </c>
      <c r="K161" s="670" t="s">
        <v>148</v>
      </c>
      <c r="L161" s="670" t="s">
        <v>1140</v>
      </c>
      <c r="M161" s="670" t="s">
        <v>804</v>
      </c>
      <c r="N161" t="b">
        <f>AND(COUNTIF(G162:$G$170,G161))</f>
        <v>0</v>
      </c>
      <c r="O161" s="33" t="s">
        <v>1117</v>
      </c>
      <c r="Q161" s="248" t="b">
        <v>1</v>
      </c>
      <c r="T161" s="248">
        <f t="shared" ref="T161:T170" si="29">IF(OR(M161="a",M161="a2",M161="sp"),0,1)</f>
        <v>0</v>
      </c>
      <c r="V161" s="229">
        <f t="shared" ref="V161:V170" si="30">1-T161</f>
        <v>1</v>
      </c>
      <c r="AX161" s="16"/>
      <c r="AY161" s="8"/>
      <c r="AZ161" s="8"/>
      <c r="BA161" s="8"/>
    </row>
    <row r="162" spans="1:53" ht="14.5" outlineLevel="1" x14ac:dyDescent="0.35">
      <c r="A162" s="6"/>
      <c r="B162" s="7"/>
      <c r="C162" s="17"/>
      <c r="D162" s="17"/>
      <c r="E162" s="17"/>
      <c r="F162" s="26"/>
      <c r="G162" t="str">
        <f t="shared" ref="G162" si="31">_xlfn.CONCAT(H162:M162)</f>
        <v>GGGGSg1a2</v>
      </c>
      <c r="H162" s="670" t="s">
        <v>148</v>
      </c>
      <c r="I162" s="670" t="s">
        <v>148</v>
      </c>
      <c r="J162" s="670" t="s">
        <v>148</v>
      </c>
      <c r="K162" s="670" t="s">
        <v>148</v>
      </c>
      <c r="L162" s="670" t="s">
        <v>1142</v>
      </c>
      <c r="M162" s="670" t="s">
        <v>804</v>
      </c>
      <c r="N162" t="b">
        <f>AND(COUNTIF(G163:$G$170,G162))</f>
        <v>0</v>
      </c>
      <c r="O162" s="33" t="s">
        <v>1117</v>
      </c>
      <c r="Q162" s="248" t="b">
        <v>1</v>
      </c>
      <c r="T162" s="248">
        <f t="shared" si="29"/>
        <v>0</v>
      </c>
      <c r="V162" s="229">
        <f t="shared" si="30"/>
        <v>1</v>
      </c>
      <c r="AX162" s="16"/>
      <c r="AY162" s="8"/>
      <c r="AZ162" s="8"/>
      <c r="BA162" s="8"/>
    </row>
    <row r="163" spans="1:53" ht="14.5" outlineLevel="1" x14ac:dyDescent="0.35">
      <c r="A163" s="6"/>
      <c r="B163" s="7"/>
      <c r="C163" s="17"/>
      <c r="D163" s="17"/>
      <c r="E163" s="17"/>
      <c r="F163" s="26"/>
      <c r="G163" t="str">
        <f t="shared" si="28"/>
        <v>GGGAg2Na2</v>
      </c>
      <c r="H163" s="670" t="s">
        <v>148</v>
      </c>
      <c r="I163" s="670" t="s">
        <v>148</v>
      </c>
      <c r="J163" s="670" t="s">
        <v>148</v>
      </c>
      <c r="K163" s="670" t="s">
        <v>1143</v>
      </c>
      <c r="L163" s="670" t="s">
        <v>76</v>
      </c>
      <c r="M163" s="670" t="s">
        <v>804</v>
      </c>
      <c r="N163" t="b">
        <f>AND(COUNTIF(G164:$G$170,G163))</f>
        <v>0</v>
      </c>
      <c r="O163" s="33" t="s">
        <v>1117</v>
      </c>
      <c r="Q163" s="248" t="b">
        <v>1</v>
      </c>
      <c r="T163" s="248">
        <f t="shared" si="29"/>
        <v>0</v>
      </c>
      <c r="V163" s="229">
        <f t="shared" si="30"/>
        <v>1</v>
      </c>
      <c r="AX163" s="16"/>
      <c r="AY163" s="8"/>
      <c r="AZ163" s="8"/>
      <c r="BA163" s="8"/>
    </row>
    <row r="164" spans="1:53" ht="14.5" outlineLevel="1" x14ac:dyDescent="0.35">
      <c r="A164" s="6"/>
      <c r="B164" s="7"/>
      <c r="C164" s="17"/>
      <c r="D164" s="17"/>
      <c r="E164" s="17"/>
      <c r="F164" s="26"/>
      <c r="G164" t="str">
        <f t="shared" si="28"/>
        <v>GGGAg2Ea2</v>
      </c>
      <c r="H164" s="670" t="s">
        <v>148</v>
      </c>
      <c r="I164" s="670" t="s">
        <v>148</v>
      </c>
      <c r="J164" s="670" t="s">
        <v>148</v>
      </c>
      <c r="K164" s="670" t="s">
        <v>1143</v>
      </c>
      <c r="L164" s="670" t="s">
        <v>77</v>
      </c>
      <c r="M164" s="670" t="s">
        <v>804</v>
      </c>
      <c r="N164" t="b">
        <f>AND(COUNTIF(G165:$G$170,G164))</f>
        <v>0</v>
      </c>
      <c r="O164" s="33" t="s">
        <v>1117</v>
      </c>
      <c r="Q164" s="248" t="b">
        <v>1</v>
      </c>
      <c r="T164" s="248">
        <f t="shared" si="29"/>
        <v>0</v>
      </c>
      <c r="V164" s="229">
        <f t="shared" si="30"/>
        <v>1</v>
      </c>
      <c r="AX164" s="16"/>
      <c r="AY164" s="8"/>
      <c r="AZ164" s="8"/>
      <c r="BA164" s="8"/>
    </row>
    <row r="165" spans="1:53" ht="14.5" outlineLevel="1" x14ac:dyDescent="0.35">
      <c r="A165" s="6"/>
      <c r="B165" s="7"/>
      <c r="C165" s="17"/>
      <c r="D165" s="17"/>
      <c r="E165" s="17"/>
      <c r="F165" s="26"/>
      <c r="G165" t="str">
        <f t="shared" si="28"/>
        <v>GGGAg2OFa2</v>
      </c>
      <c r="H165" s="670" t="s">
        <v>148</v>
      </c>
      <c r="I165" s="670" t="s">
        <v>148</v>
      </c>
      <c r="J165" s="670" t="s">
        <v>148</v>
      </c>
      <c r="K165" s="670" t="s">
        <v>1143</v>
      </c>
      <c r="L165" s="670" t="s">
        <v>149</v>
      </c>
      <c r="M165" s="670" t="s">
        <v>804</v>
      </c>
      <c r="N165" t="b">
        <f>AND(COUNTIF(G166:$G$170,G165))</f>
        <v>0</v>
      </c>
      <c r="O165" s="33" t="s">
        <v>1117</v>
      </c>
      <c r="Q165" s="248" t="b">
        <v>1</v>
      </c>
      <c r="T165" s="248">
        <f t="shared" si="29"/>
        <v>0</v>
      </c>
      <c r="V165" s="229">
        <f t="shared" si="30"/>
        <v>1</v>
      </c>
      <c r="AX165" s="16"/>
      <c r="AY165" s="8"/>
      <c r="AZ165" s="8"/>
      <c r="BA165" s="8"/>
    </row>
    <row r="166" spans="1:53" ht="14.5" outlineLevel="1" x14ac:dyDescent="0.35">
      <c r="A166" s="6"/>
      <c r="B166" s="7"/>
      <c r="C166" s="17"/>
      <c r="D166" s="17"/>
      <c r="E166" s="17"/>
      <c r="F166" s="26"/>
      <c r="G166" t="str">
        <f t="shared" si="28"/>
        <v>GGGC1Na2</v>
      </c>
      <c r="H166" s="670" t="s">
        <v>148</v>
      </c>
      <c r="I166" s="670" t="s">
        <v>148</v>
      </c>
      <c r="J166" s="670" t="s">
        <v>148</v>
      </c>
      <c r="K166" s="670" t="s">
        <v>224</v>
      </c>
      <c r="L166" s="670" t="s">
        <v>76</v>
      </c>
      <c r="M166" s="670" t="s">
        <v>804</v>
      </c>
      <c r="N166" t="b">
        <f>AND(COUNTIF(G167:$G$170,G166))</f>
        <v>0</v>
      </c>
      <c r="O166" s="33" t="s">
        <v>1117</v>
      </c>
      <c r="Q166" s="248" t="b">
        <v>1</v>
      </c>
      <c r="T166" s="248">
        <f t="shared" si="29"/>
        <v>0</v>
      </c>
      <c r="V166" s="229">
        <f t="shared" si="30"/>
        <v>1</v>
      </c>
      <c r="AX166" s="16"/>
      <c r="AY166" s="8"/>
      <c r="AZ166" s="8"/>
      <c r="BA166" s="8"/>
    </row>
    <row r="167" spans="1:53" ht="14.5" outlineLevel="1" x14ac:dyDescent="0.35">
      <c r="A167" s="6"/>
      <c r="B167" s="7"/>
      <c r="C167" s="17"/>
      <c r="D167" s="17"/>
      <c r="E167" s="17"/>
      <c r="F167" s="26"/>
      <c r="G167" t="str">
        <f t="shared" si="28"/>
        <v>GGGC1Ea2</v>
      </c>
      <c r="H167" s="670" t="s">
        <v>148</v>
      </c>
      <c r="I167" s="670" t="s">
        <v>148</v>
      </c>
      <c r="J167" s="670" t="s">
        <v>148</v>
      </c>
      <c r="K167" s="670" t="s">
        <v>224</v>
      </c>
      <c r="L167" s="670" t="s">
        <v>77</v>
      </c>
      <c r="M167" s="670" t="s">
        <v>804</v>
      </c>
      <c r="N167" t="b">
        <f>AND(COUNTIF(G168:$G$170,G167))</f>
        <v>0</v>
      </c>
      <c r="O167" s="33" t="s">
        <v>1117</v>
      </c>
      <c r="Q167" s="248" t="b">
        <v>1</v>
      </c>
      <c r="T167" s="248">
        <f t="shared" si="29"/>
        <v>0</v>
      </c>
      <c r="V167" s="229">
        <f t="shared" si="30"/>
        <v>1</v>
      </c>
      <c r="AX167" s="16"/>
      <c r="AY167" s="8"/>
      <c r="AZ167" s="8"/>
      <c r="BA167" s="8"/>
    </row>
    <row r="168" spans="1:53" ht="14.5" outlineLevel="1" x14ac:dyDescent="0.35">
      <c r="A168" s="6"/>
      <c r="B168" s="7"/>
      <c r="C168" s="17"/>
      <c r="D168" s="17"/>
      <c r="E168" s="17"/>
      <c r="F168" s="26"/>
      <c r="G168" t="str">
        <f t="shared" si="28"/>
        <v>GGGC1Pa2</v>
      </c>
      <c r="H168" s="670" t="s">
        <v>148</v>
      </c>
      <c r="I168" s="670" t="s">
        <v>148</v>
      </c>
      <c r="J168" s="670" t="s">
        <v>148</v>
      </c>
      <c r="K168" s="670" t="s">
        <v>224</v>
      </c>
      <c r="L168" s="670" t="s">
        <v>78</v>
      </c>
      <c r="M168" s="670" t="s">
        <v>804</v>
      </c>
      <c r="N168" t="b">
        <f>AND(COUNTIF(G169:$G$170,G168))</f>
        <v>0</v>
      </c>
      <c r="O168" s="33" t="s">
        <v>1117</v>
      </c>
      <c r="Q168" s="248" t="b">
        <v>1</v>
      </c>
      <c r="T168" s="248">
        <f t="shared" si="29"/>
        <v>0</v>
      </c>
      <c r="V168" s="229">
        <f t="shared" si="30"/>
        <v>1</v>
      </c>
      <c r="AX168" s="16"/>
      <c r="AY168" s="8"/>
      <c r="AZ168" s="8"/>
      <c r="BA168" s="8"/>
    </row>
    <row r="169" spans="1:53" ht="14.5" outlineLevel="1" x14ac:dyDescent="0.35">
      <c r="A169" s="6"/>
      <c r="B169" s="7"/>
      <c r="C169" s="17"/>
      <c r="D169" s="17"/>
      <c r="E169" s="17"/>
      <c r="F169" s="26"/>
      <c r="G169" t="str">
        <f t="shared" si="28"/>
        <v>GGGC1OFa2</v>
      </c>
      <c r="H169" s="670" t="s">
        <v>148</v>
      </c>
      <c r="I169" s="670" t="s">
        <v>148</v>
      </c>
      <c r="J169" s="670" t="s">
        <v>148</v>
      </c>
      <c r="K169" s="670" t="s">
        <v>224</v>
      </c>
      <c r="L169" s="670" t="s">
        <v>149</v>
      </c>
      <c r="M169" s="670" t="s">
        <v>804</v>
      </c>
      <c r="N169" t="b">
        <f>AND(COUNTIF(G170:$G$170,G169))</f>
        <v>0</v>
      </c>
      <c r="O169" s="33" t="s">
        <v>1117</v>
      </c>
      <c r="Q169" s="248" t="b">
        <v>1</v>
      </c>
      <c r="T169" s="248">
        <f t="shared" si="29"/>
        <v>0</v>
      </c>
      <c r="V169" s="229">
        <f t="shared" si="30"/>
        <v>1</v>
      </c>
      <c r="AX169" s="16"/>
      <c r="AY169" s="8"/>
      <c r="AZ169" s="8"/>
      <c r="BA169" s="8"/>
    </row>
    <row r="170" spans="1:53" ht="14.5" outlineLevel="1" x14ac:dyDescent="0.35">
      <c r="A170" s="6"/>
      <c r="B170" s="7"/>
      <c r="C170" s="17"/>
      <c r="D170" s="17"/>
      <c r="E170" s="17"/>
      <c r="F170" s="26"/>
      <c r="G170" t="str">
        <f t="shared" ref="G170" si="32">_xlfn.CONCAT(H170:M170)</f>
        <v>SPSPSPSPSPsp</v>
      </c>
      <c r="H170" s="670" t="s">
        <v>1102</v>
      </c>
      <c r="I170" s="670" t="s">
        <v>1102</v>
      </c>
      <c r="J170" s="670" t="s">
        <v>1102</v>
      </c>
      <c r="K170" s="670" t="s">
        <v>1102</v>
      </c>
      <c r="L170" s="670" t="s">
        <v>1102</v>
      </c>
      <c r="M170" s="671" t="s">
        <v>1046</v>
      </c>
      <c r="N170" t="b">
        <f>AND(COUNTIF(G$170:$G171,G170))</f>
        <v>1</v>
      </c>
      <c r="O170" s="33" t="s">
        <v>1103</v>
      </c>
      <c r="Q170" s="248" t="b">
        <v>1</v>
      </c>
      <c r="T170" s="248">
        <f t="shared" si="29"/>
        <v>0</v>
      </c>
      <c r="V170" s="229">
        <f t="shared" si="30"/>
        <v>1</v>
      </c>
      <c r="AX170" s="16"/>
      <c r="AY170" s="8"/>
      <c r="AZ170" s="8"/>
      <c r="BA170" s="8"/>
    </row>
    <row r="171" spans="1:53" ht="15" customHeight="1" outlineLevel="1" x14ac:dyDescent="0.35">
      <c r="A171" s="6"/>
      <c r="B171" s="7"/>
      <c r="C171" s="17"/>
      <c r="D171" s="17"/>
      <c r="E171" s="17"/>
      <c r="F171" s="26"/>
      <c r="N171" t="b">
        <f>AND(COUNTIF(G$171:$G172,G171))</f>
        <v>0</v>
      </c>
      <c r="AX171" s="16"/>
      <c r="AY171" s="8"/>
      <c r="AZ171" s="8"/>
      <c r="BA171" s="8"/>
    </row>
    <row r="172" spans="1:53" ht="14.5" outlineLevel="1" x14ac:dyDescent="0.35">
      <c r="A172" s="6"/>
      <c r="B172" s="7"/>
      <c r="C172" s="17"/>
      <c r="D172" s="17"/>
      <c r="E172" s="17"/>
      <c r="F172" s="26"/>
      <c r="AX172" s="16"/>
      <c r="AY172" s="8"/>
      <c r="AZ172" s="8"/>
      <c r="BA172" s="8"/>
    </row>
    <row r="173" spans="1:53" ht="14.5" outlineLevel="1" x14ac:dyDescent="0.35">
      <c r="A173" s="6"/>
      <c r="B173" s="7"/>
      <c r="C173" s="17"/>
      <c r="D173" s="17"/>
      <c r="E173" s="17"/>
      <c r="F173" s="26"/>
      <c r="G173" s="503" t="s">
        <v>963</v>
      </c>
      <c r="I173" s="26" t="s">
        <v>1026</v>
      </c>
      <c r="J173" s="26"/>
      <c r="K173" s="26"/>
      <c r="L173" s="26"/>
      <c r="M173" s="26"/>
      <c r="N173" s="26"/>
      <c r="O173" s="193"/>
      <c r="P173" s="193"/>
      <c r="Q173" s="193"/>
      <c r="R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6"/>
      <c r="AY173" s="8"/>
      <c r="AZ173" s="8"/>
      <c r="BA173" s="8"/>
    </row>
    <row r="174" spans="1:53" ht="14.5" outlineLevel="1" x14ac:dyDescent="0.35">
      <c r="A174" s="6"/>
      <c r="B174" s="7"/>
      <c r="C174" s="17"/>
      <c r="D174" s="17"/>
      <c r="E174" s="17"/>
      <c r="F174" s="26"/>
      <c r="G174" s="503"/>
      <c r="I174" s="695">
        <v>1.2</v>
      </c>
      <c r="J174" s="695">
        <v>1</v>
      </c>
      <c r="K174" s="695">
        <v>1.22</v>
      </c>
      <c r="L174" s="695">
        <v>0.87</v>
      </c>
      <c r="M174" s="695">
        <v>1.05</v>
      </c>
      <c r="N174" s="695">
        <v>0.83</v>
      </c>
      <c r="O174" s="696">
        <v>0.95</v>
      </c>
      <c r="P174" s="696">
        <v>0.65</v>
      </c>
      <c r="Q174" s="696">
        <v>0</v>
      </c>
      <c r="R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6"/>
      <c r="AY174" s="8"/>
      <c r="AZ174" s="8"/>
      <c r="BA174" s="8"/>
    </row>
    <row r="175" spans="1:53" ht="14.5" outlineLevel="1" x14ac:dyDescent="0.35">
      <c r="A175" s="6"/>
      <c r="B175" s="7"/>
      <c r="C175" s="17"/>
      <c r="D175" s="17"/>
      <c r="E175" s="17"/>
      <c r="F175" s="26"/>
      <c r="G175" s="26" t="s">
        <v>788</v>
      </c>
      <c r="H175" t="s">
        <v>802</v>
      </c>
      <c r="I175" t="s">
        <v>385</v>
      </c>
      <c r="J175" t="s">
        <v>775</v>
      </c>
      <c r="K175" t="s">
        <v>776</v>
      </c>
      <c r="L175" t="s">
        <v>777</v>
      </c>
      <c r="M175" t="s">
        <v>778</v>
      </c>
      <c r="N175" t="s">
        <v>779</v>
      </c>
      <c r="O175" t="s">
        <v>780</v>
      </c>
      <c r="P175" t="s">
        <v>781</v>
      </c>
      <c r="Q175" t="s">
        <v>782</v>
      </c>
      <c r="AE175" s="193"/>
      <c r="AF175" s="193"/>
      <c r="AG175" s="193"/>
      <c r="AH175" s="193"/>
      <c r="AI175" s="193"/>
      <c r="AJ175" s="193"/>
      <c r="AK175" s="193"/>
      <c r="AL175" s="193"/>
      <c r="AM175" s="193"/>
      <c r="AN175" s="193"/>
      <c r="AO175" s="193"/>
      <c r="AP175" s="193"/>
      <c r="AQ175" s="193"/>
      <c r="AR175" s="193"/>
      <c r="AS175" s="193"/>
      <c r="AT175" s="193"/>
      <c r="AU175" s="193"/>
      <c r="AV175" s="193"/>
      <c r="AW175" s="193"/>
      <c r="AX175" s="16"/>
      <c r="AY175" s="8"/>
      <c r="AZ175" s="8"/>
      <c r="BA175" s="8"/>
    </row>
    <row r="176" spans="1:53" ht="14.5" outlineLevel="1" x14ac:dyDescent="0.35">
      <c r="A176" s="6"/>
      <c r="B176" s="7"/>
      <c r="C176" s="17"/>
      <c r="D176" s="17"/>
      <c r="E176" s="17"/>
      <c r="F176" s="26"/>
      <c r="G176" s="26" t="str">
        <f t="shared" ref="G176:G186" si="33">_xlfn.CONCAT(H160:M160)</f>
        <v>AAAA2A1a</v>
      </c>
      <c r="H176" s="670">
        <v>0</v>
      </c>
      <c r="I176" s="700">
        <f>$H176*I$174</f>
        <v>0</v>
      </c>
      <c r="J176" s="700">
        <f t="shared" ref="J176:Q186" si="34">$H176*J$174</f>
        <v>0</v>
      </c>
      <c r="K176" s="700">
        <f t="shared" si="34"/>
        <v>0</v>
      </c>
      <c r="L176" s="700">
        <f t="shared" si="34"/>
        <v>0</v>
      </c>
      <c r="M176" s="700">
        <f t="shared" si="34"/>
        <v>0</v>
      </c>
      <c r="N176" s="700">
        <f t="shared" si="34"/>
        <v>0</v>
      </c>
      <c r="O176" s="700">
        <f t="shared" si="34"/>
        <v>0</v>
      </c>
      <c r="P176" s="700">
        <f t="shared" si="34"/>
        <v>0</v>
      </c>
      <c r="Q176" s="700">
        <f t="shared" si="34"/>
        <v>0</v>
      </c>
      <c r="R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6"/>
      <c r="AY176" s="8"/>
      <c r="AZ176" s="8"/>
      <c r="BA176" s="8"/>
    </row>
    <row r="177" spans="1:53" ht="14.5" outlineLevel="1" x14ac:dyDescent="0.35">
      <c r="A177" s="6"/>
      <c r="B177" s="7"/>
      <c r="C177" s="17"/>
      <c r="D177" s="17"/>
      <c r="E177" s="17"/>
      <c r="F177" s="26"/>
      <c r="G177" s="26" t="str">
        <f t="shared" si="33"/>
        <v>GGGGAg1a2</v>
      </c>
      <c r="H177" s="670">
        <v>0</v>
      </c>
      <c r="I177" s="700">
        <f t="shared" ref="I177:I185" si="35">$H177*I$174</f>
        <v>0</v>
      </c>
      <c r="J177" s="700">
        <f t="shared" si="34"/>
        <v>0</v>
      </c>
      <c r="K177" s="700">
        <f t="shared" si="34"/>
        <v>0</v>
      </c>
      <c r="L177" s="700">
        <f t="shared" si="34"/>
        <v>0</v>
      </c>
      <c r="M177" s="700">
        <f t="shared" si="34"/>
        <v>0</v>
      </c>
      <c r="N177" s="700">
        <f t="shared" si="34"/>
        <v>0</v>
      </c>
      <c r="O177" s="700">
        <f t="shared" si="34"/>
        <v>0</v>
      </c>
      <c r="P177" s="700">
        <f t="shared" si="34"/>
        <v>0</v>
      </c>
      <c r="Q177" s="700">
        <f t="shared" si="34"/>
        <v>0</v>
      </c>
      <c r="R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6"/>
      <c r="AY177" s="8"/>
      <c r="AZ177" s="8"/>
      <c r="BA177" s="8"/>
    </row>
    <row r="178" spans="1:53" ht="14.5" outlineLevel="1" x14ac:dyDescent="0.35">
      <c r="A178" s="6"/>
      <c r="B178" s="7"/>
      <c r="C178" s="17"/>
      <c r="D178" s="17"/>
      <c r="E178" s="17"/>
      <c r="F178" s="26"/>
      <c r="G178" s="26" t="str">
        <f t="shared" si="33"/>
        <v>GGGGSg1a2</v>
      </c>
      <c r="H178" s="670">
        <v>0</v>
      </c>
      <c r="I178" s="700">
        <f t="shared" si="35"/>
        <v>0</v>
      </c>
      <c r="J178" s="700">
        <f t="shared" si="34"/>
        <v>0</v>
      </c>
      <c r="K178" s="700">
        <f t="shared" si="34"/>
        <v>0</v>
      </c>
      <c r="L178" s="700">
        <f t="shared" si="34"/>
        <v>0</v>
      </c>
      <c r="M178" s="700">
        <f t="shared" si="34"/>
        <v>0</v>
      </c>
      <c r="N178" s="700">
        <f t="shared" si="34"/>
        <v>0</v>
      </c>
      <c r="O178" s="700">
        <f t="shared" si="34"/>
        <v>0</v>
      </c>
      <c r="P178" s="700">
        <f t="shared" si="34"/>
        <v>0</v>
      </c>
      <c r="Q178" s="700">
        <f t="shared" si="34"/>
        <v>0</v>
      </c>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26" t="str">
        <f t="shared" si="33"/>
        <v>GGGAg2Na2</v>
      </c>
      <c r="H179" s="670">
        <v>0</v>
      </c>
      <c r="I179" s="700">
        <f t="shared" si="35"/>
        <v>0</v>
      </c>
      <c r="J179" s="700">
        <f t="shared" si="34"/>
        <v>0</v>
      </c>
      <c r="K179" s="700">
        <f t="shared" si="34"/>
        <v>0</v>
      </c>
      <c r="L179" s="700">
        <f t="shared" si="34"/>
        <v>0</v>
      </c>
      <c r="M179" s="700">
        <f t="shared" si="34"/>
        <v>0</v>
      </c>
      <c r="N179" s="700">
        <f t="shared" si="34"/>
        <v>0</v>
      </c>
      <c r="O179" s="700">
        <f t="shared" si="34"/>
        <v>0</v>
      </c>
      <c r="P179" s="700">
        <f t="shared" si="34"/>
        <v>0</v>
      </c>
      <c r="Q179" s="700">
        <f t="shared" si="34"/>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tr">
        <f t="shared" si="33"/>
        <v>GGGAg2Ea2</v>
      </c>
      <c r="H180" s="670">
        <v>0</v>
      </c>
      <c r="I180" s="700">
        <f t="shared" si="35"/>
        <v>0</v>
      </c>
      <c r="J180" s="700">
        <f t="shared" si="34"/>
        <v>0</v>
      </c>
      <c r="K180" s="700">
        <f t="shared" si="34"/>
        <v>0</v>
      </c>
      <c r="L180" s="700">
        <f t="shared" si="34"/>
        <v>0</v>
      </c>
      <c r="M180" s="700">
        <f t="shared" si="34"/>
        <v>0</v>
      </c>
      <c r="N180" s="700">
        <f t="shared" si="34"/>
        <v>0</v>
      </c>
      <c r="O180" s="700">
        <f t="shared" si="34"/>
        <v>0</v>
      </c>
      <c r="P180" s="700">
        <f t="shared" si="34"/>
        <v>0</v>
      </c>
      <c r="Q180" s="700">
        <f t="shared" si="34"/>
        <v>0</v>
      </c>
      <c r="R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si="33"/>
        <v>GGGAg2OFa2</v>
      </c>
      <c r="H181" s="670">
        <v>0</v>
      </c>
      <c r="I181" s="700">
        <f t="shared" si="35"/>
        <v>0</v>
      </c>
      <c r="J181" s="700">
        <f t="shared" si="34"/>
        <v>0</v>
      </c>
      <c r="K181" s="700">
        <f t="shared" si="34"/>
        <v>0</v>
      </c>
      <c r="L181" s="700">
        <f t="shared" si="34"/>
        <v>0</v>
      </c>
      <c r="M181" s="700">
        <f t="shared" si="34"/>
        <v>0</v>
      </c>
      <c r="N181" s="700">
        <f t="shared" si="34"/>
        <v>0</v>
      </c>
      <c r="O181" s="700">
        <f t="shared" si="34"/>
        <v>0</v>
      </c>
      <c r="P181" s="700">
        <f t="shared" si="34"/>
        <v>0</v>
      </c>
      <c r="Q181" s="700">
        <f t="shared" si="34"/>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33"/>
        <v>GGGC1Na2</v>
      </c>
      <c r="H182" s="670">
        <v>0</v>
      </c>
      <c r="I182" s="700">
        <f t="shared" si="35"/>
        <v>0</v>
      </c>
      <c r="J182" s="700">
        <f t="shared" si="34"/>
        <v>0</v>
      </c>
      <c r="K182" s="700">
        <f t="shared" si="34"/>
        <v>0</v>
      </c>
      <c r="L182" s="700">
        <f t="shared" si="34"/>
        <v>0</v>
      </c>
      <c r="M182" s="700">
        <f t="shared" si="34"/>
        <v>0</v>
      </c>
      <c r="N182" s="700">
        <f t="shared" si="34"/>
        <v>0</v>
      </c>
      <c r="O182" s="700">
        <f t="shared" si="34"/>
        <v>0</v>
      </c>
      <c r="P182" s="700">
        <f t="shared" si="34"/>
        <v>0</v>
      </c>
      <c r="Q182" s="700">
        <f t="shared" si="34"/>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33"/>
        <v>GGGC1Ea2</v>
      </c>
      <c r="H183" s="670">
        <v>0</v>
      </c>
      <c r="I183" s="700">
        <f t="shared" si="35"/>
        <v>0</v>
      </c>
      <c r="J183" s="700">
        <f t="shared" si="34"/>
        <v>0</v>
      </c>
      <c r="K183" s="700">
        <f t="shared" si="34"/>
        <v>0</v>
      </c>
      <c r="L183" s="700">
        <f t="shared" si="34"/>
        <v>0</v>
      </c>
      <c r="M183" s="700">
        <f t="shared" si="34"/>
        <v>0</v>
      </c>
      <c r="N183" s="700">
        <f t="shared" si="34"/>
        <v>0</v>
      </c>
      <c r="O183" s="700">
        <f t="shared" si="34"/>
        <v>0</v>
      </c>
      <c r="P183" s="700">
        <f t="shared" si="34"/>
        <v>0</v>
      </c>
      <c r="Q183" s="700">
        <f t="shared" si="34"/>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 t="shared" si="33"/>
        <v>GGGC1Pa2</v>
      </c>
      <c r="H184" s="670">
        <v>0</v>
      </c>
      <c r="I184" s="700">
        <f t="shared" si="35"/>
        <v>0</v>
      </c>
      <c r="J184" s="700">
        <f t="shared" si="34"/>
        <v>0</v>
      </c>
      <c r="K184" s="700">
        <f t="shared" si="34"/>
        <v>0</v>
      </c>
      <c r="L184" s="700">
        <f t="shared" si="34"/>
        <v>0</v>
      </c>
      <c r="M184" s="700">
        <f t="shared" si="34"/>
        <v>0</v>
      </c>
      <c r="N184" s="700">
        <f t="shared" si="34"/>
        <v>0</v>
      </c>
      <c r="O184" s="700">
        <f t="shared" si="34"/>
        <v>0</v>
      </c>
      <c r="P184" s="700">
        <f t="shared" si="34"/>
        <v>0</v>
      </c>
      <c r="Q184" s="700">
        <f t="shared" si="34"/>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 t="shared" si="33"/>
        <v>GGGC1OFa2</v>
      </c>
      <c r="H185" s="670">
        <v>0</v>
      </c>
      <c r="I185" s="700">
        <f t="shared" si="35"/>
        <v>0</v>
      </c>
      <c r="J185" s="700">
        <f t="shared" si="34"/>
        <v>0</v>
      </c>
      <c r="K185" s="700">
        <f t="shared" si="34"/>
        <v>0</v>
      </c>
      <c r="L185" s="700">
        <f t="shared" si="34"/>
        <v>0</v>
      </c>
      <c r="M185" s="700">
        <f t="shared" si="34"/>
        <v>0</v>
      </c>
      <c r="N185" s="700">
        <f t="shared" si="34"/>
        <v>0</v>
      </c>
      <c r="O185" s="700">
        <f t="shared" si="34"/>
        <v>0</v>
      </c>
      <c r="P185" s="700">
        <f t="shared" si="34"/>
        <v>0</v>
      </c>
      <c r="Q185" s="700">
        <f t="shared" si="34"/>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 t="shared" si="33"/>
        <v>SPSPSPSPSPsp</v>
      </c>
      <c r="H186" s="670">
        <v>0</v>
      </c>
      <c r="I186" s="700">
        <f>$H186*I$174</f>
        <v>0</v>
      </c>
      <c r="J186" s="700">
        <f t="shared" si="34"/>
        <v>0</v>
      </c>
      <c r="K186" s="700">
        <f t="shared" si="34"/>
        <v>0</v>
      </c>
      <c r="L186" s="700">
        <f t="shared" si="34"/>
        <v>0</v>
      </c>
      <c r="M186" s="700">
        <f t="shared" si="34"/>
        <v>0</v>
      </c>
      <c r="N186" s="700">
        <f t="shared" si="34"/>
        <v>0</v>
      </c>
      <c r="O186" s="700">
        <f t="shared" si="34"/>
        <v>0</v>
      </c>
      <c r="P186" s="700">
        <f t="shared" si="34"/>
        <v>0</v>
      </c>
      <c r="Q186" s="700">
        <f t="shared" si="34"/>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c r="I187" s="26"/>
      <c r="J187" s="26"/>
      <c r="K187" s="26"/>
      <c r="N187" s="502"/>
      <c r="O187" s="193"/>
      <c r="P187" s="193"/>
      <c r="Q187" s="193"/>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c r="I188" s="26"/>
      <c r="J188" s="26"/>
      <c r="K188" s="26"/>
      <c r="N188" s="502"/>
      <c r="O188" s="193"/>
      <c r="P188" s="193"/>
      <c r="Q188" s="193"/>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c r="I189" s="26"/>
      <c r="J189" s="26"/>
      <c r="K189" s="26"/>
      <c r="N189" s="502"/>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c r="I190" s="26"/>
      <c r="J190" s="26"/>
      <c r="K190" s="26"/>
      <c r="N190" s="502"/>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c r="I191" s="26"/>
      <c r="J191" s="26"/>
      <c r="K191" s="26"/>
      <c r="N191" s="502"/>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c r="I192" s="26"/>
      <c r="J192" s="26"/>
      <c r="K192" s="26"/>
      <c r="N192" s="502"/>
      <c r="O192" s="193"/>
      <c r="P192" s="193"/>
      <c r="Q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503" t="s">
        <v>986</v>
      </c>
      <c r="I193" s="697" t="s">
        <v>385</v>
      </c>
      <c r="J193" s="697" t="s">
        <v>775</v>
      </c>
      <c r="K193" s="697" t="s">
        <v>776</v>
      </c>
      <c r="L193" s="697" t="s">
        <v>777</v>
      </c>
      <c r="M193" s="697" t="s">
        <v>778</v>
      </c>
      <c r="N193" s="697" t="s">
        <v>779</v>
      </c>
      <c r="O193" s="697" t="s">
        <v>780</v>
      </c>
      <c r="P193" s="697" t="s">
        <v>781</v>
      </c>
      <c r="Q193" s="697" t="s">
        <v>782</v>
      </c>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503"/>
      <c r="H194" t="s">
        <v>1027</v>
      </c>
      <c r="I194" s="698">
        <v>0.85</v>
      </c>
      <c r="J194" s="698">
        <v>0.85</v>
      </c>
      <c r="K194" s="698">
        <v>0.85</v>
      </c>
      <c r="L194" s="698">
        <v>0.85</v>
      </c>
      <c r="M194" s="698">
        <v>1</v>
      </c>
      <c r="N194" s="698">
        <v>1</v>
      </c>
      <c r="O194" s="698">
        <v>1</v>
      </c>
      <c r="P194" s="698">
        <v>1</v>
      </c>
      <c r="Q194" s="698">
        <v>1</v>
      </c>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503"/>
      <c r="I195" s="26"/>
      <c r="J195" s="26"/>
      <c r="K195" s="26"/>
      <c r="N195" s="502"/>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t="s">
        <v>788</v>
      </c>
      <c r="H196" t="s">
        <v>802</v>
      </c>
      <c r="I196" t="s">
        <v>802</v>
      </c>
      <c r="J196" t="s">
        <v>385</v>
      </c>
      <c r="K196" t="s">
        <v>385</v>
      </c>
      <c r="L196" t="s">
        <v>775</v>
      </c>
      <c r="M196" t="s">
        <v>775</v>
      </c>
      <c r="N196" t="s">
        <v>776</v>
      </c>
      <c r="O196" t="s">
        <v>776</v>
      </c>
      <c r="P196" t="s">
        <v>777</v>
      </c>
      <c r="Q196" t="s">
        <v>777</v>
      </c>
      <c r="R196" t="s">
        <v>778</v>
      </c>
      <c r="S196" t="s">
        <v>778</v>
      </c>
      <c r="T196" t="s">
        <v>779</v>
      </c>
      <c r="U196" t="s">
        <v>779</v>
      </c>
      <c r="V196" t="s">
        <v>780</v>
      </c>
      <c r="W196" t="s">
        <v>780</v>
      </c>
      <c r="X196" t="s">
        <v>781</v>
      </c>
      <c r="Y196" t="s">
        <v>781</v>
      </c>
      <c r="Z196" t="s">
        <v>782</v>
      </c>
      <c r="AA196" t="s">
        <v>782</v>
      </c>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t="s">
        <v>787</v>
      </c>
      <c r="H197" t="s">
        <v>985</v>
      </c>
      <c r="I197" t="s">
        <v>969</v>
      </c>
      <c r="J197" t="s">
        <v>985</v>
      </c>
      <c r="K197" t="s">
        <v>969</v>
      </c>
      <c r="L197" t="s">
        <v>985</v>
      </c>
      <c r="M197" t="s">
        <v>969</v>
      </c>
      <c r="N197" t="s">
        <v>985</v>
      </c>
      <c r="O197" t="s">
        <v>969</v>
      </c>
      <c r="P197" t="s">
        <v>985</v>
      </c>
      <c r="Q197" t="s">
        <v>969</v>
      </c>
      <c r="R197" t="s">
        <v>985</v>
      </c>
      <c r="S197" t="s">
        <v>969</v>
      </c>
      <c r="T197" t="s">
        <v>985</v>
      </c>
      <c r="U197" t="s">
        <v>969</v>
      </c>
      <c r="V197" t="s">
        <v>985</v>
      </c>
      <c r="W197" t="s">
        <v>969</v>
      </c>
      <c r="X197" t="s">
        <v>985</v>
      </c>
      <c r="Y197" t="s">
        <v>969</v>
      </c>
      <c r="Z197" t="s">
        <v>985</v>
      </c>
      <c r="AA197" t="s">
        <v>969</v>
      </c>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t="str">
        <f t="shared" ref="G198:G208" si="36">_xlfn.CONCAT(H160:M160)</f>
        <v>AAAA2A1a</v>
      </c>
      <c r="H198" s="229">
        <v>0</v>
      </c>
      <c r="I198" s="229">
        <v>0</v>
      </c>
      <c r="J198" s="672">
        <f>$H198*HLOOKUP(J$196,$I$193:$Q$194,2)</f>
        <v>0</v>
      </c>
      <c r="K198" s="679">
        <f>$I198</f>
        <v>0</v>
      </c>
      <c r="L198" s="672">
        <f>$H198*HLOOKUP(L$196,$I$193:$Q$194,2)</f>
        <v>0</v>
      </c>
      <c r="M198" s="679">
        <f>$I198</f>
        <v>0</v>
      </c>
      <c r="N198" s="672">
        <f>$H198*HLOOKUP(N$196,$I$193:$Q$194,2)</f>
        <v>0</v>
      </c>
      <c r="O198" s="679">
        <f>$I198</f>
        <v>0</v>
      </c>
      <c r="P198" s="672">
        <f>$H198*HLOOKUP(P$196,$I$193:$Q$194,2)</f>
        <v>0</v>
      </c>
      <c r="Q198" s="679">
        <f>$I198</f>
        <v>0</v>
      </c>
      <c r="R198" s="672">
        <f>$H198*HLOOKUP(R$196,$I$193:$Q$194,2)</f>
        <v>0</v>
      </c>
      <c r="S198" s="679">
        <f>$I198</f>
        <v>0</v>
      </c>
      <c r="T198" s="672">
        <f>$H198*HLOOKUP(T$196,$I$193:$Q$194,2)</f>
        <v>0</v>
      </c>
      <c r="U198" s="679">
        <f>$I198</f>
        <v>0</v>
      </c>
      <c r="V198" s="672">
        <f>$H198*HLOOKUP(V$196,$I$193:$Q$194,2)</f>
        <v>0</v>
      </c>
      <c r="W198" s="679">
        <f>$I198</f>
        <v>0</v>
      </c>
      <c r="X198" s="672">
        <f>$H198*HLOOKUP(X$196,$I$193:$Q$194,2)</f>
        <v>0</v>
      </c>
      <c r="Y198" s="679">
        <f>$I198</f>
        <v>0</v>
      </c>
      <c r="Z198" s="672">
        <f>$H198*HLOOKUP(Z$196,$I$193:$Q$194,2)</f>
        <v>0</v>
      </c>
      <c r="AA198" s="679">
        <f>$I198</f>
        <v>0</v>
      </c>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t="str">
        <f t="shared" si="36"/>
        <v>GGGGAg1a2</v>
      </c>
      <c r="H199" s="229">
        <v>0</v>
      </c>
      <c r="I199" s="229">
        <v>0</v>
      </c>
      <c r="J199" s="672">
        <f t="shared" ref="J199:J207" si="37">$H199*HLOOKUP(J$196,$I$193:$Q$194,2)</f>
        <v>0</v>
      </c>
      <c r="K199" s="679">
        <f t="shared" ref="K199:K207" si="38">$I199</f>
        <v>0</v>
      </c>
      <c r="L199" s="672">
        <f t="shared" ref="L199:L207" si="39">$H199*HLOOKUP(L$196,$I$193:$Q$194,2)</f>
        <v>0</v>
      </c>
      <c r="M199" s="679">
        <f t="shared" ref="M199:M207" si="40">$I199</f>
        <v>0</v>
      </c>
      <c r="N199" s="672">
        <f t="shared" ref="N199:N207" si="41">$H199*HLOOKUP(N$196,$I$193:$Q$194,2)</f>
        <v>0</v>
      </c>
      <c r="O199" s="679">
        <f t="shared" ref="O199:O207" si="42">$I199</f>
        <v>0</v>
      </c>
      <c r="P199" s="672">
        <f t="shared" ref="P199:P207" si="43">$H199*HLOOKUP(P$196,$I$193:$Q$194,2)</f>
        <v>0</v>
      </c>
      <c r="Q199" s="679">
        <f t="shared" ref="Q199:Q207" si="44">$I199</f>
        <v>0</v>
      </c>
      <c r="R199" s="672">
        <f t="shared" ref="R199:R207" si="45">$H199*HLOOKUP(R$196,$I$193:$Q$194,2)</f>
        <v>0</v>
      </c>
      <c r="S199" s="679">
        <f t="shared" ref="S199:S207" si="46">$I199</f>
        <v>0</v>
      </c>
      <c r="T199" s="672">
        <f t="shared" ref="T199:T207" si="47">$H199*HLOOKUP(T$196,$I$193:$Q$194,2)</f>
        <v>0</v>
      </c>
      <c r="U199" s="679">
        <f t="shared" ref="U199:U207" si="48">$I199</f>
        <v>0</v>
      </c>
      <c r="V199" s="672">
        <f t="shared" ref="V199:V207" si="49">$H199*HLOOKUP(V$196,$I$193:$Q$194,2)</f>
        <v>0</v>
      </c>
      <c r="W199" s="679">
        <f t="shared" ref="W199:W207" si="50">$I199</f>
        <v>0</v>
      </c>
      <c r="X199" s="672">
        <f t="shared" ref="X199:X207" si="51">$H199*HLOOKUP(X$196,$I$193:$Q$194,2)</f>
        <v>0</v>
      </c>
      <c r="Y199" s="679">
        <f t="shared" ref="Y199:Y207" si="52">$I199</f>
        <v>0</v>
      </c>
      <c r="Z199" s="672">
        <f t="shared" ref="Z199:Z207" si="53">$H199*HLOOKUP(Z$196,$I$193:$Q$194,2)</f>
        <v>0</v>
      </c>
      <c r="AA199" s="679">
        <f t="shared" ref="AA199:AA207" si="54">$I199</f>
        <v>0</v>
      </c>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26" t="str">
        <f t="shared" si="36"/>
        <v>GGGGSg1a2</v>
      </c>
      <c r="H200" s="229">
        <v>0</v>
      </c>
      <c r="I200" s="229">
        <v>0</v>
      </c>
      <c r="J200" s="672">
        <f t="shared" si="37"/>
        <v>0</v>
      </c>
      <c r="K200" s="679">
        <f t="shared" si="38"/>
        <v>0</v>
      </c>
      <c r="L200" s="672">
        <f t="shared" si="39"/>
        <v>0</v>
      </c>
      <c r="M200" s="679">
        <f t="shared" si="40"/>
        <v>0</v>
      </c>
      <c r="N200" s="672">
        <f t="shared" si="41"/>
        <v>0</v>
      </c>
      <c r="O200" s="679">
        <f t="shared" si="42"/>
        <v>0</v>
      </c>
      <c r="P200" s="672">
        <f t="shared" si="43"/>
        <v>0</v>
      </c>
      <c r="Q200" s="679">
        <f t="shared" si="44"/>
        <v>0</v>
      </c>
      <c r="R200" s="672">
        <f t="shared" si="45"/>
        <v>0</v>
      </c>
      <c r="S200" s="679">
        <f t="shared" si="46"/>
        <v>0</v>
      </c>
      <c r="T200" s="672">
        <f t="shared" si="47"/>
        <v>0</v>
      </c>
      <c r="U200" s="679">
        <f t="shared" si="48"/>
        <v>0</v>
      </c>
      <c r="V200" s="672">
        <f t="shared" si="49"/>
        <v>0</v>
      </c>
      <c r="W200" s="679">
        <f t="shared" si="50"/>
        <v>0</v>
      </c>
      <c r="X200" s="672">
        <f t="shared" si="51"/>
        <v>0</v>
      </c>
      <c r="Y200" s="679">
        <f t="shared" si="52"/>
        <v>0</v>
      </c>
      <c r="Z200" s="672">
        <f t="shared" si="53"/>
        <v>0</v>
      </c>
      <c r="AA200" s="679">
        <f t="shared" si="54"/>
        <v>0</v>
      </c>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26" t="str">
        <f t="shared" si="36"/>
        <v>GGGAg2Na2</v>
      </c>
      <c r="H201" s="229">
        <v>0</v>
      </c>
      <c r="I201" s="229">
        <v>0</v>
      </c>
      <c r="J201" s="672">
        <f t="shared" si="37"/>
        <v>0</v>
      </c>
      <c r="K201" s="679">
        <f t="shared" si="38"/>
        <v>0</v>
      </c>
      <c r="L201" s="672">
        <f t="shared" si="39"/>
        <v>0</v>
      </c>
      <c r="M201" s="679">
        <f t="shared" si="40"/>
        <v>0</v>
      </c>
      <c r="N201" s="672">
        <f t="shared" si="41"/>
        <v>0</v>
      </c>
      <c r="O201" s="679">
        <f t="shared" si="42"/>
        <v>0</v>
      </c>
      <c r="P201" s="672">
        <f t="shared" si="43"/>
        <v>0</v>
      </c>
      <c r="Q201" s="679">
        <f t="shared" si="44"/>
        <v>0</v>
      </c>
      <c r="R201" s="672">
        <f t="shared" si="45"/>
        <v>0</v>
      </c>
      <c r="S201" s="679">
        <f t="shared" si="46"/>
        <v>0</v>
      </c>
      <c r="T201" s="672">
        <f t="shared" si="47"/>
        <v>0</v>
      </c>
      <c r="U201" s="679">
        <f t="shared" si="48"/>
        <v>0</v>
      </c>
      <c r="V201" s="672">
        <f t="shared" si="49"/>
        <v>0</v>
      </c>
      <c r="W201" s="679">
        <f t="shared" si="50"/>
        <v>0</v>
      </c>
      <c r="X201" s="672">
        <f t="shared" si="51"/>
        <v>0</v>
      </c>
      <c r="Y201" s="679">
        <f t="shared" si="52"/>
        <v>0</v>
      </c>
      <c r="Z201" s="672">
        <f t="shared" si="53"/>
        <v>0</v>
      </c>
      <c r="AA201" s="679">
        <f t="shared" si="54"/>
        <v>0</v>
      </c>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26" t="str">
        <f t="shared" si="36"/>
        <v>GGGAg2Ea2</v>
      </c>
      <c r="H202" s="229">
        <v>0</v>
      </c>
      <c r="I202" s="229">
        <v>0</v>
      </c>
      <c r="J202" s="672">
        <f t="shared" si="37"/>
        <v>0</v>
      </c>
      <c r="K202" s="679">
        <f t="shared" si="38"/>
        <v>0</v>
      </c>
      <c r="L202" s="672">
        <f t="shared" si="39"/>
        <v>0</v>
      </c>
      <c r="M202" s="679">
        <f t="shared" si="40"/>
        <v>0</v>
      </c>
      <c r="N202" s="672">
        <f t="shared" si="41"/>
        <v>0</v>
      </c>
      <c r="O202" s="679">
        <f t="shared" si="42"/>
        <v>0</v>
      </c>
      <c r="P202" s="672">
        <f t="shared" si="43"/>
        <v>0</v>
      </c>
      <c r="Q202" s="679">
        <f t="shared" si="44"/>
        <v>0</v>
      </c>
      <c r="R202" s="672">
        <f t="shared" si="45"/>
        <v>0</v>
      </c>
      <c r="S202" s="679">
        <f t="shared" si="46"/>
        <v>0</v>
      </c>
      <c r="T202" s="672">
        <f t="shared" si="47"/>
        <v>0</v>
      </c>
      <c r="U202" s="679">
        <f t="shared" si="48"/>
        <v>0</v>
      </c>
      <c r="V202" s="672">
        <f t="shared" si="49"/>
        <v>0</v>
      </c>
      <c r="W202" s="679">
        <f t="shared" si="50"/>
        <v>0</v>
      </c>
      <c r="X202" s="672">
        <f t="shared" si="51"/>
        <v>0</v>
      </c>
      <c r="Y202" s="679">
        <f t="shared" si="52"/>
        <v>0</v>
      </c>
      <c r="Z202" s="672">
        <f t="shared" si="53"/>
        <v>0</v>
      </c>
      <c r="AA202" s="679">
        <f t="shared" si="54"/>
        <v>0</v>
      </c>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tr">
        <f t="shared" si="36"/>
        <v>GGGAg2OFa2</v>
      </c>
      <c r="H203" s="229">
        <v>0</v>
      </c>
      <c r="I203" s="229">
        <v>0</v>
      </c>
      <c r="J203" s="672">
        <f t="shared" si="37"/>
        <v>0</v>
      </c>
      <c r="K203" s="679">
        <f t="shared" si="38"/>
        <v>0</v>
      </c>
      <c r="L203" s="672">
        <f t="shared" si="39"/>
        <v>0</v>
      </c>
      <c r="M203" s="679">
        <f t="shared" si="40"/>
        <v>0</v>
      </c>
      <c r="N203" s="672">
        <f t="shared" si="41"/>
        <v>0</v>
      </c>
      <c r="O203" s="679">
        <f t="shared" si="42"/>
        <v>0</v>
      </c>
      <c r="P203" s="672">
        <f t="shared" si="43"/>
        <v>0</v>
      </c>
      <c r="Q203" s="679">
        <f t="shared" si="44"/>
        <v>0</v>
      </c>
      <c r="R203" s="672">
        <f t="shared" si="45"/>
        <v>0</v>
      </c>
      <c r="S203" s="679">
        <f t="shared" si="46"/>
        <v>0</v>
      </c>
      <c r="T203" s="672">
        <f t="shared" si="47"/>
        <v>0</v>
      </c>
      <c r="U203" s="679">
        <f t="shared" si="48"/>
        <v>0</v>
      </c>
      <c r="V203" s="672">
        <f t="shared" si="49"/>
        <v>0</v>
      </c>
      <c r="W203" s="679">
        <f t="shared" si="50"/>
        <v>0</v>
      </c>
      <c r="X203" s="672">
        <f t="shared" si="51"/>
        <v>0</v>
      </c>
      <c r="Y203" s="679">
        <f t="shared" si="52"/>
        <v>0</v>
      </c>
      <c r="Z203" s="672">
        <f t="shared" si="53"/>
        <v>0</v>
      </c>
      <c r="AA203" s="679">
        <f t="shared" si="54"/>
        <v>0</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tr">
        <f t="shared" si="36"/>
        <v>GGGC1Na2</v>
      </c>
      <c r="H204" s="229">
        <v>0</v>
      </c>
      <c r="I204" s="229">
        <v>0</v>
      </c>
      <c r="J204" s="672">
        <f t="shared" si="37"/>
        <v>0</v>
      </c>
      <c r="K204" s="679">
        <f t="shared" si="38"/>
        <v>0</v>
      </c>
      <c r="L204" s="672">
        <f t="shared" si="39"/>
        <v>0</v>
      </c>
      <c r="M204" s="679">
        <f t="shared" si="40"/>
        <v>0</v>
      </c>
      <c r="N204" s="672">
        <f t="shared" si="41"/>
        <v>0</v>
      </c>
      <c r="O204" s="679">
        <f t="shared" si="42"/>
        <v>0</v>
      </c>
      <c r="P204" s="672">
        <f t="shared" si="43"/>
        <v>0</v>
      </c>
      <c r="Q204" s="679">
        <f t="shared" si="44"/>
        <v>0</v>
      </c>
      <c r="R204" s="672">
        <f t="shared" si="45"/>
        <v>0</v>
      </c>
      <c r="S204" s="679">
        <f t="shared" si="46"/>
        <v>0</v>
      </c>
      <c r="T204" s="672">
        <f t="shared" si="47"/>
        <v>0</v>
      </c>
      <c r="U204" s="679">
        <f t="shared" si="48"/>
        <v>0</v>
      </c>
      <c r="V204" s="672">
        <f t="shared" si="49"/>
        <v>0</v>
      </c>
      <c r="W204" s="679">
        <f t="shared" si="50"/>
        <v>0</v>
      </c>
      <c r="X204" s="672">
        <f t="shared" si="51"/>
        <v>0</v>
      </c>
      <c r="Y204" s="679">
        <f t="shared" si="52"/>
        <v>0</v>
      </c>
      <c r="Z204" s="672">
        <f t="shared" si="53"/>
        <v>0</v>
      </c>
      <c r="AA204" s="679">
        <f t="shared" si="54"/>
        <v>0</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si="36"/>
        <v>GGGC1Ea2</v>
      </c>
      <c r="H205" s="229">
        <v>0</v>
      </c>
      <c r="I205" s="229">
        <v>0</v>
      </c>
      <c r="J205" s="672">
        <f t="shared" si="37"/>
        <v>0</v>
      </c>
      <c r="K205" s="679">
        <f t="shared" si="38"/>
        <v>0</v>
      </c>
      <c r="L205" s="672">
        <f t="shared" si="39"/>
        <v>0</v>
      </c>
      <c r="M205" s="679">
        <f t="shared" si="40"/>
        <v>0</v>
      </c>
      <c r="N205" s="672">
        <f t="shared" si="41"/>
        <v>0</v>
      </c>
      <c r="O205" s="679">
        <f t="shared" si="42"/>
        <v>0</v>
      </c>
      <c r="P205" s="672">
        <f t="shared" si="43"/>
        <v>0</v>
      </c>
      <c r="Q205" s="679">
        <f t="shared" si="44"/>
        <v>0</v>
      </c>
      <c r="R205" s="672">
        <f t="shared" si="45"/>
        <v>0</v>
      </c>
      <c r="S205" s="679">
        <f t="shared" si="46"/>
        <v>0</v>
      </c>
      <c r="T205" s="672">
        <f t="shared" si="47"/>
        <v>0</v>
      </c>
      <c r="U205" s="679">
        <f t="shared" si="48"/>
        <v>0</v>
      </c>
      <c r="V205" s="672">
        <f t="shared" si="49"/>
        <v>0</v>
      </c>
      <c r="W205" s="679">
        <f t="shared" si="50"/>
        <v>0</v>
      </c>
      <c r="X205" s="672">
        <f t="shared" si="51"/>
        <v>0</v>
      </c>
      <c r="Y205" s="679">
        <f t="shared" si="52"/>
        <v>0</v>
      </c>
      <c r="Z205" s="672">
        <f t="shared" si="53"/>
        <v>0</v>
      </c>
      <c r="AA205" s="679">
        <f t="shared" si="54"/>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 t="shared" si="36"/>
        <v>GGGC1Pa2</v>
      </c>
      <c r="H206" s="229">
        <v>0</v>
      </c>
      <c r="I206" s="229">
        <v>0</v>
      </c>
      <c r="J206" s="672">
        <f t="shared" si="37"/>
        <v>0</v>
      </c>
      <c r="K206" s="679">
        <f t="shared" si="38"/>
        <v>0</v>
      </c>
      <c r="L206" s="672">
        <f t="shared" si="39"/>
        <v>0</v>
      </c>
      <c r="M206" s="679">
        <f t="shared" si="40"/>
        <v>0</v>
      </c>
      <c r="N206" s="672">
        <f t="shared" si="41"/>
        <v>0</v>
      </c>
      <c r="O206" s="679">
        <f t="shared" si="42"/>
        <v>0</v>
      </c>
      <c r="P206" s="672">
        <f t="shared" si="43"/>
        <v>0</v>
      </c>
      <c r="Q206" s="679">
        <f t="shared" si="44"/>
        <v>0</v>
      </c>
      <c r="R206" s="672">
        <f t="shared" si="45"/>
        <v>0</v>
      </c>
      <c r="S206" s="679">
        <f t="shared" si="46"/>
        <v>0</v>
      </c>
      <c r="T206" s="672">
        <f t="shared" si="47"/>
        <v>0</v>
      </c>
      <c r="U206" s="679">
        <f t="shared" si="48"/>
        <v>0</v>
      </c>
      <c r="V206" s="672">
        <f t="shared" si="49"/>
        <v>0</v>
      </c>
      <c r="W206" s="679">
        <f t="shared" si="50"/>
        <v>0</v>
      </c>
      <c r="X206" s="672">
        <f t="shared" si="51"/>
        <v>0</v>
      </c>
      <c r="Y206" s="679">
        <f t="shared" si="52"/>
        <v>0</v>
      </c>
      <c r="Z206" s="672">
        <f t="shared" si="53"/>
        <v>0</v>
      </c>
      <c r="AA206" s="679">
        <f t="shared" si="54"/>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 t="shared" si="36"/>
        <v>GGGC1OFa2</v>
      </c>
      <c r="H207" s="229">
        <v>0</v>
      </c>
      <c r="I207" s="229">
        <v>0</v>
      </c>
      <c r="J207" s="672">
        <f t="shared" si="37"/>
        <v>0</v>
      </c>
      <c r="K207" s="679">
        <f t="shared" si="38"/>
        <v>0</v>
      </c>
      <c r="L207" s="672">
        <f t="shared" si="39"/>
        <v>0</v>
      </c>
      <c r="M207" s="679">
        <f t="shared" si="40"/>
        <v>0</v>
      </c>
      <c r="N207" s="672">
        <f t="shared" si="41"/>
        <v>0</v>
      </c>
      <c r="O207" s="679">
        <f t="shared" si="42"/>
        <v>0</v>
      </c>
      <c r="P207" s="672">
        <f t="shared" si="43"/>
        <v>0</v>
      </c>
      <c r="Q207" s="679">
        <f t="shared" si="44"/>
        <v>0</v>
      </c>
      <c r="R207" s="672">
        <f t="shared" si="45"/>
        <v>0</v>
      </c>
      <c r="S207" s="679">
        <f t="shared" si="46"/>
        <v>0</v>
      </c>
      <c r="T207" s="672">
        <f t="shared" si="47"/>
        <v>0</v>
      </c>
      <c r="U207" s="679">
        <f t="shared" si="48"/>
        <v>0</v>
      </c>
      <c r="V207" s="672">
        <f t="shared" si="49"/>
        <v>0</v>
      </c>
      <c r="W207" s="679">
        <f t="shared" si="50"/>
        <v>0</v>
      </c>
      <c r="X207" s="672">
        <f t="shared" si="51"/>
        <v>0</v>
      </c>
      <c r="Y207" s="679">
        <f t="shared" si="52"/>
        <v>0</v>
      </c>
      <c r="Z207" s="672">
        <f t="shared" si="53"/>
        <v>0</v>
      </c>
      <c r="AA207" s="679">
        <f t="shared" si="54"/>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 t="shared" si="36"/>
        <v>SPSPSPSPSPsp</v>
      </c>
      <c r="H208" s="229">
        <v>0</v>
      </c>
      <c r="I208" s="229">
        <v>0</v>
      </c>
      <c r="J208" s="672">
        <f>$H208*HLOOKUP(J$196,$I$193:$Q$194,2)</f>
        <v>0</v>
      </c>
      <c r="K208" s="679">
        <f>$I208</f>
        <v>0</v>
      </c>
      <c r="L208" s="672">
        <f>$H208*HLOOKUP(L$196,$I$193:$Q$194,2)</f>
        <v>0</v>
      </c>
      <c r="M208" s="679">
        <f>$I208</f>
        <v>0</v>
      </c>
      <c r="N208" s="672">
        <f>$H208*HLOOKUP(N$196,$I$193:$Q$194,2)</f>
        <v>0</v>
      </c>
      <c r="O208" s="679">
        <f>$I208</f>
        <v>0</v>
      </c>
      <c r="P208" s="672">
        <f>$H208*HLOOKUP(P$196,$I$193:$Q$194,2)</f>
        <v>0</v>
      </c>
      <c r="Q208" s="679">
        <f>$I208</f>
        <v>0</v>
      </c>
      <c r="R208" s="672">
        <f>$H208*HLOOKUP(R$196,$I$193:$Q$194,2)</f>
        <v>0</v>
      </c>
      <c r="S208" s="679">
        <f>$I208</f>
        <v>0</v>
      </c>
      <c r="T208" s="672">
        <f>$H208*HLOOKUP(T$196,$I$193:$Q$194,2)</f>
        <v>0</v>
      </c>
      <c r="U208" s="679">
        <f>$I208</f>
        <v>0</v>
      </c>
      <c r="V208" s="672">
        <f>$H208*HLOOKUP(V$196,$I$193:$Q$194,2)</f>
        <v>0</v>
      </c>
      <c r="W208" s="679">
        <f>$I208</f>
        <v>0</v>
      </c>
      <c r="X208" s="672">
        <f>$H208*HLOOKUP(X$196,$I$193:$Q$194,2)</f>
        <v>0</v>
      </c>
      <c r="Y208" s="679">
        <f>$I208</f>
        <v>0</v>
      </c>
      <c r="Z208" s="672">
        <f>$H208*HLOOKUP(Z$196,$I$193:$Q$194,2)</f>
        <v>0</v>
      </c>
      <c r="AA208" s="679">
        <f>$I208</f>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c r="I209" s="26"/>
      <c r="J209" s="26"/>
      <c r="K209" s="26"/>
      <c r="N209" s="502"/>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503" t="s">
        <v>785</v>
      </c>
      <c r="I210" t="s">
        <v>1028</v>
      </c>
      <c r="J210" s="697" t="s">
        <v>385</v>
      </c>
      <c r="K210" s="697" t="s">
        <v>775</v>
      </c>
      <c r="L210" s="697" t="s">
        <v>776</v>
      </c>
      <c r="M210" s="697" t="s">
        <v>777</v>
      </c>
      <c r="N210" s="697" t="s">
        <v>778</v>
      </c>
      <c r="O210" s="697" t="s">
        <v>779</v>
      </c>
      <c r="P210" s="697" t="s">
        <v>780</v>
      </c>
      <c r="Q210" s="697" t="s">
        <v>781</v>
      </c>
      <c r="R210" s="697" t="s">
        <v>782</v>
      </c>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503"/>
      <c r="I211" t="s">
        <v>1022</v>
      </c>
      <c r="J211" s="698">
        <v>2</v>
      </c>
      <c r="K211" s="698">
        <v>2</v>
      </c>
      <c r="L211" s="698">
        <v>2</v>
      </c>
      <c r="M211" s="698">
        <v>2</v>
      </c>
      <c r="N211" s="698">
        <v>1</v>
      </c>
      <c r="O211" s="698">
        <v>1</v>
      </c>
      <c r="P211" s="698">
        <v>1</v>
      </c>
      <c r="Q211" s="698">
        <v>1</v>
      </c>
      <c r="R211" s="698">
        <v>1</v>
      </c>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503"/>
      <c r="I212" t="s">
        <v>1023</v>
      </c>
      <c r="J212" s="698">
        <v>1</v>
      </c>
      <c r="K212" s="698">
        <v>1</v>
      </c>
      <c r="L212" s="698">
        <v>1</v>
      </c>
      <c r="M212" s="698">
        <v>1</v>
      </c>
      <c r="N212" s="698">
        <v>1</v>
      </c>
      <c r="O212" s="698">
        <v>1</v>
      </c>
      <c r="P212" s="698">
        <v>1</v>
      </c>
      <c r="Q212" s="698">
        <v>1</v>
      </c>
      <c r="R212" s="698">
        <v>1</v>
      </c>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503"/>
      <c r="I213" t="s">
        <v>1024</v>
      </c>
      <c r="J213" s="698">
        <v>1</v>
      </c>
      <c r="K213" s="698">
        <v>1</v>
      </c>
      <c r="L213" s="698">
        <v>1</v>
      </c>
      <c r="M213" s="698">
        <v>1</v>
      </c>
      <c r="N213" s="698">
        <v>1</v>
      </c>
      <c r="O213" s="698">
        <v>1</v>
      </c>
      <c r="P213" s="698">
        <v>1</v>
      </c>
      <c r="Q213" s="698">
        <v>1</v>
      </c>
      <c r="R213" s="698">
        <v>1</v>
      </c>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503"/>
      <c r="I214" t="s">
        <v>969</v>
      </c>
      <c r="J214" s="698">
        <v>1</v>
      </c>
      <c r="K214" s="698">
        <v>1</v>
      </c>
      <c r="L214" s="698">
        <v>1</v>
      </c>
      <c r="M214" s="698">
        <v>1</v>
      </c>
      <c r="N214" s="698">
        <v>1</v>
      </c>
      <c r="O214" s="698">
        <v>1</v>
      </c>
      <c r="P214" s="698">
        <v>1</v>
      </c>
      <c r="Q214" s="698">
        <v>1</v>
      </c>
      <c r="R214" s="698">
        <v>1</v>
      </c>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503"/>
      <c r="I215" s="26"/>
      <c r="J215" s="26"/>
      <c r="K215" s="26"/>
      <c r="N215" s="502"/>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26" t="s">
        <v>788</v>
      </c>
      <c r="H216" t="s">
        <v>802</v>
      </c>
      <c r="I216" t="s">
        <v>802</v>
      </c>
      <c r="J216" t="s">
        <v>802</v>
      </c>
      <c r="K216" t="s">
        <v>802</v>
      </c>
      <c r="L216" t="s">
        <v>385</v>
      </c>
      <c r="M216" t="s">
        <v>385</v>
      </c>
      <c r="N216" t="s">
        <v>385</v>
      </c>
      <c r="O216" t="s">
        <v>385</v>
      </c>
      <c r="P216" t="s">
        <v>775</v>
      </c>
      <c r="Q216" t="s">
        <v>775</v>
      </c>
      <c r="R216" t="s">
        <v>775</v>
      </c>
      <c r="S216" t="s">
        <v>775</v>
      </c>
      <c r="T216" t="s">
        <v>776</v>
      </c>
      <c r="U216" t="s">
        <v>776</v>
      </c>
      <c r="V216" t="s">
        <v>776</v>
      </c>
      <c r="W216" t="s">
        <v>776</v>
      </c>
      <c r="X216" t="s">
        <v>777</v>
      </c>
      <c r="Y216" t="s">
        <v>777</v>
      </c>
      <c r="Z216" t="s">
        <v>777</v>
      </c>
      <c r="AA216" t="s">
        <v>777</v>
      </c>
      <c r="AB216" t="s">
        <v>778</v>
      </c>
      <c r="AC216" t="s">
        <v>778</v>
      </c>
      <c r="AD216" t="s">
        <v>778</v>
      </c>
      <c r="AE216" t="s">
        <v>778</v>
      </c>
      <c r="AF216" t="s">
        <v>779</v>
      </c>
      <c r="AG216" t="s">
        <v>779</v>
      </c>
      <c r="AH216" t="s">
        <v>779</v>
      </c>
      <c r="AI216" t="s">
        <v>779</v>
      </c>
      <c r="AJ216" t="s">
        <v>780</v>
      </c>
      <c r="AK216" t="s">
        <v>780</v>
      </c>
      <c r="AL216" t="s">
        <v>780</v>
      </c>
      <c r="AM216" t="s">
        <v>780</v>
      </c>
      <c r="AN216" t="s">
        <v>781</v>
      </c>
      <c r="AO216" t="s">
        <v>781</v>
      </c>
      <c r="AP216" t="s">
        <v>781</v>
      </c>
      <c r="AQ216" t="s">
        <v>781</v>
      </c>
      <c r="AR216" t="s">
        <v>782</v>
      </c>
      <c r="AS216" t="s">
        <v>782</v>
      </c>
      <c r="AT216" t="s">
        <v>782</v>
      </c>
      <c r="AU216" t="s">
        <v>782</v>
      </c>
      <c r="AV216" s="193"/>
      <c r="AW216" s="193"/>
      <c r="AX216" s="16"/>
      <c r="AY216" s="8"/>
      <c r="AZ216" s="8"/>
      <c r="BA216" s="8"/>
    </row>
    <row r="217" spans="1:53" ht="14.5" outlineLevel="1" x14ac:dyDescent="0.35">
      <c r="A217" s="6"/>
      <c r="B217" s="7"/>
      <c r="C217" s="17"/>
      <c r="D217" s="17"/>
      <c r="E217" s="17"/>
      <c r="F217" s="26"/>
      <c r="G217" s="26" t="s">
        <v>787</v>
      </c>
      <c r="H217" t="s">
        <v>1022</v>
      </c>
      <c r="I217" t="s">
        <v>1023</v>
      </c>
      <c r="J217" t="s">
        <v>1024</v>
      </c>
      <c r="K217" t="s">
        <v>969</v>
      </c>
      <c r="L217" t="str">
        <f>H217</f>
        <v>knock</v>
      </c>
      <c r="M217" t="str">
        <f t="shared" ref="M217:AU217" si="55">I217</f>
        <v>pre-em</v>
      </c>
      <c r="N217" t="str">
        <f t="shared" si="55"/>
        <v>selective_and_spraytop</v>
      </c>
      <c r="O217" t="str">
        <f t="shared" si="55"/>
        <v>fungicide</v>
      </c>
      <c r="P217" t="str">
        <f t="shared" si="55"/>
        <v>knock</v>
      </c>
      <c r="Q217" t="str">
        <f t="shared" si="55"/>
        <v>pre-em</v>
      </c>
      <c r="R217" t="str">
        <f t="shared" si="55"/>
        <v>selective_and_spraytop</v>
      </c>
      <c r="S217" t="str">
        <f t="shared" si="55"/>
        <v>fungicide</v>
      </c>
      <c r="T217" t="str">
        <f t="shared" si="55"/>
        <v>knock</v>
      </c>
      <c r="U217" t="str">
        <f t="shared" si="55"/>
        <v>pre-em</v>
      </c>
      <c r="V217" t="str">
        <f t="shared" si="55"/>
        <v>selective_and_spraytop</v>
      </c>
      <c r="W217" t="str">
        <f t="shared" si="55"/>
        <v>fungicide</v>
      </c>
      <c r="X217" t="str">
        <f t="shared" si="55"/>
        <v>knock</v>
      </c>
      <c r="Y217" t="str">
        <f t="shared" si="55"/>
        <v>pre-em</v>
      </c>
      <c r="Z217" t="str">
        <f t="shared" si="55"/>
        <v>selective_and_spraytop</v>
      </c>
      <c r="AA217" t="str">
        <f t="shared" si="55"/>
        <v>fungicide</v>
      </c>
      <c r="AB217" t="str">
        <f t="shared" si="55"/>
        <v>knock</v>
      </c>
      <c r="AC217" t="str">
        <f t="shared" si="55"/>
        <v>pre-em</v>
      </c>
      <c r="AD217" t="str">
        <f t="shared" si="55"/>
        <v>selective_and_spraytop</v>
      </c>
      <c r="AE217" t="str">
        <f t="shared" si="55"/>
        <v>fungicide</v>
      </c>
      <c r="AF217" t="str">
        <f t="shared" si="55"/>
        <v>knock</v>
      </c>
      <c r="AG217" t="str">
        <f t="shared" si="55"/>
        <v>pre-em</v>
      </c>
      <c r="AH217" t="str">
        <f t="shared" si="55"/>
        <v>selective_and_spraytop</v>
      </c>
      <c r="AI217" t="str">
        <f t="shared" si="55"/>
        <v>fungicide</v>
      </c>
      <c r="AJ217" t="str">
        <f t="shared" si="55"/>
        <v>knock</v>
      </c>
      <c r="AK217" t="str">
        <f t="shared" si="55"/>
        <v>pre-em</v>
      </c>
      <c r="AL217" t="str">
        <f t="shared" si="55"/>
        <v>selective_and_spraytop</v>
      </c>
      <c r="AM217" t="str">
        <f t="shared" si="55"/>
        <v>fungicide</v>
      </c>
      <c r="AN217" t="str">
        <f t="shared" si="55"/>
        <v>knock</v>
      </c>
      <c r="AO217" t="str">
        <f t="shared" si="55"/>
        <v>pre-em</v>
      </c>
      <c r="AP217" t="str">
        <f t="shared" si="55"/>
        <v>selective_and_spraytop</v>
      </c>
      <c r="AQ217" t="str">
        <f t="shared" si="55"/>
        <v>fungicide</v>
      </c>
      <c r="AR217" t="str">
        <f t="shared" si="55"/>
        <v>knock</v>
      </c>
      <c r="AS217" t="str">
        <f t="shared" si="55"/>
        <v>pre-em</v>
      </c>
      <c r="AT217" t="str">
        <f t="shared" si="55"/>
        <v>selective_and_spraytop</v>
      </c>
      <c r="AU217" t="str">
        <f t="shared" si="55"/>
        <v>fungicide</v>
      </c>
      <c r="AV217" s="193"/>
      <c r="AW217" s="193"/>
      <c r="AX217" s="16"/>
      <c r="AY217" s="8"/>
      <c r="AZ217" s="8"/>
      <c r="BA217" s="8"/>
    </row>
    <row r="218" spans="1:53" ht="14.5" outlineLevel="1" x14ac:dyDescent="0.35">
      <c r="A218" s="6"/>
      <c r="B218" s="7"/>
      <c r="C218" s="17"/>
      <c r="D218" s="17"/>
      <c r="E218" s="17"/>
      <c r="F218" s="26"/>
      <c r="G218" s="26" t="str">
        <f t="shared" ref="G218:G228" si="56">_xlfn.CONCAT(H160:M160)</f>
        <v>AAAA2A1a</v>
      </c>
      <c r="H218" s="229">
        <v>0</v>
      </c>
      <c r="I218" s="229">
        <v>0</v>
      </c>
      <c r="J218" s="229">
        <v>0</v>
      </c>
      <c r="K218" s="229">
        <v>0</v>
      </c>
      <c r="L218" s="699" cm="1">
        <f t="array" ref="L218">INDEX($H218:$K218,0,MATCH(L$217,$H$217:$K$217,0))*INDEX($J$211:$R$214,MATCH(L$217,$I$211:$I$214,0),MATCH(L$216,$J$210:$R$210,0))</f>
        <v>0</v>
      </c>
      <c r="M218" s="699" cm="1">
        <f t="array" ref="M218">INDEX($H218:$K218,0,MATCH(M$217,$H$217:$K$217,0))*INDEX($J$211:$R$214,MATCH(M$217,$I$211:$I$214,0),MATCH(M$216,$J$210:$R$210,0))</f>
        <v>0</v>
      </c>
      <c r="N218" s="699" cm="1">
        <f t="array" ref="N218">INDEX($H218:$K218,0,MATCH(N$217,$H$217:$K$217,0))*INDEX($J$211:$R$214,MATCH(N$217,$I$211:$I$214,0),MATCH(N$216,$J$210:$R$210,0))</f>
        <v>0</v>
      </c>
      <c r="O218" s="699" cm="1">
        <f t="array" ref="O218">INDEX($H218:$K218,0,MATCH(O$217,$H$217:$K$217,0))*INDEX($J$211:$R$214,MATCH(O$217,$I$211:$I$214,0),MATCH(O$216,$J$210:$R$210,0))</f>
        <v>0</v>
      </c>
      <c r="P218" s="699" cm="1">
        <f t="array" ref="P218">INDEX($H218:$K218,0,MATCH(P$217,$H$217:$K$217,0))*INDEX($J$211:$R$214,MATCH(P$217,$I$211:$I$214,0),MATCH(P$216,$J$210:$R$210,0))</f>
        <v>0</v>
      </c>
      <c r="Q218" s="699" cm="1">
        <f t="array" ref="Q218">INDEX($H218:$K218,0,MATCH(Q$217,$H$217:$K$217,0))*INDEX($J$211:$R$214,MATCH(Q$217,$I$211:$I$214,0),MATCH(Q$216,$J$210:$R$210,0))</f>
        <v>0</v>
      </c>
      <c r="R218" s="699" cm="1">
        <f t="array" ref="R218">INDEX($H218:$K218,0,MATCH(R$217,$H$217:$K$217,0))*INDEX($J$211:$R$214,MATCH(R$217,$I$211:$I$214,0),MATCH(R$216,$J$210:$R$210,0))</f>
        <v>0</v>
      </c>
      <c r="S218" s="699" cm="1">
        <f t="array" ref="S218">INDEX($H218:$K218,0,MATCH(S$217,$H$217:$K$217,0))*INDEX($J$211:$R$214,MATCH(S$217,$I$211:$I$214,0),MATCH(S$216,$J$210:$R$210,0))</f>
        <v>0</v>
      </c>
      <c r="T218" s="699" cm="1">
        <f t="array" ref="T218">INDEX($H218:$K218,0,MATCH(T$217,$H$217:$K$217,0))*INDEX($J$211:$R$214,MATCH(T$217,$I$211:$I$214,0),MATCH(T$216,$J$210:$R$210,0))</f>
        <v>0</v>
      </c>
      <c r="U218" s="699" cm="1">
        <f t="array" ref="U218">INDEX($H218:$K218,0,MATCH(U$217,$H$217:$K$217,0))*INDEX($J$211:$R$214,MATCH(U$217,$I$211:$I$214,0),MATCH(U$216,$J$210:$R$210,0))</f>
        <v>0</v>
      </c>
      <c r="V218" s="699" cm="1">
        <f t="array" ref="V218">INDEX($H218:$K218,0,MATCH(V$217,$H$217:$K$217,0))*INDEX($J$211:$R$214,MATCH(V$217,$I$211:$I$214,0),MATCH(V$216,$J$210:$R$210,0))</f>
        <v>0</v>
      </c>
      <c r="W218" s="699" cm="1">
        <f t="array" ref="W218">INDEX($H218:$K218,0,MATCH(W$217,$H$217:$K$217,0))*INDEX($J$211:$R$214,MATCH(W$217,$I$211:$I$214,0),MATCH(W$216,$J$210:$R$210,0))</f>
        <v>0</v>
      </c>
      <c r="X218" s="699" cm="1">
        <f t="array" ref="X218">INDEX($H218:$K218,0,MATCH(X$217,$H$217:$K$217,0))*INDEX($J$211:$R$214,MATCH(X$217,$I$211:$I$214,0),MATCH(X$216,$J$210:$R$210,0))</f>
        <v>0</v>
      </c>
      <c r="Y218" s="699" cm="1">
        <f t="array" ref="Y218">INDEX($H218:$K218,0,MATCH(Y$217,$H$217:$K$217,0))*INDEX($J$211:$R$214,MATCH(Y$217,$I$211:$I$214,0),MATCH(Y$216,$J$210:$R$210,0))</f>
        <v>0</v>
      </c>
      <c r="Z218" s="699" cm="1">
        <f t="array" ref="Z218">INDEX($H218:$K218,0,MATCH(Z$217,$H$217:$K$217,0))*INDEX($J$211:$R$214,MATCH(Z$217,$I$211:$I$214,0),MATCH(Z$216,$J$210:$R$210,0))</f>
        <v>0</v>
      </c>
      <c r="AA218" s="699" cm="1">
        <f t="array" ref="AA218">INDEX($H218:$K218,0,MATCH(AA$217,$H$217:$K$217,0))*INDEX($J$211:$R$214,MATCH(AA$217,$I$211:$I$214,0),MATCH(AA$216,$J$210:$R$210,0))</f>
        <v>0</v>
      </c>
      <c r="AB218" s="699" cm="1">
        <f t="array" ref="AB218">INDEX($H218:$K218,0,MATCH(AB$217,$H$217:$K$217,0))*INDEX($J$211:$R$214,MATCH(AB$217,$I$211:$I$214,0),MATCH(AB$216,$J$210:$R$210,0))</f>
        <v>0</v>
      </c>
      <c r="AC218" s="699" cm="1">
        <f t="array" ref="AC218">INDEX($H218:$K218,0,MATCH(AC$217,$H$217:$K$217,0))*INDEX($J$211:$R$214,MATCH(AC$217,$I$211:$I$214,0),MATCH(AC$216,$J$210:$R$210,0))</f>
        <v>0</v>
      </c>
      <c r="AD218" s="699" cm="1">
        <f t="array" ref="AD218">INDEX($H218:$K218,0,MATCH(AD$217,$H$217:$K$217,0))*INDEX($J$211:$R$214,MATCH(AD$217,$I$211:$I$214,0),MATCH(AD$216,$J$210:$R$210,0))</f>
        <v>0</v>
      </c>
      <c r="AE218" s="699" cm="1">
        <f t="array" ref="AE218">INDEX($H218:$K218,0,MATCH(AE$217,$H$217:$K$217,0))*INDEX($J$211:$R$214,MATCH(AE$217,$I$211:$I$214,0),MATCH(AE$216,$J$210:$R$210,0))</f>
        <v>0</v>
      </c>
      <c r="AF218" s="699" cm="1">
        <f t="array" ref="AF218">INDEX($H218:$K218,0,MATCH(AF$217,$H$217:$K$217,0))*INDEX($J$211:$R$214,MATCH(AF$217,$I$211:$I$214,0),MATCH(AF$216,$J$210:$R$210,0))</f>
        <v>0</v>
      </c>
      <c r="AG218" s="699" cm="1">
        <f t="array" ref="AG218">INDEX($H218:$K218,0,MATCH(AG$217,$H$217:$K$217,0))*INDEX($J$211:$R$214,MATCH(AG$217,$I$211:$I$214,0),MATCH(AG$216,$J$210:$R$210,0))</f>
        <v>0</v>
      </c>
      <c r="AH218" s="699" cm="1">
        <f t="array" ref="AH218">INDEX($H218:$K218,0,MATCH(AH$217,$H$217:$K$217,0))*INDEX($J$211:$R$214,MATCH(AH$217,$I$211:$I$214,0),MATCH(AH$216,$J$210:$R$210,0))</f>
        <v>0</v>
      </c>
      <c r="AI218" s="699" cm="1">
        <f t="array" ref="AI218">INDEX($H218:$K218,0,MATCH(AI$217,$H$217:$K$217,0))*INDEX($J$211:$R$214,MATCH(AI$217,$I$211:$I$214,0),MATCH(AI$216,$J$210:$R$210,0))</f>
        <v>0</v>
      </c>
      <c r="AJ218" s="699" cm="1">
        <f t="array" ref="AJ218">INDEX($H218:$K218,0,MATCH(AJ$217,$H$217:$K$217,0))*INDEX($J$211:$R$214,MATCH(AJ$217,$I$211:$I$214,0),MATCH(AJ$216,$J$210:$R$210,0))</f>
        <v>0</v>
      </c>
      <c r="AK218" s="699" cm="1">
        <f t="array" ref="AK218">INDEX($H218:$K218,0,MATCH(AK$217,$H$217:$K$217,0))*INDEX($J$211:$R$214,MATCH(AK$217,$I$211:$I$214,0),MATCH(AK$216,$J$210:$R$210,0))</f>
        <v>0</v>
      </c>
      <c r="AL218" s="699" cm="1">
        <f t="array" ref="AL218">INDEX($H218:$K218,0,MATCH(AL$217,$H$217:$K$217,0))*INDEX($J$211:$R$214,MATCH(AL$217,$I$211:$I$214,0),MATCH(AL$216,$J$210:$R$210,0))</f>
        <v>0</v>
      </c>
      <c r="AM218" s="699" cm="1">
        <f t="array" ref="AM218">INDEX($H218:$K218,0,MATCH(AM$217,$H$217:$K$217,0))*INDEX($J$211:$R$214,MATCH(AM$217,$I$211:$I$214,0),MATCH(AM$216,$J$210:$R$210,0))</f>
        <v>0</v>
      </c>
      <c r="AN218" s="699" cm="1">
        <f t="array" ref="AN218">INDEX($H218:$K218,0,MATCH(AN$217,$H$217:$K$217,0))*INDEX($J$211:$R$214,MATCH(AN$217,$I$211:$I$214,0),MATCH(AN$216,$J$210:$R$210,0))</f>
        <v>0</v>
      </c>
      <c r="AO218" s="699" cm="1">
        <f t="array" ref="AO218">INDEX($H218:$K218,0,MATCH(AO$217,$H$217:$K$217,0))*INDEX($J$211:$R$214,MATCH(AO$217,$I$211:$I$214,0),MATCH(AO$216,$J$210:$R$210,0))</f>
        <v>0</v>
      </c>
      <c r="AP218" s="699" cm="1">
        <f t="array" ref="AP218">INDEX($H218:$K218,0,MATCH(AP$217,$H$217:$K$217,0))*INDEX($J$211:$R$214,MATCH(AP$217,$I$211:$I$214,0),MATCH(AP$216,$J$210:$R$210,0))</f>
        <v>0</v>
      </c>
      <c r="AQ218" s="699" cm="1">
        <f t="array" ref="AQ218">INDEX($H218:$K218,0,MATCH(AQ$217,$H$217:$K$217,0))*INDEX($J$211:$R$214,MATCH(AQ$217,$I$211:$I$214,0),MATCH(AQ$216,$J$210:$R$210,0))</f>
        <v>0</v>
      </c>
      <c r="AR218" s="699" cm="1">
        <f t="array" ref="AR218">INDEX($H218:$K218,0,MATCH(AR$217,$H$217:$K$217,0))*INDEX($J$211:$R$214,MATCH(AR$217,$I$211:$I$214,0),MATCH(AR$216,$J$210:$R$210,0))</f>
        <v>0</v>
      </c>
      <c r="AS218" s="699" cm="1">
        <f t="array" ref="AS218">INDEX($H218:$K218,0,MATCH(AS$217,$H$217:$K$217,0))*INDEX($J$211:$R$214,MATCH(AS$217,$I$211:$I$214,0),MATCH(AS$216,$J$210:$R$210,0))</f>
        <v>0</v>
      </c>
      <c r="AT218" s="699" cm="1">
        <f t="array" ref="AT218">INDEX($H218:$K218,0,MATCH(AT$217,$H$217:$K$217,0))*INDEX($J$211:$R$214,MATCH(AT$217,$I$211:$I$214,0),MATCH(AT$216,$J$210:$R$210,0))</f>
        <v>0</v>
      </c>
      <c r="AU218" s="699" cm="1">
        <f t="array" ref="AU218">INDEX($H218:$K218,0,MATCH(AU$217,$H$217:$K$217,0))*INDEX($J$211:$R$214,MATCH(AU$217,$I$211:$I$214,0),MATCH(AU$216,$J$210:$R$210,0))</f>
        <v>0</v>
      </c>
      <c r="AV218" s="193"/>
      <c r="AW218" s="193"/>
      <c r="AX218" s="16"/>
      <c r="AY218" s="8"/>
      <c r="AZ218" s="8"/>
      <c r="BA218" s="8"/>
    </row>
    <row r="219" spans="1:53" ht="14.5" outlineLevel="1" x14ac:dyDescent="0.35">
      <c r="A219" s="6"/>
      <c r="B219" s="7"/>
      <c r="C219" s="17"/>
      <c r="D219" s="17"/>
      <c r="E219" s="17"/>
      <c r="F219" s="26"/>
      <c r="G219" s="26" t="str">
        <f t="shared" si="56"/>
        <v>GGGGAg1a2</v>
      </c>
      <c r="H219" s="229">
        <v>0</v>
      </c>
      <c r="I219" s="229">
        <v>0</v>
      </c>
      <c r="J219" s="229">
        <v>0</v>
      </c>
      <c r="K219" s="229">
        <v>0</v>
      </c>
      <c r="L219" s="699" cm="1">
        <f t="array" ref="L219">INDEX($H219:$K219,0,MATCH(L$217,$H$217:$K$217,0))*INDEX($J$211:$R$214,MATCH(L$217,$I$211:$I$214,0),MATCH(L$216,$J$210:$R$210,0))</f>
        <v>0</v>
      </c>
      <c r="M219" s="699" cm="1">
        <f t="array" ref="M219">INDEX($H219:$K219,0,MATCH(M$217,$H$217:$K$217,0))*INDEX($J$211:$R$214,MATCH(M$217,$I$211:$I$214,0),MATCH(M$216,$J$210:$R$210,0))</f>
        <v>0</v>
      </c>
      <c r="N219" s="699" cm="1">
        <f t="array" ref="N219">INDEX($H219:$K219,0,MATCH(N$217,$H$217:$K$217,0))*INDEX($J$211:$R$214,MATCH(N$217,$I$211:$I$214,0),MATCH(N$216,$J$210:$R$210,0))</f>
        <v>0</v>
      </c>
      <c r="O219" s="699" cm="1">
        <f t="array" ref="O219">INDEX($H219:$K219,0,MATCH(O$217,$H$217:$K$217,0))*INDEX($J$211:$R$214,MATCH(O$217,$I$211:$I$214,0),MATCH(O$216,$J$210:$R$210,0))</f>
        <v>0</v>
      </c>
      <c r="P219" s="699" cm="1">
        <f t="array" ref="P219">INDEX($H219:$K219,0,MATCH(P$217,$H$217:$K$217,0))*INDEX($J$211:$R$214,MATCH(P$217,$I$211:$I$214,0),MATCH(P$216,$J$210:$R$210,0))</f>
        <v>0</v>
      </c>
      <c r="Q219" s="699" cm="1">
        <f t="array" ref="Q219">INDEX($H219:$K219,0,MATCH(Q$217,$H$217:$K$217,0))*INDEX($J$211:$R$214,MATCH(Q$217,$I$211:$I$214,0),MATCH(Q$216,$J$210:$R$210,0))</f>
        <v>0</v>
      </c>
      <c r="R219" s="699" cm="1">
        <f t="array" ref="R219">INDEX($H219:$K219,0,MATCH(R$217,$H$217:$K$217,0))*INDEX($J$211:$R$214,MATCH(R$217,$I$211:$I$214,0),MATCH(R$216,$J$210:$R$210,0))</f>
        <v>0</v>
      </c>
      <c r="S219" s="699" cm="1">
        <f t="array" ref="S219">INDEX($H219:$K219,0,MATCH(S$217,$H$217:$K$217,0))*INDEX($J$211:$R$214,MATCH(S$217,$I$211:$I$214,0),MATCH(S$216,$J$210:$R$210,0))</f>
        <v>0</v>
      </c>
      <c r="T219" s="699" cm="1">
        <f t="array" ref="T219">INDEX($H219:$K219,0,MATCH(T$217,$H$217:$K$217,0))*INDEX($J$211:$R$214,MATCH(T$217,$I$211:$I$214,0),MATCH(T$216,$J$210:$R$210,0))</f>
        <v>0</v>
      </c>
      <c r="U219" s="699" cm="1">
        <f t="array" ref="U219">INDEX($H219:$K219,0,MATCH(U$217,$H$217:$K$217,0))*INDEX($J$211:$R$214,MATCH(U$217,$I$211:$I$214,0),MATCH(U$216,$J$210:$R$210,0))</f>
        <v>0</v>
      </c>
      <c r="V219" s="699" cm="1">
        <f t="array" ref="V219">INDEX($H219:$K219,0,MATCH(V$217,$H$217:$K$217,0))*INDEX($J$211:$R$214,MATCH(V$217,$I$211:$I$214,0),MATCH(V$216,$J$210:$R$210,0))</f>
        <v>0</v>
      </c>
      <c r="W219" s="699" cm="1">
        <f t="array" ref="W219">INDEX($H219:$K219,0,MATCH(W$217,$H$217:$K$217,0))*INDEX($J$211:$R$214,MATCH(W$217,$I$211:$I$214,0),MATCH(W$216,$J$210:$R$210,0))</f>
        <v>0</v>
      </c>
      <c r="X219" s="699" cm="1">
        <f t="array" ref="X219">INDEX($H219:$K219,0,MATCH(X$217,$H$217:$K$217,0))*INDEX($J$211:$R$214,MATCH(X$217,$I$211:$I$214,0),MATCH(X$216,$J$210:$R$210,0))</f>
        <v>0</v>
      </c>
      <c r="Y219" s="699" cm="1">
        <f t="array" ref="Y219">INDEX($H219:$K219,0,MATCH(Y$217,$H$217:$K$217,0))*INDEX($J$211:$R$214,MATCH(Y$217,$I$211:$I$214,0),MATCH(Y$216,$J$210:$R$210,0))</f>
        <v>0</v>
      </c>
      <c r="Z219" s="699" cm="1">
        <f t="array" ref="Z219">INDEX($H219:$K219,0,MATCH(Z$217,$H$217:$K$217,0))*INDEX($J$211:$R$214,MATCH(Z$217,$I$211:$I$214,0),MATCH(Z$216,$J$210:$R$210,0))</f>
        <v>0</v>
      </c>
      <c r="AA219" s="699" cm="1">
        <f t="array" ref="AA219">INDEX($H219:$K219,0,MATCH(AA$217,$H$217:$K$217,0))*INDEX($J$211:$R$214,MATCH(AA$217,$I$211:$I$214,0),MATCH(AA$216,$J$210:$R$210,0))</f>
        <v>0</v>
      </c>
      <c r="AB219" s="699" cm="1">
        <f t="array" ref="AB219">INDEX($H219:$K219,0,MATCH(AB$217,$H$217:$K$217,0))*INDEX($J$211:$R$214,MATCH(AB$217,$I$211:$I$214,0),MATCH(AB$216,$J$210:$R$210,0))</f>
        <v>0</v>
      </c>
      <c r="AC219" s="699" cm="1">
        <f t="array" ref="AC219">INDEX($H219:$K219,0,MATCH(AC$217,$H$217:$K$217,0))*INDEX($J$211:$R$214,MATCH(AC$217,$I$211:$I$214,0),MATCH(AC$216,$J$210:$R$210,0))</f>
        <v>0</v>
      </c>
      <c r="AD219" s="699" cm="1">
        <f t="array" ref="AD219">INDEX($H219:$K219,0,MATCH(AD$217,$H$217:$K$217,0))*INDEX($J$211:$R$214,MATCH(AD$217,$I$211:$I$214,0),MATCH(AD$216,$J$210:$R$210,0))</f>
        <v>0</v>
      </c>
      <c r="AE219" s="699" cm="1">
        <f t="array" ref="AE219">INDEX($H219:$K219,0,MATCH(AE$217,$H$217:$K$217,0))*INDEX($J$211:$R$214,MATCH(AE$217,$I$211:$I$214,0),MATCH(AE$216,$J$210:$R$210,0))</f>
        <v>0</v>
      </c>
      <c r="AF219" s="699" cm="1">
        <f t="array" ref="AF219">INDEX($H219:$K219,0,MATCH(AF$217,$H$217:$K$217,0))*INDEX($J$211:$R$214,MATCH(AF$217,$I$211:$I$214,0),MATCH(AF$216,$J$210:$R$210,0))</f>
        <v>0</v>
      </c>
      <c r="AG219" s="699" cm="1">
        <f t="array" ref="AG219">INDEX($H219:$K219,0,MATCH(AG$217,$H$217:$K$217,0))*INDEX($J$211:$R$214,MATCH(AG$217,$I$211:$I$214,0),MATCH(AG$216,$J$210:$R$210,0))</f>
        <v>0</v>
      </c>
      <c r="AH219" s="699" cm="1">
        <f t="array" ref="AH219">INDEX($H219:$K219,0,MATCH(AH$217,$H$217:$K$217,0))*INDEX($J$211:$R$214,MATCH(AH$217,$I$211:$I$214,0),MATCH(AH$216,$J$210:$R$210,0))</f>
        <v>0</v>
      </c>
      <c r="AI219" s="699" cm="1">
        <f t="array" ref="AI219">INDEX($H219:$K219,0,MATCH(AI$217,$H$217:$K$217,0))*INDEX($J$211:$R$214,MATCH(AI$217,$I$211:$I$214,0),MATCH(AI$216,$J$210:$R$210,0))</f>
        <v>0</v>
      </c>
      <c r="AJ219" s="699" cm="1">
        <f t="array" ref="AJ219">INDEX($H219:$K219,0,MATCH(AJ$217,$H$217:$K$217,0))*INDEX($J$211:$R$214,MATCH(AJ$217,$I$211:$I$214,0),MATCH(AJ$216,$J$210:$R$210,0))</f>
        <v>0</v>
      </c>
      <c r="AK219" s="699" cm="1">
        <f t="array" ref="AK219">INDEX($H219:$K219,0,MATCH(AK$217,$H$217:$K$217,0))*INDEX($J$211:$R$214,MATCH(AK$217,$I$211:$I$214,0),MATCH(AK$216,$J$210:$R$210,0))</f>
        <v>0</v>
      </c>
      <c r="AL219" s="699" cm="1">
        <f t="array" ref="AL219">INDEX($H219:$K219,0,MATCH(AL$217,$H$217:$K$217,0))*INDEX($J$211:$R$214,MATCH(AL$217,$I$211:$I$214,0),MATCH(AL$216,$J$210:$R$210,0))</f>
        <v>0</v>
      </c>
      <c r="AM219" s="699" cm="1">
        <f t="array" ref="AM219">INDEX($H219:$K219,0,MATCH(AM$217,$H$217:$K$217,0))*INDEX($J$211:$R$214,MATCH(AM$217,$I$211:$I$214,0),MATCH(AM$216,$J$210:$R$210,0))</f>
        <v>0</v>
      </c>
      <c r="AN219" s="699" cm="1">
        <f t="array" ref="AN219">INDEX($H219:$K219,0,MATCH(AN$217,$H$217:$K$217,0))*INDEX($J$211:$R$214,MATCH(AN$217,$I$211:$I$214,0),MATCH(AN$216,$J$210:$R$210,0))</f>
        <v>0</v>
      </c>
      <c r="AO219" s="699" cm="1">
        <f t="array" ref="AO219">INDEX($H219:$K219,0,MATCH(AO$217,$H$217:$K$217,0))*INDEX($J$211:$R$214,MATCH(AO$217,$I$211:$I$214,0),MATCH(AO$216,$J$210:$R$210,0))</f>
        <v>0</v>
      </c>
      <c r="AP219" s="699" cm="1">
        <f t="array" ref="AP219">INDEX($H219:$K219,0,MATCH(AP$217,$H$217:$K$217,0))*INDEX($J$211:$R$214,MATCH(AP$217,$I$211:$I$214,0),MATCH(AP$216,$J$210:$R$210,0))</f>
        <v>0</v>
      </c>
      <c r="AQ219" s="699" cm="1">
        <f t="array" ref="AQ219">INDEX($H219:$K219,0,MATCH(AQ$217,$H$217:$K$217,0))*INDEX($J$211:$R$214,MATCH(AQ$217,$I$211:$I$214,0),MATCH(AQ$216,$J$210:$R$210,0))</f>
        <v>0</v>
      </c>
      <c r="AR219" s="699" cm="1">
        <f t="array" ref="AR219">INDEX($H219:$K219,0,MATCH(AR$217,$H$217:$K$217,0))*INDEX($J$211:$R$214,MATCH(AR$217,$I$211:$I$214,0),MATCH(AR$216,$J$210:$R$210,0))</f>
        <v>0</v>
      </c>
      <c r="AS219" s="699" cm="1">
        <f t="array" ref="AS219">INDEX($H219:$K219,0,MATCH(AS$217,$H$217:$K$217,0))*INDEX($J$211:$R$214,MATCH(AS$217,$I$211:$I$214,0),MATCH(AS$216,$J$210:$R$210,0))</f>
        <v>0</v>
      </c>
      <c r="AT219" s="699" cm="1">
        <f t="array" ref="AT219">INDEX($H219:$K219,0,MATCH(AT$217,$H$217:$K$217,0))*INDEX($J$211:$R$214,MATCH(AT$217,$I$211:$I$214,0),MATCH(AT$216,$J$210:$R$210,0))</f>
        <v>0</v>
      </c>
      <c r="AU219" s="699" cm="1">
        <f t="array" ref="AU219">INDEX($H219:$K219,0,MATCH(AU$217,$H$217:$K$217,0))*INDEX($J$211:$R$214,MATCH(AU$217,$I$211:$I$214,0),MATCH(AU$216,$J$210:$R$210,0))</f>
        <v>0</v>
      </c>
      <c r="AV219" s="193"/>
      <c r="AW219" s="193"/>
      <c r="AX219" s="16"/>
      <c r="AY219" s="8"/>
      <c r="AZ219" s="8"/>
      <c r="BA219" s="8"/>
    </row>
    <row r="220" spans="1:53" ht="14.5" outlineLevel="1" x14ac:dyDescent="0.35">
      <c r="A220" s="6"/>
      <c r="B220" s="7"/>
      <c r="C220" s="17"/>
      <c r="D220" s="17"/>
      <c r="E220" s="17"/>
      <c r="F220" s="26"/>
      <c r="G220" s="26" t="str">
        <f t="shared" si="56"/>
        <v>GGGGSg1a2</v>
      </c>
      <c r="H220" s="229">
        <v>0</v>
      </c>
      <c r="I220" s="229">
        <v>0</v>
      </c>
      <c r="J220" s="229">
        <v>0</v>
      </c>
      <c r="K220" s="229">
        <v>0</v>
      </c>
      <c r="L220" s="699" cm="1">
        <f t="array" ref="L220">INDEX($H220:$K220,0,MATCH(L$217,$H$217:$K$217,0))*INDEX($J$211:$R$214,MATCH(L$217,$I$211:$I$214,0),MATCH(L$216,$J$210:$R$210,0))</f>
        <v>0</v>
      </c>
      <c r="M220" s="699" cm="1">
        <f t="array" ref="M220">INDEX($H220:$K220,0,MATCH(M$217,$H$217:$K$217,0))*INDEX($J$211:$R$214,MATCH(M$217,$I$211:$I$214,0),MATCH(M$216,$J$210:$R$210,0))</f>
        <v>0</v>
      </c>
      <c r="N220" s="699" cm="1">
        <f t="array" ref="N220">INDEX($H220:$K220,0,MATCH(N$217,$H$217:$K$217,0))*INDEX($J$211:$R$214,MATCH(N$217,$I$211:$I$214,0),MATCH(N$216,$J$210:$R$210,0))</f>
        <v>0</v>
      </c>
      <c r="O220" s="699" cm="1">
        <f t="array" ref="O220">INDEX($H220:$K220,0,MATCH(O$217,$H$217:$K$217,0))*INDEX($J$211:$R$214,MATCH(O$217,$I$211:$I$214,0),MATCH(O$216,$J$210:$R$210,0))</f>
        <v>0</v>
      </c>
      <c r="P220" s="699" cm="1">
        <f t="array" ref="P220">INDEX($H220:$K220,0,MATCH(P$217,$H$217:$K$217,0))*INDEX($J$211:$R$214,MATCH(P$217,$I$211:$I$214,0),MATCH(P$216,$J$210:$R$210,0))</f>
        <v>0</v>
      </c>
      <c r="Q220" s="699" cm="1">
        <f t="array" ref="Q220">INDEX($H220:$K220,0,MATCH(Q$217,$H$217:$K$217,0))*INDEX($J$211:$R$214,MATCH(Q$217,$I$211:$I$214,0),MATCH(Q$216,$J$210:$R$210,0))</f>
        <v>0</v>
      </c>
      <c r="R220" s="699" cm="1">
        <f t="array" ref="R220">INDEX($H220:$K220,0,MATCH(R$217,$H$217:$K$217,0))*INDEX($J$211:$R$214,MATCH(R$217,$I$211:$I$214,0),MATCH(R$216,$J$210:$R$210,0))</f>
        <v>0</v>
      </c>
      <c r="S220" s="699" cm="1">
        <f t="array" ref="S220">INDEX($H220:$K220,0,MATCH(S$217,$H$217:$K$217,0))*INDEX($J$211:$R$214,MATCH(S$217,$I$211:$I$214,0),MATCH(S$216,$J$210:$R$210,0))</f>
        <v>0</v>
      </c>
      <c r="T220" s="699" cm="1">
        <f t="array" ref="T220">INDEX($H220:$K220,0,MATCH(T$217,$H$217:$K$217,0))*INDEX($J$211:$R$214,MATCH(T$217,$I$211:$I$214,0),MATCH(T$216,$J$210:$R$210,0))</f>
        <v>0</v>
      </c>
      <c r="U220" s="699" cm="1">
        <f t="array" ref="U220">INDEX($H220:$K220,0,MATCH(U$217,$H$217:$K$217,0))*INDEX($J$211:$R$214,MATCH(U$217,$I$211:$I$214,0),MATCH(U$216,$J$210:$R$210,0))</f>
        <v>0</v>
      </c>
      <c r="V220" s="699" cm="1">
        <f t="array" ref="V220">INDEX($H220:$K220,0,MATCH(V$217,$H$217:$K$217,0))*INDEX($J$211:$R$214,MATCH(V$217,$I$211:$I$214,0),MATCH(V$216,$J$210:$R$210,0))</f>
        <v>0</v>
      </c>
      <c r="W220" s="699" cm="1">
        <f t="array" ref="W220">INDEX($H220:$K220,0,MATCH(W$217,$H$217:$K$217,0))*INDEX($J$211:$R$214,MATCH(W$217,$I$211:$I$214,0),MATCH(W$216,$J$210:$R$210,0))</f>
        <v>0</v>
      </c>
      <c r="X220" s="699" cm="1">
        <f t="array" ref="X220">INDEX($H220:$K220,0,MATCH(X$217,$H$217:$K$217,0))*INDEX($J$211:$R$214,MATCH(X$217,$I$211:$I$214,0),MATCH(X$216,$J$210:$R$210,0))</f>
        <v>0</v>
      </c>
      <c r="Y220" s="699" cm="1">
        <f t="array" ref="Y220">INDEX($H220:$K220,0,MATCH(Y$217,$H$217:$K$217,0))*INDEX($J$211:$R$214,MATCH(Y$217,$I$211:$I$214,0),MATCH(Y$216,$J$210:$R$210,0))</f>
        <v>0</v>
      </c>
      <c r="Z220" s="699" cm="1">
        <f t="array" ref="Z220">INDEX($H220:$K220,0,MATCH(Z$217,$H$217:$K$217,0))*INDEX($J$211:$R$214,MATCH(Z$217,$I$211:$I$214,0),MATCH(Z$216,$J$210:$R$210,0))</f>
        <v>0</v>
      </c>
      <c r="AA220" s="699" cm="1">
        <f t="array" ref="AA220">INDEX($H220:$K220,0,MATCH(AA$217,$H$217:$K$217,0))*INDEX($J$211:$R$214,MATCH(AA$217,$I$211:$I$214,0),MATCH(AA$216,$J$210:$R$210,0))</f>
        <v>0</v>
      </c>
      <c r="AB220" s="699" cm="1">
        <f t="array" ref="AB220">INDEX($H220:$K220,0,MATCH(AB$217,$H$217:$K$217,0))*INDEX($J$211:$R$214,MATCH(AB$217,$I$211:$I$214,0),MATCH(AB$216,$J$210:$R$210,0))</f>
        <v>0</v>
      </c>
      <c r="AC220" s="699" cm="1">
        <f t="array" ref="AC220">INDEX($H220:$K220,0,MATCH(AC$217,$H$217:$K$217,0))*INDEX($J$211:$R$214,MATCH(AC$217,$I$211:$I$214,0),MATCH(AC$216,$J$210:$R$210,0))</f>
        <v>0</v>
      </c>
      <c r="AD220" s="699" cm="1">
        <f t="array" ref="AD220">INDEX($H220:$K220,0,MATCH(AD$217,$H$217:$K$217,0))*INDEX($J$211:$R$214,MATCH(AD$217,$I$211:$I$214,0),MATCH(AD$216,$J$210:$R$210,0))</f>
        <v>0</v>
      </c>
      <c r="AE220" s="699" cm="1">
        <f t="array" ref="AE220">INDEX($H220:$K220,0,MATCH(AE$217,$H$217:$K$217,0))*INDEX($J$211:$R$214,MATCH(AE$217,$I$211:$I$214,0),MATCH(AE$216,$J$210:$R$210,0))</f>
        <v>0</v>
      </c>
      <c r="AF220" s="699" cm="1">
        <f t="array" ref="AF220">INDEX($H220:$K220,0,MATCH(AF$217,$H$217:$K$217,0))*INDEX($J$211:$R$214,MATCH(AF$217,$I$211:$I$214,0),MATCH(AF$216,$J$210:$R$210,0))</f>
        <v>0</v>
      </c>
      <c r="AG220" s="699" cm="1">
        <f t="array" ref="AG220">INDEX($H220:$K220,0,MATCH(AG$217,$H$217:$K$217,0))*INDEX($J$211:$R$214,MATCH(AG$217,$I$211:$I$214,0),MATCH(AG$216,$J$210:$R$210,0))</f>
        <v>0</v>
      </c>
      <c r="AH220" s="699" cm="1">
        <f t="array" ref="AH220">INDEX($H220:$K220,0,MATCH(AH$217,$H$217:$K$217,0))*INDEX($J$211:$R$214,MATCH(AH$217,$I$211:$I$214,0),MATCH(AH$216,$J$210:$R$210,0))</f>
        <v>0</v>
      </c>
      <c r="AI220" s="699" cm="1">
        <f t="array" ref="AI220">INDEX($H220:$K220,0,MATCH(AI$217,$H$217:$K$217,0))*INDEX($J$211:$R$214,MATCH(AI$217,$I$211:$I$214,0),MATCH(AI$216,$J$210:$R$210,0))</f>
        <v>0</v>
      </c>
      <c r="AJ220" s="699" cm="1">
        <f t="array" ref="AJ220">INDEX($H220:$K220,0,MATCH(AJ$217,$H$217:$K$217,0))*INDEX($J$211:$R$214,MATCH(AJ$217,$I$211:$I$214,0),MATCH(AJ$216,$J$210:$R$210,0))</f>
        <v>0</v>
      </c>
      <c r="AK220" s="699" cm="1">
        <f t="array" ref="AK220">INDEX($H220:$K220,0,MATCH(AK$217,$H$217:$K$217,0))*INDEX($J$211:$R$214,MATCH(AK$217,$I$211:$I$214,0),MATCH(AK$216,$J$210:$R$210,0))</f>
        <v>0</v>
      </c>
      <c r="AL220" s="699" cm="1">
        <f t="array" ref="AL220">INDEX($H220:$K220,0,MATCH(AL$217,$H$217:$K$217,0))*INDEX($J$211:$R$214,MATCH(AL$217,$I$211:$I$214,0),MATCH(AL$216,$J$210:$R$210,0))</f>
        <v>0</v>
      </c>
      <c r="AM220" s="699" cm="1">
        <f t="array" ref="AM220">INDEX($H220:$K220,0,MATCH(AM$217,$H$217:$K$217,0))*INDEX($J$211:$R$214,MATCH(AM$217,$I$211:$I$214,0),MATCH(AM$216,$J$210:$R$210,0))</f>
        <v>0</v>
      </c>
      <c r="AN220" s="699" cm="1">
        <f t="array" ref="AN220">INDEX($H220:$K220,0,MATCH(AN$217,$H$217:$K$217,0))*INDEX($J$211:$R$214,MATCH(AN$217,$I$211:$I$214,0),MATCH(AN$216,$J$210:$R$210,0))</f>
        <v>0</v>
      </c>
      <c r="AO220" s="699" cm="1">
        <f t="array" ref="AO220">INDEX($H220:$K220,0,MATCH(AO$217,$H$217:$K$217,0))*INDEX($J$211:$R$214,MATCH(AO$217,$I$211:$I$214,0),MATCH(AO$216,$J$210:$R$210,0))</f>
        <v>0</v>
      </c>
      <c r="AP220" s="699" cm="1">
        <f t="array" ref="AP220">INDEX($H220:$K220,0,MATCH(AP$217,$H$217:$K$217,0))*INDEX($J$211:$R$214,MATCH(AP$217,$I$211:$I$214,0),MATCH(AP$216,$J$210:$R$210,0))</f>
        <v>0</v>
      </c>
      <c r="AQ220" s="699" cm="1">
        <f t="array" ref="AQ220">INDEX($H220:$K220,0,MATCH(AQ$217,$H$217:$K$217,0))*INDEX($J$211:$R$214,MATCH(AQ$217,$I$211:$I$214,0),MATCH(AQ$216,$J$210:$R$210,0))</f>
        <v>0</v>
      </c>
      <c r="AR220" s="699" cm="1">
        <f t="array" ref="AR220">INDEX($H220:$K220,0,MATCH(AR$217,$H$217:$K$217,0))*INDEX($J$211:$R$214,MATCH(AR$217,$I$211:$I$214,0),MATCH(AR$216,$J$210:$R$210,0))</f>
        <v>0</v>
      </c>
      <c r="AS220" s="699" cm="1">
        <f t="array" ref="AS220">INDEX($H220:$K220,0,MATCH(AS$217,$H$217:$K$217,0))*INDEX($J$211:$R$214,MATCH(AS$217,$I$211:$I$214,0),MATCH(AS$216,$J$210:$R$210,0))</f>
        <v>0</v>
      </c>
      <c r="AT220" s="699" cm="1">
        <f t="array" ref="AT220">INDEX($H220:$K220,0,MATCH(AT$217,$H$217:$K$217,0))*INDEX($J$211:$R$214,MATCH(AT$217,$I$211:$I$214,0),MATCH(AT$216,$J$210:$R$210,0))</f>
        <v>0</v>
      </c>
      <c r="AU220" s="699" cm="1">
        <f t="array" ref="AU220">INDEX($H220:$K220,0,MATCH(AU$217,$H$217:$K$217,0))*INDEX($J$211:$R$214,MATCH(AU$217,$I$211:$I$214,0),MATCH(AU$216,$J$210:$R$210,0))</f>
        <v>0</v>
      </c>
      <c r="AV220" s="193"/>
      <c r="AW220" s="193"/>
      <c r="AX220" s="16"/>
      <c r="AY220" s="8"/>
      <c r="AZ220" s="8"/>
      <c r="BA220" s="8"/>
    </row>
    <row r="221" spans="1:53" ht="14.5" outlineLevel="1" x14ac:dyDescent="0.35">
      <c r="A221" s="6"/>
      <c r="B221" s="7"/>
      <c r="C221" s="17"/>
      <c r="D221" s="17"/>
      <c r="E221" s="17"/>
      <c r="F221" s="26"/>
      <c r="G221" s="26" t="str">
        <f t="shared" si="56"/>
        <v>GGGAg2Na2</v>
      </c>
      <c r="H221" s="229">
        <v>0</v>
      </c>
      <c r="I221" s="229">
        <v>0</v>
      </c>
      <c r="J221" s="229">
        <v>0</v>
      </c>
      <c r="K221" s="229">
        <v>0</v>
      </c>
      <c r="L221" s="699" cm="1">
        <f t="array" ref="L221">INDEX($H221:$K221,0,MATCH(L$217,$H$217:$K$217,0))*INDEX($J$211:$R$214,MATCH(L$217,$I$211:$I$214,0),MATCH(L$216,$J$210:$R$210,0))</f>
        <v>0</v>
      </c>
      <c r="M221" s="699" cm="1">
        <f t="array" ref="M221">INDEX($H221:$K221,0,MATCH(M$217,$H$217:$K$217,0))*INDEX($J$211:$R$214,MATCH(M$217,$I$211:$I$214,0),MATCH(M$216,$J$210:$R$210,0))</f>
        <v>0</v>
      </c>
      <c r="N221" s="699" cm="1">
        <f t="array" ref="N221">INDEX($H221:$K221,0,MATCH(N$217,$H$217:$K$217,0))*INDEX($J$211:$R$214,MATCH(N$217,$I$211:$I$214,0),MATCH(N$216,$J$210:$R$210,0))</f>
        <v>0</v>
      </c>
      <c r="O221" s="699" cm="1">
        <f t="array" ref="O221">INDEX($H221:$K221,0,MATCH(O$217,$H$217:$K$217,0))*INDEX($J$211:$R$214,MATCH(O$217,$I$211:$I$214,0),MATCH(O$216,$J$210:$R$210,0))</f>
        <v>0</v>
      </c>
      <c r="P221" s="699" cm="1">
        <f t="array" ref="P221">INDEX($H221:$K221,0,MATCH(P$217,$H$217:$K$217,0))*INDEX($J$211:$R$214,MATCH(P$217,$I$211:$I$214,0),MATCH(P$216,$J$210:$R$210,0))</f>
        <v>0</v>
      </c>
      <c r="Q221" s="699" cm="1">
        <f t="array" ref="Q221">INDEX($H221:$K221,0,MATCH(Q$217,$H$217:$K$217,0))*INDEX($J$211:$R$214,MATCH(Q$217,$I$211:$I$214,0),MATCH(Q$216,$J$210:$R$210,0))</f>
        <v>0</v>
      </c>
      <c r="R221" s="699" cm="1">
        <f t="array" ref="R221">INDEX($H221:$K221,0,MATCH(R$217,$H$217:$K$217,0))*INDEX($J$211:$R$214,MATCH(R$217,$I$211:$I$214,0),MATCH(R$216,$J$210:$R$210,0))</f>
        <v>0</v>
      </c>
      <c r="S221" s="699" cm="1">
        <f t="array" ref="S221">INDEX($H221:$K221,0,MATCH(S$217,$H$217:$K$217,0))*INDEX($J$211:$R$214,MATCH(S$217,$I$211:$I$214,0),MATCH(S$216,$J$210:$R$210,0))</f>
        <v>0</v>
      </c>
      <c r="T221" s="699" cm="1">
        <f t="array" ref="T221">INDEX($H221:$K221,0,MATCH(T$217,$H$217:$K$217,0))*INDEX($J$211:$R$214,MATCH(T$217,$I$211:$I$214,0),MATCH(T$216,$J$210:$R$210,0))</f>
        <v>0</v>
      </c>
      <c r="U221" s="699" cm="1">
        <f t="array" ref="U221">INDEX($H221:$K221,0,MATCH(U$217,$H$217:$K$217,0))*INDEX($J$211:$R$214,MATCH(U$217,$I$211:$I$214,0),MATCH(U$216,$J$210:$R$210,0))</f>
        <v>0</v>
      </c>
      <c r="V221" s="699" cm="1">
        <f t="array" ref="V221">INDEX($H221:$K221,0,MATCH(V$217,$H$217:$K$217,0))*INDEX($J$211:$R$214,MATCH(V$217,$I$211:$I$214,0),MATCH(V$216,$J$210:$R$210,0))</f>
        <v>0</v>
      </c>
      <c r="W221" s="699" cm="1">
        <f t="array" ref="W221">INDEX($H221:$K221,0,MATCH(W$217,$H$217:$K$217,0))*INDEX($J$211:$R$214,MATCH(W$217,$I$211:$I$214,0),MATCH(W$216,$J$210:$R$210,0))</f>
        <v>0</v>
      </c>
      <c r="X221" s="699" cm="1">
        <f t="array" ref="X221">INDEX($H221:$K221,0,MATCH(X$217,$H$217:$K$217,0))*INDEX($J$211:$R$214,MATCH(X$217,$I$211:$I$214,0),MATCH(X$216,$J$210:$R$210,0))</f>
        <v>0</v>
      </c>
      <c r="Y221" s="699" cm="1">
        <f t="array" ref="Y221">INDEX($H221:$K221,0,MATCH(Y$217,$H$217:$K$217,0))*INDEX($J$211:$R$214,MATCH(Y$217,$I$211:$I$214,0),MATCH(Y$216,$J$210:$R$210,0))</f>
        <v>0</v>
      </c>
      <c r="Z221" s="699" cm="1">
        <f t="array" ref="Z221">INDEX($H221:$K221,0,MATCH(Z$217,$H$217:$K$217,0))*INDEX($J$211:$R$214,MATCH(Z$217,$I$211:$I$214,0),MATCH(Z$216,$J$210:$R$210,0))</f>
        <v>0</v>
      </c>
      <c r="AA221" s="699" cm="1">
        <f t="array" ref="AA221">INDEX($H221:$K221,0,MATCH(AA$217,$H$217:$K$217,0))*INDEX($J$211:$R$214,MATCH(AA$217,$I$211:$I$214,0),MATCH(AA$216,$J$210:$R$210,0))</f>
        <v>0</v>
      </c>
      <c r="AB221" s="699" cm="1">
        <f t="array" ref="AB221">INDEX($H221:$K221,0,MATCH(AB$217,$H$217:$K$217,0))*INDEX($J$211:$R$214,MATCH(AB$217,$I$211:$I$214,0),MATCH(AB$216,$J$210:$R$210,0))</f>
        <v>0</v>
      </c>
      <c r="AC221" s="699" cm="1">
        <f t="array" ref="AC221">INDEX($H221:$K221,0,MATCH(AC$217,$H$217:$K$217,0))*INDEX($J$211:$R$214,MATCH(AC$217,$I$211:$I$214,0),MATCH(AC$216,$J$210:$R$210,0))</f>
        <v>0</v>
      </c>
      <c r="AD221" s="699" cm="1">
        <f t="array" ref="AD221">INDEX($H221:$K221,0,MATCH(AD$217,$H$217:$K$217,0))*INDEX($J$211:$R$214,MATCH(AD$217,$I$211:$I$214,0),MATCH(AD$216,$J$210:$R$210,0))</f>
        <v>0</v>
      </c>
      <c r="AE221" s="699" cm="1">
        <f t="array" ref="AE221">INDEX($H221:$K221,0,MATCH(AE$217,$H$217:$K$217,0))*INDEX($J$211:$R$214,MATCH(AE$217,$I$211:$I$214,0),MATCH(AE$216,$J$210:$R$210,0))</f>
        <v>0</v>
      </c>
      <c r="AF221" s="699" cm="1">
        <f t="array" ref="AF221">INDEX($H221:$K221,0,MATCH(AF$217,$H$217:$K$217,0))*INDEX($J$211:$R$214,MATCH(AF$217,$I$211:$I$214,0),MATCH(AF$216,$J$210:$R$210,0))</f>
        <v>0</v>
      </c>
      <c r="AG221" s="699" cm="1">
        <f t="array" ref="AG221">INDEX($H221:$K221,0,MATCH(AG$217,$H$217:$K$217,0))*INDEX($J$211:$R$214,MATCH(AG$217,$I$211:$I$214,0),MATCH(AG$216,$J$210:$R$210,0))</f>
        <v>0</v>
      </c>
      <c r="AH221" s="699" cm="1">
        <f t="array" ref="AH221">INDEX($H221:$K221,0,MATCH(AH$217,$H$217:$K$217,0))*INDEX($J$211:$R$214,MATCH(AH$217,$I$211:$I$214,0),MATCH(AH$216,$J$210:$R$210,0))</f>
        <v>0</v>
      </c>
      <c r="AI221" s="699" cm="1">
        <f t="array" ref="AI221">INDEX($H221:$K221,0,MATCH(AI$217,$H$217:$K$217,0))*INDEX($J$211:$R$214,MATCH(AI$217,$I$211:$I$214,0),MATCH(AI$216,$J$210:$R$210,0))</f>
        <v>0</v>
      </c>
      <c r="AJ221" s="699" cm="1">
        <f t="array" ref="AJ221">INDEX($H221:$K221,0,MATCH(AJ$217,$H$217:$K$217,0))*INDEX($J$211:$R$214,MATCH(AJ$217,$I$211:$I$214,0),MATCH(AJ$216,$J$210:$R$210,0))</f>
        <v>0</v>
      </c>
      <c r="AK221" s="699" cm="1">
        <f t="array" ref="AK221">INDEX($H221:$K221,0,MATCH(AK$217,$H$217:$K$217,0))*INDEX($J$211:$R$214,MATCH(AK$217,$I$211:$I$214,0),MATCH(AK$216,$J$210:$R$210,0))</f>
        <v>0</v>
      </c>
      <c r="AL221" s="699" cm="1">
        <f t="array" ref="AL221">INDEX($H221:$K221,0,MATCH(AL$217,$H$217:$K$217,0))*INDEX($J$211:$R$214,MATCH(AL$217,$I$211:$I$214,0),MATCH(AL$216,$J$210:$R$210,0))</f>
        <v>0</v>
      </c>
      <c r="AM221" s="699" cm="1">
        <f t="array" ref="AM221">INDEX($H221:$K221,0,MATCH(AM$217,$H$217:$K$217,0))*INDEX($J$211:$R$214,MATCH(AM$217,$I$211:$I$214,0),MATCH(AM$216,$J$210:$R$210,0))</f>
        <v>0</v>
      </c>
      <c r="AN221" s="699" cm="1">
        <f t="array" ref="AN221">INDEX($H221:$K221,0,MATCH(AN$217,$H$217:$K$217,0))*INDEX($J$211:$R$214,MATCH(AN$217,$I$211:$I$214,0),MATCH(AN$216,$J$210:$R$210,0))</f>
        <v>0</v>
      </c>
      <c r="AO221" s="699" cm="1">
        <f t="array" ref="AO221">INDEX($H221:$K221,0,MATCH(AO$217,$H$217:$K$217,0))*INDEX($J$211:$R$214,MATCH(AO$217,$I$211:$I$214,0),MATCH(AO$216,$J$210:$R$210,0))</f>
        <v>0</v>
      </c>
      <c r="AP221" s="699" cm="1">
        <f t="array" ref="AP221">INDEX($H221:$K221,0,MATCH(AP$217,$H$217:$K$217,0))*INDEX($J$211:$R$214,MATCH(AP$217,$I$211:$I$214,0),MATCH(AP$216,$J$210:$R$210,0))</f>
        <v>0</v>
      </c>
      <c r="AQ221" s="699" cm="1">
        <f t="array" ref="AQ221">INDEX($H221:$K221,0,MATCH(AQ$217,$H$217:$K$217,0))*INDEX($J$211:$R$214,MATCH(AQ$217,$I$211:$I$214,0),MATCH(AQ$216,$J$210:$R$210,0))</f>
        <v>0</v>
      </c>
      <c r="AR221" s="699" cm="1">
        <f t="array" ref="AR221">INDEX($H221:$K221,0,MATCH(AR$217,$H$217:$K$217,0))*INDEX($J$211:$R$214,MATCH(AR$217,$I$211:$I$214,0),MATCH(AR$216,$J$210:$R$210,0))</f>
        <v>0</v>
      </c>
      <c r="AS221" s="699" cm="1">
        <f t="array" ref="AS221">INDEX($H221:$K221,0,MATCH(AS$217,$H$217:$K$217,0))*INDEX($J$211:$R$214,MATCH(AS$217,$I$211:$I$214,0),MATCH(AS$216,$J$210:$R$210,0))</f>
        <v>0</v>
      </c>
      <c r="AT221" s="699" cm="1">
        <f t="array" ref="AT221">INDEX($H221:$K221,0,MATCH(AT$217,$H$217:$K$217,0))*INDEX($J$211:$R$214,MATCH(AT$217,$I$211:$I$214,0),MATCH(AT$216,$J$210:$R$210,0))</f>
        <v>0</v>
      </c>
      <c r="AU221" s="699" cm="1">
        <f t="array" ref="AU221">INDEX($H221:$K221,0,MATCH(AU$217,$H$217:$K$217,0))*INDEX($J$211:$R$214,MATCH(AU$217,$I$211:$I$214,0),MATCH(AU$216,$J$210:$R$210,0))</f>
        <v>0</v>
      </c>
      <c r="AV221" s="193"/>
      <c r="AW221" s="193"/>
      <c r="AX221" s="16"/>
      <c r="AY221" s="8"/>
      <c r="AZ221" s="8"/>
      <c r="BA221" s="8"/>
    </row>
    <row r="222" spans="1:53" ht="14.5" outlineLevel="1" x14ac:dyDescent="0.35">
      <c r="A222" s="6"/>
      <c r="B222" s="7"/>
      <c r="C222" s="17"/>
      <c r="D222" s="17"/>
      <c r="E222" s="17"/>
      <c r="F222" s="26"/>
      <c r="G222" s="26" t="str">
        <f t="shared" si="56"/>
        <v>GGGAg2Ea2</v>
      </c>
      <c r="H222" s="229">
        <v>0</v>
      </c>
      <c r="I222" s="229">
        <v>0</v>
      </c>
      <c r="J222" s="229">
        <v>0</v>
      </c>
      <c r="K222" s="229">
        <v>0</v>
      </c>
      <c r="L222" s="699" cm="1">
        <f t="array" ref="L222">INDEX($H222:$K222,0,MATCH(L$217,$H$217:$K$217,0))*INDEX($J$211:$R$214,MATCH(L$217,$I$211:$I$214,0),MATCH(L$216,$J$210:$R$210,0))</f>
        <v>0</v>
      </c>
      <c r="M222" s="699" cm="1">
        <f t="array" ref="M222">INDEX($H222:$K222,0,MATCH(M$217,$H$217:$K$217,0))*INDEX($J$211:$R$214,MATCH(M$217,$I$211:$I$214,0),MATCH(M$216,$J$210:$R$210,0))</f>
        <v>0</v>
      </c>
      <c r="N222" s="699" cm="1">
        <f t="array" ref="N222">INDEX($H222:$K222,0,MATCH(N$217,$H$217:$K$217,0))*INDEX($J$211:$R$214,MATCH(N$217,$I$211:$I$214,0),MATCH(N$216,$J$210:$R$210,0))</f>
        <v>0</v>
      </c>
      <c r="O222" s="699" cm="1">
        <f t="array" ref="O222">INDEX($H222:$K222,0,MATCH(O$217,$H$217:$K$217,0))*INDEX($J$211:$R$214,MATCH(O$217,$I$211:$I$214,0),MATCH(O$216,$J$210:$R$210,0))</f>
        <v>0</v>
      </c>
      <c r="P222" s="699" cm="1">
        <f t="array" ref="P222">INDEX($H222:$K222,0,MATCH(P$217,$H$217:$K$217,0))*INDEX($J$211:$R$214,MATCH(P$217,$I$211:$I$214,0),MATCH(P$216,$J$210:$R$210,0))</f>
        <v>0</v>
      </c>
      <c r="Q222" s="699" cm="1">
        <f t="array" ref="Q222">INDEX($H222:$K222,0,MATCH(Q$217,$H$217:$K$217,0))*INDEX($J$211:$R$214,MATCH(Q$217,$I$211:$I$214,0),MATCH(Q$216,$J$210:$R$210,0))</f>
        <v>0</v>
      </c>
      <c r="R222" s="699" cm="1">
        <f t="array" ref="R222">INDEX($H222:$K222,0,MATCH(R$217,$H$217:$K$217,0))*INDEX($J$211:$R$214,MATCH(R$217,$I$211:$I$214,0),MATCH(R$216,$J$210:$R$210,0))</f>
        <v>0</v>
      </c>
      <c r="S222" s="699" cm="1">
        <f t="array" ref="S222">INDEX($H222:$K222,0,MATCH(S$217,$H$217:$K$217,0))*INDEX($J$211:$R$214,MATCH(S$217,$I$211:$I$214,0),MATCH(S$216,$J$210:$R$210,0))</f>
        <v>0</v>
      </c>
      <c r="T222" s="699" cm="1">
        <f t="array" ref="T222">INDEX($H222:$K222,0,MATCH(T$217,$H$217:$K$217,0))*INDEX($J$211:$R$214,MATCH(T$217,$I$211:$I$214,0),MATCH(T$216,$J$210:$R$210,0))</f>
        <v>0</v>
      </c>
      <c r="U222" s="699" cm="1">
        <f t="array" ref="U222">INDEX($H222:$K222,0,MATCH(U$217,$H$217:$K$217,0))*INDEX($J$211:$R$214,MATCH(U$217,$I$211:$I$214,0),MATCH(U$216,$J$210:$R$210,0))</f>
        <v>0</v>
      </c>
      <c r="V222" s="699" cm="1">
        <f t="array" ref="V222">INDEX($H222:$K222,0,MATCH(V$217,$H$217:$K$217,0))*INDEX($J$211:$R$214,MATCH(V$217,$I$211:$I$214,0),MATCH(V$216,$J$210:$R$210,0))</f>
        <v>0</v>
      </c>
      <c r="W222" s="699" cm="1">
        <f t="array" ref="W222">INDEX($H222:$K222,0,MATCH(W$217,$H$217:$K$217,0))*INDEX($J$211:$R$214,MATCH(W$217,$I$211:$I$214,0),MATCH(W$216,$J$210:$R$210,0))</f>
        <v>0</v>
      </c>
      <c r="X222" s="699" cm="1">
        <f t="array" ref="X222">INDEX($H222:$K222,0,MATCH(X$217,$H$217:$K$217,0))*INDEX($J$211:$R$214,MATCH(X$217,$I$211:$I$214,0),MATCH(X$216,$J$210:$R$210,0))</f>
        <v>0</v>
      </c>
      <c r="Y222" s="699" cm="1">
        <f t="array" ref="Y222">INDEX($H222:$K222,0,MATCH(Y$217,$H$217:$K$217,0))*INDEX($J$211:$R$214,MATCH(Y$217,$I$211:$I$214,0),MATCH(Y$216,$J$210:$R$210,0))</f>
        <v>0</v>
      </c>
      <c r="Z222" s="699" cm="1">
        <f t="array" ref="Z222">INDEX($H222:$K222,0,MATCH(Z$217,$H$217:$K$217,0))*INDEX($J$211:$R$214,MATCH(Z$217,$I$211:$I$214,0),MATCH(Z$216,$J$210:$R$210,0))</f>
        <v>0</v>
      </c>
      <c r="AA222" s="699" cm="1">
        <f t="array" ref="AA222">INDEX($H222:$K222,0,MATCH(AA$217,$H$217:$K$217,0))*INDEX($J$211:$R$214,MATCH(AA$217,$I$211:$I$214,0),MATCH(AA$216,$J$210:$R$210,0))</f>
        <v>0</v>
      </c>
      <c r="AB222" s="699" cm="1">
        <f t="array" ref="AB222">INDEX($H222:$K222,0,MATCH(AB$217,$H$217:$K$217,0))*INDEX($J$211:$R$214,MATCH(AB$217,$I$211:$I$214,0),MATCH(AB$216,$J$210:$R$210,0))</f>
        <v>0</v>
      </c>
      <c r="AC222" s="699" cm="1">
        <f t="array" ref="AC222">INDEX($H222:$K222,0,MATCH(AC$217,$H$217:$K$217,0))*INDEX($J$211:$R$214,MATCH(AC$217,$I$211:$I$214,0),MATCH(AC$216,$J$210:$R$210,0))</f>
        <v>0</v>
      </c>
      <c r="AD222" s="699" cm="1">
        <f t="array" ref="AD222">INDEX($H222:$K222,0,MATCH(AD$217,$H$217:$K$217,0))*INDEX($J$211:$R$214,MATCH(AD$217,$I$211:$I$214,0),MATCH(AD$216,$J$210:$R$210,0))</f>
        <v>0</v>
      </c>
      <c r="AE222" s="699" cm="1">
        <f t="array" ref="AE222">INDEX($H222:$K222,0,MATCH(AE$217,$H$217:$K$217,0))*INDEX($J$211:$R$214,MATCH(AE$217,$I$211:$I$214,0),MATCH(AE$216,$J$210:$R$210,0))</f>
        <v>0</v>
      </c>
      <c r="AF222" s="699" cm="1">
        <f t="array" ref="AF222">INDEX($H222:$K222,0,MATCH(AF$217,$H$217:$K$217,0))*INDEX($J$211:$R$214,MATCH(AF$217,$I$211:$I$214,0),MATCH(AF$216,$J$210:$R$210,0))</f>
        <v>0</v>
      </c>
      <c r="AG222" s="699" cm="1">
        <f t="array" ref="AG222">INDEX($H222:$K222,0,MATCH(AG$217,$H$217:$K$217,0))*INDEX($J$211:$R$214,MATCH(AG$217,$I$211:$I$214,0),MATCH(AG$216,$J$210:$R$210,0))</f>
        <v>0</v>
      </c>
      <c r="AH222" s="699" cm="1">
        <f t="array" ref="AH222">INDEX($H222:$K222,0,MATCH(AH$217,$H$217:$K$217,0))*INDEX($J$211:$R$214,MATCH(AH$217,$I$211:$I$214,0),MATCH(AH$216,$J$210:$R$210,0))</f>
        <v>0</v>
      </c>
      <c r="AI222" s="699" cm="1">
        <f t="array" ref="AI222">INDEX($H222:$K222,0,MATCH(AI$217,$H$217:$K$217,0))*INDEX($J$211:$R$214,MATCH(AI$217,$I$211:$I$214,0),MATCH(AI$216,$J$210:$R$210,0))</f>
        <v>0</v>
      </c>
      <c r="AJ222" s="699" cm="1">
        <f t="array" ref="AJ222">INDEX($H222:$K222,0,MATCH(AJ$217,$H$217:$K$217,0))*INDEX($J$211:$R$214,MATCH(AJ$217,$I$211:$I$214,0),MATCH(AJ$216,$J$210:$R$210,0))</f>
        <v>0</v>
      </c>
      <c r="AK222" s="699" cm="1">
        <f t="array" ref="AK222">INDEX($H222:$K222,0,MATCH(AK$217,$H$217:$K$217,0))*INDEX($J$211:$R$214,MATCH(AK$217,$I$211:$I$214,0),MATCH(AK$216,$J$210:$R$210,0))</f>
        <v>0</v>
      </c>
      <c r="AL222" s="699" cm="1">
        <f t="array" ref="AL222">INDEX($H222:$K222,0,MATCH(AL$217,$H$217:$K$217,0))*INDEX($J$211:$R$214,MATCH(AL$217,$I$211:$I$214,0),MATCH(AL$216,$J$210:$R$210,0))</f>
        <v>0</v>
      </c>
      <c r="AM222" s="699" cm="1">
        <f t="array" ref="AM222">INDEX($H222:$K222,0,MATCH(AM$217,$H$217:$K$217,0))*INDEX($J$211:$R$214,MATCH(AM$217,$I$211:$I$214,0),MATCH(AM$216,$J$210:$R$210,0))</f>
        <v>0</v>
      </c>
      <c r="AN222" s="699" cm="1">
        <f t="array" ref="AN222">INDEX($H222:$K222,0,MATCH(AN$217,$H$217:$K$217,0))*INDEX($J$211:$R$214,MATCH(AN$217,$I$211:$I$214,0),MATCH(AN$216,$J$210:$R$210,0))</f>
        <v>0</v>
      </c>
      <c r="AO222" s="699" cm="1">
        <f t="array" ref="AO222">INDEX($H222:$K222,0,MATCH(AO$217,$H$217:$K$217,0))*INDEX($J$211:$R$214,MATCH(AO$217,$I$211:$I$214,0),MATCH(AO$216,$J$210:$R$210,0))</f>
        <v>0</v>
      </c>
      <c r="AP222" s="699" cm="1">
        <f t="array" ref="AP222">INDEX($H222:$K222,0,MATCH(AP$217,$H$217:$K$217,0))*INDEX($J$211:$R$214,MATCH(AP$217,$I$211:$I$214,0),MATCH(AP$216,$J$210:$R$210,0))</f>
        <v>0</v>
      </c>
      <c r="AQ222" s="699" cm="1">
        <f t="array" ref="AQ222">INDEX($H222:$K222,0,MATCH(AQ$217,$H$217:$K$217,0))*INDEX($J$211:$R$214,MATCH(AQ$217,$I$211:$I$214,0),MATCH(AQ$216,$J$210:$R$210,0))</f>
        <v>0</v>
      </c>
      <c r="AR222" s="699" cm="1">
        <f t="array" ref="AR222">INDEX($H222:$K222,0,MATCH(AR$217,$H$217:$K$217,0))*INDEX($J$211:$R$214,MATCH(AR$217,$I$211:$I$214,0),MATCH(AR$216,$J$210:$R$210,0))</f>
        <v>0</v>
      </c>
      <c r="AS222" s="699" cm="1">
        <f t="array" ref="AS222">INDEX($H222:$K222,0,MATCH(AS$217,$H$217:$K$217,0))*INDEX($J$211:$R$214,MATCH(AS$217,$I$211:$I$214,0),MATCH(AS$216,$J$210:$R$210,0))</f>
        <v>0</v>
      </c>
      <c r="AT222" s="699" cm="1">
        <f t="array" ref="AT222">INDEX($H222:$K222,0,MATCH(AT$217,$H$217:$K$217,0))*INDEX($J$211:$R$214,MATCH(AT$217,$I$211:$I$214,0),MATCH(AT$216,$J$210:$R$210,0))</f>
        <v>0</v>
      </c>
      <c r="AU222" s="699" cm="1">
        <f t="array" ref="AU222">INDEX($H222:$K222,0,MATCH(AU$217,$H$217:$K$217,0))*INDEX($J$211:$R$214,MATCH(AU$217,$I$211:$I$214,0),MATCH(AU$216,$J$210:$R$210,0))</f>
        <v>0</v>
      </c>
      <c r="AV222" s="193"/>
      <c r="AW222" s="193"/>
      <c r="AX222" s="16"/>
      <c r="AY222" s="8"/>
      <c r="AZ222" s="8"/>
      <c r="BA222" s="8"/>
    </row>
    <row r="223" spans="1:53" ht="14.5" outlineLevel="1" x14ac:dyDescent="0.35">
      <c r="A223" s="6"/>
      <c r="B223" s="7"/>
      <c r="C223" s="17"/>
      <c r="D223" s="17"/>
      <c r="E223" s="17"/>
      <c r="F223" s="26"/>
      <c r="G223" s="26" t="str">
        <f t="shared" si="56"/>
        <v>GGGAg2OFa2</v>
      </c>
      <c r="H223" s="229">
        <v>0</v>
      </c>
      <c r="I223" s="229">
        <v>0</v>
      </c>
      <c r="J223" s="229">
        <v>0</v>
      </c>
      <c r="K223" s="229">
        <v>0</v>
      </c>
      <c r="L223" s="699" cm="1">
        <f t="array" ref="L223">INDEX($H223:$K223,0,MATCH(L$217,$H$217:$K$217,0))*INDEX($J$211:$R$214,MATCH(L$217,$I$211:$I$214,0),MATCH(L$216,$J$210:$R$210,0))</f>
        <v>0</v>
      </c>
      <c r="M223" s="699" cm="1">
        <f t="array" ref="M223">INDEX($H223:$K223,0,MATCH(M$217,$H$217:$K$217,0))*INDEX($J$211:$R$214,MATCH(M$217,$I$211:$I$214,0),MATCH(M$216,$J$210:$R$210,0))</f>
        <v>0</v>
      </c>
      <c r="N223" s="699" cm="1">
        <f t="array" ref="N223">INDEX($H223:$K223,0,MATCH(N$217,$H$217:$K$217,0))*INDEX($J$211:$R$214,MATCH(N$217,$I$211:$I$214,0),MATCH(N$216,$J$210:$R$210,0))</f>
        <v>0</v>
      </c>
      <c r="O223" s="699" cm="1">
        <f t="array" ref="O223">INDEX($H223:$K223,0,MATCH(O$217,$H$217:$K$217,0))*INDEX($J$211:$R$214,MATCH(O$217,$I$211:$I$214,0),MATCH(O$216,$J$210:$R$210,0))</f>
        <v>0</v>
      </c>
      <c r="P223" s="699" cm="1">
        <f t="array" ref="P223">INDEX($H223:$K223,0,MATCH(P$217,$H$217:$K$217,0))*INDEX($J$211:$R$214,MATCH(P$217,$I$211:$I$214,0),MATCH(P$216,$J$210:$R$210,0))</f>
        <v>0</v>
      </c>
      <c r="Q223" s="699" cm="1">
        <f t="array" ref="Q223">INDEX($H223:$K223,0,MATCH(Q$217,$H$217:$K$217,0))*INDEX($J$211:$R$214,MATCH(Q$217,$I$211:$I$214,0),MATCH(Q$216,$J$210:$R$210,0))</f>
        <v>0</v>
      </c>
      <c r="R223" s="699" cm="1">
        <f t="array" ref="R223">INDEX($H223:$K223,0,MATCH(R$217,$H$217:$K$217,0))*INDEX($J$211:$R$214,MATCH(R$217,$I$211:$I$214,0),MATCH(R$216,$J$210:$R$210,0))</f>
        <v>0</v>
      </c>
      <c r="S223" s="699" cm="1">
        <f t="array" ref="S223">INDEX($H223:$K223,0,MATCH(S$217,$H$217:$K$217,0))*INDEX($J$211:$R$214,MATCH(S$217,$I$211:$I$214,0),MATCH(S$216,$J$210:$R$210,0))</f>
        <v>0</v>
      </c>
      <c r="T223" s="699" cm="1">
        <f t="array" ref="T223">INDEX($H223:$K223,0,MATCH(T$217,$H$217:$K$217,0))*INDEX($J$211:$R$214,MATCH(T$217,$I$211:$I$214,0),MATCH(T$216,$J$210:$R$210,0))</f>
        <v>0</v>
      </c>
      <c r="U223" s="699" cm="1">
        <f t="array" ref="U223">INDEX($H223:$K223,0,MATCH(U$217,$H$217:$K$217,0))*INDEX($J$211:$R$214,MATCH(U$217,$I$211:$I$214,0),MATCH(U$216,$J$210:$R$210,0))</f>
        <v>0</v>
      </c>
      <c r="V223" s="699" cm="1">
        <f t="array" ref="V223">INDEX($H223:$K223,0,MATCH(V$217,$H$217:$K$217,0))*INDEX($J$211:$R$214,MATCH(V$217,$I$211:$I$214,0),MATCH(V$216,$J$210:$R$210,0))</f>
        <v>0</v>
      </c>
      <c r="W223" s="699" cm="1">
        <f t="array" ref="W223">INDEX($H223:$K223,0,MATCH(W$217,$H$217:$K$217,0))*INDEX($J$211:$R$214,MATCH(W$217,$I$211:$I$214,0),MATCH(W$216,$J$210:$R$210,0))</f>
        <v>0</v>
      </c>
      <c r="X223" s="699" cm="1">
        <f t="array" ref="X223">INDEX($H223:$K223,0,MATCH(X$217,$H$217:$K$217,0))*INDEX($J$211:$R$214,MATCH(X$217,$I$211:$I$214,0),MATCH(X$216,$J$210:$R$210,0))</f>
        <v>0</v>
      </c>
      <c r="Y223" s="699" cm="1">
        <f t="array" ref="Y223">INDEX($H223:$K223,0,MATCH(Y$217,$H$217:$K$217,0))*INDEX($J$211:$R$214,MATCH(Y$217,$I$211:$I$214,0),MATCH(Y$216,$J$210:$R$210,0))</f>
        <v>0</v>
      </c>
      <c r="Z223" s="699" cm="1">
        <f t="array" ref="Z223">INDEX($H223:$K223,0,MATCH(Z$217,$H$217:$K$217,0))*INDEX($J$211:$R$214,MATCH(Z$217,$I$211:$I$214,0),MATCH(Z$216,$J$210:$R$210,0))</f>
        <v>0</v>
      </c>
      <c r="AA223" s="699" cm="1">
        <f t="array" ref="AA223">INDEX($H223:$K223,0,MATCH(AA$217,$H$217:$K$217,0))*INDEX($J$211:$R$214,MATCH(AA$217,$I$211:$I$214,0),MATCH(AA$216,$J$210:$R$210,0))</f>
        <v>0</v>
      </c>
      <c r="AB223" s="699" cm="1">
        <f t="array" ref="AB223">INDEX($H223:$K223,0,MATCH(AB$217,$H$217:$K$217,0))*INDEX($J$211:$R$214,MATCH(AB$217,$I$211:$I$214,0),MATCH(AB$216,$J$210:$R$210,0))</f>
        <v>0</v>
      </c>
      <c r="AC223" s="699" cm="1">
        <f t="array" ref="AC223">INDEX($H223:$K223,0,MATCH(AC$217,$H$217:$K$217,0))*INDEX($J$211:$R$214,MATCH(AC$217,$I$211:$I$214,0),MATCH(AC$216,$J$210:$R$210,0))</f>
        <v>0</v>
      </c>
      <c r="AD223" s="699" cm="1">
        <f t="array" ref="AD223">INDEX($H223:$K223,0,MATCH(AD$217,$H$217:$K$217,0))*INDEX($J$211:$R$214,MATCH(AD$217,$I$211:$I$214,0),MATCH(AD$216,$J$210:$R$210,0))</f>
        <v>0</v>
      </c>
      <c r="AE223" s="699" cm="1">
        <f t="array" ref="AE223">INDEX($H223:$K223,0,MATCH(AE$217,$H$217:$K$217,0))*INDEX($J$211:$R$214,MATCH(AE$217,$I$211:$I$214,0),MATCH(AE$216,$J$210:$R$210,0))</f>
        <v>0</v>
      </c>
      <c r="AF223" s="699" cm="1">
        <f t="array" ref="AF223">INDEX($H223:$K223,0,MATCH(AF$217,$H$217:$K$217,0))*INDEX($J$211:$R$214,MATCH(AF$217,$I$211:$I$214,0),MATCH(AF$216,$J$210:$R$210,0))</f>
        <v>0</v>
      </c>
      <c r="AG223" s="699" cm="1">
        <f t="array" ref="AG223">INDEX($H223:$K223,0,MATCH(AG$217,$H$217:$K$217,0))*INDEX($J$211:$R$214,MATCH(AG$217,$I$211:$I$214,0),MATCH(AG$216,$J$210:$R$210,0))</f>
        <v>0</v>
      </c>
      <c r="AH223" s="699" cm="1">
        <f t="array" ref="AH223">INDEX($H223:$K223,0,MATCH(AH$217,$H$217:$K$217,0))*INDEX($J$211:$R$214,MATCH(AH$217,$I$211:$I$214,0),MATCH(AH$216,$J$210:$R$210,0))</f>
        <v>0</v>
      </c>
      <c r="AI223" s="699" cm="1">
        <f t="array" ref="AI223">INDEX($H223:$K223,0,MATCH(AI$217,$H$217:$K$217,0))*INDEX($J$211:$R$214,MATCH(AI$217,$I$211:$I$214,0),MATCH(AI$216,$J$210:$R$210,0))</f>
        <v>0</v>
      </c>
      <c r="AJ223" s="699" cm="1">
        <f t="array" ref="AJ223">INDEX($H223:$K223,0,MATCH(AJ$217,$H$217:$K$217,0))*INDEX($J$211:$R$214,MATCH(AJ$217,$I$211:$I$214,0),MATCH(AJ$216,$J$210:$R$210,0))</f>
        <v>0</v>
      </c>
      <c r="AK223" s="699" cm="1">
        <f t="array" ref="AK223">INDEX($H223:$K223,0,MATCH(AK$217,$H$217:$K$217,0))*INDEX($J$211:$R$214,MATCH(AK$217,$I$211:$I$214,0),MATCH(AK$216,$J$210:$R$210,0))</f>
        <v>0</v>
      </c>
      <c r="AL223" s="699" cm="1">
        <f t="array" ref="AL223">INDEX($H223:$K223,0,MATCH(AL$217,$H$217:$K$217,0))*INDEX($J$211:$R$214,MATCH(AL$217,$I$211:$I$214,0),MATCH(AL$216,$J$210:$R$210,0))</f>
        <v>0</v>
      </c>
      <c r="AM223" s="699" cm="1">
        <f t="array" ref="AM223">INDEX($H223:$K223,0,MATCH(AM$217,$H$217:$K$217,0))*INDEX($J$211:$R$214,MATCH(AM$217,$I$211:$I$214,0),MATCH(AM$216,$J$210:$R$210,0))</f>
        <v>0</v>
      </c>
      <c r="AN223" s="699" cm="1">
        <f t="array" ref="AN223">INDEX($H223:$K223,0,MATCH(AN$217,$H$217:$K$217,0))*INDEX($J$211:$R$214,MATCH(AN$217,$I$211:$I$214,0),MATCH(AN$216,$J$210:$R$210,0))</f>
        <v>0</v>
      </c>
      <c r="AO223" s="699" cm="1">
        <f t="array" ref="AO223">INDEX($H223:$K223,0,MATCH(AO$217,$H$217:$K$217,0))*INDEX($J$211:$R$214,MATCH(AO$217,$I$211:$I$214,0),MATCH(AO$216,$J$210:$R$210,0))</f>
        <v>0</v>
      </c>
      <c r="AP223" s="699" cm="1">
        <f t="array" ref="AP223">INDEX($H223:$K223,0,MATCH(AP$217,$H$217:$K$217,0))*INDEX($J$211:$R$214,MATCH(AP$217,$I$211:$I$214,0),MATCH(AP$216,$J$210:$R$210,0))</f>
        <v>0</v>
      </c>
      <c r="AQ223" s="699" cm="1">
        <f t="array" ref="AQ223">INDEX($H223:$K223,0,MATCH(AQ$217,$H$217:$K$217,0))*INDEX($J$211:$R$214,MATCH(AQ$217,$I$211:$I$214,0),MATCH(AQ$216,$J$210:$R$210,0))</f>
        <v>0</v>
      </c>
      <c r="AR223" s="699" cm="1">
        <f t="array" ref="AR223">INDEX($H223:$K223,0,MATCH(AR$217,$H$217:$K$217,0))*INDEX($J$211:$R$214,MATCH(AR$217,$I$211:$I$214,0),MATCH(AR$216,$J$210:$R$210,0))</f>
        <v>0</v>
      </c>
      <c r="AS223" s="699" cm="1">
        <f t="array" ref="AS223">INDEX($H223:$K223,0,MATCH(AS$217,$H$217:$K$217,0))*INDEX($J$211:$R$214,MATCH(AS$217,$I$211:$I$214,0),MATCH(AS$216,$J$210:$R$210,0))</f>
        <v>0</v>
      </c>
      <c r="AT223" s="699" cm="1">
        <f t="array" ref="AT223">INDEX($H223:$K223,0,MATCH(AT$217,$H$217:$K$217,0))*INDEX($J$211:$R$214,MATCH(AT$217,$I$211:$I$214,0),MATCH(AT$216,$J$210:$R$210,0))</f>
        <v>0</v>
      </c>
      <c r="AU223" s="699" cm="1">
        <f t="array" ref="AU223">INDEX($H223:$K223,0,MATCH(AU$217,$H$217:$K$217,0))*INDEX($J$211:$R$214,MATCH(AU$217,$I$211:$I$214,0),MATCH(AU$216,$J$210:$R$210,0))</f>
        <v>0</v>
      </c>
      <c r="AV223" s="193"/>
      <c r="AW223" s="193"/>
      <c r="AX223" s="16"/>
      <c r="AY223" s="8"/>
      <c r="AZ223" s="8"/>
      <c r="BA223" s="8"/>
    </row>
    <row r="224" spans="1:53" ht="14.5" outlineLevel="1" x14ac:dyDescent="0.35">
      <c r="A224" s="6"/>
      <c r="B224" s="7"/>
      <c r="C224" s="17"/>
      <c r="D224" s="17"/>
      <c r="E224" s="17"/>
      <c r="F224" s="26"/>
      <c r="G224" s="26" t="str">
        <f t="shared" si="56"/>
        <v>GGGC1Na2</v>
      </c>
      <c r="H224" s="229">
        <v>0</v>
      </c>
      <c r="I224" s="229">
        <v>0</v>
      </c>
      <c r="J224" s="229">
        <v>0</v>
      </c>
      <c r="K224" s="229">
        <v>0</v>
      </c>
      <c r="L224" s="699" cm="1">
        <f t="array" ref="L224">INDEX($H224:$K224,0,MATCH(L$217,$H$217:$K$217,0))*INDEX($J$211:$R$214,MATCH(L$217,$I$211:$I$214,0),MATCH(L$216,$J$210:$R$210,0))</f>
        <v>0</v>
      </c>
      <c r="M224" s="699" cm="1">
        <f t="array" ref="M224">INDEX($H224:$K224,0,MATCH(M$217,$H$217:$K$217,0))*INDEX($J$211:$R$214,MATCH(M$217,$I$211:$I$214,0),MATCH(M$216,$J$210:$R$210,0))</f>
        <v>0</v>
      </c>
      <c r="N224" s="699" cm="1">
        <f t="array" ref="N224">INDEX($H224:$K224,0,MATCH(N$217,$H$217:$K$217,0))*INDEX($J$211:$R$214,MATCH(N$217,$I$211:$I$214,0),MATCH(N$216,$J$210:$R$210,0))</f>
        <v>0</v>
      </c>
      <c r="O224" s="699" cm="1">
        <f t="array" ref="O224">INDEX($H224:$K224,0,MATCH(O$217,$H$217:$K$217,0))*INDEX($J$211:$R$214,MATCH(O$217,$I$211:$I$214,0),MATCH(O$216,$J$210:$R$210,0))</f>
        <v>0</v>
      </c>
      <c r="P224" s="699" cm="1">
        <f t="array" ref="P224">INDEX($H224:$K224,0,MATCH(P$217,$H$217:$K$217,0))*INDEX($J$211:$R$214,MATCH(P$217,$I$211:$I$214,0),MATCH(P$216,$J$210:$R$210,0))</f>
        <v>0</v>
      </c>
      <c r="Q224" s="699" cm="1">
        <f t="array" ref="Q224">INDEX($H224:$K224,0,MATCH(Q$217,$H$217:$K$217,0))*INDEX($J$211:$R$214,MATCH(Q$217,$I$211:$I$214,0),MATCH(Q$216,$J$210:$R$210,0))</f>
        <v>0</v>
      </c>
      <c r="R224" s="699" cm="1">
        <f t="array" ref="R224">INDEX($H224:$K224,0,MATCH(R$217,$H$217:$K$217,0))*INDEX($J$211:$R$214,MATCH(R$217,$I$211:$I$214,0),MATCH(R$216,$J$210:$R$210,0))</f>
        <v>0</v>
      </c>
      <c r="S224" s="699" cm="1">
        <f t="array" ref="S224">INDEX($H224:$K224,0,MATCH(S$217,$H$217:$K$217,0))*INDEX($J$211:$R$214,MATCH(S$217,$I$211:$I$214,0),MATCH(S$216,$J$210:$R$210,0))</f>
        <v>0</v>
      </c>
      <c r="T224" s="699" cm="1">
        <f t="array" ref="T224">INDEX($H224:$K224,0,MATCH(T$217,$H$217:$K$217,0))*INDEX($J$211:$R$214,MATCH(T$217,$I$211:$I$214,0),MATCH(T$216,$J$210:$R$210,0))</f>
        <v>0</v>
      </c>
      <c r="U224" s="699" cm="1">
        <f t="array" ref="U224">INDEX($H224:$K224,0,MATCH(U$217,$H$217:$K$217,0))*INDEX($J$211:$R$214,MATCH(U$217,$I$211:$I$214,0),MATCH(U$216,$J$210:$R$210,0))</f>
        <v>0</v>
      </c>
      <c r="V224" s="699" cm="1">
        <f t="array" ref="V224">INDEX($H224:$K224,0,MATCH(V$217,$H$217:$K$217,0))*INDEX($J$211:$R$214,MATCH(V$217,$I$211:$I$214,0),MATCH(V$216,$J$210:$R$210,0))</f>
        <v>0</v>
      </c>
      <c r="W224" s="699" cm="1">
        <f t="array" ref="W224">INDEX($H224:$K224,0,MATCH(W$217,$H$217:$K$217,0))*INDEX($J$211:$R$214,MATCH(W$217,$I$211:$I$214,0),MATCH(W$216,$J$210:$R$210,0))</f>
        <v>0</v>
      </c>
      <c r="X224" s="699" cm="1">
        <f t="array" ref="X224">INDEX($H224:$K224,0,MATCH(X$217,$H$217:$K$217,0))*INDEX($J$211:$R$214,MATCH(X$217,$I$211:$I$214,0),MATCH(X$216,$J$210:$R$210,0))</f>
        <v>0</v>
      </c>
      <c r="Y224" s="699" cm="1">
        <f t="array" ref="Y224">INDEX($H224:$K224,0,MATCH(Y$217,$H$217:$K$217,0))*INDEX($J$211:$R$214,MATCH(Y$217,$I$211:$I$214,0),MATCH(Y$216,$J$210:$R$210,0))</f>
        <v>0</v>
      </c>
      <c r="Z224" s="699" cm="1">
        <f t="array" ref="Z224">INDEX($H224:$K224,0,MATCH(Z$217,$H$217:$K$217,0))*INDEX($J$211:$R$214,MATCH(Z$217,$I$211:$I$214,0),MATCH(Z$216,$J$210:$R$210,0))</f>
        <v>0</v>
      </c>
      <c r="AA224" s="699" cm="1">
        <f t="array" ref="AA224">INDEX($H224:$K224,0,MATCH(AA$217,$H$217:$K$217,0))*INDEX($J$211:$R$214,MATCH(AA$217,$I$211:$I$214,0),MATCH(AA$216,$J$210:$R$210,0))</f>
        <v>0</v>
      </c>
      <c r="AB224" s="699" cm="1">
        <f t="array" ref="AB224">INDEX($H224:$K224,0,MATCH(AB$217,$H$217:$K$217,0))*INDEX($J$211:$R$214,MATCH(AB$217,$I$211:$I$214,0),MATCH(AB$216,$J$210:$R$210,0))</f>
        <v>0</v>
      </c>
      <c r="AC224" s="699" cm="1">
        <f t="array" ref="AC224">INDEX($H224:$K224,0,MATCH(AC$217,$H$217:$K$217,0))*INDEX($J$211:$R$214,MATCH(AC$217,$I$211:$I$214,0),MATCH(AC$216,$J$210:$R$210,0))</f>
        <v>0</v>
      </c>
      <c r="AD224" s="699" cm="1">
        <f t="array" ref="AD224">INDEX($H224:$K224,0,MATCH(AD$217,$H$217:$K$217,0))*INDEX($J$211:$R$214,MATCH(AD$217,$I$211:$I$214,0),MATCH(AD$216,$J$210:$R$210,0))</f>
        <v>0</v>
      </c>
      <c r="AE224" s="699" cm="1">
        <f t="array" ref="AE224">INDEX($H224:$K224,0,MATCH(AE$217,$H$217:$K$217,0))*INDEX($J$211:$R$214,MATCH(AE$217,$I$211:$I$214,0),MATCH(AE$216,$J$210:$R$210,0))</f>
        <v>0</v>
      </c>
      <c r="AF224" s="699" cm="1">
        <f t="array" ref="AF224">INDEX($H224:$K224,0,MATCH(AF$217,$H$217:$K$217,0))*INDEX($J$211:$R$214,MATCH(AF$217,$I$211:$I$214,0),MATCH(AF$216,$J$210:$R$210,0))</f>
        <v>0</v>
      </c>
      <c r="AG224" s="699" cm="1">
        <f t="array" ref="AG224">INDEX($H224:$K224,0,MATCH(AG$217,$H$217:$K$217,0))*INDEX($J$211:$R$214,MATCH(AG$217,$I$211:$I$214,0),MATCH(AG$216,$J$210:$R$210,0))</f>
        <v>0</v>
      </c>
      <c r="AH224" s="699" cm="1">
        <f t="array" ref="AH224">INDEX($H224:$K224,0,MATCH(AH$217,$H$217:$K$217,0))*INDEX($J$211:$R$214,MATCH(AH$217,$I$211:$I$214,0),MATCH(AH$216,$J$210:$R$210,0))</f>
        <v>0</v>
      </c>
      <c r="AI224" s="699" cm="1">
        <f t="array" ref="AI224">INDEX($H224:$K224,0,MATCH(AI$217,$H$217:$K$217,0))*INDEX($J$211:$R$214,MATCH(AI$217,$I$211:$I$214,0),MATCH(AI$216,$J$210:$R$210,0))</f>
        <v>0</v>
      </c>
      <c r="AJ224" s="699" cm="1">
        <f t="array" ref="AJ224">INDEX($H224:$K224,0,MATCH(AJ$217,$H$217:$K$217,0))*INDEX($J$211:$R$214,MATCH(AJ$217,$I$211:$I$214,0),MATCH(AJ$216,$J$210:$R$210,0))</f>
        <v>0</v>
      </c>
      <c r="AK224" s="699" cm="1">
        <f t="array" ref="AK224">INDEX($H224:$K224,0,MATCH(AK$217,$H$217:$K$217,0))*INDEX($J$211:$R$214,MATCH(AK$217,$I$211:$I$214,0),MATCH(AK$216,$J$210:$R$210,0))</f>
        <v>0</v>
      </c>
      <c r="AL224" s="699" cm="1">
        <f t="array" ref="AL224">INDEX($H224:$K224,0,MATCH(AL$217,$H$217:$K$217,0))*INDEX($J$211:$R$214,MATCH(AL$217,$I$211:$I$214,0),MATCH(AL$216,$J$210:$R$210,0))</f>
        <v>0</v>
      </c>
      <c r="AM224" s="699" cm="1">
        <f t="array" ref="AM224">INDEX($H224:$K224,0,MATCH(AM$217,$H$217:$K$217,0))*INDEX($J$211:$R$214,MATCH(AM$217,$I$211:$I$214,0),MATCH(AM$216,$J$210:$R$210,0))</f>
        <v>0</v>
      </c>
      <c r="AN224" s="699" cm="1">
        <f t="array" ref="AN224">INDEX($H224:$K224,0,MATCH(AN$217,$H$217:$K$217,0))*INDEX($J$211:$R$214,MATCH(AN$217,$I$211:$I$214,0),MATCH(AN$216,$J$210:$R$210,0))</f>
        <v>0</v>
      </c>
      <c r="AO224" s="699" cm="1">
        <f t="array" ref="AO224">INDEX($H224:$K224,0,MATCH(AO$217,$H$217:$K$217,0))*INDEX($J$211:$R$214,MATCH(AO$217,$I$211:$I$214,0),MATCH(AO$216,$J$210:$R$210,0))</f>
        <v>0</v>
      </c>
      <c r="AP224" s="699" cm="1">
        <f t="array" ref="AP224">INDEX($H224:$K224,0,MATCH(AP$217,$H$217:$K$217,0))*INDEX($J$211:$R$214,MATCH(AP$217,$I$211:$I$214,0),MATCH(AP$216,$J$210:$R$210,0))</f>
        <v>0</v>
      </c>
      <c r="AQ224" s="699" cm="1">
        <f t="array" ref="AQ224">INDEX($H224:$K224,0,MATCH(AQ$217,$H$217:$K$217,0))*INDEX($J$211:$R$214,MATCH(AQ$217,$I$211:$I$214,0),MATCH(AQ$216,$J$210:$R$210,0))</f>
        <v>0</v>
      </c>
      <c r="AR224" s="699" cm="1">
        <f t="array" ref="AR224">INDEX($H224:$K224,0,MATCH(AR$217,$H$217:$K$217,0))*INDEX($J$211:$R$214,MATCH(AR$217,$I$211:$I$214,0),MATCH(AR$216,$J$210:$R$210,0))</f>
        <v>0</v>
      </c>
      <c r="AS224" s="699" cm="1">
        <f t="array" ref="AS224">INDEX($H224:$K224,0,MATCH(AS$217,$H$217:$K$217,0))*INDEX($J$211:$R$214,MATCH(AS$217,$I$211:$I$214,0),MATCH(AS$216,$J$210:$R$210,0))</f>
        <v>0</v>
      </c>
      <c r="AT224" s="699" cm="1">
        <f t="array" ref="AT224">INDEX($H224:$K224,0,MATCH(AT$217,$H$217:$K$217,0))*INDEX($J$211:$R$214,MATCH(AT$217,$I$211:$I$214,0),MATCH(AT$216,$J$210:$R$210,0))</f>
        <v>0</v>
      </c>
      <c r="AU224" s="699" cm="1">
        <f t="array" ref="AU224">INDEX($H224:$K224,0,MATCH(AU$217,$H$217:$K$217,0))*INDEX($J$211:$R$214,MATCH(AU$217,$I$211:$I$214,0),MATCH(AU$216,$J$210:$R$210,0))</f>
        <v>0</v>
      </c>
      <c r="AV224" s="193"/>
      <c r="AW224" s="193"/>
      <c r="AX224" s="16"/>
      <c r="AY224" s="8"/>
      <c r="AZ224" s="8"/>
      <c r="BA224" s="8"/>
    </row>
    <row r="225" spans="1:53" ht="14.5" outlineLevel="1" x14ac:dyDescent="0.35">
      <c r="A225" s="6"/>
      <c r="B225" s="7"/>
      <c r="C225" s="17"/>
      <c r="D225" s="17"/>
      <c r="E225" s="17"/>
      <c r="F225" s="26"/>
      <c r="G225" s="26" t="str">
        <f t="shared" si="56"/>
        <v>GGGC1Ea2</v>
      </c>
      <c r="H225" s="229">
        <v>0</v>
      </c>
      <c r="I225" s="229">
        <v>0</v>
      </c>
      <c r="J225" s="229">
        <v>0</v>
      </c>
      <c r="K225" s="229">
        <v>0</v>
      </c>
      <c r="L225" s="699" cm="1">
        <f t="array" ref="L225">INDEX($H225:$K225,0,MATCH(L$217,$H$217:$K$217,0))*INDEX($J$211:$R$214,MATCH(L$217,$I$211:$I$214,0),MATCH(L$216,$J$210:$R$210,0))</f>
        <v>0</v>
      </c>
      <c r="M225" s="699" cm="1">
        <f t="array" ref="M225">INDEX($H225:$K225,0,MATCH(M$217,$H$217:$K$217,0))*INDEX($J$211:$R$214,MATCH(M$217,$I$211:$I$214,0),MATCH(M$216,$J$210:$R$210,0))</f>
        <v>0</v>
      </c>
      <c r="N225" s="699" cm="1">
        <f t="array" ref="N225">INDEX($H225:$K225,0,MATCH(N$217,$H$217:$K$217,0))*INDEX($J$211:$R$214,MATCH(N$217,$I$211:$I$214,0),MATCH(N$216,$J$210:$R$210,0))</f>
        <v>0</v>
      </c>
      <c r="O225" s="699" cm="1">
        <f t="array" ref="O225">INDEX($H225:$K225,0,MATCH(O$217,$H$217:$K$217,0))*INDEX($J$211:$R$214,MATCH(O$217,$I$211:$I$214,0),MATCH(O$216,$J$210:$R$210,0))</f>
        <v>0</v>
      </c>
      <c r="P225" s="699" cm="1">
        <f t="array" ref="P225">INDEX($H225:$K225,0,MATCH(P$217,$H$217:$K$217,0))*INDEX($J$211:$R$214,MATCH(P$217,$I$211:$I$214,0),MATCH(P$216,$J$210:$R$210,0))</f>
        <v>0</v>
      </c>
      <c r="Q225" s="699" cm="1">
        <f t="array" ref="Q225">INDEX($H225:$K225,0,MATCH(Q$217,$H$217:$K$217,0))*INDEX($J$211:$R$214,MATCH(Q$217,$I$211:$I$214,0),MATCH(Q$216,$J$210:$R$210,0))</f>
        <v>0</v>
      </c>
      <c r="R225" s="699" cm="1">
        <f t="array" ref="R225">INDEX($H225:$K225,0,MATCH(R$217,$H$217:$K$217,0))*INDEX($J$211:$R$214,MATCH(R$217,$I$211:$I$214,0),MATCH(R$216,$J$210:$R$210,0))</f>
        <v>0</v>
      </c>
      <c r="S225" s="699" cm="1">
        <f t="array" ref="S225">INDEX($H225:$K225,0,MATCH(S$217,$H$217:$K$217,0))*INDEX($J$211:$R$214,MATCH(S$217,$I$211:$I$214,0),MATCH(S$216,$J$210:$R$210,0))</f>
        <v>0</v>
      </c>
      <c r="T225" s="699" cm="1">
        <f t="array" ref="T225">INDEX($H225:$K225,0,MATCH(T$217,$H$217:$K$217,0))*INDEX($J$211:$R$214,MATCH(T$217,$I$211:$I$214,0),MATCH(T$216,$J$210:$R$210,0))</f>
        <v>0</v>
      </c>
      <c r="U225" s="699" cm="1">
        <f t="array" ref="U225">INDEX($H225:$K225,0,MATCH(U$217,$H$217:$K$217,0))*INDEX($J$211:$R$214,MATCH(U$217,$I$211:$I$214,0),MATCH(U$216,$J$210:$R$210,0))</f>
        <v>0</v>
      </c>
      <c r="V225" s="699" cm="1">
        <f t="array" ref="V225">INDEX($H225:$K225,0,MATCH(V$217,$H$217:$K$217,0))*INDEX($J$211:$R$214,MATCH(V$217,$I$211:$I$214,0),MATCH(V$216,$J$210:$R$210,0))</f>
        <v>0</v>
      </c>
      <c r="W225" s="699" cm="1">
        <f t="array" ref="W225">INDEX($H225:$K225,0,MATCH(W$217,$H$217:$K$217,0))*INDEX($J$211:$R$214,MATCH(W$217,$I$211:$I$214,0),MATCH(W$216,$J$210:$R$210,0))</f>
        <v>0</v>
      </c>
      <c r="X225" s="699" cm="1">
        <f t="array" ref="X225">INDEX($H225:$K225,0,MATCH(X$217,$H$217:$K$217,0))*INDEX($J$211:$R$214,MATCH(X$217,$I$211:$I$214,0),MATCH(X$216,$J$210:$R$210,0))</f>
        <v>0</v>
      </c>
      <c r="Y225" s="699" cm="1">
        <f t="array" ref="Y225">INDEX($H225:$K225,0,MATCH(Y$217,$H$217:$K$217,0))*INDEX($J$211:$R$214,MATCH(Y$217,$I$211:$I$214,0),MATCH(Y$216,$J$210:$R$210,0))</f>
        <v>0</v>
      </c>
      <c r="Z225" s="699" cm="1">
        <f t="array" ref="Z225">INDEX($H225:$K225,0,MATCH(Z$217,$H$217:$K$217,0))*INDEX($J$211:$R$214,MATCH(Z$217,$I$211:$I$214,0),MATCH(Z$216,$J$210:$R$210,0))</f>
        <v>0</v>
      </c>
      <c r="AA225" s="699" cm="1">
        <f t="array" ref="AA225">INDEX($H225:$K225,0,MATCH(AA$217,$H$217:$K$217,0))*INDEX($J$211:$R$214,MATCH(AA$217,$I$211:$I$214,0),MATCH(AA$216,$J$210:$R$210,0))</f>
        <v>0</v>
      </c>
      <c r="AB225" s="699" cm="1">
        <f t="array" ref="AB225">INDEX($H225:$K225,0,MATCH(AB$217,$H$217:$K$217,0))*INDEX($J$211:$R$214,MATCH(AB$217,$I$211:$I$214,0),MATCH(AB$216,$J$210:$R$210,0))</f>
        <v>0</v>
      </c>
      <c r="AC225" s="699" cm="1">
        <f t="array" ref="AC225">INDEX($H225:$K225,0,MATCH(AC$217,$H$217:$K$217,0))*INDEX($J$211:$R$214,MATCH(AC$217,$I$211:$I$214,0),MATCH(AC$216,$J$210:$R$210,0))</f>
        <v>0</v>
      </c>
      <c r="AD225" s="699" cm="1">
        <f t="array" ref="AD225">INDEX($H225:$K225,0,MATCH(AD$217,$H$217:$K$217,0))*INDEX($J$211:$R$214,MATCH(AD$217,$I$211:$I$214,0),MATCH(AD$216,$J$210:$R$210,0))</f>
        <v>0</v>
      </c>
      <c r="AE225" s="699" cm="1">
        <f t="array" ref="AE225">INDEX($H225:$K225,0,MATCH(AE$217,$H$217:$K$217,0))*INDEX($J$211:$R$214,MATCH(AE$217,$I$211:$I$214,0),MATCH(AE$216,$J$210:$R$210,0))</f>
        <v>0</v>
      </c>
      <c r="AF225" s="699" cm="1">
        <f t="array" ref="AF225">INDEX($H225:$K225,0,MATCH(AF$217,$H$217:$K$217,0))*INDEX($J$211:$R$214,MATCH(AF$217,$I$211:$I$214,0),MATCH(AF$216,$J$210:$R$210,0))</f>
        <v>0</v>
      </c>
      <c r="AG225" s="699" cm="1">
        <f t="array" ref="AG225">INDEX($H225:$K225,0,MATCH(AG$217,$H$217:$K$217,0))*INDEX($J$211:$R$214,MATCH(AG$217,$I$211:$I$214,0),MATCH(AG$216,$J$210:$R$210,0))</f>
        <v>0</v>
      </c>
      <c r="AH225" s="699" cm="1">
        <f t="array" ref="AH225">INDEX($H225:$K225,0,MATCH(AH$217,$H$217:$K$217,0))*INDEX($J$211:$R$214,MATCH(AH$217,$I$211:$I$214,0),MATCH(AH$216,$J$210:$R$210,0))</f>
        <v>0</v>
      </c>
      <c r="AI225" s="699" cm="1">
        <f t="array" ref="AI225">INDEX($H225:$K225,0,MATCH(AI$217,$H$217:$K$217,0))*INDEX($J$211:$R$214,MATCH(AI$217,$I$211:$I$214,0),MATCH(AI$216,$J$210:$R$210,0))</f>
        <v>0</v>
      </c>
      <c r="AJ225" s="699" cm="1">
        <f t="array" ref="AJ225">INDEX($H225:$K225,0,MATCH(AJ$217,$H$217:$K$217,0))*INDEX($J$211:$R$214,MATCH(AJ$217,$I$211:$I$214,0),MATCH(AJ$216,$J$210:$R$210,0))</f>
        <v>0</v>
      </c>
      <c r="AK225" s="699" cm="1">
        <f t="array" ref="AK225">INDEX($H225:$K225,0,MATCH(AK$217,$H$217:$K$217,0))*INDEX($J$211:$R$214,MATCH(AK$217,$I$211:$I$214,0),MATCH(AK$216,$J$210:$R$210,0))</f>
        <v>0</v>
      </c>
      <c r="AL225" s="699" cm="1">
        <f t="array" ref="AL225">INDEX($H225:$K225,0,MATCH(AL$217,$H$217:$K$217,0))*INDEX($J$211:$R$214,MATCH(AL$217,$I$211:$I$214,0),MATCH(AL$216,$J$210:$R$210,0))</f>
        <v>0</v>
      </c>
      <c r="AM225" s="699" cm="1">
        <f t="array" ref="AM225">INDEX($H225:$K225,0,MATCH(AM$217,$H$217:$K$217,0))*INDEX($J$211:$R$214,MATCH(AM$217,$I$211:$I$214,0),MATCH(AM$216,$J$210:$R$210,0))</f>
        <v>0</v>
      </c>
      <c r="AN225" s="699" cm="1">
        <f t="array" ref="AN225">INDEX($H225:$K225,0,MATCH(AN$217,$H$217:$K$217,0))*INDEX($J$211:$R$214,MATCH(AN$217,$I$211:$I$214,0),MATCH(AN$216,$J$210:$R$210,0))</f>
        <v>0</v>
      </c>
      <c r="AO225" s="699" cm="1">
        <f t="array" ref="AO225">INDEX($H225:$K225,0,MATCH(AO$217,$H$217:$K$217,0))*INDEX($J$211:$R$214,MATCH(AO$217,$I$211:$I$214,0),MATCH(AO$216,$J$210:$R$210,0))</f>
        <v>0</v>
      </c>
      <c r="AP225" s="699" cm="1">
        <f t="array" ref="AP225">INDEX($H225:$K225,0,MATCH(AP$217,$H$217:$K$217,0))*INDEX($J$211:$R$214,MATCH(AP$217,$I$211:$I$214,0),MATCH(AP$216,$J$210:$R$210,0))</f>
        <v>0</v>
      </c>
      <c r="AQ225" s="699" cm="1">
        <f t="array" ref="AQ225">INDEX($H225:$K225,0,MATCH(AQ$217,$H$217:$K$217,0))*INDEX($J$211:$R$214,MATCH(AQ$217,$I$211:$I$214,0),MATCH(AQ$216,$J$210:$R$210,0))</f>
        <v>0</v>
      </c>
      <c r="AR225" s="699" cm="1">
        <f t="array" ref="AR225">INDEX($H225:$K225,0,MATCH(AR$217,$H$217:$K$217,0))*INDEX($J$211:$R$214,MATCH(AR$217,$I$211:$I$214,0),MATCH(AR$216,$J$210:$R$210,0))</f>
        <v>0</v>
      </c>
      <c r="AS225" s="699" cm="1">
        <f t="array" ref="AS225">INDEX($H225:$K225,0,MATCH(AS$217,$H$217:$K$217,0))*INDEX($J$211:$R$214,MATCH(AS$217,$I$211:$I$214,0),MATCH(AS$216,$J$210:$R$210,0))</f>
        <v>0</v>
      </c>
      <c r="AT225" s="699" cm="1">
        <f t="array" ref="AT225">INDEX($H225:$K225,0,MATCH(AT$217,$H$217:$K$217,0))*INDEX($J$211:$R$214,MATCH(AT$217,$I$211:$I$214,0),MATCH(AT$216,$J$210:$R$210,0))</f>
        <v>0</v>
      </c>
      <c r="AU225" s="699" cm="1">
        <f t="array" ref="AU225">INDEX($H225:$K225,0,MATCH(AU$217,$H$217:$K$217,0))*INDEX($J$211:$R$214,MATCH(AU$217,$I$211:$I$214,0),MATCH(AU$216,$J$210:$R$210,0))</f>
        <v>0</v>
      </c>
      <c r="AV225" s="193"/>
      <c r="AW225" s="193"/>
      <c r="AX225" s="16"/>
      <c r="AY225" s="8"/>
      <c r="AZ225" s="8"/>
      <c r="BA225" s="8"/>
    </row>
    <row r="226" spans="1:53" ht="14.5" outlineLevel="1" x14ac:dyDescent="0.35">
      <c r="A226" s="6"/>
      <c r="B226" s="7"/>
      <c r="C226" s="17"/>
      <c r="D226" s="17"/>
      <c r="E226" s="17"/>
      <c r="F226" s="26"/>
      <c r="G226" s="26" t="str">
        <f t="shared" si="56"/>
        <v>GGGC1Pa2</v>
      </c>
      <c r="H226" s="229">
        <v>0</v>
      </c>
      <c r="I226" s="229">
        <v>0</v>
      </c>
      <c r="J226" s="229">
        <v>0</v>
      </c>
      <c r="K226" s="229">
        <v>0</v>
      </c>
      <c r="L226" s="699" cm="1">
        <f t="array" ref="L226">INDEX($H226:$K226,0,MATCH(L$217,$H$217:$K$217,0))*INDEX($J$211:$R$214,MATCH(L$217,$I$211:$I$214,0),MATCH(L$216,$J$210:$R$210,0))</f>
        <v>0</v>
      </c>
      <c r="M226" s="699" cm="1">
        <f t="array" ref="M226">INDEX($H226:$K226,0,MATCH(M$217,$H$217:$K$217,0))*INDEX($J$211:$R$214,MATCH(M$217,$I$211:$I$214,0),MATCH(M$216,$J$210:$R$210,0))</f>
        <v>0</v>
      </c>
      <c r="N226" s="699" cm="1">
        <f t="array" ref="N226">INDEX($H226:$K226,0,MATCH(N$217,$H$217:$K$217,0))*INDEX($J$211:$R$214,MATCH(N$217,$I$211:$I$214,0),MATCH(N$216,$J$210:$R$210,0))</f>
        <v>0</v>
      </c>
      <c r="O226" s="699" cm="1">
        <f t="array" ref="O226">INDEX($H226:$K226,0,MATCH(O$217,$H$217:$K$217,0))*INDEX($J$211:$R$214,MATCH(O$217,$I$211:$I$214,0),MATCH(O$216,$J$210:$R$210,0))</f>
        <v>0</v>
      </c>
      <c r="P226" s="699" cm="1">
        <f t="array" ref="P226">INDEX($H226:$K226,0,MATCH(P$217,$H$217:$K$217,0))*INDEX($J$211:$R$214,MATCH(P$217,$I$211:$I$214,0),MATCH(P$216,$J$210:$R$210,0))</f>
        <v>0</v>
      </c>
      <c r="Q226" s="699" cm="1">
        <f t="array" ref="Q226">INDEX($H226:$K226,0,MATCH(Q$217,$H$217:$K$217,0))*INDEX($J$211:$R$214,MATCH(Q$217,$I$211:$I$214,0),MATCH(Q$216,$J$210:$R$210,0))</f>
        <v>0</v>
      </c>
      <c r="R226" s="699" cm="1">
        <f t="array" ref="R226">INDEX($H226:$K226,0,MATCH(R$217,$H$217:$K$217,0))*INDEX($J$211:$R$214,MATCH(R$217,$I$211:$I$214,0),MATCH(R$216,$J$210:$R$210,0))</f>
        <v>0</v>
      </c>
      <c r="S226" s="699" cm="1">
        <f t="array" ref="S226">INDEX($H226:$K226,0,MATCH(S$217,$H$217:$K$217,0))*INDEX($J$211:$R$214,MATCH(S$217,$I$211:$I$214,0),MATCH(S$216,$J$210:$R$210,0))</f>
        <v>0</v>
      </c>
      <c r="T226" s="699" cm="1">
        <f t="array" ref="T226">INDEX($H226:$K226,0,MATCH(T$217,$H$217:$K$217,0))*INDEX($J$211:$R$214,MATCH(T$217,$I$211:$I$214,0),MATCH(T$216,$J$210:$R$210,0))</f>
        <v>0</v>
      </c>
      <c r="U226" s="699" cm="1">
        <f t="array" ref="U226">INDEX($H226:$K226,0,MATCH(U$217,$H$217:$K$217,0))*INDEX($J$211:$R$214,MATCH(U$217,$I$211:$I$214,0),MATCH(U$216,$J$210:$R$210,0))</f>
        <v>0</v>
      </c>
      <c r="V226" s="699" cm="1">
        <f t="array" ref="V226">INDEX($H226:$K226,0,MATCH(V$217,$H$217:$K$217,0))*INDEX($J$211:$R$214,MATCH(V$217,$I$211:$I$214,0),MATCH(V$216,$J$210:$R$210,0))</f>
        <v>0</v>
      </c>
      <c r="W226" s="699" cm="1">
        <f t="array" ref="W226">INDEX($H226:$K226,0,MATCH(W$217,$H$217:$K$217,0))*INDEX($J$211:$R$214,MATCH(W$217,$I$211:$I$214,0),MATCH(W$216,$J$210:$R$210,0))</f>
        <v>0</v>
      </c>
      <c r="X226" s="699" cm="1">
        <f t="array" ref="X226">INDEX($H226:$K226,0,MATCH(X$217,$H$217:$K$217,0))*INDEX($J$211:$R$214,MATCH(X$217,$I$211:$I$214,0),MATCH(X$216,$J$210:$R$210,0))</f>
        <v>0</v>
      </c>
      <c r="Y226" s="699" cm="1">
        <f t="array" ref="Y226">INDEX($H226:$K226,0,MATCH(Y$217,$H$217:$K$217,0))*INDEX($J$211:$R$214,MATCH(Y$217,$I$211:$I$214,0),MATCH(Y$216,$J$210:$R$210,0))</f>
        <v>0</v>
      </c>
      <c r="Z226" s="699" cm="1">
        <f t="array" ref="Z226">INDEX($H226:$K226,0,MATCH(Z$217,$H$217:$K$217,0))*INDEX($J$211:$R$214,MATCH(Z$217,$I$211:$I$214,0),MATCH(Z$216,$J$210:$R$210,0))</f>
        <v>0</v>
      </c>
      <c r="AA226" s="699" cm="1">
        <f t="array" ref="AA226">INDEX($H226:$K226,0,MATCH(AA$217,$H$217:$K$217,0))*INDEX($J$211:$R$214,MATCH(AA$217,$I$211:$I$214,0),MATCH(AA$216,$J$210:$R$210,0))</f>
        <v>0</v>
      </c>
      <c r="AB226" s="699" cm="1">
        <f t="array" ref="AB226">INDEX($H226:$K226,0,MATCH(AB$217,$H$217:$K$217,0))*INDEX($J$211:$R$214,MATCH(AB$217,$I$211:$I$214,0),MATCH(AB$216,$J$210:$R$210,0))</f>
        <v>0</v>
      </c>
      <c r="AC226" s="699" cm="1">
        <f t="array" ref="AC226">INDEX($H226:$K226,0,MATCH(AC$217,$H$217:$K$217,0))*INDEX($J$211:$R$214,MATCH(AC$217,$I$211:$I$214,0),MATCH(AC$216,$J$210:$R$210,0))</f>
        <v>0</v>
      </c>
      <c r="AD226" s="699" cm="1">
        <f t="array" ref="AD226">INDEX($H226:$K226,0,MATCH(AD$217,$H$217:$K$217,0))*INDEX($J$211:$R$214,MATCH(AD$217,$I$211:$I$214,0),MATCH(AD$216,$J$210:$R$210,0))</f>
        <v>0</v>
      </c>
      <c r="AE226" s="699" cm="1">
        <f t="array" ref="AE226">INDEX($H226:$K226,0,MATCH(AE$217,$H$217:$K$217,0))*INDEX($J$211:$R$214,MATCH(AE$217,$I$211:$I$214,0),MATCH(AE$216,$J$210:$R$210,0))</f>
        <v>0</v>
      </c>
      <c r="AF226" s="699" cm="1">
        <f t="array" ref="AF226">INDEX($H226:$K226,0,MATCH(AF$217,$H$217:$K$217,0))*INDEX($J$211:$R$214,MATCH(AF$217,$I$211:$I$214,0),MATCH(AF$216,$J$210:$R$210,0))</f>
        <v>0</v>
      </c>
      <c r="AG226" s="699" cm="1">
        <f t="array" ref="AG226">INDEX($H226:$K226,0,MATCH(AG$217,$H$217:$K$217,0))*INDEX($J$211:$R$214,MATCH(AG$217,$I$211:$I$214,0),MATCH(AG$216,$J$210:$R$210,0))</f>
        <v>0</v>
      </c>
      <c r="AH226" s="699" cm="1">
        <f t="array" ref="AH226">INDEX($H226:$K226,0,MATCH(AH$217,$H$217:$K$217,0))*INDEX($J$211:$R$214,MATCH(AH$217,$I$211:$I$214,0),MATCH(AH$216,$J$210:$R$210,0))</f>
        <v>0</v>
      </c>
      <c r="AI226" s="699" cm="1">
        <f t="array" ref="AI226">INDEX($H226:$K226,0,MATCH(AI$217,$H$217:$K$217,0))*INDEX($J$211:$R$214,MATCH(AI$217,$I$211:$I$214,0),MATCH(AI$216,$J$210:$R$210,0))</f>
        <v>0</v>
      </c>
      <c r="AJ226" s="699" cm="1">
        <f t="array" ref="AJ226">INDEX($H226:$K226,0,MATCH(AJ$217,$H$217:$K$217,0))*INDEX($J$211:$R$214,MATCH(AJ$217,$I$211:$I$214,0),MATCH(AJ$216,$J$210:$R$210,0))</f>
        <v>0</v>
      </c>
      <c r="AK226" s="699" cm="1">
        <f t="array" ref="AK226">INDEX($H226:$K226,0,MATCH(AK$217,$H$217:$K$217,0))*INDEX($J$211:$R$214,MATCH(AK$217,$I$211:$I$214,0),MATCH(AK$216,$J$210:$R$210,0))</f>
        <v>0</v>
      </c>
      <c r="AL226" s="699" cm="1">
        <f t="array" ref="AL226">INDEX($H226:$K226,0,MATCH(AL$217,$H$217:$K$217,0))*INDEX($J$211:$R$214,MATCH(AL$217,$I$211:$I$214,0),MATCH(AL$216,$J$210:$R$210,0))</f>
        <v>0</v>
      </c>
      <c r="AM226" s="699" cm="1">
        <f t="array" ref="AM226">INDEX($H226:$K226,0,MATCH(AM$217,$H$217:$K$217,0))*INDEX($J$211:$R$214,MATCH(AM$217,$I$211:$I$214,0),MATCH(AM$216,$J$210:$R$210,0))</f>
        <v>0</v>
      </c>
      <c r="AN226" s="699" cm="1">
        <f t="array" ref="AN226">INDEX($H226:$K226,0,MATCH(AN$217,$H$217:$K$217,0))*INDEX($J$211:$R$214,MATCH(AN$217,$I$211:$I$214,0),MATCH(AN$216,$J$210:$R$210,0))</f>
        <v>0</v>
      </c>
      <c r="AO226" s="699" cm="1">
        <f t="array" ref="AO226">INDEX($H226:$K226,0,MATCH(AO$217,$H$217:$K$217,0))*INDEX($J$211:$R$214,MATCH(AO$217,$I$211:$I$214,0),MATCH(AO$216,$J$210:$R$210,0))</f>
        <v>0</v>
      </c>
      <c r="AP226" s="699" cm="1">
        <f t="array" ref="AP226">INDEX($H226:$K226,0,MATCH(AP$217,$H$217:$K$217,0))*INDEX($J$211:$R$214,MATCH(AP$217,$I$211:$I$214,0),MATCH(AP$216,$J$210:$R$210,0))</f>
        <v>0</v>
      </c>
      <c r="AQ226" s="699" cm="1">
        <f t="array" ref="AQ226">INDEX($H226:$K226,0,MATCH(AQ$217,$H$217:$K$217,0))*INDEX($J$211:$R$214,MATCH(AQ$217,$I$211:$I$214,0),MATCH(AQ$216,$J$210:$R$210,0))</f>
        <v>0</v>
      </c>
      <c r="AR226" s="699" cm="1">
        <f t="array" ref="AR226">INDEX($H226:$K226,0,MATCH(AR$217,$H$217:$K$217,0))*INDEX($J$211:$R$214,MATCH(AR$217,$I$211:$I$214,0),MATCH(AR$216,$J$210:$R$210,0))</f>
        <v>0</v>
      </c>
      <c r="AS226" s="699" cm="1">
        <f t="array" ref="AS226">INDEX($H226:$K226,0,MATCH(AS$217,$H$217:$K$217,0))*INDEX($J$211:$R$214,MATCH(AS$217,$I$211:$I$214,0),MATCH(AS$216,$J$210:$R$210,0))</f>
        <v>0</v>
      </c>
      <c r="AT226" s="699" cm="1">
        <f t="array" ref="AT226">INDEX($H226:$K226,0,MATCH(AT$217,$H$217:$K$217,0))*INDEX($J$211:$R$214,MATCH(AT$217,$I$211:$I$214,0),MATCH(AT$216,$J$210:$R$210,0))</f>
        <v>0</v>
      </c>
      <c r="AU226" s="699" cm="1">
        <f t="array" ref="AU226">INDEX($H226:$K226,0,MATCH(AU$217,$H$217:$K$217,0))*INDEX($J$211:$R$214,MATCH(AU$217,$I$211:$I$214,0),MATCH(AU$216,$J$210:$R$210,0))</f>
        <v>0</v>
      </c>
      <c r="AV226" s="193"/>
      <c r="AW226" s="193"/>
      <c r="AX226" s="16"/>
      <c r="AY226" s="8"/>
      <c r="AZ226" s="8"/>
      <c r="BA226" s="8"/>
    </row>
    <row r="227" spans="1:53" ht="14.5" outlineLevel="1" x14ac:dyDescent="0.35">
      <c r="A227" s="6"/>
      <c r="B227" s="7"/>
      <c r="C227" s="17"/>
      <c r="D227" s="17"/>
      <c r="E227" s="17"/>
      <c r="F227" s="26"/>
      <c r="G227" s="26" t="str">
        <f t="shared" si="56"/>
        <v>GGGC1OFa2</v>
      </c>
      <c r="H227" s="229">
        <v>0</v>
      </c>
      <c r="I227" s="229">
        <v>0</v>
      </c>
      <c r="J227" s="229">
        <v>0</v>
      </c>
      <c r="K227" s="229">
        <v>0</v>
      </c>
      <c r="L227" s="699" cm="1">
        <f t="array" ref="L227">INDEX($H227:$K227,0,MATCH(L$217,$H$217:$K$217,0))*INDEX($J$211:$R$214,MATCH(L$217,$I$211:$I$214,0),MATCH(L$216,$J$210:$R$210,0))</f>
        <v>0</v>
      </c>
      <c r="M227" s="699" cm="1">
        <f t="array" ref="M227">INDEX($H227:$K227,0,MATCH(M$217,$H$217:$K$217,0))*INDEX($J$211:$R$214,MATCH(M$217,$I$211:$I$214,0),MATCH(M$216,$J$210:$R$210,0))</f>
        <v>0</v>
      </c>
      <c r="N227" s="699" cm="1">
        <f t="array" ref="N227">INDEX($H227:$K227,0,MATCH(N$217,$H$217:$K$217,0))*INDEX($J$211:$R$214,MATCH(N$217,$I$211:$I$214,0),MATCH(N$216,$J$210:$R$210,0))</f>
        <v>0</v>
      </c>
      <c r="O227" s="699" cm="1">
        <f t="array" ref="O227">INDEX($H227:$K227,0,MATCH(O$217,$H$217:$K$217,0))*INDEX($J$211:$R$214,MATCH(O$217,$I$211:$I$214,0),MATCH(O$216,$J$210:$R$210,0))</f>
        <v>0</v>
      </c>
      <c r="P227" s="699" cm="1">
        <f t="array" ref="P227">INDEX($H227:$K227,0,MATCH(P$217,$H$217:$K$217,0))*INDEX($J$211:$R$214,MATCH(P$217,$I$211:$I$214,0),MATCH(P$216,$J$210:$R$210,0))</f>
        <v>0</v>
      </c>
      <c r="Q227" s="699" cm="1">
        <f t="array" ref="Q227">INDEX($H227:$K227,0,MATCH(Q$217,$H$217:$K$217,0))*INDEX($J$211:$R$214,MATCH(Q$217,$I$211:$I$214,0),MATCH(Q$216,$J$210:$R$210,0))</f>
        <v>0</v>
      </c>
      <c r="R227" s="699" cm="1">
        <f t="array" ref="R227">INDEX($H227:$K227,0,MATCH(R$217,$H$217:$K$217,0))*INDEX($J$211:$R$214,MATCH(R$217,$I$211:$I$214,0),MATCH(R$216,$J$210:$R$210,0))</f>
        <v>0</v>
      </c>
      <c r="S227" s="699" cm="1">
        <f t="array" ref="S227">INDEX($H227:$K227,0,MATCH(S$217,$H$217:$K$217,0))*INDEX($J$211:$R$214,MATCH(S$217,$I$211:$I$214,0),MATCH(S$216,$J$210:$R$210,0))</f>
        <v>0</v>
      </c>
      <c r="T227" s="699" cm="1">
        <f t="array" ref="T227">INDEX($H227:$K227,0,MATCH(T$217,$H$217:$K$217,0))*INDEX($J$211:$R$214,MATCH(T$217,$I$211:$I$214,0),MATCH(T$216,$J$210:$R$210,0))</f>
        <v>0</v>
      </c>
      <c r="U227" s="699" cm="1">
        <f t="array" ref="U227">INDEX($H227:$K227,0,MATCH(U$217,$H$217:$K$217,0))*INDEX($J$211:$R$214,MATCH(U$217,$I$211:$I$214,0),MATCH(U$216,$J$210:$R$210,0))</f>
        <v>0</v>
      </c>
      <c r="V227" s="699" cm="1">
        <f t="array" ref="V227">INDEX($H227:$K227,0,MATCH(V$217,$H$217:$K$217,0))*INDEX($J$211:$R$214,MATCH(V$217,$I$211:$I$214,0),MATCH(V$216,$J$210:$R$210,0))</f>
        <v>0</v>
      </c>
      <c r="W227" s="699" cm="1">
        <f t="array" ref="W227">INDEX($H227:$K227,0,MATCH(W$217,$H$217:$K$217,0))*INDEX($J$211:$R$214,MATCH(W$217,$I$211:$I$214,0),MATCH(W$216,$J$210:$R$210,0))</f>
        <v>0</v>
      </c>
      <c r="X227" s="699" cm="1">
        <f t="array" ref="X227">INDEX($H227:$K227,0,MATCH(X$217,$H$217:$K$217,0))*INDEX($J$211:$R$214,MATCH(X$217,$I$211:$I$214,0),MATCH(X$216,$J$210:$R$210,0))</f>
        <v>0</v>
      </c>
      <c r="Y227" s="699" cm="1">
        <f t="array" ref="Y227">INDEX($H227:$K227,0,MATCH(Y$217,$H$217:$K$217,0))*INDEX($J$211:$R$214,MATCH(Y$217,$I$211:$I$214,0),MATCH(Y$216,$J$210:$R$210,0))</f>
        <v>0</v>
      </c>
      <c r="Z227" s="699" cm="1">
        <f t="array" ref="Z227">INDEX($H227:$K227,0,MATCH(Z$217,$H$217:$K$217,0))*INDEX($J$211:$R$214,MATCH(Z$217,$I$211:$I$214,0),MATCH(Z$216,$J$210:$R$210,0))</f>
        <v>0</v>
      </c>
      <c r="AA227" s="699" cm="1">
        <f t="array" ref="AA227">INDEX($H227:$K227,0,MATCH(AA$217,$H$217:$K$217,0))*INDEX($J$211:$R$214,MATCH(AA$217,$I$211:$I$214,0),MATCH(AA$216,$J$210:$R$210,0))</f>
        <v>0</v>
      </c>
      <c r="AB227" s="699" cm="1">
        <f t="array" ref="AB227">INDEX($H227:$K227,0,MATCH(AB$217,$H$217:$K$217,0))*INDEX($J$211:$R$214,MATCH(AB$217,$I$211:$I$214,0),MATCH(AB$216,$J$210:$R$210,0))</f>
        <v>0</v>
      </c>
      <c r="AC227" s="699" cm="1">
        <f t="array" ref="AC227">INDEX($H227:$K227,0,MATCH(AC$217,$H$217:$K$217,0))*INDEX($J$211:$R$214,MATCH(AC$217,$I$211:$I$214,0),MATCH(AC$216,$J$210:$R$210,0))</f>
        <v>0</v>
      </c>
      <c r="AD227" s="699" cm="1">
        <f t="array" ref="AD227">INDEX($H227:$K227,0,MATCH(AD$217,$H$217:$K$217,0))*INDEX($J$211:$R$214,MATCH(AD$217,$I$211:$I$214,0),MATCH(AD$216,$J$210:$R$210,0))</f>
        <v>0</v>
      </c>
      <c r="AE227" s="699" cm="1">
        <f t="array" ref="AE227">INDEX($H227:$K227,0,MATCH(AE$217,$H$217:$K$217,0))*INDEX($J$211:$R$214,MATCH(AE$217,$I$211:$I$214,0),MATCH(AE$216,$J$210:$R$210,0))</f>
        <v>0</v>
      </c>
      <c r="AF227" s="699" cm="1">
        <f t="array" ref="AF227">INDEX($H227:$K227,0,MATCH(AF$217,$H$217:$K$217,0))*INDEX($J$211:$R$214,MATCH(AF$217,$I$211:$I$214,0),MATCH(AF$216,$J$210:$R$210,0))</f>
        <v>0</v>
      </c>
      <c r="AG227" s="699" cm="1">
        <f t="array" ref="AG227">INDEX($H227:$K227,0,MATCH(AG$217,$H$217:$K$217,0))*INDEX($J$211:$R$214,MATCH(AG$217,$I$211:$I$214,0),MATCH(AG$216,$J$210:$R$210,0))</f>
        <v>0</v>
      </c>
      <c r="AH227" s="699" cm="1">
        <f t="array" ref="AH227">INDEX($H227:$K227,0,MATCH(AH$217,$H$217:$K$217,0))*INDEX($J$211:$R$214,MATCH(AH$217,$I$211:$I$214,0),MATCH(AH$216,$J$210:$R$210,0))</f>
        <v>0</v>
      </c>
      <c r="AI227" s="699" cm="1">
        <f t="array" ref="AI227">INDEX($H227:$K227,0,MATCH(AI$217,$H$217:$K$217,0))*INDEX($J$211:$R$214,MATCH(AI$217,$I$211:$I$214,0),MATCH(AI$216,$J$210:$R$210,0))</f>
        <v>0</v>
      </c>
      <c r="AJ227" s="699" cm="1">
        <f t="array" ref="AJ227">INDEX($H227:$K227,0,MATCH(AJ$217,$H$217:$K$217,0))*INDEX($J$211:$R$214,MATCH(AJ$217,$I$211:$I$214,0),MATCH(AJ$216,$J$210:$R$210,0))</f>
        <v>0</v>
      </c>
      <c r="AK227" s="699" cm="1">
        <f t="array" ref="AK227">INDEX($H227:$K227,0,MATCH(AK$217,$H$217:$K$217,0))*INDEX($J$211:$R$214,MATCH(AK$217,$I$211:$I$214,0),MATCH(AK$216,$J$210:$R$210,0))</f>
        <v>0</v>
      </c>
      <c r="AL227" s="699" cm="1">
        <f t="array" ref="AL227">INDEX($H227:$K227,0,MATCH(AL$217,$H$217:$K$217,0))*INDEX($J$211:$R$214,MATCH(AL$217,$I$211:$I$214,0),MATCH(AL$216,$J$210:$R$210,0))</f>
        <v>0</v>
      </c>
      <c r="AM227" s="699" cm="1">
        <f t="array" ref="AM227">INDEX($H227:$K227,0,MATCH(AM$217,$H$217:$K$217,0))*INDEX($J$211:$R$214,MATCH(AM$217,$I$211:$I$214,0),MATCH(AM$216,$J$210:$R$210,0))</f>
        <v>0</v>
      </c>
      <c r="AN227" s="699" cm="1">
        <f t="array" ref="AN227">INDEX($H227:$K227,0,MATCH(AN$217,$H$217:$K$217,0))*INDEX($J$211:$R$214,MATCH(AN$217,$I$211:$I$214,0),MATCH(AN$216,$J$210:$R$210,0))</f>
        <v>0</v>
      </c>
      <c r="AO227" s="699" cm="1">
        <f t="array" ref="AO227">INDEX($H227:$K227,0,MATCH(AO$217,$H$217:$K$217,0))*INDEX($J$211:$R$214,MATCH(AO$217,$I$211:$I$214,0),MATCH(AO$216,$J$210:$R$210,0))</f>
        <v>0</v>
      </c>
      <c r="AP227" s="699" cm="1">
        <f t="array" ref="AP227">INDEX($H227:$K227,0,MATCH(AP$217,$H$217:$K$217,0))*INDEX($J$211:$R$214,MATCH(AP$217,$I$211:$I$214,0),MATCH(AP$216,$J$210:$R$210,0))</f>
        <v>0</v>
      </c>
      <c r="AQ227" s="699" cm="1">
        <f t="array" ref="AQ227">INDEX($H227:$K227,0,MATCH(AQ$217,$H$217:$K$217,0))*INDEX($J$211:$R$214,MATCH(AQ$217,$I$211:$I$214,0),MATCH(AQ$216,$J$210:$R$210,0))</f>
        <v>0</v>
      </c>
      <c r="AR227" s="699" cm="1">
        <f t="array" ref="AR227">INDEX($H227:$K227,0,MATCH(AR$217,$H$217:$K$217,0))*INDEX($J$211:$R$214,MATCH(AR$217,$I$211:$I$214,0),MATCH(AR$216,$J$210:$R$210,0))</f>
        <v>0</v>
      </c>
      <c r="AS227" s="699" cm="1">
        <f t="array" ref="AS227">INDEX($H227:$K227,0,MATCH(AS$217,$H$217:$K$217,0))*INDEX($J$211:$R$214,MATCH(AS$217,$I$211:$I$214,0),MATCH(AS$216,$J$210:$R$210,0))</f>
        <v>0</v>
      </c>
      <c r="AT227" s="699" cm="1">
        <f t="array" ref="AT227">INDEX($H227:$K227,0,MATCH(AT$217,$H$217:$K$217,0))*INDEX($J$211:$R$214,MATCH(AT$217,$I$211:$I$214,0),MATCH(AT$216,$J$210:$R$210,0))</f>
        <v>0</v>
      </c>
      <c r="AU227" s="699" cm="1">
        <f t="array" ref="AU227">INDEX($H227:$K227,0,MATCH(AU$217,$H$217:$K$217,0))*INDEX($J$211:$R$214,MATCH(AU$217,$I$211:$I$214,0),MATCH(AU$216,$J$210:$R$210,0))</f>
        <v>0</v>
      </c>
      <c r="AV227" s="193"/>
      <c r="AW227" s="193"/>
      <c r="AX227" s="16"/>
      <c r="AY227" s="8"/>
      <c r="AZ227" s="8"/>
      <c r="BA227" s="8"/>
    </row>
    <row r="228" spans="1:53" ht="14.5" outlineLevel="1" x14ac:dyDescent="0.35">
      <c r="A228" s="6"/>
      <c r="B228" s="7"/>
      <c r="C228" s="17"/>
      <c r="D228" s="17"/>
      <c r="E228" s="17"/>
      <c r="F228" s="26"/>
      <c r="G228" s="26" t="str">
        <f t="shared" si="56"/>
        <v>SPSPSPSPSPsp</v>
      </c>
      <c r="H228" s="229">
        <v>0</v>
      </c>
      <c r="I228" s="229">
        <v>0</v>
      </c>
      <c r="J228" s="229">
        <v>0</v>
      </c>
      <c r="K228" s="229">
        <v>0</v>
      </c>
      <c r="L228" s="699" cm="1">
        <f t="array" ref="L228">INDEX($H228:$K228,0,MATCH(L$217,$H$217:$K$217,0))*INDEX($J$211:$R$214,MATCH(L$217,$I$211:$I$214,0),MATCH(L$216,$J$210:$R$210,0))</f>
        <v>0</v>
      </c>
      <c r="M228" s="699" cm="1">
        <f t="array" ref="M228">INDEX($H228:$K228,0,MATCH(M$217,$H$217:$K$217,0))*INDEX($J$211:$R$214,MATCH(M$217,$I$211:$I$214,0),MATCH(M$216,$J$210:$R$210,0))</f>
        <v>0</v>
      </c>
      <c r="N228" s="699" cm="1">
        <f t="array" ref="N228">INDEX($H228:$K228,0,MATCH(N$217,$H$217:$K$217,0))*INDEX($J$211:$R$214,MATCH(N$217,$I$211:$I$214,0),MATCH(N$216,$J$210:$R$210,0))</f>
        <v>0</v>
      </c>
      <c r="O228" s="699" cm="1">
        <f t="array" ref="O228">INDEX($H228:$K228,0,MATCH(O$217,$H$217:$K$217,0))*INDEX($J$211:$R$214,MATCH(O$217,$I$211:$I$214,0),MATCH(O$216,$J$210:$R$210,0))</f>
        <v>0</v>
      </c>
      <c r="P228" s="699" cm="1">
        <f t="array" ref="P228">INDEX($H228:$K228,0,MATCH(P$217,$H$217:$K$217,0))*INDEX($J$211:$R$214,MATCH(P$217,$I$211:$I$214,0),MATCH(P$216,$J$210:$R$210,0))</f>
        <v>0</v>
      </c>
      <c r="Q228" s="699" cm="1">
        <f t="array" ref="Q228">INDEX($H228:$K228,0,MATCH(Q$217,$H$217:$K$217,0))*INDEX($J$211:$R$214,MATCH(Q$217,$I$211:$I$214,0),MATCH(Q$216,$J$210:$R$210,0))</f>
        <v>0</v>
      </c>
      <c r="R228" s="699" cm="1">
        <f t="array" ref="R228">INDEX($H228:$K228,0,MATCH(R$217,$H$217:$K$217,0))*INDEX($J$211:$R$214,MATCH(R$217,$I$211:$I$214,0),MATCH(R$216,$J$210:$R$210,0))</f>
        <v>0</v>
      </c>
      <c r="S228" s="699" cm="1">
        <f t="array" ref="S228">INDEX($H228:$K228,0,MATCH(S$217,$H$217:$K$217,0))*INDEX($J$211:$R$214,MATCH(S$217,$I$211:$I$214,0),MATCH(S$216,$J$210:$R$210,0))</f>
        <v>0</v>
      </c>
      <c r="T228" s="699" cm="1">
        <f t="array" ref="T228">INDEX($H228:$K228,0,MATCH(T$217,$H$217:$K$217,0))*INDEX($J$211:$R$214,MATCH(T$217,$I$211:$I$214,0),MATCH(T$216,$J$210:$R$210,0))</f>
        <v>0</v>
      </c>
      <c r="U228" s="699" cm="1">
        <f t="array" ref="U228">INDEX($H228:$K228,0,MATCH(U$217,$H$217:$K$217,0))*INDEX($J$211:$R$214,MATCH(U$217,$I$211:$I$214,0),MATCH(U$216,$J$210:$R$210,0))</f>
        <v>0</v>
      </c>
      <c r="V228" s="699" cm="1">
        <f t="array" ref="V228">INDEX($H228:$K228,0,MATCH(V$217,$H$217:$K$217,0))*INDEX($J$211:$R$214,MATCH(V$217,$I$211:$I$214,0),MATCH(V$216,$J$210:$R$210,0))</f>
        <v>0</v>
      </c>
      <c r="W228" s="699" cm="1">
        <f t="array" ref="W228">INDEX($H228:$K228,0,MATCH(W$217,$H$217:$K$217,0))*INDEX($J$211:$R$214,MATCH(W$217,$I$211:$I$214,0),MATCH(W$216,$J$210:$R$210,0))</f>
        <v>0</v>
      </c>
      <c r="X228" s="699" cm="1">
        <f t="array" ref="X228">INDEX($H228:$K228,0,MATCH(X$217,$H$217:$K$217,0))*INDEX($J$211:$R$214,MATCH(X$217,$I$211:$I$214,0),MATCH(X$216,$J$210:$R$210,0))</f>
        <v>0</v>
      </c>
      <c r="Y228" s="699" cm="1">
        <f t="array" ref="Y228">INDEX($H228:$K228,0,MATCH(Y$217,$H$217:$K$217,0))*INDEX($J$211:$R$214,MATCH(Y$217,$I$211:$I$214,0),MATCH(Y$216,$J$210:$R$210,0))</f>
        <v>0</v>
      </c>
      <c r="Z228" s="699" cm="1">
        <f t="array" ref="Z228">INDEX($H228:$K228,0,MATCH(Z$217,$H$217:$K$217,0))*INDEX($J$211:$R$214,MATCH(Z$217,$I$211:$I$214,0),MATCH(Z$216,$J$210:$R$210,0))</f>
        <v>0</v>
      </c>
      <c r="AA228" s="699" cm="1">
        <f t="array" ref="AA228">INDEX($H228:$K228,0,MATCH(AA$217,$H$217:$K$217,0))*INDEX($J$211:$R$214,MATCH(AA$217,$I$211:$I$214,0),MATCH(AA$216,$J$210:$R$210,0))</f>
        <v>0</v>
      </c>
      <c r="AB228" s="699" cm="1">
        <f t="array" ref="AB228">INDEX($H228:$K228,0,MATCH(AB$217,$H$217:$K$217,0))*INDEX($J$211:$R$214,MATCH(AB$217,$I$211:$I$214,0),MATCH(AB$216,$J$210:$R$210,0))</f>
        <v>0</v>
      </c>
      <c r="AC228" s="699" cm="1">
        <f t="array" ref="AC228">INDEX($H228:$K228,0,MATCH(AC$217,$H$217:$K$217,0))*INDEX($J$211:$R$214,MATCH(AC$217,$I$211:$I$214,0),MATCH(AC$216,$J$210:$R$210,0))</f>
        <v>0</v>
      </c>
      <c r="AD228" s="699" cm="1">
        <f t="array" ref="AD228">INDEX($H228:$K228,0,MATCH(AD$217,$H$217:$K$217,0))*INDEX($J$211:$R$214,MATCH(AD$217,$I$211:$I$214,0),MATCH(AD$216,$J$210:$R$210,0))</f>
        <v>0</v>
      </c>
      <c r="AE228" s="699" cm="1">
        <f t="array" ref="AE228">INDEX($H228:$K228,0,MATCH(AE$217,$H$217:$K$217,0))*INDEX($J$211:$R$214,MATCH(AE$217,$I$211:$I$214,0),MATCH(AE$216,$J$210:$R$210,0))</f>
        <v>0</v>
      </c>
      <c r="AF228" s="699" cm="1">
        <f t="array" ref="AF228">INDEX($H228:$K228,0,MATCH(AF$217,$H$217:$K$217,0))*INDEX($J$211:$R$214,MATCH(AF$217,$I$211:$I$214,0),MATCH(AF$216,$J$210:$R$210,0))</f>
        <v>0</v>
      </c>
      <c r="AG228" s="699" cm="1">
        <f t="array" ref="AG228">INDEX($H228:$K228,0,MATCH(AG$217,$H$217:$K$217,0))*INDEX($J$211:$R$214,MATCH(AG$217,$I$211:$I$214,0),MATCH(AG$216,$J$210:$R$210,0))</f>
        <v>0</v>
      </c>
      <c r="AH228" s="699" cm="1">
        <f t="array" ref="AH228">INDEX($H228:$K228,0,MATCH(AH$217,$H$217:$K$217,0))*INDEX($J$211:$R$214,MATCH(AH$217,$I$211:$I$214,0),MATCH(AH$216,$J$210:$R$210,0))</f>
        <v>0</v>
      </c>
      <c r="AI228" s="699" cm="1">
        <f t="array" ref="AI228">INDEX($H228:$K228,0,MATCH(AI$217,$H$217:$K$217,0))*INDEX($J$211:$R$214,MATCH(AI$217,$I$211:$I$214,0),MATCH(AI$216,$J$210:$R$210,0))</f>
        <v>0</v>
      </c>
      <c r="AJ228" s="699" cm="1">
        <f t="array" ref="AJ228">INDEX($H228:$K228,0,MATCH(AJ$217,$H$217:$K$217,0))*INDEX($J$211:$R$214,MATCH(AJ$217,$I$211:$I$214,0),MATCH(AJ$216,$J$210:$R$210,0))</f>
        <v>0</v>
      </c>
      <c r="AK228" s="699" cm="1">
        <f t="array" ref="AK228">INDEX($H228:$K228,0,MATCH(AK$217,$H$217:$K$217,0))*INDEX($J$211:$R$214,MATCH(AK$217,$I$211:$I$214,0),MATCH(AK$216,$J$210:$R$210,0))</f>
        <v>0</v>
      </c>
      <c r="AL228" s="699" cm="1">
        <f t="array" ref="AL228">INDEX($H228:$K228,0,MATCH(AL$217,$H$217:$K$217,0))*INDEX($J$211:$R$214,MATCH(AL$217,$I$211:$I$214,0),MATCH(AL$216,$J$210:$R$210,0))</f>
        <v>0</v>
      </c>
      <c r="AM228" s="699" cm="1">
        <f t="array" ref="AM228">INDEX($H228:$K228,0,MATCH(AM$217,$H$217:$K$217,0))*INDEX($J$211:$R$214,MATCH(AM$217,$I$211:$I$214,0),MATCH(AM$216,$J$210:$R$210,0))</f>
        <v>0</v>
      </c>
      <c r="AN228" s="699" cm="1">
        <f t="array" ref="AN228">INDEX($H228:$K228,0,MATCH(AN$217,$H$217:$K$217,0))*INDEX($J$211:$R$214,MATCH(AN$217,$I$211:$I$214,0),MATCH(AN$216,$J$210:$R$210,0))</f>
        <v>0</v>
      </c>
      <c r="AO228" s="699" cm="1">
        <f t="array" ref="AO228">INDEX($H228:$K228,0,MATCH(AO$217,$H$217:$K$217,0))*INDEX($J$211:$R$214,MATCH(AO$217,$I$211:$I$214,0),MATCH(AO$216,$J$210:$R$210,0))</f>
        <v>0</v>
      </c>
      <c r="AP228" s="699" cm="1">
        <f t="array" ref="AP228">INDEX($H228:$K228,0,MATCH(AP$217,$H$217:$K$217,0))*INDEX($J$211:$R$214,MATCH(AP$217,$I$211:$I$214,0),MATCH(AP$216,$J$210:$R$210,0))</f>
        <v>0</v>
      </c>
      <c r="AQ228" s="699" cm="1">
        <f t="array" ref="AQ228">INDEX($H228:$K228,0,MATCH(AQ$217,$H$217:$K$217,0))*INDEX($J$211:$R$214,MATCH(AQ$217,$I$211:$I$214,0),MATCH(AQ$216,$J$210:$R$210,0))</f>
        <v>0</v>
      </c>
      <c r="AR228" s="699" cm="1">
        <f t="array" ref="AR228">INDEX($H228:$K228,0,MATCH(AR$217,$H$217:$K$217,0))*INDEX($J$211:$R$214,MATCH(AR$217,$I$211:$I$214,0),MATCH(AR$216,$J$210:$R$210,0))</f>
        <v>0</v>
      </c>
      <c r="AS228" s="699" cm="1">
        <f t="array" ref="AS228">INDEX($H228:$K228,0,MATCH(AS$217,$H$217:$K$217,0))*INDEX($J$211:$R$214,MATCH(AS$217,$I$211:$I$214,0),MATCH(AS$216,$J$210:$R$210,0))</f>
        <v>0</v>
      </c>
      <c r="AT228" s="699" cm="1">
        <f t="array" ref="AT228">INDEX($H228:$K228,0,MATCH(AT$217,$H$217:$K$217,0))*INDEX($J$211:$R$214,MATCH(AT$217,$I$211:$I$214,0),MATCH(AT$216,$J$210:$R$210,0))</f>
        <v>0</v>
      </c>
      <c r="AU228" s="699" cm="1">
        <f t="array" ref="AU228">INDEX($H228:$K228,0,MATCH(AU$217,$H$217:$K$217,0))*INDEX($J$211:$R$214,MATCH(AU$217,$I$211:$I$214,0),MATCH(AU$216,$J$210:$R$210,0))</f>
        <v>0</v>
      </c>
      <c r="AV228" s="193"/>
      <c r="AW228" s="193"/>
      <c r="AX228" s="16"/>
      <c r="AY228" s="8"/>
      <c r="AZ228" s="8"/>
      <c r="BA228" s="8"/>
    </row>
    <row r="229" spans="1:53" ht="14.5" outlineLevel="1" x14ac:dyDescent="0.35">
      <c r="A229" s="6"/>
      <c r="B229" s="7"/>
      <c r="C229" s="17"/>
      <c r="D229" s="17"/>
      <c r="E229" s="17"/>
      <c r="F229" s="26"/>
      <c r="G229" s="26"/>
      <c r="I229" s="26"/>
      <c r="J229" s="26"/>
      <c r="K229" s="26"/>
      <c r="N229" s="502"/>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6"/>
      <c r="AY229" s="8"/>
      <c r="AZ229" s="8"/>
      <c r="BA229" s="8"/>
    </row>
    <row r="230" spans="1:53" ht="14.5" outlineLevel="1" x14ac:dyDescent="0.35">
      <c r="A230" s="6"/>
      <c r="B230" s="7"/>
      <c r="C230" s="17"/>
      <c r="D230" s="17"/>
      <c r="E230" s="17"/>
      <c r="F230" s="26"/>
      <c r="G230" s="26"/>
      <c r="I230" s="26"/>
      <c r="J230" s="26"/>
      <c r="K230" s="26"/>
      <c r="N230" s="502"/>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6"/>
      <c r="AY230" s="8"/>
      <c r="AZ230" s="8"/>
      <c r="BA230" s="8"/>
    </row>
    <row r="231" spans="1:53" ht="14.5" outlineLevel="1" x14ac:dyDescent="0.35">
      <c r="A231" s="6"/>
      <c r="B231" s="7"/>
      <c r="C231" s="17"/>
      <c r="D231" s="17"/>
      <c r="E231" s="17"/>
      <c r="F231" s="26"/>
      <c r="G231" s="503" t="s">
        <v>1180</v>
      </c>
      <c r="J231" s="697" t="s">
        <v>385</v>
      </c>
      <c r="K231" s="697" t="s">
        <v>775</v>
      </c>
      <c r="L231" s="697" t="s">
        <v>776</v>
      </c>
      <c r="M231" s="697" t="s">
        <v>777</v>
      </c>
      <c r="N231" s="697" t="s">
        <v>778</v>
      </c>
      <c r="O231" s="697" t="s">
        <v>779</v>
      </c>
      <c r="P231" s="697" t="s">
        <v>780</v>
      </c>
      <c r="Q231" s="697" t="s">
        <v>781</v>
      </c>
      <c r="R231" s="697" t="s">
        <v>782</v>
      </c>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6"/>
      <c r="AY231" s="8"/>
      <c r="AZ231" s="8"/>
      <c r="BA231" s="8"/>
    </row>
    <row r="232" spans="1:53" ht="14.5" outlineLevel="1" x14ac:dyDescent="0.35">
      <c r="A232" s="6"/>
      <c r="B232" s="7"/>
      <c r="C232" s="17"/>
      <c r="D232" s="17"/>
      <c r="E232" s="17"/>
      <c r="F232" s="26"/>
      <c r="G232" s="503"/>
      <c r="I232" t="s">
        <v>1028</v>
      </c>
      <c r="J232" s="698">
        <v>1</v>
      </c>
      <c r="K232" s="698">
        <v>1</v>
      </c>
      <c r="L232" s="698">
        <v>1</v>
      </c>
      <c r="M232" s="698">
        <v>1</v>
      </c>
      <c r="N232" s="698">
        <v>1</v>
      </c>
      <c r="O232" s="698">
        <v>1</v>
      </c>
      <c r="P232" s="698">
        <v>1</v>
      </c>
      <c r="Q232" s="698">
        <v>1</v>
      </c>
      <c r="R232" s="698">
        <v>1</v>
      </c>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6"/>
      <c r="AY232" s="8"/>
      <c r="AZ232" s="8"/>
      <c r="BA232" s="8"/>
    </row>
    <row r="233" spans="1:53" ht="14.5" outlineLevel="1" x14ac:dyDescent="0.35">
      <c r="A233" s="6"/>
      <c r="B233" s="7"/>
      <c r="C233" s="17"/>
      <c r="D233" s="17"/>
      <c r="E233" s="17"/>
      <c r="F233" s="26"/>
      <c r="G233" s="503"/>
      <c r="N233" s="502"/>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6"/>
      <c r="AY233" s="8"/>
      <c r="AZ233" s="8"/>
      <c r="BA233" s="8"/>
    </row>
    <row r="234" spans="1:53" ht="14.5" outlineLevel="1" x14ac:dyDescent="0.35">
      <c r="A234" s="6"/>
      <c r="B234" s="7"/>
      <c r="C234" s="17"/>
      <c r="D234" s="17"/>
      <c r="E234" s="17"/>
      <c r="F234" s="26"/>
      <c r="G234" s="26" t="s">
        <v>788</v>
      </c>
      <c r="H234" t="s">
        <v>802</v>
      </c>
      <c r="I234" t="s">
        <v>802</v>
      </c>
      <c r="J234" t="s">
        <v>802</v>
      </c>
      <c r="K234" t="s">
        <v>802</v>
      </c>
      <c r="L234" t="s">
        <v>385</v>
      </c>
      <c r="M234" t="s">
        <v>385</v>
      </c>
      <c r="N234" t="s">
        <v>385</v>
      </c>
      <c r="O234" t="s">
        <v>385</v>
      </c>
      <c r="P234" t="s">
        <v>775</v>
      </c>
      <c r="Q234" t="s">
        <v>775</v>
      </c>
      <c r="R234" t="s">
        <v>775</v>
      </c>
      <c r="S234" t="s">
        <v>775</v>
      </c>
      <c r="T234" t="s">
        <v>776</v>
      </c>
      <c r="U234" t="s">
        <v>776</v>
      </c>
      <c r="V234" t="s">
        <v>776</v>
      </c>
      <c r="W234" t="s">
        <v>776</v>
      </c>
      <c r="X234" t="s">
        <v>777</v>
      </c>
      <c r="Y234" t="s">
        <v>777</v>
      </c>
      <c r="Z234" t="s">
        <v>777</v>
      </c>
      <c r="AA234" t="s">
        <v>777</v>
      </c>
      <c r="AB234" t="s">
        <v>778</v>
      </c>
      <c r="AC234" t="s">
        <v>778</v>
      </c>
      <c r="AD234" t="s">
        <v>778</v>
      </c>
      <c r="AE234" t="s">
        <v>778</v>
      </c>
      <c r="AF234" t="s">
        <v>779</v>
      </c>
      <c r="AG234" t="s">
        <v>779</v>
      </c>
      <c r="AH234" t="s">
        <v>779</v>
      </c>
      <c r="AI234" t="s">
        <v>779</v>
      </c>
      <c r="AJ234" t="s">
        <v>780</v>
      </c>
      <c r="AK234" t="s">
        <v>780</v>
      </c>
      <c r="AL234" t="s">
        <v>780</v>
      </c>
      <c r="AM234" t="s">
        <v>780</v>
      </c>
      <c r="AN234" t="s">
        <v>781</v>
      </c>
      <c r="AO234" t="s">
        <v>781</v>
      </c>
      <c r="AP234" t="s">
        <v>781</v>
      </c>
      <c r="AQ234" t="s">
        <v>781</v>
      </c>
      <c r="AR234" t="s">
        <v>782</v>
      </c>
      <c r="AS234" t="s">
        <v>782</v>
      </c>
      <c r="AT234" t="s">
        <v>782</v>
      </c>
      <c r="AU234" t="s">
        <v>782</v>
      </c>
      <c r="AV234" s="193"/>
      <c r="AW234" s="193"/>
      <c r="AX234" s="16"/>
      <c r="AY234" s="8"/>
      <c r="AZ234" s="8"/>
      <c r="BA234" s="8"/>
    </row>
    <row r="235" spans="1:53" ht="14.5" outlineLevel="1" x14ac:dyDescent="0.35">
      <c r="A235" s="6"/>
      <c r="B235" s="7"/>
      <c r="C235" s="17"/>
      <c r="D235" s="17"/>
      <c r="E235" s="17"/>
      <c r="F235" s="26"/>
      <c r="G235" s="26" t="s">
        <v>61</v>
      </c>
      <c r="H235" t="s">
        <v>752</v>
      </c>
      <c r="I235" t="s">
        <v>1161</v>
      </c>
      <c r="J235" t="s">
        <v>1162</v>
      </c>
      <c r="K235" t="s">
        <v>754</v>
      </c>
      <c r="L235" t="str">
        <f>H235</f>
        <v>early</v>
      </c>
      <c r="M235" t="str">
        <f t="shared" ref="M235:AU235" si="57">I235</f>
        <v>at_seeding</v>
      </c>
      <c r="N235" t="str">
        <f t="shared" si="57"/>
        <v>mid</v>
      </c>
      <c r="O235" t="str">
        <f t="shared" si="57"/>
        <v>late</v>
      </c>
      <c r="P235" t="str">
        <f t="shared" si="57"/>
        <v>early</v>
      </c>
      <c r="Q235" t="str">
        <f t="shared" si="57"/>
        <v>at_seeding</v>
      </c>
      <c r="R235" t="str">
        <f t="shared" si="57"/>
        <v>mid</v>
      </c>
      <c r="S235" t="str">
        <f t="shared" si="57"/>
        <v>late</v>
      </c>
      <c r="T235" t="str">
        <f t="shared" si="57"/>
        <v>early</v>
      </c>
      <c r="U235" t="str">
        <f t="shared" si="57"/>
        <v>at_seeding</v>
      </c>
      <c r="V235" t="str">
        <f t="shared" si="57"/>
        <v>mid</v>
      </c>
      <c r="W235" t="str">
        <f t="shared" si="57"/>
        <v>late</v>
      </c>
      <c r="X235" t="str">
        <f t="shared" si="57"/>
        <v>early</v>
      </c>
      <c r="Y235" t="str">
        <f t="shared" si="57"/>
        <v>at_seeding</v>
      </c>
      <c r="Z235" t="str">
        <f t="shared" si="57"/>
        <v>mid</v>
      </c>
      <c r="AA235" t="str">
        <f t="shared" si="57"/>
        <v>late</v>
      </c>
      <c r="AB235" t="str">
        <f t="shared" si="57"/>
        <v>early</v>
      </c>
      <c r="AC235" t="str">
        <f t="shared" si="57"/>
        <v>at_seeding</v>
      </c>
      <c r="AD235" t="str">
        <f t="shared" si="57"/>
        <v>mid</v>
      </c>
      <c r="AE235" t="str">
        <f t="shared" si="57"/>
        <v>late</v>
      </c>
      <c r="AF235" t="str">
        <f t="shared" si="57"/>
        <v>early</v>
      </c>
      <c r="AG235" t="str">
        <f t="shared" si="57"/>
        <v>at_seeding</v>
      </c>
      <c r="AH235" t="str">
        <f t="shared" si="57"/>
        <v>mid</v>
      </c>
      <c r="AI235" t="str">
        <f t="shared" si="57"/>
        <v>late</v>
      </c>
      <c r="AJ235" t="str">
        <f t="shared" si="57"/>
        <v>early</v>
      </c>
      <c r="AK235" t="str">
        <f t="shared" si="57"/>
        <v>at_seeding</v>
      </c>
      <c r="AL235" t="str">
        <f t="shared" si="57"/>
        <v>mid</v>
      </c>
      <c r="AM235" t="str">
        <f t="shared" si="57"/>
        <v>late</v>
      </c>
      <c r="AN235" t="str">
        <f t="shared" si="57"/>
        <v>early</v>
      </c>
      <c r="AO235" t="str">
        <f t="shared" si="57"/>
        <v>at_seeding</v>
      </c>
      <c r="AP235" t="str">
        <f t="shared" si="57"/>
        <v>mid</v>
      </c>
      <c r="AQ235" t="str">
        <f t="shared" si="57"/>
        <v>late</v>
      </c>
      <c r="AR235" t="str">
        <f t="shared" si="57"/>
        <v>early</v>
      </c>
      <c r="AS235" t="str">
        <f t="shared" si="57"/>
        <v>at_seeding</v>
      </c>
      <c r="AT235" t="str">
        <f t="shared" si="57"/>
        <v>mid</v>
      </c>
      <c r="AU235" t="str">
        <f t="shared" si="57"/>
        <v>late</v>
      </c>
      <c r="AV235" s="193"/>
      <c r="AW235" s="193"/>
      <c r="AX235" s="16"/>
      <c r="AY235" s="8"/>
      <c r="AZ235" s="8"/>
      <c r="BA235" s="8"/>
    </row>
    <row r="236" spans="1:53" ht="14.5" outlineLevel="1" x14ac:dyDescent="0.35">
      <c r="A236" s="6"/>
      <c r="B236" s="7"/>
      <c r="C236" s="17"/>
      <c r="D236" s="17"/>
      <c r="E236" s="17"/>
      <c r="F236" s="26"/>
      <c r="G236" s="26" t="str">
        <f t="shared" ref="G236:G246" si="58">_xlfn.CONCAT(H160:M160)</f>
        <v>AAAA2A1a</v>
      </c>
      <c r="H236" s="229">
        <v>43</v>
      </c>
      <c r="I236" s="229">
        <v>0</v>
      </c>
      <c r="J236" s="229">
        <v>34</v>
      </c>
      <c r="K236" s="229">
        <v>0</v>
      </c>
      <c r="L236" s="699" cm="1">
        <f t="array" ref="L236">INDEX($H236:$K236,0,MATCH(L$235,$H$235:$K$235,0))*HLOOKUP(L$234,$J$231:$R$232,2)</f>
        <v>43</v>
      </c>
      <c r="M236" s="699" cm="1">
        <f t="array" ref="M236">INDEX($H236:$K236,0,MATCH(M$235,$H$235:$K$235,0))*HLOOKUP(M$234,$J$231:$R$232,2)</f>
        <v>0</v>
      </c>
      <c r="N236" s="699" cm="1">
        <f t="array" ref="N236">INDEX($H236:$K236,0,MATCH(N$235,$H$235:$K$235,0))*HLOOKUP(N$234,$J$231:$R$232,2)</f>
        <v>34</v>
      </c>
      <c r="O236" s="699" cm="1">
        <f t="array" ref="O236">INDEX($H236:$K236,0,MATCH(O$235,$H$235:$K$235,0))*HLOOKUP(O$234,$J$231:$R$232,2)</f>
        <v>0</v>
      </c>
      <c r="P236" s="699" cm="1">
        <f t="array" ref="P236">INDEX($H236:$K236,0,MATCH(P$235,$H$235:$K$235,0))*HLOOKUP(P$234,$J$231:$R$232,2)</f>
        <v>43</v>
      </c>
      <c r="Q236" s="699" cm="1">
        <f t="array" ref="Q236">INDEX($H236:$K236,0,MATCH(Q$235,$H$235:$K$235,0))*HLOOKUP(Q$234,$J$231:$R$232,2)</f>
        <v>0</v>
      </c>
      <c r="R236" s="699" cm="1">
        <f t="array" ref="R236">INDEX($H236:$K236,0,MATCH(R$235,$H$235:$K$235,0))*HLOOKUP(R$234,$J$231:$R$232,2)</f>
        <v>34</v>
      </c>
      <c r="S236" s="699" cm="1">
        <f t="array" ref="S236">INDEX($H236:$K236,0,MATCH(S$235,$H$235:$K$235,0))*HLOOKUP(S$234,$J$231:$R$232,2)</f>
        <v>0</v>
      </c>
      <c r="T236" s="699" cm="1">
        <f t="array" ref="T236">INDEX($H236:$K236,0,MATCH(T$235,$H$235:$K$235,0))*HLOOKUP(T$234,$J$231:$R$232,2)</f>
        <v>43</v>
      </c>
      <c r="U236" s="699" cm="1">
        <f t="array" ref="U236">INDEX($H236:$K236,0,MATCH(U$235,$H$235:$K$235,0))*HLOOKUP(U$234,$J$231:$R$232,2)</f>
        <v>0</v>
      </c>
      <c r="V236" s="699" cm="1">
        <f t="array" ref="V236">INDEX($H236:$K236,0,MATCH(V$235,$H$235:$K$235,0))*HLOOKUP(V$234,$J$231:$R$232,2)</f>
        <v>34</v>
      </c>
      <c r="W236" s="699" cm="1">
        <f t="array" ref="W236">INDEX($H236:$K236,0,MATCH(W$235,$H$235:$K$235,0))*HLOOKUP(W$234,$J$231:$R$232,2)</f>
        <v>0</v>
      </c>
      <c r="X236" s="699" cm="1">
        <f t="array" ref="X236">INDEX($H236:$K236,0,MATCH(X$235,$H$235:$K$235,0))*HLOOKUP(X$234,$J$231:$R$232,2)</f>
        <v>43</v>
      </c>
      <c r="Y236" s="699" cm="1">
        <f t="array" ref="Y236">INDEX($H236:$K236,0,MATCH(Y$235,$H$235:$K$235,0))*HLOOKUP(Y$234,$J$231:$R$232,2)</f>
        <v>0</v>
      </c>
      <c r="Z236" s="699" cm="1">
        <f t="array" ref="Z236">INDEX($H236:$K236,0,MATCH(Z$235,$H$235:$K$235,0))*HLOOKUP(Z$234,$J$231:$R$232,2)</f>
        <v>34</v>
      </c>
      <c r="AA236" s="699" cm="1">
        <f t="array" ref="AA236">INDEX($H236:$K236,0,MATCH(AA$235,$H$235:$K$235,0))*HLOOKUP(AA$234,$J$231:$R$232,2)</f>
        <v>0</v>
      </c>
      <c r="AB236" s="699" cm="1">
        <f t="array" ref="AB236">INDEX($H236:$K236,0,MATCH(AB$235,$H$235:$K$235,0))*HLOOKUP(AB$234,$J$231:$R$232,2)</f>
        <v>43</v>
      </c>
      <c r="AC236" s="699" cm="1">
        <f t="array" ref="AC236">INDEX($H236:$K236,0,MATCH(AC$235,$H$235:$K$235,0))*HLOOKUP(AC$234,$J$231:$R$232,2)</f>
        <v>0</v>
      </c>
      <c r="AD236" s="699" cm="1">
        <f t="array" ref="AD236">INDEX($H236:$K236,0,MATCH(AD$235,$H$235:$K$235,0))*HLOOKUP(AD$234,$J$231:$R$232,2)</f>
        <v>34</v>
      </c>
      <c r="AE236" s="699" cm="1">
        <f t="array" ref="AE236">INDEX($H236:$K236,0,MATCH(AE$235,$H$235:$K$235,0))*HLOOKUP(AE$234,$J$231:$R$232,2)</f>
        <v>0</v>
      </c>
      <c r="AF236" s="699" cm="1">
        <f t="array" ref="AF236">INDEX($H236:$K236,0,MATCH(AF$235,$H$235:$K$235,0))*HLOOKUP(AF$234,$J$231:$R$232,2)</f>
        <v>43</v>
      </c>
      <c r="AG236" s="699" cm="1">
        <f t="array" ref="AG236">INDEX($H236:$K236,0,MATCH(AG$235,$H$235:$K$235,0))*HLOOKUP(AG$234,$J$231:$R$232,2)</f>
        <v>0</v>
      </c>
      <c r="AH236" s="699" cm="1">
        <f t="array" ref="AH236">INDEX($H236:$K236,0,MATCH(AH$235,$H$235:$K$235,0))*HLOOKUP(AH$234,$J$231:$R$232,2)</f>
        <v>34</v>
      </c>
      <c r="AI236" s="699" cm="1">
        <f t="array" ref="AI236">INDEX($H236:$K236,0,MATCH(AI$235,$H$235:$K$235,0))*HLOOKUP(AI$234,$J$231:$R$232,2)</f>
        <v>0</v>
      </c>
      <c r="AJ236" s="699" cm="1">
        <f t="array" ref="AJ236">INDEX($H236:$K236,0,MATCH(AJ$235,$H$235:$K$235,0))*HLOOKUP(AJ$234,$J$231:$R$232,2)</f>
        <v>43</v>
      </c>
      <c r="AK236" s="699" cm="1">
        <f t="array" ref="AK236">INDEX($H236:$K236,0,MATCH(AK$235,$H$235:$K$235,0))*HLOOKUP(AK$234,$J$231:$R$232,2)</f>
        <v>0</v>
      </c>
      <c r="AL236" s="699" cm="1">
        <f t="array" ref="AL236">INDEX($H236:$K236,0,MATCH(AL$235,$H$235:$K$235,0))*HLOOKUP(AL$234,$J$231:$R$232,2)</f>
        <v>34</v>
      </c>
      <c r="AM236" s="699" cm="1">
        <f t="array" ref="AM236">INDEX($H236:$K236,0,MATCH(AM$235,$H$235:$K$235,0))*HLOOKUP(AM$234,$J$231:$R$232,2)</f>
        <v>0</v>
      </c>
      <c r="AN236" s="699" cm="1">
        <f t="array" ref="AN236">INDEX($H236:$K236,0,MATCH(AN$235,$H$235:$K$235,0))*HLOOKUP(AN$234,$J$231:$R$232,2)</f>
        <v>43</v>
      </c>
      <c r="AO236" s="699" cm="1">
        <f t="array" ref="AO236">INDEX($H236:$K236,0,MATCH(AO$235,$H$235:$K$235,0))*HLOOKUP(AO$234,$J$231:$R$232,2)</f>
        <v>0</v>
      </c>
      <c r="AP236" s="699" cm="1">
        <f t="array" ref="AP236">INDEX($H236:$K236,0,MATCH(AP$235,$H$235:$K$235,0))*HLOOKUP(AP$234,$J$231:$R$232,2)</f>
        <v>34</v>
      </c>
      <c r="AQ236" s="699" cm="1">
        <f t="array" ref="AQ236">INDEX($H236:$K236,0,MATCH(AQ$235,$H$235:$K$235,0))*HLOOKUP(AQ$234,$J$231:$R$232,2)</f>
        <v>0</v>
      </c>
      <c r="AR236" s="699" cm="1">
        <f t="array" ref="AR236">INDEX($H236:$K236,0,MATCH(AR$235,$H$235:$K$235,0))*HLOOKUP(AR$234,$J$231:$R$232,2)</f>
        <v>43</v>
      </c>
      <c r="AS236" s="699" cm="1">
        <f t="array" ref="AS236">INDEX($H236:$K236,0,MATCH(AS$235,$H$235:$K$235,0))*HLOOKUP(AS$234,$J$231:$R$232,2)</f>
        <v>0</v>
      </c>
      <c r="AT236" s="699" cm="1">
        <f t="array" ref="AT236">INDEX($H236:$K236,0,MATCH(AT$235,$H$235:$K$235,0))*HLOOKUP(AT$234,$J$231:$R$232,2)</f>
        <v>34</v>
      </c>
      <c r="AU236" s="699" cm="1">
        <f t="array" ref="AU236">INDEX($H236:$K236,0,MATCH(AU$235,$H$235:$K$235,0))*HLOOKUP(AU$234,$J$231:$R$232,2)</f>
        <v>0</v>
      </c>
      <c r="AV236" s="193"/>
      <c r="AW236" s="193"/>
      <c r="AX236" s="16"/>
      <c r="AY236" s="8"/>
      <c r="AZ236" s="8"/>
      <c r="BA236" s="8"/>
    </row>
    <row r="237" spans="1:53" ht="14.5" outlineLevel="1" x14ac:dyDescent="0.35">
      <c r="A237" s="6"/>
      <c r="B237" s="7"/>
      <c r="C237" s="17"/>
      <c r="D237" s="17"/>
      <c r="E237" s="17"/>
      <c r="F237" s="26"/>
      <c r="G237" s="26" t="str">
        <f t="shared" si="58"/>
        <v>GGGGAg1a2</v>
      </c>
      <c r="H237" s="229">
        <v>0</v>
      </c>
      <c r="I237" s="229">
        <v>0</v>
      </c>
      <c r="J237" s="229">
        <v>0</v>
      </c>
      <c r="K237" s="229">
        <v>0</v>
      </c>
      <c r="L237" s="699" cm="1">
        <f t="array" ref="L237">INDEX($H237:$K237,0,MATCH(L$235,$H$235:$K$235,0))*HLOOKUP(L$234,$J$231:$R$232,2)</f>
        <v>0</v>
      </c>
      <c r="M237" s="699" cm="1">
        <f t="array" ref="M237">INDEX($H237:$K237,0,MATCH(M$235,$H$235:$K$235,0))*HLOOKUP(M$234,$J$231:$R$232,2)</f>
        <v>0</v>
      </c>
      <c r="N237" s="699" cm="1">
        <f t="array" ref="N237">INDEX($H237:$K237,0,MATCH(N$235,$H$235:$K$235,0))*HLOOKUP(N$234,$J$231:$R$232,2)</f>
        <v>0</v>
      </c>
      <c r="O237" s="699" cm="1">
        <f t="array" ref="O237">INDEX($H237:$K237,0,MATCH(O$235,$H$235:$K$235,0))*HLOOKUP(O$234,$J$231:$R$232,2)</f>
        <v>0</v>
      </c>
      <c r="P237" s="699" cm="1">
        <f t="array" ref="P237">INDEX($H237:$K237,0,MATCH(P$235,$H$235:$K$235,0))*HLOOKUP(P$234,$J$231:$R$232,2)</f>
        <v>0</v>
      </c>
      <c r="Q237" s="699" cm="1">
        <f t="array" ref="Q237">INDEX($H237:$K237,0,MATCH(Q$235,$H$235:$K$235,0))*HLOOKUP(Q$234,$J$231:$R$232,2)</f>
        <v>0</v>
      </c>
      <c r="R237" s="699" cm="1">
        <f t="array" ref="R237">INDEX($H237:$K237,0,MATCH(R$235,$H$235:$K$235,0))*HLOOKUP(R$234,$J$231:$R$232,2)</f>
        <v>0</v>
      </c>
      <c r="S237" s="699" cm="1">
        <f t="array" ref="S237">INDEX($H237:$K237,0,MATCH(S$235,$H$235:$K$235,0))*HLOOKUP(S$234,$J$231:$R$232,2)</f>
        <v>0</v>
      </c>
      <c r="T237" s="699" cm="1">
        <f t="array" ref="T237">INDEX($H237:$K237,0,MATCH(T$235,$H$235:$K$235,0))*HLOOKUP(T$234,$J$231:$R$232,2)</f>
        <v>0</v>
      </c>
      <c r="U237" s="699" cm="1">
        <f t="array" ref="U237">INDEX($H237:$K237,0,MATCH(U$235,$H$235:$K$235,0))*HLOOKUP(U$234,$J$231:$R$232,2)</f>
        <v>0</v>
      </c>
      <c r="V237" s="699" cm="1">
        <f t="array" ref="V237">INDEX($H237:$K237,0,MATCH(V$235,$H$235:$K$235,0))*HLOOKUP(V$234,$J$231:$R$232,2)</f>
        <v>0</v>
      </c>
      <c r="W237" s="699" cm="1">
        <f t="array" ref="W237">INDEX($H237:$K237,0,MATCH(W$235,$H$235:$K$235,0))*HLOOKUP(W$234,$J$231:$R$232,2)</f>
        <v>0</v>
      </c>
      <c r="X237" s="699" cm="1">
        <f t="array" ref="X237">INDEX($H237:$K237,0,MATCH(X$235,$H$235:$K$235,0))*HLOOKUP(X$234,$J$231:$R$232,2)</f>
        <v>0</v>
      </c>
      <c r="Y237" s="699" cm="1">
        <f t="array" ref="Y237">INDEX($H237:$K237,0,MATCH(Y$235,$H$235:$K$235,0))*HLOOKUP(Y$234,$J$231:$R$232,2)</f>
        <v>0</v>
      </c>
      <c r="Z237" s="699" cm="1">
        <f t="array" ref="Z237">INDEX($H237:$K237,0,MATCH(Z$235,$H$235:$K$235,0))*HLOOKUP(Z$234,$J$231:$R$232,2)</f>
        <v>0</v>
      </c>
      <c r="AA237" s="699" cm="1">
        <f t="array" ref="AA237">INDEX($H237:$K237,0,MATCH(AA$235,$H$235:$K$235,0))*HLOOKUP(AA$234,$J$231:$R$232,2)</f>
        <v>0</v>
      </c>
      <c r="AB237" s="699" cm="1">
        <f t="array" ref="AB237">INDEX($H237:$K237,0,MATCH(AB$235,$H$235:$K$235,0))*HLOOKUP(AB$234,$J$231:$R$232,2)</f>
        <v>0</v>
      </c>
      <c r="AC237" s="699" cm="1">
        <f t="array" ref="AC237">INDEX($H237:$K237,0,MATCH(AC$235,$H$235:$K$235,0))*HLOOKUP(AC$234,$J$231:$R$232,2)</f>
        <v>0</v>
      </c>
      <c r="AD237" s="699" cm="1">
        <f t="array" ref="AD237">INDEX($H237:$K237,0,MATCH(AD$235,$H$235:$K$235,0))*HLOOKUP(AD$234,$J$231:$R$232,2)</f>
        <v>0</v>
      </c>
      <c r="AE237" s="699" cm="1">
        <f t="array" ref="AE237">INDEX($H237:$K237,0,MATCH(AE$235,$H$235:$K$235,0))*HLOOKUP(AE$234,$J$231:$R$232,2)</f>
        <v>0</v>
      </c>
      <c r="AF237" s="699" cm="1">
        <f t="array" ref="AF237">INDEX($H237:$K237,0,MATCH(AF$235,$H$235:$K$235,0))*HLOOKUP(AF$234,$J$231:$R$232,2)</f>
        <v>0</v>
      </c>
      <c r="AG237" s="699" cm="1">
        <f t="array" ref="AG237">INDEX($H237:$K237,0,MATCH(AG$235,$H$235:$K$235,0))*HLOOKUP(AG$234,$J$231:$R$232,2)</f>
        <v>0</v>
      </c>
      <c r="AH237" s="699" cm="1">
        <f t="array" ref="AH237">INDEX($H237:$K237,0,MATCH(AH$235,$H$235:$K$235,0))*HLOOKUP(AH$234,$J$231:$R$232,2)</f>
        <v>0</v>
      </c>
      <c r="AI237" s="699" cm="1">
        <f t="array" ref="AI237">INDEX($H237:$K237,0,MATCH(AI$235,$H$235:$K$235,0))*HLOOKUP(AI$234,$J$231:$R$232,2)</f>
        <v>0</v>
      </c>
      <c r="AJ237" s="699" cm="1">
        <f t="array" ref="AJ237">INDEX($H237:$K237,0,MATCH(AJ$235,$H$235:$K$235,0))*HLOOKUP(AJ$234,$J$231:$R$232,2)</f>
        <v>0</v>
      </c>
      <c r="AK237" s="699" cm="1">
        <f t="array" ref="AK237">INDEX($H237:$K237,0,MATCH(AK$235,$H$235:$K$235,0))*HLOOKUP(AK$234,$J$231:$R$232,2)</f>
        <v>0</v>
      </c>
      <c r="AL237" s="699" cm="1">
        <f t="array" ref="AL237">INDEX($H237:$K237,0,MATCH(AL$235,$H$235:$K$235,0))*HLOOKUP(AL$234,$J$231:$R$232,2)</f>
        <v>0</v>
      </c>
      <c r="AM237" s="699" cm="1">
        <f t="array" ref="AM237">INDEX($H237:$K237,0,MATCH(AM$235,$H$235:$K$235,0))*HLOOKUP(AM$234,$J$231:$R$232,2)</f>
        <v>0</v>
      </c>
      <c r="AN237" s="699" cm="1">
        <f t="array" ref="AN237">INDEX($H237:$K237,0,MATCH(AN$235,$H$235:$K$235,0))*HLOOKUP(AN$234,$J$231:$R$232,2)</f>
        <v>0</v>
      </c>
      <c r="AO237" s="699" cm="1">
        <f t="array" ref="AO237">INDEX($H237:$K237,0,MATCH(AO$235,$H$235:$K$235,0))*HLOOKUP(AO$234,$J$231:$R$232,2)</f>
        <v>0</v>
      </c>
      <c r="AP237" s="699" cm="1">
        <f t="array" ref="AP237">INDEX($H237:$K237,0,MATCH(AP$235,$H$235:$K$235,0))*HLOOKUP(AP$234,$J$231:$R$232,2)</f>
        <v>0</v>
      </c>
      <c r="AQ237" s="699" cm="1">
        <f t="array" ref="AQ237">INDEX($H237:$K237,0,MATCH(AQ$235,$H$235:$K$235,0))*HLOOKUP(AQ$234,$J$231:$R$232,2)</f>
        <v>0</v>
      </c>
      <c r="AR237" s="699" cm="1">
        <f t="array" ref="AR237">INDEX($H237:$K237,0,MATCH(AR$235,$H$235:$K$235,0))*HLOOKUP(AR$234,$J$231:$R$232,2)</f>
        <v>0</v>
      </c>
      <c r="AS237" s="699" cm="1">
        <f t="array" ref="AS237">INDEX($H237:$K237,0,MATCH(AS$235,$H$235:$K$235,0))*HLOOKUP(AS$234,$J$231:$R$232,2)</f>
        <v>0</v>
      </c>
      <c r="AT237" s="699" cm="1">
        <f t="array" ref="AT237">INDEX($H237:$K237,0,MATCH(AT$235,$H$235:$K$235,0))*HLOOKUP(AT$234,$J$231:$R$232,2)</f>
        <v>0</v>
      </c>
      <c r="AU237" s="699" cm="1">
        <f t="array" ref="AU237">INDEX($H237:$K237,0,MATCH(AU$235,$H$235:$K$235,0))*HLOOKUP(AU$234,$J$231:$R$232,2)</f>
        <v>0</v>
      </c>
      <c r="AV237" s="193"/>
      <c r="AW237" s="193"/>
      <c r="AX237" s="16"/>
      <c r="AY237" s="8"/>
      <c r="AZ237" s="8"/>
      <c r="BA237" s="8"/>
    </row>
    <row r="238" spans="1:53" ht="14.5" outlineLevel="1" x14ac:dyDescent="0.35">
      <c r="A238" s="6"/>
      <c r="B238" s="7"/>
      <c r="C238" s="17"/>
      <c r="D238" s="17"/>
      <c r="E238" s="17"/>
      <c r="F238" s="26"/>
      <c r="G238" s="26" t="str">
        <f t="shared" si="58"/>
        <v>GGGGSg1a2</v>
      </c>
      <c r="H238" s="229">
        <v>0</v>
      </c>
      <c r="I238" s="229">
        <v>0</v>
      </c>
      <c r="J238" s="229">
        <v>0</v>
      </c>
      <c r="K238" s="229">
        <v>0</v>
      </c>
      <c r="L238" s="699" cm="1">
        <f t="array" ref="L238">INDEX($H238:$K238,0,MATCH(L$235,$H$235:$K$235,0))*HLOOKUP(L$234,$J$231:$R$232,2)</f>
        <v>0</v>
      </c>
      <c r="M238" s="699" cm="1">
        <f t="array" ref="M238">INDEX($H238:$K238,0,MATCH(M$235,$H$235:$K$235,0))*HLOOKUP(M$234,$J$231:$R$232,2)</f>
        <v>0</v>
      </c>
      <c r="N238" s="699" cm="1">
        <f t="array" ref="N238">INDEX($H238:$K238,0,MATCH(N$235,$H$235:$K$235,0))*HLOOKUP(N$234,$J$231:$R$232,2)</f>
        <v>0</v>
      </c>
      <c r="O238" s="699" cm="1">
        <f t="array" ref="O238">INDEX($H238:$K238,0,MATCH(O$235,$H$235:$K$235,0))*HLOOKUP(O$234,$J$231:$R$232,2)</f>
        <v>0</v>
      </c>
      <c r="P238" s="699" cm="1">
        <f t="array" ref="P238">INDEX($H238:$K238,0,MATCH(P$235,$H$235:$K$235,0))*HLOOKUP(P$234,$J$231:$R$232,2)</f>
        <v>0</v>
      </c>
      <c r="Q238" s="699" cm="1">
        <f t="array" ref="Q238">INDEX($H238:$K238,0,MATCH(Q$235,$H$235:$K$235,0))*HLOOKUP(Q$234,$J$231:$R$232,2)</f>
        <v>0</v>
      </c>
      <c r="R238" s="699" cm="1">
        <f t="array" ref="R238">INDEX($H238:$K238,0,MATCH(R$235,$H$235:$K$235,0))*HLOOKUP(R$234,$J$231:$R$232,2)</f>
        <v>0</v>
      </c>
      <c r="S238" s="699" cm="1">
        <f t="array" ref="S238">INDEX($H238:$K238,0,MATCH(S$235,$H$235:$K$235,0))*HLOOKUP(S$234,$J$231:$R$232,2)</f>
        <v>0</v>
      </c>
      <c r="T238" s="699" cm="1">
        <f t="array" ref="T238">INDEX($H238:$K238,0,MATCH(T$235,$H$235:$K$235,0))*HLOOKUP(T$234,$J$231:$R$232,2)</f>
        <v>0</v>
      </c>
      <c r="U238" s="699" cm="1">
        <f t="array" ref="U238">INDEX($H238:$K238,0,MATCH(U$235,$H$235:$K$235,0))*HLOOKUP(U$234,$J$231:$R$232,2)</f>
        <v>0</v>
      </c>
      <c r="V238" s="699" cm="1">
        <f t="array" ref="V238">INDEX($H238:$K238,0,MATCH(V$235,$H$235:$K$235,0))*HLOOKUP(V$234,$J$231:$R$232,2)</f>
        <v>0</v>
      </c>
      <c r="W238" s="699" cm="1">
        <f t="array" ref="W238">INDEX($H238:$K238,0,MATCH(W$235,$H$235:$K$235,0))*HLOOKUP(W$234,$J$231:$R$232,2)</f>
        <v>0</v>
      </c>
      <c r="X238" s="699" cm="1">
        <f t="array" ref="X238">INDEX($H238:$K238,0,MATCH(X$235,$H$235:$K$235,0))*HLOOKUP(X$234,$J$231:$R$232,2)</f>
        <v>0</v>
      </c>
      <c r="Y238" s="699" cm="1">
        <f t="array" ref="Y238">INDEX($H238:$K238,0,MATCH(Y$235,$H$235:$K$235,0))*HLOOKUP(Y$234,$J$231:$R$232,2)</f>
        <v>0</v>
      </c>
      <c r="Z238" s="699" cm="1">
        <f t="array" ref="Z238">INDEX($H238:$K238,0,MATCH(Z$235,$H$235:$K$235,0))*HLOOKUP(Z$234,$J$231:$R$232,2)</f>
        <v>0</v>
      </c>
      <c r="AA238" s="699" cm="1">
        <f t="array" ref="AA238">INDEX($H238:$K238,0,MATCH(AA$235,$H$235:$K$235,0))*HLOOKUP(AA$234,$J$231:$R$232,2)</f>
        <v>0</v>
      </c>
      <c r="AB238" s="699" cm="1">
        <f t="array" ref="AB238">INDEX($H238:$K238,0,MATCH(AB$235,$H$235:$K$235,0))*HLOOKUP(AB$234,$J$231:$R$232,2)</f>
        <v>0</v>
      </c>
      <c r="AC238" s="699" cm="1">
        <f t="array" ref="AC238">INDEX($H238:$K238,0,MATCH(AC$235,$H$235:$K$235,0))*HLOOKUP(AC$234,$J$231:$R$232,2)</f>
        <v>0</v>
      </c>
      <c r="AD238" s="699" cm="1">
        <f t="array" ref="AD238">INDEX($H238:$K238,0,MATCH(AD$235,$H$235:$K$235,0))*HLOOKUP(AD$234,$J$231:$R$232,2)</f>
        <v>0</v>
      </c>
      <c r="AE238" s="699" cm="1">
        <f t="array" ref="AE238">INDEX($H238:$K238,0,MATCH(AE$235,$H$235:$K$235,0))*HLOOKUP(AE$234,$J$231:$R$232,2)</f>
        <v>0</v>
      </c>
      <c r="AF238" s="699" cm="1">
        <f t="array" ref="AF238">INDEX($H238:$K238,0,MATCH(AF$235,$H$235:$K$235,0))*HLOOKUP(AF$234,$J$231:$R$232,2)</f>
        <v>0</v>
      </c>
      <c r="AG238" s="699" cm="1">
        <f t="array" ref="AG238">INDEX($H238:$K238,0,MATCH(AG$235,$H$235:$K$235,0))*HLOOKUP(AG$234,$J$231:$R$232,2)</f>
        <v>0</v>
      </c>
      <c r="AH238" s="699" cm="1">
        <f t="array" ref="AH238">INDEX($H238:$K238,0,MATCH(AH$235,$H$235:$K$235,0))*HLOOKUP(AH$234,$J$231:$R$232,2)</f>
        <v>0</v>
      </c>
      <c r="AI238" s="699" cm="1">
        <f t="array" ref="AI238">INDEX($H238:$K238,0,MATCH(AI$235,$H$235:$K$235,0))*HLOOKUP(AI$234,$J$231:$R$232,2)</f>
        <v>0</v>
      </c>
      <c r="AJ238" s="699" cm="1">
        <f t="array" ref="AJ238">INDEX($H238:$K238,0,MATCH(AJ$235,$H$235:$K$235,0))*HLOOKUP(AJ$234,$J$231:$R$232,2)</f>
        <v>0</v>
      </c>
      <c r="AK238" s="699" cm="1">
        <f t="array" ref="AK238">INDEX($H238:$K238,0,MATCH(AK$235,$H$235:$K$235,0))*HLOOKUP(AK$234,$J$231:$R$232,2)</f>
        <v>0</v>
      </c>
      <c r="AL238" s="699" cm="1">
        <f t="array" ref="AL238">INDEX($H238:$K238,0,MATCH(AL$235,$H$235:$K$235,0))*HLOOKUP(AL$234,$J$231:$R$232,2)</f>
        <v>0</v>
      </c>
      <c r="AM238" s="699" cm="1">
        <f t="array" ref="AM238">INDEX($H238:$K238,0,MATCH(AM$235,$H$235:$K$235,0))*HLOOKUP(AM$234,$J$231:$R$232,2)</f>
        <v>0</v>
      </c>
      <c r="AN238" s="699" cm="1">
        <f t="array" ref="AN238">INDEX($H238:$K238,0,MATCH(AN$235,$H$235:$K$235,0))*HLOOKUP(AN$234,$J$231:$R$232,2)</f>
        <v>0</v>
      </c>
      <c r="AO238" s="699" cm="1">
        <f t="array" ref="AO238">INDEX($H238:$K238,0,MATCH(AO$235,$H$235:$K$235,0))*HLOOKUP(AO$234,$J$231:$R$232,2)</f>
        <v>0</v>
      </c>
      <c r="AP238" s="699" cm="1">
        <f t="array" ref="AP238">INDEX($H238:$K238,0,MATCH(AP$235,$H$235:$K$235,0))*HLOOKUP(AP$234,$J$231:$R$232,2)</f>
        <v>0</v>
      </c>
      <c r="AQ238" s="699" cm="1">
        <f t="array" ref="AQ238">INDEX($H238:$K238,0,MATCH(AQ$235,$H$235:$K$235,0))*HLOOKUP(AQ$234,$J$231:$R$232,2)</f>
        <v>0</v>
      </c>
      <c r="AR238" s="699" cm="1">
        <f t="array" ref="AR238">INDEX($H238:$K238,0,MATCH(AR$235,$H$235:$K$235,0))*HLOOKUP(AR$234,$J$231:$R$232,2)</f>
        <v>0</v>
      </c>
      <c r="AS238" s="699" cm="1">
        <f t="array" ref="AS238">INDEX($H238:$K238,0,MATCH(AS$235,$H$235:$K$235,0))*HLOOKUP(AS$234,$J$231:$R$232,2)</f>
        <v>0</v>
      </c>
      <c r="AT238" s="699" cm="1">
        <f t="array" ref="AT238">INDEX($H238:$K238,0,MATCH(AT$235,$H$235:$K$235,0))*HLOOKUP(AT$234,$J$231:$R$232,2)</f>
        <v>0</v>
      </c>
      <c r="AU238" s="699" cm="1">
        <f t="array" ref="AU238">INDEX($H238:$K238,0,MATCH(AU$235,$H$235:$K$235,0))*HLOOKUP(AU$234,$J$231:$R$232,2)</f>
        <v>0</v>
      </c>
      <c r="AV238" s="193"/>
      <c r="AW238" s="193"/>
      <c r="AX238" s="16"/>
      <c r="AY238" s="8"/>
      <c r="AZ238" s="8"/>
      <c r="BA238" s="8"/>
    </row>
    <row r="239" spans="1:53" ht="14.5" outlineLevel="1" x14ac:dyDescent="0.35">
      <c r="A239" s="6"/>
      <c r="B239" s="7"/>
      <c r="C239" s="17"/>
      <c r="D239" s="17"/>
      <c r="E239" s="17"/>
      <c r="F239" s="26"/>
      <c r="G239" s="26" t="str">
        <f t="shared" si="58"/>
        <v>GGGAg2Na2</v>
      </c>
      <c r="H239" s="229">
        <v>0</v>
      </c>
      <c r="I239" s="229">
        <v>0</v>
      </c>
      <c r="J239" s="229">
        <v>0</v>
      </c>
      <c r="K239" s="229">
        <v>0</v>
      </c>
      <c r="L239" s="699" cm="1">
        <f t="array" ref="L239">INDEX($H239:$K239,0,MATCH(L$235,$H$235:$K$235,0))*HLOOKUP(L$234,$J$231:$R$232,2)</f>
        <v>0</v>
      </c>
      <c r="M239" s="699" cm="1">
        <f t="array" ref="M239">INDEX($H239:$K239,0,MATCH(M$235,$H$235:$K$235,0))*HLOOKUP(M$234,$J$231:$R$232,2)</f>
        <v>0</v>
      </c>
      <c r="N239" s="699" cm="1">
        <f t="array" ref="N239">INDEX($H239:$K239,0,MATCH(N$235,$H$235:$K$235,0))*HLOOKUP(N$234,$J$231:$R$232,2)</f>
        <v>0</v>
      </c>
      <c r="O239" s="699" cm="1">
        <f t="array" ref="O239">INDEX($H239:$K239,0,MATCH(O$235,$H$235:$K$235,0))*HLOOKUP(O$234,$J$231:$R$232,2)</f>
        <v>0</v>
      </c>
      <c r="P239" s="699" cm="1">
        <f t="array" ref="P239">INDEX($H239:$K239,0,MATCH(P$235,$H$235:$K$235,0))*HLOOKUP(P$234,$J$231:$R$232,2)</f>
        <v>0</v>
      </c>
      <c r="Q239" s="699" cm="1">
        <f t="array" ref="Q239">INDEX($H239:$K239,0,MATCH(Q$235,$H$235:$K$235,0))*HLOOKUP(Q$234,$J$231:$R$232,2)</f>
        <v>0</v>
      </c>
      <c r="R239" s="699" cm="1">
        <f t="array" ref="R239">INDEX($H239:$K239,0,MATCH(R$235,$H$235:$K$235,0))*HLOOKUP(R$234,$J$231:$R$232,2)</f>
        <v>0</v>
      </c>
      <c r="S239" s="699" cm="1">
        <f t="array" ref="S239">INDEX($H239:$K239,0,MATCH(S$235,$H$235:$K$235,0))*HLOOKUP(S$234,$J$231:$R$232,2)</f>
        <v>0</v>
      </c>
      <c r="T239" s="699" cm="1">
        <f t="array" ref="T239">INDEX($H239:$K239,0,MATCH(T$235,$H$235:$K$235,0))*HLOOKUP(T$234,$J$231:$R$232,2)</f>
        <v>0</v>
      </c>
      <c r="U239" s="699" cm="1">
        <f t="array" ref="U239">INDEX($H239:$K239,0,MATCH(U$235,$H$235:$K$235,0))*HLOOKUP(U$234,$J$231:$R$232,2)</f>
        <v>0</v>
      </c>
      <c r="V239" s="699" cm="1">
        <f t="array" ref="V239">INDEX($H239:$K239,0,MATCH(V$235,$H$235:$K$235,0))*HLOOKUP(V$234,$J$231:$R$232,2)</f>
        <v>0</v>
      </c>
      <c r="W239" s="699" cm="1">
        <f t="array" ref="W239">INDEX($H239:$K239,0,MATCH(W$235,$H$235:$K$235,0))*HLOOKUP(W$234,$J$231:$R$232,2)</f>
        <v>0</v>
      </c>
      <c r="X239" s="699" cm="1">
        <f t="array" ref="X239">INDEX($H239:$K239,0,MATCH(X$235,$H$235:$K$235,0))*HLOOKUP(X$234,$J$231:$R$232,2)</f>
        <v>0</v>
      </c>
      <c r="Y239" s="699" cm="1">
        <f t="array" ref="Y239">INDEX($H239:$K239,0,MATCH(Y$235,$H$235:$K$235,0))*HLOOKUP(Y$234,$J$231:$R$232,2)</f>
        <v>0</v>
      </c>
      <c r="Z239" s="699" cm="1">
        <f t="array" ref="Z239">INDEX($H239:$K239,0,MATCH(Z$235,$H$235:$K$235,0))*HLOOKUP(Z$234,$J$231:$R$232,2)</f>
        <v>0</v>
      </c>
      <c r="AA239" s="699" cm="1">
        <f t="array" ref="AA239">INDEX($H239:$K239,0,MATCH(AA$235,$H$235:$K$235,0))*HLOOKUP(AA$234,$J$231:$R$232,2)</f>
        <v>0</v>
      </c>
      <c r="AB239" s="699" cm="1">
        <f t="array" ref="AB239">INDEX($H239:$K239,0,MATCH(AB$235,$H$235:$K$235,0))*HLOOKUP(AB$234,$J$231:$R$232,2)</f>
        <v>0</v>
      </c>
      <c r="AC239" s="699" cm="1">
        <f t="array" ref="AC239">INDEX($H239:$K239,0,MATCH(AC$235,$H$235:$K$235,0))*HLOOKUP(AC$234,$J$231:$R$232,2)</f>
        <v>0</v>
      </c>
      <c r="AD239" s="699" cm="1">
        <f t="array" ref="AD239">INDEX($H239:$K239,0,MATCH(AD$235,$H$235:$K$235,0))*HLOOKUP(AD$234,$J$231:$R$232,2)</f>
        <v>0</v>
      </c>
      <c r="AE239" s="699" cm="1">
        <f t="array" ref="AE239">INDEX($H239:$K239,0,MATCH(AE$235,$H$235:$K$235,0))*HLOOKUP(AE$234,$J$231:$R$232,2)</f>
        <v>0</v>
      </c>
      <c r="AF239" s="699" cm="1">
        <f t="array" ref="AF239">INDEX($H239:$K239,0,MATCH(AF$235,$H$235:$K$235,0))*HLOOKUP(AF$234,$J$231:$R$232,2)</f>
        <v>0</v>
      </c>
      <c r="AG239" s="699" cm="1">
        <f t="array" ref="AG239">INDEX($H239:$K239,0,MATCH(AG$235,$H$235:$K$235,0))*HLOOKUP(AG$234,$J$231:$R$232,2)</f>
        <v>0</v>
      </c>
      <c r="AH239" s="699" cm="1">
        <f t="array" ref="AH239">INDEX($H239:$K239,0,MATCH(AH$235,$H$235:$K$235,0))*HLOOKUP(AH$234,$J$231:$R$232,2)</f>
        <v>0</v>
      </c>
      <c r="AI239" s="699" cm="1">
        <f t="array" ref="AI239">INDEX($H239:$K239,0,MATCH(AI$235,$H$235:$K$235,0))*HLOOKUP(AI$234,$J$231:$R$232,2)</f>
        <v>0</v>
      </c>
      <c r="AJ239" s="699" cm="1">
        <f t="array" ref="AJ239">INDEX($H239:$K239,0,MATCH(AJ$235,$H$235:$K$235,0))*HLOOKUP(AJ$234,$J$231:$R$232,2)</f>
        <v>0</v>
      </c>
      <c r="AK239" s="699" cm="1">
        <f t="array" ref="AK239">INDEX($H239:$K239,0,MATCH(AK$235,$H$235:$K$235,0))*HLOOKUP(AK$234,$J$231:$R$232,2)</f>
        <v>0</v>
      </c>
      <c r="AL239" s="699" cm="1">
        <f t="array" ref="AL239">INDEX($H239:$K239,0,MATCH(AL$235,$H$235:$K$235,0))*HLOOKUP(AL$234,$J$231:$R$232,2)</f>
        <v>0</v>
      </c>
      <c r="AM239" s="699" cm="1">
        <f t="array" ref="AM239">INDEX($H239:$K239,0,MATCH(AM$235,$H$235:$K$235,0))*HLOOKUP(AM$234,$J$231:$R$232,2)</f>
        <v>0</v>
      </c>
      <c r="AN239" s="699" cm="1">
        <f t="array" ref="AN239">INDEX($H239:$K239,0,MATCH(AN$235,$H$235:$K$235,0))*HLOOKUP(AN$234,$J$231:$R$232,2)</f>
        <v>0</v>
      </c>
      <c r="AO239" s="699" cm="1">
        <f t="array" ref="AO239">INDEX($H239:$K239,0,MATCH(AO$235,$H$235:$K$235,0))*HLOOKUP(AO$234,$J$231:$R$232,2)</f>
        <v>0</v>
      </c>
      <c r="AP239" s="699" cm="1">
        <f t="array" ref="AP239">INDEX($H239:$K239,0,MATCH(AP$235,$H$235:$K$235,0))*HLOOKUP(AP$234,$J$231:$R$232,2)</f>
        <v>0</v>
      </c>
      <c r="AQ239" s="699" cm="1">
        <f t="array" ref="AQ239">INDEX($H239:$K239,0,MATCH(AQ$235,$H$235:$K$235,0))*HLOOKUP(AQ$234,$J$231:$R$232,2)</f>
        <v>0</v>
      </c>
      <c r="AR239" s="699" cm="1">
        <f t="array" ref="AR239">INDEX($H239:$K239,0,MATCH(AR$235,$H$235:$K$235,0))*HLOOKUP(AR$234,$J$231:$R$232,2)</f>
        <v>0</v>
      </c>
      <c r="AS239" s="699" cm="1">
        <f t="array" ref="AS239">INDEX($H239:$K239,0,MATCH(AS$235,$H$235:$K$235,0))*HLOOKUP(AS$234,$J$231:$R$232,2)</f>
        <v>0</v>
      </c>
      <c r="AT239" s="699" cm="1">
        <f t="array" ref="AT239">INDEX($H239:$K239,0,MATCH(AT$235,$H$235:$K$235,0))*HLOOKUP(AT$234,$J$231:$R$232,2)</f>
        <v>0</v>
      </c>
      <c r="AU239" s="699" cm="1">
        <f t="array" ref="AU239">INDEX($H239:$K239,0,MATCH(AU$235,$H$235:$K$235,0))*HLOOKUP(AU$234,$J$231:$R$232,2)</f>
        <v>0</v>
      </c>
      <c r="AV239" s="193"/>
      <c r="AW239" s="193"/>
      <c r="AX239" s="16"/>
      <c r="AY239" s="8"/>
      <c r="AZ239" s="8"/>
      <c r="BA239" s="8"/>
    </row>
    <row r="240" spans="1:53" ht="14.5" outlineLevel="1" x14ac:dyDescent="0.35">
      <c r="A240" s="6"/>
      <c r="B240" s="7"/>
      <c r="C240" s="17"/>
      <c r="D240" s="17"/>
      <c r="E240" s="17"/>
      <c r="F240" s="26"/>
      <c r="G240" s="26" t="str">
        <f t="shared" si="58"/>
        <v>GGGAg2Ea2</v>
      </c>
      <c r="H240" s="229">
        <v>0</v>
      </c>
      <c r="I240" s="229">
        <v>0</v>
      </c>
      <c r="J240" s="229">
        <v>0</v>
      </c>
      <c r="K240" s="229">
        <v>0</v>
      </c>
      <c r="L240" s="699" cm="1">
        <f t="array" ref="L240">INDEX($H240:$K240,0,MATCH(L$235,$H$235:$K$235,0))*HLOOKUP(L$234,$J$231:$R$232,2)</f>
        <v>0</v>
      </c>
      <c r="M240" s="699" cm="1">
        <f t="array" ref="M240">INDEX($H240:$K240,0,MATCH(M$235,$H$235:$K$235,0))*HLOOKUP(M$234,$J$231:$R$232,2)</f>
        <v>0</v>
      </c>
      <c r="N240" s="699" cm="1">
        <f t="array" ref="N240">INDEX($H240:$K240,0,MATCH(N$235,$H$235:$K$235,0))*HLOOKUP(N$234,$J$231:$R$232,2)</f>
        <v>0</v>
      </c>
      <c r="O240" s="699" cm="1">
        <f t="array" ref="O240">INDEX($H240:$K240,0,MATCH(O$235,$H$235:$K$235,0))*HLOOKUP(O$234,$J$231:$R$232,2)</f>
        <v>0</v>
      </c>
      <c r="P240" s="699" cm="1">
        <f t="array" ref="P240">INDEX($H240:$K240,0,MATCH(P$235,$H$235:$K$235,0))*HLOOKUP(P$234,$J$231:$R$232,2)</f>
        <v>0</v>
      </c>
      <c r="Q240" s="699" cm="1">
        <f t="array" ref="Q240">INDEX($H240:$K240,0,MATCH(Q$235,$H$235:$K$235,0))*HLOOKUP(Q$234,$J$231:$R$232,2)</f>
        <v>0</v>
      </c>
      <c r="R240" s="699" cm="1">
        <f t="array" ref="R240">INDEX($H240:$K240,0,MATCH(R$235,$H$235:$K$235,0))*HLOOKUP(R$234,$J$231:$R$232,2)</f>
        <v>0</v>
      </c>
      <c r="S240" s="699" cm="1">
        <f t="array" ref="S240">INDEX($H240:$K240,0,MATCH(S$235,$H$235:$K$235,0))*HLOOKUP(S$234,$J$231:$R$232,2)</f>
        <v>0</v>
      </c>
      <c r="T240" s="699" cm="1">
        <f t="array" ref="T240">INDEX($H240:$K240,0,MATCH(T$235,$H$235:$K$235,0))*HLOOKUP(T$234,$J$231:$R$232,2)</f>
        <v>0</v>
      </c>
      <c r="U240" s="699" cm="1">
        <f t="array" ref="U240">INDEX($H240:$K240,0,MATCH(U$235,$H$235:$K$235,0))*HLOOKUP(U$234,$J$231:$R$232,2)</f>
        <v>0</v>
      </c>
      <c r="V240" s="699" cm="1">
        <f t="array" ref="V240">INDEX($H240:$K240,0,MATCH(V$235,$H$235:$K$235,0))*HLOOKUP(V$234,$J$231:$R$232,2)</f>
        <v>0</v>
      </c>
      <c r="W240" s="699" cm="1">
        <f t="array" ref="W240">INDEX($H240:$K240,0,MATCH(W$235,$H$235:$K$235,0))*HLOOKUP(W$234,$J$231:$R$232,2)</f>
        <v>0</v>
      </c>
      <c r="X240" s="699" cm="1">
        <f t="array" ref="X240">INDEX($H240:$K240,0,MATCH(X$235,$H$235:$K$235,0))*HLOOKUP(X$234,$J$231:$R$232,2)</f>
        <v>0</v>
      </c>
      <c r="Y240" s="699" cm="1">
        <f t="array" ref="Y240">INDEX($H240:$K240,0,MATCH(Y$235,$H$235:$K$235,0))*HLOOKUP(Y$234,$J$231:$R$232,2)</f>
        <v>0</v>
      </c>
      <c r="Z240" s="699" cm="1">
        <f t="array" ref="Z240">INDEX($H240:$K240,0,MATCH(Z$235,$H$235:$K$235,0))*HLOOKUP(Z$234,$J$231:$R$232,2)</f>
        <v>0</v>
      </c>
      <c r="AA240" s="699" cm="1">
        <f t="array" ref="AA240">INDEX($H240:$K240,0,MATCH(AA$235,$H$235:$K$235,0))*HLOOKUP(AA$234,$J$231:$R$232,2)</f>
        <v>0</v>
      </c>
      <c r="AB240" s="699" cm="1">
        <f t="array" ref="AB240">INDEX($H240:$K240,0,MATCH(AB$235,$H$235:$K$235,0))*HLOOKUP(AB$234,$J$231:$R$232,2)</f>
        <v>0</v>
      </c>
      <c r="AC240" s="699" cm="1">
        <f t="array" ref="AC240">INDEX($H240:$K240,0,MATCH(AC$235,$H$235:$K$235,0))*HLOOKUP(AC$234,$J$231:$R$232,2)</f>
        <v>0</v>
      </c>
      <c r="AD240" s="699" cm="1">
        <f t="array" ref="AD240">INDEX($H240:$K240,0,MATCH(AD$235,$H$235:$K$235,0))*HLOOKUP(AD$234,$J$231:$R$232,2)</f>
        <v>0</v>
      </c>
      <c r="AE240" s="699" cm="1">
        <f t="array" ref="AE240">INDEX($H240:$K240,0,MATCH(AE$235,$H$235:$K$235,0))*HLOOKUP(AE$234,$J$231:$R$232,2)</f>
        <v>0</v>
      </c>
      <c r="AF240" s="699" cm="1">
        <f t="array" ref="AF240">INDEX($H240:$K240,0,MATCH(AF$235,$H$235:$K$235,0))*HLOOKUP(AF$234,$J$231:$R$232,2)</f>
        <v>0</v>
      </c>
      <c r="AG240" s="699" cm="1">
        <f t="array" ref="AG240">INDEX($H240:$K240,0,MATCH(AG$235,$H$235:$K$235,0))*HLOOKUP(AG$234,$J$231:$R$232,2)</f>
        <v>0</v>
      </c>
      <c r="AH240" s="699" cm="1">
        <f t="array" ref="AH240">INDEX($H240:$K240,0,MATCH(AH$235,$H$235:$K$235,0))*HLOOKUP(AH$234,$J$231:$R$232,2)</f>
        <v>0</v>
      </c>
      <c r="AI240" s="699" cm="1">
        <f t="array" ref="AI240">INDEX($H240:$K240,0,MATCH(AI$235,$H$235:$K$235,0))*HLOOKUP(AI$234,$J$231:$R$232,2)</f>
        <v>0</v>
      </c>
      <c r="AJ240" s="699" cm="1">
        <f t="array" ref="AJ240">INDEX($H240:$K240,0,MATCH(AJ$235,$H$235:$K$235,0))*HLOOKUP(AJ$234,$J$231:$R$232,2)</f>
        <v>0</v>
      </c>
      <c r="AK240" s="699" cm="1">
        <f t="array" ref="AK240">INDEX($H240:$K240,0,MATCH(AK$235,$H$235:$K$235,0))*HLOOKUP(AK$234,$J$231:$R$232,2)</f>
        <v>0</v>
      </c>
      <c r="AL240" s="699" cm="1">
        <f t="array" ref="AL240">INDEX($H240:$K240,0,MATCH(AL$235,$H$235:$K$235,0))*HLOOKUP(AL$234,$J$231:$R$232,2)</f>
        <v>0</v>
      </c>
      <c r="AM240" s="699" cm="1">
        <f t="array" ref="AM240">INDEX($H240:$K240,0,MATCH(AM$235,$H$235:$K$235,0))*HLOOKUP(AM$234,$J$231:$R$232,2)</f>
        <v>0</v>
      </c>
      <c r="AN240" s="699" cm="1">
        <f t="array" ref="AN240">INDEX($H240:$K240,0,MATCH(AN$235,$H$235:$K$235,0))*HLOOKUP(AN$234,$J$231:$R$232,2)</f>
        <v>0</v>
      </c>
      <c r="AO240" s="699" cm="1">
        <f t="array" ref="AO240">INDEX($H240:$K240,0,MATCH(AO$235,$H$235:$K$235,0))*HLOOKUP(AO$234,$J$231:$R$232,2)</f>
        <v>0</v>
      </c>
      <c r="AP240" s="699" cm="1">
        <f t="array" ref="AP240">INDEX($H240:$K240,0,MATCH(AP$235,$H$235:$K$235,0))*HLOOKUP(AP$234,$J$231:$R$232,2)</f>
        <v>0</v>
      </c>
      <c r="AQ240" s="699" cm="1">
        <f t="array" ref="AQ240">INDEX($H240:$K240,0,MATCH(AQ$235,$H$235:$K$235,0))*HLOOKUP(AQ$234,$J$231:$R$232,2)</f>
        <v>0</v>
      </c>
      <c r="AR240" s="699" cm="1">
        <f t="array" ref="AR240">INDEX($H240:$K240,0,MATCH(AR$235,$H$235:$K$235,0))*HLOOKUP(AR$234,$J$231:$R$232,2)</f>
        <v>0</v>
      </c>
      <c r="AS240" s="699" cm="1">
        <f t="array" ref="AS240">INDEX($H240:$K240,0,MATCH(AS$235,$H$235:$K$235,0))*HLOOKUP(AS$234,$J$231:$R$232,2)</f>
        <v>0</v>
      </c>
      <c r="AT240" s="699" cm="1">
        <f t="array" ref="AT240">INDEX($H240:$K240,0,MATCH(AT$235,$H$235:$K$235,0))*HLOOKUP(AT$234,$J$231:$R$232,2)</f>
        <v>0</v>
      </c>
      <c r="AU240" s="699" cm="1">
        <f t="array" ref="AU240">INDEX($H240:$K240,0,MATCH(AU$235,$H$235:$K$235,0))*HLOOKUP(AU$234,$J$231:$R$232,2)</f>
        <v>0</v>
      </c>
      <c r="AV240" s="193"/>
      <c r="AW240" s="193"/>
      <c r="AX240" s="16"/>
      <c r="AY240" s="8"/>
      <c r="AZ240" s="8"/>
      <c r="BA240" s="8"/>
    </row>
    <row r="241" spans="1:53" ht="14.5" outlineLevel="1" x14ac:dyDescent="0.35">
      <c r="A241" s="6"/>
      <c r="B241" s="7"/>
      <c r="C241" s="17"/>
      <c r="D241" s="17"/>
      <c r="E241" s="17"/>
      <c r="F241" s="26"/>
      <c r="G241" s="26" t="str">
        <f t="shared" si="58"/>
        <v>GGGAg2OFa2</v>
      </c>
      <c r="H241" s="229">
        <v>0</v>
      </c>
      <c r="I241" s="229">
        <v>0</v>
      </c>
      <c r="J241" s="229">
        <v>0</v>
      </c>
      <c r="K241" s="229">
        <v>0</v>
      </c>
      <c r="L241" s="699" cm="1">
        <f t="array" ref="L241">INDEX($H241:$K241,0,MATCH(L$235,$H$235:$K$235,0))*HLOOKUP(L$234,$J$231:$R$232,2)</f>
        <v>0</v>
      </c>
      <c r="M241" s="699" cm="1">
        <f t="array" ref="M241">INDEX($H241:$K241,0,MATCH(M$235,$H$235:$K$235,0))*HLOOKUP(M$234,$J$231:$R$232,2)</f>
        <v>0</v>
      </c>
      <c r="N241" s="699" cm="1">
        <f t="array" ref="N241">INDEX($H241:$K241,0,MATCH(N$235,$H$235:$K$235,0))*HLOOKUP(N$234,$J$231:$R$232,2)</f>
        <v>0</v>
      </c>
      <c r="O241" s="699" cm="1">
        <f t="array" ref="O241">INDEX($H241:$K241,0,MATCH(O$235,$H$235:$K$235,0))*HLOOKUP(O$234,$J$231:$R$232,2)</f>
        <v>0</v>
      </c>
      <c r="P241" s="699" cm="1">
        <f t="array" ref="P241">INDEX($H241:$K241,0,MATCH(P$235,$H$235:$K$235,0))*HLOOKUP(P$234,$J$231:$R$232,2)</f>
        <v>0</v>
      </c>
      <c r="Q241" s="699" cm="1">
        <f t="array" ref="Q241">INDEX($H241:$K241,0,MATCH(Q$235,$H$235:$K$235,0))*HLOOKUP(Q$234,$J$231:$R$232,2)</f>
        <v>0</v>
      </c>
      <c r="R241" s="699" cm="1">
        <f t="array" ref="R241">INDEX($H241:$K241,0,MATCH(R$235,$H$235:$K$235,0))*HLOOKUP(R$234,$J$231:$R$232,2)</f>
        <v>0</v>
      </c>
      <c r="S241" s="699" cm="1">
        <f t="array" ref="S241">INDEX($H241:$K241,0,MATCH(S$235,$H$235:$K$235,0))*HLOOKUP(S$234,$J$231:$R$232,2)</f>
        <v>0</v>
      </c>
      <c r="T241" s="699" cm="1">
        <f t="array" ref="T241">INDEX($H241:$K241,0,MATCH(T$235,$H$235:$K$235,0))*HLOOKUP(T$234,$J$231:$R$232,2)</f>
        <v>0</v>
      </c>
      <c r="U241" s="699" cm="1">
        <f t="array" ref="U241">INDEX($H241:$K241,0,MATCH(U$235,$H$235:$K$235,0))*HLOOKUP(U$234,$J$231:$R$232,2)</f>
        <v>0</v>
      </c>
      <c r="V241" s="699" cm="1">
        <f t="array" ref="V241">INDEX($H241:$K241,0,MATCH(V$235,$H$235:$K$235,0))*HLOOKUP(V$234,$J$231:$R$232,2)</f>
        <v>0</v>
      </c>
      <c r="W241" s="699" cm="1">
        <f t="array" ref="W241">INDEX($H241:$K241,0,MATCH(W$235,$H$235:$K$235,0))*HLOOKUP(W$234,$J$231:$R$232,2)</f>
        <v>0</v>
      </c>
      <c r="X241" s="699" cm="1">
        <f t="array" ref="X241">INDEX($H241:$K241,0,MATCH(X$235,$H$235:$K$235,0))*HLOOKUP(X$234,$J$231:$R$232,2)</f>
        <v>0</v>
      </c>
      <c r="Y241" s="699" cm="1">
        <f t="array" ref="Y241">INDEX($H241:$K241,0,MATCH(Y$235,$H$235:$K$235,0))*HLOOKUP(Y$234,$J$231:$R$232,2)</f>
        <v>0</v>
      </c>
      <c r="Z241" s="699" cm="1">
        <f t="array" ref="Z241">INDEX($H241:$K241,0,MATCH(Z$235,$H$235:$K$235,0))*HLOOKUP(Z$234,$J$231:$R$232,2)</f>
        <v>0</v>
      </c>
      <c r="AA241" s="699" cm="1">
        <f t="array" ref="AA241">INDEX($H241:$K241,0,MATCH(AA$235,$H$235:$K$235,0))*HLOOKUP(AA$234,$J$231:$R$232,2)</f>
        <v>0</v>
      </c>
      <c r="AB241" s="699" cm="1">
        <f t="array" ref="AB241">INDEX($H241:$K241,0,MATCH(AB$235,$H$235:$K$235,0))*HLOOKUP(AB$234,$J$231:$R$232,2)</f>
        <v>0</v>
      </c>
      <c r="AC241" s="699" cm="1">
        <f t="array" ref="AC241">INDEX($H241:$K241,0,MATCH(AC$235,$H$235:$K$235,0))*HLOOKUP(AC$234,$J$231:$R$232,2)</f>
        <v>0</v>
      </c>
      <c r="AD241" s="699" cm="1">
        <f t="array" ref="AD241">INDEX($H241:$K241,0,MATCH(AD$235,$H$235:$K$235,0))*HLOOKUP(AD$234,$J$231:$R$232,2)</f>
        <v>0</v>
      </c>
      <c r="AE241" s="699" cm="1">
        <f t="array" ref="AE241">INDEX($H241:$K241,0,MATCH(AE$235,$H$235:$K$235,0))*HLOOKUP(AE$234,$J$231:$R$232,2)</f>
        <v>0</v>
      </c>
      <c r="AF241" s="699" cm="1">
        <f t="array" ref="AF241">INDEX($H241:$K241,0,MATCH(AF$235,$H$235:$K$235,0))*HLOOKUP(AF$234,$J$231:$R$232,2)</f>
        <v>0</v>
      </c>
      <c r="AG241" s="699" cm="1">
        <f t="array" ref="AG241">INDEX($H241:$K241,0,MATCH(AG$235,$H$235:$K$235,0))*HLOOKUP(AG$234,$J$231:$R$232,2)</f>
        <v>0</v>
      </c>
      <c r="AH241" s="699" cm="1">
        <f t="array" ref="AH241">INDEX($H241:$K241,0,MATCH(AH$235,$H$235:$K$235,0))*HLOOKUP(AH$234,$J$231:$R$232,2)</f>
        <v>0</v>
      </c>
      <c r="AI241" s="699" cm="1">
        <f t="array" ref="AI241">INDEX($H241:$K241,0,MATCH(AI$235,$H$235:$K$235,0))*HLOOKUP(AI$234,$J$231:$R$232,2)</f>
        <v>0</v>
      </c>
      <c r="AJ241" s="699" cm="1">
        <f t="array" ref="AJ241">INDEX($H241:$K241,0,MATCH(AJ$235,$H$235:$K$235,0))*HLOOKUP(AJ$234,$J$231:$R$232,2)</f>
        <v>0</v>
      </c>
      <c r="AK241" s="699" cm="1">
        <f t="array" ref="AK241">INDEX($H241:$K241,0,MATCH(AK$235,$H$235:$K$235,0))*HLOOKUP(AK$234,$J$231:$R$232,2)</f>
        <v>0</v>
      </c>
      <c r="AL241" s="699" cm="1">
        <f t="array" ref="AL241">INDEX($H241:$K241,0,MATCH(AL$235,$H$235:$K$235,0))*HLOOKUP(AL$234,$J$231:$R$232,2)</f>
        <v>0</v>
      </c>
      <c r="AM241" s="699" cm="1">
        <f t="array" ref="AM241">INDEX($H241:$K241,0,MATCH(AM$235,$H$235:$K$235,0))*HLOOKUP(AM$234,$J$231:$R$232,2)</f>
        <v>0</v>
      </c>
      <c r="AN241" s="699" cm="1">
        <f t="array" ref="AN241">INDEX($H241:$K241,0,MATCH(AN$235,$H$235:$K$235,0))*HLOOKUP(AN$234,$J$231:$R$232,2)</f>
        <v>0</v>
      </c>
      <c r="AO241" s="699" cm="1">
        <f t="array" ref="AO241">INDEX($H241:$K241,0,MATCH(AO$235,$H$235:$K$235,0))*HLOOKUP(AO$234,$J$231:$R$232,2)</f>
        <v>0</v>
      </c>
      <c r="AP241" s="699" cm="1">
        <f t="array" ref="AP241">INDEX($H241:$K241,0,MATCH(AP$235,$H$235:$K$235,0))*HLOOKUP(AP$234,$J$231:$R$232,2)</f>
        <v>0</v>
      </c>
      <c r="AQ241" s="699" cm="1">
        <f t="array" ref="AQ241">INDEX($H241:$K241,0,MATCH(AQ$235,$H$235:$K$235,0))*HLOOKUP(AQ$234,$J$231:$R$232,2)</f>
        <v>0</v>
      </c>
      <c r="AR241" s="699" cm="1">
        <f t="array" ref="AR241">INDEX($H241:$K241,0,MATCH(AR$235,$H$235:$K$235,0))*HLOOKUP(AR$234,$J$231:$R$232,2)</f>
        <v>0</v>
      </c>
      <c r="AS241" s="699" cm="1">
        <f t="array" ref="AS241">INDEX($H241:$K241,0,MATCH(AS$235,$H$235:$K$235,0))*HLOOKUP(AS$234,$J$231:$R$232,2)</f>
        <v>0</v>
      </c>
      <c r="AT241" s="699" cm="1">
        <f t="array" ref="AT241">INDEX($H241:$K241,0,MATCH(AT$235,$H$235:$K$235,0))*HLOOKUP(AT$234,$J$231:$R$232,2)</f>
        <v>0</v>
      </c>
      <c r="AU241" s="699" cm="1">
        <f t="array" ref="AU241">INDEX($H241:$K241,0,MATCH(AU$235,$H$235:$K$235,0))*HLOOKUP(AU$234,$J$231:$R$232,2)</f>
        <v>0</v>
      </c>
      <c r="AV241" s="193"/>
      <c r="AW241" s="193"/>
      <c r="AX241" s="16"/>
      <c r="AY241" s="8"/>
      <c r="AZ241" s="8"/>
      <c r="BA241" s="8"/>
    </row>
    <row r="242" spans="1:53" ht="14.5" outlineLevel="1" x14ac:dyDescent="0.35">
      <c r="A242" s="6"/>
      <c r="B242" s="7"/>
      <c r="C242" s="17"/>
      <c r="D242" s="17"/>
      <c r="E242" s="17"/>
      <c r="F242" s="26"/>
      <c r="G242" s="26" t="str">
        <f t="shared" si="58"/>
        <v>GGGC1Na2</v>
      </c>
      <c r="H242" s="229">
        <v>0</v>
      </c>
      <c r="I242" s="229">
        <v>0</v>
      </c>
      <c r="J242" s="229">
        <v>0</v>
      </c>
      <c r="K242" s="229">
        <v>0</v>
      </c>
      <c r="L242" s="699" cm="1">
        <f t="array" ref="L242">INDEX($H242:$K242,0,MATCH(L$235,$H$235:$K$235,0))*HLOOKUP(L$234,$J$231:$R$232,2)</f>
        <v>0</v>
      </c>
      <c r="M242" s="699" cm="1">
        <f t="array" ref="M242">INDEX($H242:$K242,0,MATCH(M$235,$H$235:$K$235,0))*HLOOKUP(M$234,$J$231:$R$232,2)</f>
        <v>0</v>
      </c>
      <c r="N242" s="699" cm="1">
        <f t="array" ref="N242">INDEX($H242:$K242,0,MATCH(N$235,$H$235:$K$235,0))*HLOOKUP(N$234,$J$231:$R$232,2)</f>
        <v>0</v>
      </c>
      <c r="O242" s="699" cm="1">
        <f t="array" ref="O242">INDEX($H242:$K242,0,MATCH(O$235,$H$235:$K$235,0))*HLOOKUP(O$234,$J$231:$R$232,2)</f>
        <v>0</v>
      </c>
      <c r="P242" s="699" cm="1">
        <f t="array" ref="P242">INDEX($H242:$K242,0,MATCH(P$235,$H$235:$K$235,0))*HLOOKUP(P$234,$J$231:$R$232,2)</f>
        <v>0</v>
      </c>
      <c r="Q242" s="699" cm="1">
        <f t="array" ref="Q242">INDEX($H242:$K242,0,MATCH(Q$235,$H$235:$K$235,0))*HLOOKUP(Q$234,$J$231:$R$232,2)</f>
        <v>0</v>
      </c>
      <c r="R242" s="699" cm="1">
        <f t="array" ref="R242">INDEX($H242:$K242,0,MATCH(R$235,$H$235:$K$235,0))*HLOOKUP(R$234,$J$231:$R$232,2)</f>
        <v>0</v>
      </c>
      <c r="S242" s="699" cm="1">
        <f t="array" ref="S242">INDEX($H242:$K242,0,MATCH(S$235,$H$235:$K$235,0))*HLOOKUP(S$234,$J$231:$R$232,2)</f>
        <v>0</v>
      </c>
      <c r="T242" s="699" cm="1">
        <f t="array" ref="T242">INDEX($H242:$K242,0,MATCH(T$235,$H$235:$K$235,0))*HLOOKUP(T$234,$J$231:$R$232,2)</f>
        <v>0</v>
      </c>
      <c r="U242" s="699" cm="1">
        <f t="array" ref="U242">INDEX($H242:$K242,0,MATCH(U$235,$H$235:$K$235,0))*HLOOKUP(U$234,$J$231:$R$232,2)</f>
        <v>0</v>
      </c>
      <c r="V242" s="699" cm="1">
        <f t="array" ref="V242">INDEX($H242:$K242,0,MATCH(V$235,$H$235:$K$235,0))*HLOOKUP(V$234,$J$231:$R$232,2)</f>
        <v>0</v>
      </c>
      <c r="W242" s="699" cm="1">
        <f t="array" ref="W242">INDEX($H242:$K242,0,MATCH(W$235,$H$235:$K$235,0))*HLOOKUP(W$234,$J$231:$R$232,2)</f>
        <v>0</v>
      </c>
      <c r="X242" s="699" cm="1">
        <f t="array" ref="X242">INDEX($H242:$K242,0,MATCH(X$235,$H$235:$K$235,0))*HLOOKUP(X$234,$J$231:$R$232,2)</f>
        <v>0</v>
      </c>
      <c r="Y242" s="699" cm="1">
        <f t="array" ref="Y242">INDEX($H242:$K242,0,MATCH(Y$235,$H$235:$K$235,0))*HLOOKUP(Y$234,$J$231:$R$232,2)</f>
        <v>0</v>
      </c>
      <c r="Z242" s="699" cm="1">
        <f t="array" ref="Z242">INDEX($H242:$K242,0,MATCH(Z$235,$H$235:$K$235,0))*HLOOKUP(Z$234,$J$231:$R$232,2)</f>
        <v>0</v>
      </c>
      <c r="AA242" s="699" cm="1">
        <f t="array" ref="AA242">INDEX($H242:$K242,0,MATCH(AA$235,$H$235:$K$235,0))*HLOOKUP(AA$234,$J$231:$R$232,2)</f>
        <v>0</v>
      </c>
      <c r="AB242" s="699" cm="1">
        <f t="array" ref="AB242">INDEX($H242:$K242,0,MATCH(AB$235,$H$235:$K$235,0))*HLOOKUP(AB$234,$J$231:$R$232,2)</f>
        <v>0</v>
      </c>
      <c r="AC242" s="699" cm="1">
        <f t="array" ref="AC242">INDEX($H242:$K242,0,MATCH(AC$235,$H$235:$K$235,0))*HLOOKUP(AC$234,$J$231:$R$232,2)</f>
        <v>0</v>
      </c>
      <c r="AD242" s="699" cm="1">
        <f t="array" ref="AD242">INDEX($H242:$K242,0,MATCH(AD$235,$H$235:$K$235,0))*HLOOKUP(AD$234,$J$231:$R$232,2)</f>
        <v>0</v>
      </c>
      <c r="AE242" s="699" cm="1">
        <f t="array" ref="AE242">INDEX($H242:$K242,0,MATCH(AE$235,$H$235:$K$235,0))*HLOOKUP(AE$234,$J$231:$R$232,2)</f>
        <v>0</v>
      </c>
      <c r="AF242" s="699" cm="1">
        <f t="array" ref="AF242">INDEX($H242:$K242,0,MATCH(AF$235,$H$235:$K$235,0))*HLOOKUP(AF$234,$J$231:$R$232,2)</f>
        <v>0</v>
      </c>
      <c r="AG242" s="699" cm="1">
        <f t="array" ref="AG242">INDEX($H242:$K242,0,MATCH(AG$235,$H$235:$K$235,0))*HLOOKUP(AG$234,$J$231:$R$232,2)</f>
        <v>0</v>
      </c>
      <c r="AH242" s="699" cm="1">
        <f t="array" ref="AH242">INDEX($H242:$K242,0,MATCH(AH$235,$H$235:$K$235,0))*HLOOKUP(AH$234,$J$231:$R$232,2)</f>
        <v>0</v>
      </c>
      <c r="AI242" s="699" cm="1">
        <f t="array" ref="AI242">INDEX($H242:$K242,0,MATCH(AI$235,$H$235:$K$235,0))*HLOOKUP(AI$234,$J$231:$R$232,2)</f>
        <v>0</v>
      </c>
      <c r="AJ242" s="699" cm="1">
        <f t="array" ref="AJ242">INDEX($H242:$K242,0,MATCH(AJ$235,$H$235:$K$235,0))*HLOOKUP(AJ$234,$J$231:$R$232,2)</f>
        <v>0</v>
      </c>
      <c r="AK242" s="699" cm="1">
        <f t="array" ref="AK242">INDEX($H242:$K242,0,MATCH(AK$235,$H$235:$K$235,0))*HLOOKUP(AK$234,$J$231:$R$232,2)</f>
        <v>0</v>
      </c>
      <c r="AL242" s="699" cm="1">
        <f t="array" ref="AL242">INDEX($H242:$K242,0,MATCH(AL$235,$H$235:$K$235,0))*HLOOKUP(AL$234,$J$231:$R$232,2)</f>
        <v>0</v>
      </c>
      <c r="AM242" s="699" cm="1">
        <f t="array" ref="AM242">INDEX($H242:$K242,0,MATCH(AM$235,$H$235:$K$235,0))*HLOOKUP(AM$234,$J$231:$R$232,2)</f>
        <v>0</v>
      </c>
      <c r="AN242" s="699" cm="1">
        <f t="array" ref="AN242">INDEX($H242:$K242,0,MATCH(AN$235,$H$235:$K$235,0))*HLOOKUP(AN$234,$J$231:$R$232,2)</f>
        <v>0</v>
      </c>
      <c r="AO242" s="699" cm="1">
        <f t="array" ref="AO242">INDEX($H242:$K242,0,MATCH(AO$235,$H$235:$K$235,0))*HLOOKUP(AO$234,$J$231:$R$232,2)</f>
        <v>0</v>
      </c>
      <c r="AP242" s="699" cm="1">
        <f t="array" ref="AP242">INDEX($H242:$K242,0,MATCH(AP$235,$H$235:$K$235,0))*HLOOKUP(AP$234,$J$231:$R$232,2)</f>
        <v>0</v>
      </c>
      <c r="AQ242" s="699" cm="1">
        <f t="array" ref="AQ242">INDEX($H242:$K242,0,MATCH(AQ$235,$H$235:$K$235,0))*HLOOKUP(AQ$234,$J$231:$R$232,2)</f>
        <v>0</v>
      </c>
      <c r="AR242" s="699" cm="1">
        <f t="array" ref="AR242">INDEX($H242:$K242,0,MATCH(AR$235,$H$235:$K$235,0))*HLOOKUP(AR$234,$J$231:$R$232,2)</f>
        <v>0</v>
      </c>
      <c r="AS242" s="699" cm="1">
        <f t="array" ref="AS242">INDEX($H242:$K242,0,MATCH(AS$235,$H$235:$K$235,0))*HLOOKUP(AS$234,$J$231:$R$232,2)</f>
        <v>0</v>
      </c>
      <c r="AT242" s="699" cm="1">
        <f t="array" ref="AT242">INDEX($H242:$K242,0,MATCH(AT$235,$H$235:$K$235,0))*HLOOKUP(AT$234,$J$231:$R$232,2)</f>
        <v>0</v>
      </c>
      <c r="AU242" s="699" cm="1">
        <f t="array" ref="AU242">INDEX($H242:$K242,0,MATCH(AU$235,$H$235:$K$235,0))*HLOOKUP(AU$234,$J$231:$R$232,2)</f>
        <v>0</v>
      </c>
      <c r="AV242" s="193"/>
      <c r="AW242" s="193"/>
      <c r="AX242" s="16"/>
      <c r="AY242" s="8"/>
      <c r="AZ242" s="8"/>
      <c r="BA242" s="8"/>
    </row>
    <row r="243" spans="1:53" ht="14.5" outlineLevel="1" x14ac:dyDescent="0.35">
      <c r="A243" s="6"/>
      <c r="B243" s="7"/>
      <c r="C243" s="17"/>
      <c r="D243" s="17"/>
      <c r="E243" s="17"/>
      <c r="F243" s="26"/>
      <c r="G243" s="26" t="str">
        <f t="shared" si="58"/>
        <v>GGGC1Ea2</v>
      </c>
      <c r="H243" s="229">
        <v>0</v>
      </c>
      <c r="I243" s="229">
        <v>0</v>
      </c>
      <c r="J243" s="229">
        <v>0</v>
      </c>
      <c r="K243" s="229">
        <v>0</v>
      </c>
      <c r="L243" s="699" cm="1">
        <f t="array" ref="L243">INDEX($H243:$K243,0,MATCH(L$235,$H$235:$K$235,0))*HLOOKUP(L$234,$J$231:$R$232,2)</f>
        <v>0</v>
      </c>
      <c r="M243" s="699" cm="1">
        <f t="array" ref="M243">INDEX($H243:$K243,0,MATCH(M$235,$H$235:$K$235,0))*HLOOKUP(M$234,$J$231:$R$232,2)</f>
        <v>0</v>
      </c>
      <c r="N243" s="699" cm="1">
        <f t="array" ref="N243">INDEX($H243:$K243,0,MATCH(N$235,$H$235:$K$235,0))*HLOOKUP(N$234,$J$231:$R$232,2)</f>
        <v>0</v>
      </c>
      <c r="O243" s="699" cm="1">
        <f t="array" ref="O243">INDEX($H243:$K243,0,MATCH(O$235,$H$235:$K$235,0))*HLOOKUP(O$234,$J$231:$R$232,2)</f>
        <v>0</v>
      </c>
      <c r="P243" s="699" cm="1">
        <f t="array" ref="P243">INDEX($H243:$K243,0,MATCH(P$235,$H$235:$K$235,0))*HLOOKUP(P$234,$J$231:$R$232,2)</f>
        <v>0</v>
      </c>
      <c r="Q243" s="699" cm="1">
        <f t="array" ref="Q243">INDEX($H243:$K243,0,MATCH(Q$235,$H$235:$K$235,0))*HLOOKUP(Q$234,$J$231:$R$232,2)</f>
        <v>0</v>
      </c>
      <c r="R243" s="699" cm="1">
        <f t="array" ref="R243">INDEX($H243:$K243,0,MATCH(R$235,$H$235:$K$235,0))*HLOOKUP(R$234,$J$231:$R$232,2)</f>
        <v>0</v>
      </c>
      <c r="S243" s="699" cm="1">
        <f t="array" ref="S243">INDEX($H243:$K243,0,MATCH(S$235,$H$235:$K$235,0))*HLOOKUP(S$234,$J$231:$R$232,2)</f>
        <v>0</v>
      </c>
      <c r="T243" s="699" cm="1">
        <f t="array" ref="T243">INDEX($H243:$K243,0,MATCH(T$235,$H$235:$K$235,0))*HLOOKUP(T$234,$J$231:$R$232,2)</f>
        <v>0</v>
      </c>
      <c r="U243" s="699" cm="1">
        <f t="array" ref="U243">INDEX($H243:$K243,0,MATCH(U$235,$H$235:$K$235,0))*HLOOKUP(U$234,$J$231:$R$232,2)</f>
        <v>0</v>
      </c>
      <c r="V243" s="699" cm="1">
        <f t="array" ref="V243">INDEX($H243:$K243,0,MATCH(V$235,$H$235:$K$235,0))*HLOOKUP(V$234,$J$231:$R$232,2)</f>
        <v>0</v>
      </c>
      <c r="W243" s="699" cm="1">
        <f t="array" ref="W243">INDEX($H243:$K243,0,MATCH(W$235,$H$235:$K$235,0))*HLOOKUP(W$234,$J$231:$R$232,2)</f>
        <v>0</v>
      </c>
      <c r="X243" s="699" cm="1">
        <f t="array" ref="X243">INDEX($H243:$K243,0,MATCH(X$235,$H$235:$K$235,0))*HLOOKUP(X$234,$J$231:$R$232,2)</f>
        <v>0</v>
      </c>
      <c r="Y243" s="699" cm="1">
        <f t="array" ref="Y243">INDEX($H243:$K243,0,MATCH(Y$235,$H$235:$K$235,0))*HLOOKUP(Y$234,$J$231:$R$232,2)</f>
        <v>0</v>
      </c>
      <c r="Z243" s="699" cm="1">
        <f t="array" ref="Z243">INDEX($H243:$K243,0,MATCH(Z$235,$H$235:$K$235,0))*HLOOKUP(Z$234,$J$231:$R$232,2)</f>
        <v>0</v>
      </c>
      <c r="AA243" s="699" cm="1">
        <f t="array" ref="AA243">INDEX($H243:$K243,0,MATCH(AA$235,$H$235:$K$235,0))*HLOOKUP(AA$234,$J$231:$R$232,2)</f>
        <v>0</v>
      </c>
      <c r="AB243" s="699" cm="1">
        <f t="array" ref="AB243">INDEX($H243:$K243,0,MATCH(AB$235,$H$235:$K$235,0))*HLOOKUP(AB$234,$J$231:$R$232,2)</f>
        <v>0</v>
      </c>
      <c r="AC243" s="699" cm="1">
        <f t="array" ref="AC243">INDEX($H243:$K243,0,MATCH(AC$235,$H$235:$K$235,0))*HLOOKUP(AC$234,$J$231:$R$232,2)</f>
        <v>0</v>
      </c>
      <c r="AD243" s="699" cm="1">
        <f t="array" ref="AD243">INDEX($H243:$K243,0,MATCH(AD$235,$H$235:$K$235,0))*HLOOKUP(AD$234,$J$231:$R$232,2)</f>
        <v>0</v>
      </c>
      <c r="AE243" s="699" cm="1">
        <f t="array" ref="AE243">INDEX($H243:$K243,0,MATCH(AE$235,$H$235:$K$235,0))*HLOOKUP(AE$234,$J$231:$R$232,2)</f>
        <v>0</v>
      </c>
      <c r="AF243" s="699" cm="1">
        <f t="array" ref="AF243">INDEX($H243:$K243,0,MATCH(AF$235,$H$235:$K$235,0))*HLOOKUP(AF$234,$J$231:$R$232,2)</f>
        <v>0</v>
      </c>
      <c r="AG243" s="699" cm="1">
        <f t="array" ref="AG243">INDEX($H243:$K243,0,MATCH(AG$235,$H$235:$K$235,0))*HLOOKUP(AG$234,$J$231:$R$232,2)</f>
        <v>0</v>
      </c>
      <c r="AH243" s="699" cm="1">
        <f t="array" ref="AH243">INDEX($H243:$K243,0,MATCH(AH$235,$H$235:$K$235,0))*HLOOKUP(AH$234,$J$231:$R$232,2)</f>
        <v>0</v>
      </c>
      <c r="AI243" s="699" cm="1">
        <f t="array" ref="AI243">INDEX($H243:$K243,0,MATCH(AI$235,$H$235:$K$235,0))*HLOOKUP(AI$234,$J$231:$R$232,2)</f>
        <v>0</v>
      </c>
      <c r="AJ243" s="699" cm="1">
        <f t="array" ref="AJ243">INDEX($H243:$K243,0,MATCH(AJ$235,$H$235:$K$235,0))*HLOOKUP(AJ$234,$J$231:$R$232,2)</f>
        <v>0</v>
      </c>
      <c r="AK243" s="699" cm="1">
        <f t="array" ref="AK243">INDEX($H243:$K243,0,MATCH(AK$235,$H$235:$K$235,0))*HLOOKUP(AK$234,$J$231:$R$232,2)</f>
        <v>0</v>
      </c>
      <c r="AL243" s="699" cm="1">
        <f t="array" ref="AL243">INDEX($H243:$K243,0,MATCH(AL$235,$H$235:$K$235,0))*HLOOKUP(AL$234,$J$231:$R$232,2)</f>
        <v>0</v>
      </c>
      <c r="AM243" s="699" cm="1">
        <f t="array" ref="AM243">INDEX($H243:$K243,0,MATCH(AM$235,$H$235:$K$235,0))*HLOOKUP(AM$234,$J$231:$R$232,2)</f>
        <v>0</v>
      </c>
      <c r="AN243" s="699" cm="1">
        <f t="array" ref="AN243">INDEX($H243:$K243,0,MATCH(AN$235,$H$235:$K$235,0))*HLOOKUP(AN$234,$J$231:$R$232,2)</f>
        <v>0</v>
      </c>
      <c r="AO243" s="699" cm="1">
        <f t="array" ref="AO243">INDEX($H243:$K243,0,MATCH(AO$235,$H$235:$K$235,0))*HLOOKUP(AO$234,$J$231:$R$232,2)</f>
        <v>0</v>
      </c>
      <c r="AP243" s="699" cm="1">
        <f t="array" ref="AP243">INDEX($H243:$K243,0,MATCH(AP$235,$H$235:$K$235,0))*HLOOKUP(AP$234,$J$231:$R$232,2)</f>
        <v>0</v>
      </c>
      <c r="AQ243" s="699" cm="1">
        <f t="array" ref="AQ243">INDEX($H243:$K243,0,MATCH(AQ$235,$H$235:$K$235,0))*HLOOKUP(AQ$234,$J$231:$R$232,2)</f>
        <v>0</v>
      </c>
      <c r="AR243" s="699" cm="1">
        <f t="array" ref="AR243">INDEX($H243:$K243,0,MATCH(AR$235,$H$235:$K$235,0))*HLOOKUP(AR$234,$J$231:$R$232,2)</f>
        <v>0</v>
      </c>
      <c r="AS243" s="699" cm="1">
        <f t="array" ref="AS243">INDEX($H243:$K243,0,MATCH(AS$235,$H$235:$K$235,0))*HLOOKUP(AS$234,$J$231:$R$232,2)</f>
        <v>0</v>
      </c>
      <c r="AT243" s="699" cm="1">
        <f t="array" ref="AT243">INDEX($H243:$K243,0,MATCH(AT$235,$H$235:$K$235,0))*HLOOKUP(AT$234,$J$231:$R$232,2)</f>
        <v>0</v>
      </c>
      <c r="AU243" s="699" cm="1">
        <f t="array" ref="AU243">INDEX($H243:$K243,0,MATCH(AU$235,$H$235:$K$235,0))*HLOOKUP(AU$234,$J$231:$R$232,2)</f>
        <v>0</v>
      </c>
      <c r="AV243" s="193"/>
      <c r="AW243" s="193"/>
      <c r="AX243" s="16"/>
      <c r="AY243" s="8"/>
      <c r="AZ243" s="8"/>
      <c r="BA243" s="8"/>
    </row>
    <row r="244" spans="1:53" ht="14.5" outlineLevel="1" x14ac:dyDescent="0.35">
      <c r="A244" s="6"/>
      <c r="B244" s="7"/>
      <c r="C244" s="17"/>
      <c r="D244" s="17"/>
      <c r="E244" s="17"/>
      <c r="F244" s="26"/>
      <c r="G244" s="26" t="str">
        <f t="shared" si="58"/>
        <v>GGGC1Pa2</v>
      </c>
      <c r="H244" s="229">
        <v>0</v>
      </c>
      <c r="I244" s="229">
        <v>0</v>
      </c>
      <c r="J244" s="229">
        <v>0</v>
      </c>
      <c r="K244" s="229">
        <v>0</v>
      </c>
      <c r="L244" s="699" cm="1">
        <f t="array" ref="L244">INDEX($H244:$K244,0,MATCH(L$235,$H$235:$K$235,0))*HLOOKUP(L$234,$J$231:$R$232,2)</f>
        <v>0</v>
      </c>
      <c r="M244" s="699" cm="1">
        <f t="array" ref="M244">INDEX($H244:$K244,0,MATCH(M$235,$H$235:$K$235,0))*HLOOKUP(M$234,$J$231:$R$232,2)</f>
        <v>0</v>
      </c>
      <c r="N244" s="699" cm="1">
        <f t="array" ref="N244">INDEX($H244:$K244,0,MATCH(N$235,$H$235:$K$235,0))*HLOOKUP(N$234,$J$231:$R$232,2)</f>
        <v>0</v>
      </c>
      <c r="O244" s="699" cm="1">
        <f t="array" ref="O244">INDEX($H244:$K244,0,MATCH(O$235,$H$235:$K$235,0))*HLOOKUP(O$234,$J$231:$R$232,2)</f>
        <v>0</v>
      </c>
      <c r="P244" s="699" cm="1">
        <f t="array" ref="P244">INDEX($H244:$K244,0,MATCH(P$235,$H$235:$K$235,0))*HLOOKUP(P$234,$J$231:$R$232,2)</f>
        <v>0</v>
      </c>
      <c r="Q244" s="699" cm="1">
        <f t="array" ref="Q244">INDEX($H244:$K244,0,MATCH(Q$235,$H$235:$K$235,0))*HLOOKUP(Q$234,$J$231:$R$232,2)</f>
        <v>0</v>
      </c>
      <c r="R244" s="699" cm="1">
        <f t="array" ref="R244">INDEX($H244:$K244,0,MATCH(R$235,$H$235:$K$235,0))*HLOOKUP(R$234,$J$231:$R$232,2)</f>
        <v>0</v>
      </c>
      <c r="S244" s="699" cm="1">
        <f t="array" ref="S244">INDEX($H244:$K244,0,MATCH(S$235,$H$235:$K$235,0))*HLOOKUP(S$234,$J$231:$R$232,2)</f>
        <v>0</v>
      </c>
      <c r="T244" s="699" cm="1">
        <f t="array" ref="T244">INDEX($H244:$K244,0,MATCH(T$235,$H$235:$K$235,0))*HLOOKUP(T$234,$J$231:$R$232,2)</f>
        <v>0</v>
      </c>
      <c r="U244" s="699" cm="1">
        <f t="array" ref="U244">INDEX($H244:$K244,0,MATCH(U$235,$H$235:$K$235,0))*HLOOKUP(U$234,$J$231:$R$232,2)</f>
        <v>0</v>
      </c>
      <c r="V244" s="699" cm="1">
        <f t="array" ref="V244">INDEX($H244:$K244,0,MATCH(V$235,$H$235:$K$235,0))*HLOOKUP(V$234,$J$231:$R$232,2)</f>
        <v>0</v>
      </c>
      <c r="W244" s="699" cm="1">
        <f t="array" ref="W244">INDEX($H244:$K244,0,MATCH(W$235,$H$235:$K$235,0))*HLOOKUP(W$234,$J$231:$R$232,2)</f>
        <v>0</v>
      </c>
      <c r="X244" s="699" cm="1">
        <f t="array" ref="X244">INDEX($H244:$K244,0,MATCH(X$235,$H$235:$K$235,0))*HLOOKUP(X$234,$J$231:$R$232,2)</f>
        <v>0</v>
      </c>
      <c r="Y244" s="699" cm="1">
        <f t="array" ref="Y244">INDEX($H244:$K244,0,MATCH(Y$235,$H$235:$K$235,0))*HLOOKUP(Y$234,$J$231:$R$232,2)</f>
        <v>0</v>
      </c>
      <c r="Z244" s="699" cm="1">
        <f t="array" ref="Z244">INDEX($H244:$K244,0,MATCH(Z$235,$H$235:$K$235,0))*HLOOKUP(Z$234,$J$231:$R$232,2)</f>
        <v>0</v>
      </c>
      <c r="AA244" s="699" cm="1">
        <f t="array" ref="AA244">INDEX($H244:$K244,0,MATCH(AA$235,$H$235:$K$235,0))*HLOOKUP(AA$234,$J$231:$R$232,2)</f>
        <v>0</v>
      </c>
      <c r="AB244" s="699" cm="1">
        <f t="array" ref="AB244">INDEX($H244:$K244,0,MATCH(AB$235,$H$235:$K$235,0))*HLOOKUP(AB$234,$J$231:$R$232,2)</f>
        <v>0</v>
      </c>
      <c r="AC244" s="699" cm="1">
        <f t="array" ref="AC244">INDEX($H244:$K244,0,MATCH(AC$235,$H$235:$K$235,0))*HLOOKUP(AC$234,$J$231:$R$232,2)</f>
        <v>0</v>
      </c>
      <c r="AD244" s="699" cm="1">
        <f t="array" ref="AD244">INDEX($H244:$K244,0,MATCH(AD$235,$H$235:$K$235,0))*HLOOKUP(AD$234,$J$231:$R$232,2)</f>
        <v>0</v>
      </c>
      <c r="AE244" s="699" cm="1">
        <f t="array" ref="AE244">INDEX($H244:$K244,0,MATCH(AE$235,$H$235:$K$235,0))*HLOOKUP(AE$234,$J$231:$R$232,2)</f>
        <v>0</v>
      </c>
      <c r="AF244" s="699" cm="1">
        <f t="array" ref="AF244">INDEX($H244:$K244,0,MATCH(AF$235,$H$235:$K$235,0))*HLOOKUP(AF$234,$J$231:$R$232,2)</f>
        <v>0</v>
      </c>
      <c r="AG244" s="699" cm="1">
        <f t="array" ref="AG244">INDEX($H244:$K244,0,MATCH(AG$235,$H$235:$K$235,0))*HLOOKUP(AG$234,$J$231:$R$232,2)</f>
        <v>0</v>
      </c>
      <c r="AH244" s="699" cm="1">
        <f t="array" ref="AH244">INDEX($H244:$K244,0,MATCH(AH$235,$H$235:$K$235,0))*HLOOKUP(AH$234,$J$231:$R$232,2)</f>
        <v>0</v>
      </c>
      <c r="AI244" s="699" cm="1">
        <f t="array" ref="AI244">INDEX($H244:$K244,0,MATCH(AI$235,$H$235:$K$235,0))*HLOOKUP(AI$234,$J$231:$R$232,2)</f>
        <v>0</v>
      </c>
      <c r="AJ244" s="699" cm="1">
        <f t="array" ref="AJ244">INDEX($H244:$K244,0,MATCH(AJ$235,$H$235:$K$235,0))*HLOOKUP(AJ$234,$J$231:$R$232,2)</f>
        <v>0</v>
      </c>
      <c r="AK244" s="699" cm="1">
        <f t="array" ref="AK244">INDEX($H244:$K244,0,MATCH(AK$235,$H$235:$K$235,0))*HLOOKUP(AK$234,$J$231:$R$232,2)</f>
        <v>0</v>
      </c>
      <c r="AL244" s="699" cm="1">
        <f t="array" ref="AL244">INDEX($H244:$K244,0,MATCH(AL$235,$H$235:$K$235,0))*HLOOKUP(AL$234,$J$231:$R$232,2)</f>
        <v>0</v>
      </c>
      <c r="AM244" s="699" cm="1">
        <f t="array" ref="AM244">INDEX($H244:$K244,0,MATCH(AM$235,$H$235:$K$235,0))*HLOOKUP(AM$234,$J$231:$R$232,2)</f>
        <v>0</v>
      </c>
      <c r="AN244" s="699" cm="1">
        <f t="array" ref="AN244">INDEX($H244:$K244,0,MATCH(AN$235,$H$235:$K$235,0))*HLOOKUP(AN$234,$J$231:$R$232,2)</f>
        <v>0</v>
      </c>
      <c r="AO244" s="699" cm="1">
        <f t="array" ref="AO244">INDEX($H244:$K244,0,MATCH(AO$235,$H$235:$K$235,0))*HLOOKUP(AO$234,$J$231:$R$232,2)</f>
        <v>0</v>
      </c>
      <c r="AP244" s="699" cm="1">
        <f t="array" ref="AP244">INDEX($H244:$K244,0,MATCH(AP$235,$H$235:$K$235,0))*HLOOKUP(AP$234,$J$231:$R$232,2)</f>
        <v>0</v>
      </c>
      <c r="AQ244" s="699" cm="1">
        <f t="array" ref="AQ244">INDEX($H244:$K244,0,MATCH(AQ$235,$H$235:$K$235,0))*HLOOKUP(AQ$234,$J$231:$R$232,2)</f>
        <v>0</v>
      </c>
      <c r="AR244" s="699" cm="1">
        <f t="array" ref="AR244">INDEX($H244:$K244,0,MATCH(AR$235,$H$235:$K$235,0))*HLOOKUP(AR$234,$J$231:$R$232,2)</f>
        <v>0</v>
      </c>
      <c r="AS244" s="699" cm="1">
        <f t="array" ref="AS244">INDEX($H244:$K244,0,MATCH(AS$235,$H$235:$K$235,0))*HLOOKUP(AS$234,$J$231:$R$232,2)</f>
        <v>0</v>
      </c>
      <c r="AT244" s="699" cm="1">
        <f t="array" ref="AT244">INDEX($H244:$K244,0,MATCH(AT$235,$H$235:$K$235,0))*HLOOKUP(AT$234,$J$231:$R$232,2)</f>
        <v>0</v>
      </c>
      <c r="AU244" s="699" cm="1">
        <f t="array" ref="AU244">INDEX($H244:$K244,0,MATCH(AU$235,$H$235:$K$235,0))*HLOOKUP(AU$234,$J$231:$R$232,2)</f>
        <v>0</v>
      </c>
      <c r="AV244" s="193"/>
      <c r="AW244" s="193"/>
      <c r="AX244" s="16"/>
      <c r="AY244" s="8"/>
      <c r="AZ244" s="8"/>
      <c r="BA244" s="8"/>
    </row>
    <row r="245" spans="1:53" ht="14.5" outlineLevel="1" x14ac:dyDescent="0.35">
      <c r="A245" s="6"/>
      <c r="B245" s="7"/>
      <c r="C245" s="17"/>
      <c r="D245" s="17"/>
      <c r="E245" s="17"/>
      <c r="F245" s="26"/>
      <c r="G245" s="26" t="str">
        <f t="shared" si="58"/>
        <v>GGGC1OFa2</v>
      </c>
      <c r="H245" s="229">
        <v>0</v>
      </c>
      <c r="I245" s="229">
        <v>0</v>
      </c>
      <c r="J245" s="229">
        <v>0</v>
      </c>
      <c r="K245" s="229">
        <v>0</v>
      </c>
      <c r="L245" s="699" cm="1">
        <f t="array" ref="L245">INDEX($H245:$K245,0,MATCH(L$235,$H$235:$K$235,0))*HLOOKUP(L$234,$J$231:$R$232,2)</f>
        <v>0</v>
      </c>
      <c r="M245" s="699" cm="1">
        <f t="array" ref="M245">INDEX($H245:$K245,0,MATCH(M$235,$H$235:$K$235,0))*HLOOKUP(M$234,$J$231:$R$232,2)</f>
        <v>0</v>
      </c>
      <c r="N245" s="699" cm="1">
        <f t="array" ref="N245">INDEX($H245:$K245,0,MATCH(N$235,$H$235:$K$235,0))*HLOOKUP(N$234,$J$231:$R$232,2)</f>
        <v>0</v>
      </c>
      <c r="O245" s="699" cm="1">
        <f t="array" ref="O245">INDEX($H245:$K245,0,MATCH(O$235,$H$235:$K$235,0))*HLOOKUP(O$234,$J$231:$R$232,2)</f>
        <v>0</v>
      </c>
      <c r="P245" s="699" cm="1">
        <f t="array" ref="P245">INDEX($H245:$K245,0,MATCH(P$235,$H$235:$K$235,0))*HLOOKUP(P$234,$J$231:$R$232,2)</f>
        <v>0</v>
      </c>
      <c r="Q245" s="699" cm="1">
        <f t="array" ref="Q245">INDEX($H245:$K245,0,MATCH(Q$235,$H$235:$K$235,0))*HLOOKUP(Q$234,$J$231:$R$232,2)</f>
        <v>0</v>
      </c>
      <c r="R245" s="699" cm="1">
        <f t="array" ref="R245">INDEX($H245:$K245,0,MATCH(R$235,$H$235:$K$235,0))*HLOOKUP(R$234,$J$231:$R$232,2)</f>
        <v>0</v>
      </c>
      <c r="S245" s="699" cm="1">
        <f t="array" ref="S245">INDEX($H245:$K245,0,MATCH(S$235,$H$235:$K$235,0))*HLOOKUP(S$234,$J$231:$R$232,2)</f>
        <v>0</v>
      </c>
      <c r="T245" s="699" cm="1">
        <f t="array" ref="T245">INDEX($H245:$K245,0,MATCH(T$235,$H$235:$K$235,0))*HLOOKUP(T$234,$J$231:$R$232,2)</f>
        <v>0</v>
      </c>
      <c r="U245" s="699" cm="1">
        <f t="array" ref="U245">INDEX($H245:$K245,0,MATCH(U$235,$H$235:$K$235,0))*HLOOKUP(U$234,$J$231:$R$232,2)</f>
        <v>0</v>
      </c>
      <c r="V245" s="699" cm="1">
        <f t="array" ref="V245">INDEX($H245:$K245,0,MATCH(V$235,$H$235:$K$235,0))*HLOOKUP(V$234,$J$231:$R$232,2)</f>
        <v>0</v>
      </c>
      <c r="W245" s="699" cm="1">
        <f t="array" ref="W245">INDEX($H245:$K245,0,MATCH(W$235,$H$235:$K$235,0))*HLOOKUP(W$234,$J$231:$R$232,2)</f>
        <v>0</v>
      </c>
      <c r="X245" s="699" cm="1">
        <f t="array" ref="X245">INDEX($H245:$K245,0,MATCH(X$235,$H$235:$K$235,0))*HLOOKUP(X$234,$J$231:$R$232,2)</f>
        <v>0</v>
      </c>
      <c r="Y245" s="699" cm="1">
        <f t="array" ref="Y245">INDEX($H245:$K245,0,MATCH(Y$235,$H$235:$K$235,0))*HLOOKUP(Y$234,$J$231:$R$232,2)</f>
        <v>0</v>
      </c>
      <c r="Z245" s="699" cm="1">
        <f t="array" ref="Z245">INDEX($H245:$K245,0,MATCH(Z$235,$H$235:$K$235,0))*HLOOKUP(Z$234,$J$231:$R$232,2)</f>
        <v>0</v>
      </c>
      <c r="AA245" s="699" cm="1">
        <f t="array" ref="AA245">INDEX($H245:$K245,0,MATCH(AA$235,$H$235:$K$235,0))*HLOOKUP(AA$234,$J$231:$R$232,2)</f>
        <v>0</v>
      </c>
      <c r="AB245" s="699" cm="1">
        <f t="array" ref="AB245">INDEX($H245:$K245,0,MATCH(AB$235,$H$235:$K$235,0))*HLOOKUP(AB$234,$J$231:$R$232,2)</f>
        <v>0</v>
      </c>
      <c r="AC245" s="699" cm="1">
        <f t="array" ref="AC245">INDEX($H245:$K245,0,MATCH(AC$235,$H$235:$K$235,0))*HLOOKUP(AC$234,$J$231:$R$232,2)</f>
        <v>0</v>
      </c>
      <c r="AD245" s="699" cm="1">
        <f t="array" ref="AD245">INDEX($H245:$K245,0,MATCH(AD$235,$H$235:$K$235,0))*HLOOKUP(AD$234,$J$231:$R$232,2)</f>
        <v>0</v>
      </c>
      <c r="AE245" s="699" cm="1">
        <f t="array" ref="AE245">INDEX($H245:$K245,0,MATCH(AE$235,$H$235:$K$235,0))*HLOOKUP(AE$234,$J$231:$R$232,2)</f>
        <v>0</v>
      </c>
      <c r="AF245" s="699" cm="1">
        <f t="array" ref="AF245">INDEX($H245:$K245,0,MATCH(AF$235,$H$235:$K$235,0))*HLOOKUP(AF$234,$J$231:$R$232,2)</f>
        <v>0</v>
      </c>
      <c r="AG245" s="699" cm="1">
        <f t="array" ref="AG245">INDEX($H245:$K245,0,MATCH(AG$235,$H$235:$K$235,0))*HLOOKUP(AG$234,$J$231:$R$232,2)</f>
        <v>0</v>
      </c>
      <c r="AH245" s="699" cm="1">
        <f t="array" ref="AH245">INDEX($H245:$K245,0,MATCH(AH$235,$H$235:$K$235,0))*HLOOKUP(AH$234,$J$231:$R$232,2)</f>
        <v>0</v>
      </c>
      <c r="AI245" s="699" cm="1">
        <f t="array" ref="AI245">INDEX($H245:$K245,0,MATCH(AI$235,$H$235:$K$235,0))*HLOOKUP(AI$234,$J$231:$R$232,2)</f>
        <v>0</v>
      </c>
      <c r="AJ245" s="699" cm="1">
        <f t="array" ref="AJ245">INDEX($H245:$K245,0,MATCH(AJ$235,$H$235:$K$235,0))*HLOOKUP(AJ$234,$J$231:$R$232,2)</f>
        <v>0</v>
      </c>
      <c r="AK245" s="699" cm="1">
        <f t="array" ref="AK245">INDEX($H245:$K245,0,MATCH(AK$235,$H$235:$K$235,0))*HLOOKUP(AK$234,$J$231:$R$232,2)</f>
        <v>0</v>
      </c>
      <c r="AL245" s="699" cm="1">
        <f t="array" ref="AL245">INDEX($H245:$K245,0,MATCH(AL$235,$H$235:$K$235,0))*HLOOKUP(AL$234,$J$231:$R$232,2)</f>
        <v>0</v>
      </c>
      <c r="AM245" s="699" cm="1">
        <f t="array" ref="AM245">INDEX($H245:$K245,0,MATCH(AM$235,$H$235:$K$235,0))*HLOOKUP(AM$234,$J$231:$R$232,2)</f>
        <v>0</v>
      </c>
      <c r="AN245" s="699" cm="1">
        <f t="array" ref="AN245">INDEX($H245:$K245,0,MATCH(AN$235,$H$235:$K$235,0))*HLOOKUP(AN$234,$J$231:$R$232,2)</f>
        <v>0</v>
      </c>
      <c r="AO245" s="699" cm="1">
        <f t="array" ref="AO245">INDEX($H245:$K245,0,MATCH(AO$235,$H$235:$K$235,0))*HLOOKUP(AO$234,$J$231:$R$232,2)</f>
        <v>0</v>
      </c>
      <c r="AP245" s="699" cm="1">
        <f t="array" ref="AP245">INDEX($H245:$K245,0,MATCH(AP$235,$H$235:$K$235,0))*HLOOKUP(AP$234,$J$231:$R$232,2)</f>
        <v>0</v>
      </c>
      <c r="AQ245" s="699" cm="1">
        <f t="array" ref="AQ245">INDEX($H245:$K245,0,MATCH(AQ$235,$H$235:$K$235,0))*HLOOKUP(AQ$234,$J$231:$R$232,2)</f>
        <v>0</v>
      </c>
      <c r="AR245" s="699" cm="1">
        <f t="array" ref="AR245">INDEX($H245:$K245,0,MATCH(AR$235,$H$235:$K$235,0))*HLOOKUP(AR$234,$J$231:$R$232,2)</f>
        <v>0</v>
      </c>
      <c r="AS245" s="699" cm="1">
        <f t="array" ref="AS245">INDEX($H245:$K245,0,MATCH(AS$235,$H$235:$K$235,0))*HLOOKUP(AS$234,$J$231:$R$232,2)</f>
        <v>0</v>
      </c>
      <c r="AT245" s="699" cm="1">
        <f t="array" ref="AT245">INDEX($H245:$K245,0,MATCH(AT$235,$H$235:$K$235,0))*HLOOKUP(AT$234,$J$231:$R$232,2)</f>
        <v>0</v>
      </c>
      <c r="AU245" s="699" cm="1">
        <f t="array" ref="AU245">INDEX($H245:$K245,0,MATCH(AU$235,$H$235:$K$235,0))*HLOOKUP(AU$234,$J$231:$R$232,2)</f>
        <v>0</v>
      </c>
      <c r="AV245" s="193"/>
      <c r="AW245" s="193"/>
      <c r="AX245" s="16"/>
      <c r="AY245" s="8"/>
      <c r="AZ245" s="8"/>
      <c r="BA245" s="8"/>
    </row>
    <row r="246" spans="1:53" ht="14.5" outlineLevel="1" x14ac:dyDescent="0.35">
      <c r="A246" s="6"/>
      <c r="B246" s="7"/>
      <c r="C246" s="17"/>
      <c r="D246" s="17"/>
      <c r="E246" s="17"/>
      <c r="F246" s="26"/>
      <c r="G246" s="26" t="str">
        <f t="shared" si="58"/>
        <v>SPSPSPSPSPsp</v>
      </c>
      <c r="H246" s="229">
        <v>43</v>
      </c>
      <c r="I246" s="229">
        <v>0</v>
      </c>
      <c r="J246" s="229">
        <v>34</v>
      </c>
      <c r="K246" s="229">
        <v>0</v>
      </c>
      <c r="L246" s="699" cm="1">
        <f t="array" ref="L246">INDEX($H246:$K246,0,MATCH(L$235,$H$235:$K$235,0))*HLOOKUP(L$234,$J$231:$R$232,2)</f>
        <v>43</v>
      </c>
      <c r="M246" s="699" cm="1">
        <f t="array" ref="M246">INDEX($H246:$K246,0,MATCH(M$235,$H$235:$K$235,0))*HLOOKUP(M$234,$J$231:$R$232,2)</f>
        <v>0</v>
      </c>
      <c r="N246" s="699" cm="1">
        <f t="array" ref="N246">INDEX($H246:$K246,0,MATCH(N$235,$H$235:$K$235,0))*HLOOKUP(N$234,$J$231:$R$232,2)</f>
        <v>34</v>
      </c>
      <c r="O246" s="699" cm="1">
        <f t="array" ref="O246">INDEX($H246:$K246,0,MATCH(O$235,$H$235:$K$235,0))*HLOOKUP(O$234,$J$231:$R$232,2)</f>
        <v>0</v>
      </c>
      <c r="P246" s="699" cm="1">
        <f t="array" ref="P246">INDEX($H246:$K246,0,MATCH(P$235,$H$235:$K$235,0))*HLOOKUP(P$234,$J$231:$R$232,2)</f>
        <v>43</v>
      </c>
      <c r="Q246" s="699" cm="1">
        <f t="array" ref="Q246">INDEX($H246:$K246,0,MATCH(Q$235,$H$235:$K$235,0))*HLOOKUP(Q$234,$J$231:$R$232,2)</f>
        <v>0</v>
      </c>
      <c r="R246" s="699" cm="1">
        <f t="array" ref="R246">INDEX($H246:$K246,0,MATCH(R$235,$H$235:$K$235,0))*HLOOKUP(R$234,$J$231:$R$232,2)</f>
        <v>34</v>
      </c>
      <c r="S246" s="699" cm="1">
        <f t="array" ref="S246">INDEX($H246:$K246,0,MATCH(S$235,$H$235:$K$235,0))*HLOOKUP(S$234,$J$231:$R$232,2)</f>
        <v>0</v>
      </c>
      <c r="T246" s="699" cm="1">
        <f t="array" ref="T246">INDEX($H246:$K246,0,MATCH(T$235,$H$235:$K$235,0))*HLOOKUP(T$234,$J$231:$R$232,2)</f>
        <v>43</v>
      </c>
      <c r="U246" s="699" cm="1">
        <f t="array" ref="U246">INDEX($H246:$K246,0,MATCH(U$235,$H$235:$K$235,0))*HLOOKUP(U$234,$J$231:$R$232,2)</f>
        <v>0</v>
      </c>
      <c r="V246" s="699" cm="1">
        <f t="array" ref="V246">INDEX($H246:$K246,0,MATCH(V$235,$H$235:$K$235,0))*HLOOKUP(V$234,$J$231:$R$232,2)</f>
        <v>34</v>
      </c>
      <c r="W246" s="699" cm="1">
        <f t="array" ref="W246">INDEX($H246:$K246,0,MATCH(W$235,$H$235:$K$235,0))*HLOOKUP(W$234,$J$231:$R$232,2)</f>
        <v>0</v>
      </c>
      <c r="X246" s="699" cm="1">
        <f t="array" ref="X246">INDEX($H246:$K246,0,MATCH(X$235,$H$235:$K$235,0))*HLOOKUP(X$234,$J$231:$R$232,2)</f>
        <v>43</v>
      </c>
      <c r="Y246" s="699" cm="1">
        <f t="array" ref="Y246">INDEX($H246:$K246,0,MATCH(Y$235,$H$235:$K$235,0))*HLOOKUP(Y$234,$J$231:$R$232,2)</f>
        <v>0</v>
      </c>
      <c r="Z246" s="699" cm="1">
        <f t="array" ref="Z246">INDEX($H246:$K246,0,MATCH(Z$235,$H$235:$K$235,0))*HLOOKUP(Z$234,$J$231:$R$232,2)</f>
        <v>34</v>
      </c>
      <c r="AA246" s="699" cm="1">
        <f t="array" ref="AA246">INDEX($H246:$K246,0,MATCH(AA$235,$H$235:$K$235,0))*HLOOKUP(AA$234,$J$231:$R$232,2)</f>
        <v>0</v>
      </c>
      <c r="AB246" s="699" cm="1">
        <f t="array" ref="AB246">INDEX($H246:$K246,0,MATCH(AB$235,$H$235:$K$235,0))*HLOOKUP(AB$234,$J$231:$R$232,2)</f>
        <v>43</v>
      </c>
      <c r="AC246" s="699" cm="1">
        <f t="array" ref="AC246">INDEX($H246:$K246,0,MATCH(AC$235,$H$235:$K$235,0))*HLOOKUP(AC$234,$J$231:$R$232,2)</f>
        <v>0</v>
      </c>
      <c r="AD246" s="699" cm="1">
        <f t="array" ref="AD246">INDEX($H246:$K246,0,MATCH(AD$235,$H$235:$K$235,0))*HLOOKUP(AD$234,$J$231:$R$232,2)</f>
        <v>34</v>
      </c>
      <c r="AE246" s="699" cm="1">
        <f t="array" ref="AE246">INDEX($H246:$K246,0,MATCH(AE$235,$H$235:$K$235,0))*HLOOKUP(AE$234,$J$231:$R$232,2)</f>
        <v>0</v>
      </c>
      <c r="AF246" s="699" cm="1">
        <f t="array" ref="AF246">INDEX($H246:$K246,0,MATCH(AF$235,$H$235:$K$235,0))*HLOOKUP(AF$234,$J$231:$R$232,2)</f>
        <v>43</v>
      </c>
      <c r="AG246" s="699" cm="1">
        <f t="array" ref="AG246">INDEX($H246:$K246,0,MATCH(AG$235,$H$235:$K$235,0))*HLOOKUP(AG$234,$J$231:$R$232,2)</f>
        <v>0</v>
      </c>
      <c r="AH246" s="699" cm="1">
        <f t="array" ref="AH246">INDEX($H246:$K246,0,MATCH(AH$235,$H$235:$K$235,0))*HLOOKUP(AH$234,$J$231:$R$232,2)</f>
        <v>34</v>
      </c>
      <c r="AI246" s="699" cm="1">
        <f t="array" ref="AI246">INDEX($H246:$K246,0,MATCH(AI$235,$H$235:$K$235,0))*HLOOKUP(AI$234,$J$231:$R$232,2)</f>
        <v>0</v>
      </c>
      <c r="AJ246" s="699" cm="1">
        <f t="array" ref="AJ246">INDEX($H246:$K246,0,MATCH(AJ$235,$H$235:$K$235,0))*HLOOKUP(AJ$234,$J$231:$R$232,2)</f>
        <v>43</v>
      </c>
      <c r="AK246" s="699" cm="1">
        <f t="array" ref="AK246">INDEX($H246:$K246,0,MATCH(AK$235,$H$235:$K$235,0))*HLOOKUP(AK$234,$J$231:$R$232,2)</f>
        <v>0</v>
      </c>
      <c r="AL246" s="699" cm="1">
        <f t="array" ref="AL246">INDEX($H246:$K246,0,MATCH(AL$235,$H$235:$K$235,0))*HLOOKUP(AL$234,$J$231:$R$232,2)</f>
        <v>34</v>
      </c>
      <c r="AM246" s="699" cm="1">
        <f t="array" ref="AM246">INDEX($H246:$K246,0,MATCH(AM$235,$H$235:$K$235,0))*HLOOKUP(AM$234,$J$231:$R$232,2)</f>
        <v>0</v>
      </c>
      <c r="AN246" s="699" cm="1">
        <f t="array" ref="AN246">INDEX($H246:$K246,0,MATCH(AN$235,$H$235:$K$235,0))*HLOOKUP(AN$234,$J$231:$R$232,2)</f>
        <v>43</v>
      </c>
      <c r="AO246" s="699" cm="1">
        <f t="array" ref="AO246">INDEX($H246:$K246,0,MATCH(AO$235,$H$235:$K$235,0))*HLOOKUP(AO$234,$J$231:$R$232,2)</f>
        <v>0</v>
      </c>
      <c r="AP246" s="699" cm="1">
        <f t="array" ref="AP246">INDEX($H246:$K246,0,MATCH(AP$235,$H$235:$K$235,0))*HLOOKUP(AP$234,$J$231:$R$232,2)</f>
        <v>34</v>
      </c>
      <c r="AQ246" s="699" cm="1">
        <f t="array" ref="AQ246">INDEX($H246:$K246,0,MATCH(AQ$235,$H$235:$K$235,0))*HLOOKUP(AQ$234,$J$231:$R$232,2)</f>
        <v>0</v>
      </c>
      <c r="AR246" s="699" cm="1">
        <f t="array" ref="AR246">INDEX($H246:$K246,0,MATCH(AR$235,$H$235:$K$235,0))*HLOOKUP(AR$234,$J$231:$R$232,2)</f>
        <v>43</v>
      </c>
      <c r="AS246" s="699" cm="1">
        <f t="array" ref="AS246">INDEX($H246:$K246,0,MATCH(AS$235,$H$235:$K$235,0))*HLOOKUP(AS$234,$J$231:$R$232,2)</f>
        <v>0</v>
      </c>
      <c r="AT246" s="699" cm="1">
        <f t="array" ref="AT246">INDEX($H246:$K246,0,MATCH(AT$235,$H$235:$K$235,0))*HLOOKUP(AT$234,$J$231:$R$232,2)</f>
        <v>34</v>
      </c>
      <c r="AU246" s="699" cm="1">
        <f t="array" ref="AU246">INDEX($H246:$K246,0,MATCH(AU$235,$H$235:$K$235,0))*HLOOKUP(AU$234,$J$231:$R$232,2)</f>
        <v>0</v>
      </c>
      <c r="AV246" s="193"/>
      <c r="AW246" s="193"/>
      <c r="AX246" s="16"/>
      <c r="AY246" s="8"/>
      <c r="AZ246" s="8"/>
      <c r="BA246" s="8"/>
    </row>
    <row r="247" spans="1:53" ht="14.5" outlineLevel="1" x14ac:dyDescent="0.35">
      <c r="A247" s="6"/>
      <c r="B247" s="7"/>
      <c r="C247" s="17"/>
      <c r="D247" s="17"/>
      <c r="E247" s="17"/>
      <c r="F247" s="26"/>
      <c r="G247" s="26"/>
      <c r="I247" s="26"/>
      <c r="J247" s="26"/>
      <c r="K247" s="26"/>
      <c r="L247" s="26"/>
      <c r="M247" s="26"/>
      <c r="N247" s="26"/>
      <c r="O247" s="26"/>
      <c r="P247" s="26"/>
      <c r="Q247" s="26"/>
      <c r="R247" s="26"/>
      <c r="S247" s="26"/>
      <c r="T247" s="26"/>
      <c r="U247" s="26"/>
      <c r="V247" s="26"/>
      <c r="W247" s="26"/>
      <c r="X247" s="26"/>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6"/>
      <c r="AY247" s="8"/>
      <c r="AZ247" s="8"/>
      <c r="BA247" s="8"/>
    </row>
    <row r="248" spans="1:53" ht="14.5" outlineLevel="1" x14ac:dyDescent="0.35">
      <c r="A248" s="6"/>
      <c r="B248" s="7"/>
      <c r="C248" s="17"/>
      <c r="D248" s="17"/>
      <c r="E248" s="17"/>
      <c r="F248" s="26"/>
      <c r="G248" s="26"/>
      <c r="I248" s="26"/>
      <c r="J248" s="26"/>
      <c r="K248" s="26"/>
      <c r="L248" s="26"/>
      <c r="M248" s="26"/>
      <c r="N248" s="26"/>
      <c r="O248" s="26"/>
      <c r="P248" s="26"/>
      <c r="Q248" s="26"/>
      <c r="R248" s="26"/>
      <c r="S248" s="26"/>
      <c r="T248" s="26"/>
      <c r="U248" s="26"/>
      <c r="V248" s="26"/>
      <c r="W248" s="26"/>
      <c r="X248" s="26"/>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6"/>
      <c r="AY248" s="8"/>
      <c r="AZ248" s="8"/>
      <c r="BA248" s="8"/>
    </row>
    <row r="249" spans="1:53" ht="14.5" outlineLevel="1" x14ac:dyDescent="0.35">
      <c r="A249" s="6"/>
      <c r="B249" s="7"/>
      <c r="C249" s="17"/>
      <c r="D249" s="17"/>
      <c r="E249" s="17"/>
      <c r="F249" s="26"/>
      <c r="G249" s="503" t="s">
        <v>786</v>
      </c>
      <c r="J249" s="697" t="s">
        <v>385</v>
      </c>
      <c r="K249" s="697" t="s">
        <v>775</v>
      </c>
      <c r="L249" s="697" t="s">
        <v>776</v>
      </c>
      <c r="M249" s="697" t="s">
        <v>777</v>
      </c>
      <c r="N249" s="697" t="s">
        <v>778</v>
      </c>
      <c r="O249" s="697" t="s">
        <v>779</v>
      </c>
      <c r="P249" s="697" t="s">
        <v>780</v>
      </c>
      <c r="Q249" s="697" t="s">
        <v>781</v>
      </c>
      <c r="R249" s="697" t="s">
        <v>782</v>
      </c>
      <c r="S249" s="26"/>
      <c r="T249" s="26"/>
      <c r="U249" s="26"/>
      <c r="V249" s="26"/>
      <c r="W249" s="26"/>
      <c r="X249" s="26"/>
      <c r="Y249" s="193"/>
      <c r="Z249" s="193"/>
      <c r="AA249" s="193"/>
      <c r="AB249" s="193"/>
      <c r="AC249" s="193"/>
      <c r="AD249" s="193"/>
      <c r="AE249" s="193"/>
      <c r="AF249" s="193"/>
      <c r="AG249" s="193"/>
      <c r="AH249" s="193"/>
      <c r="AI249" s="193"/>
      <c r="AJ249" s="193"/>
      <c r="AK249" s="193"/>
      <c r="AL249" s="193"/>
      <c r="AM249" s="193"/>
      <c r="AN249" s="193"/>
      <c r="AO249" s="193"/>
      <c r="AP249" s="193"/>
      <c r="AQ249" s="193"/>
      <c r="AR249" s="193"/>
      <c r="AS249" s="193"/>
      <c r="AT249" s="193"/>
      <c r="AU249" s="193"/>
      <c r="AV249" s="193"/>
      <c r="AW249" s="193"/>
      <c r="AX249" s="16"/>
      <c r="AY249" s="8"/>
      <c r="AZ249" s="8"/>
      <c r="BA249" s="8"/>
    </row>
    <row r="250" spans="1:53" ht="14.5" outlineLevel="1" x14ac:dyDescent="0.35">
      <c r="A250" s="6"/>
      <c r="B250" s="7"/>
      <c r="C250" s="17"/>
      <c r="D250" s="17"/>
      <c r="E250" s="17"/>
      <c r="F250" s="26"/>
      <c r="G250" s="503"/>
      <c r="I250" t="s">
        <v>1028</v>
      </c>
      <c r="J250" s="698">
        <v>1</v>
      </c>
      <c r="K250" s="698">
        <v>1</v>
      </c>
      <c r="L250" s="698">
        <v>1</v>
      </c>
      <c r="M250" s="698">
        <v>1</v>
      </c>
      <c r="N250" s="698">
        <v>1</v>
      </c>
      <c r="O250" s="698">
        <v>1</v>
      </c>
      <c r="P250" s="698">
        <v>1</v>
      </c>
      <c r="Q250" s="698">
        <v>1</v>
      </c>
      <c r="R250" s="698">
        <v>1</v>
      </c>
      <c r="S250" s="26"/>
      <c r="T250" s="26"/>
      <c r="U250" s="26"/>
      <c r="V250" s="26"/>
      <c r="W250" s="26"/>
      <c r="X250" s="26"/>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6"/>
      <c r="AY250" s="8"/>
      <c r="AZ250" s="8"/>
      <c r="BA250" s="8"/>
    </row>
    <row r="251" spans="1:53" ht="14.5" outlineLevel="1" x14ac:dyDescent="0.35">
      <c r="A251" s="6"/>
      <c r="B251" s="7"/>
      <c r="C251" s="17"/>
      <c r="D251" s="17"/>
      <c r="E251" s="17"/>
      <c r="F251" s="26"/>
      <c r="G251" s="503"/>
      <c r="I251" s="26"/>
      <c r="J251" s="26"/>
      <c r="K251" s="26"/>
      <c r="L251" s="26"/>
      <c r="M251" s="26"/>
      <c r="N251" s="26"/>
      <c r="O251" s="26"/>
      <c r="P251" s="26"/>
      <c r="Q251" s="26"/>
      <c r="R251" s="26"/>
      <c r="S251" s="26"/>
      <c r="T251" s="26"/>
      <c r="U251" s="26"/>
      <c r="V251" s="26"/>
      <c r="W251" s="26"/>
      <c r="X251" s="26"/>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6"/>
      <c r="AY251" s="8"/>
      <c r="AZ251" s="8"/>
      <c r="BA251" s="8"/>
    </row>
    <row r="252" spans="1:53" ht="14.5" outlineLevel="1" x14ac:dyDescent="0.35">
      <c r="A252" s="6"/>
      <c r="B252" s="7"/>
      <c r="C252" s="17"/>
      <c r="D252" s="17"/>
      <c r="E252" s="17"/>
      <c r="F252" s="26"/>
      <c r="G252" s="26" t="s">
        <v>788</v>
      </c>
      <c r="H252" t="s">
        <v>802</v>
      </c>
      <c r="I252" t="s">
        <v>802</v>
      </c>
      <c r="J252" t="s">
        <v>802</v>
      </c>
      <c r="K252" t="s">
        <v>802</v>
      </c>
      <c r="L252" t="s">
        <v>385</v>
      </c>
      <c r="M252" t="s">
        <v>385</v>
      </c>
      <c r="N252" t="s">
        <v>385</v>
      </c>
      <c r="O252" t="s">
        <v>385</v>
      </c>
      <c r="P252" t="s">
        <v>775</v>
      </c>
      <c r="Q252" t="s">
        <v>775</v>
      </c>
      <c r="R252" t="s">
        <v>775</v>
      </c>
      <c r="S252" t="s">
        <v>775</v>
      </c>
      <c r="T252" t="s">
        <v>776</v>
      </c>
      <c r="U252" t="s">
        <v>776</v>
      </c>
      <c r="V252" t="s">
        <v>776</v>
      </c>
      <c r="W252" t="s">
        <v>776</v>
      </c>
      <c r="X252" t="s">
        <v>777</v>
      </c>
      <c r="Y252" t="s">
        <v>777</v>
      </c>
      <c r="Z252" t="s">
        <v>777</v>
      </c>
      <c r="AA252" t="s">
        <v>777</v>
      </c>
      <c r="AB252" t="s">
        <v>778</v>
      </c>
      <c r="AC252" t="s">
        <v>778</v>
      </c>
      <c r="AD252" t="s">
        <v>778</v>
      </c>
      <c r="AE252" t="s">
        <v>778</v>
      </c>
      <c r="AF252" t="s">
        <v>779</v>
      </c>
      <c r="AG252" t="s">
        <v>779</v>
      </c>
      <c r="AH252" t="s">
        <v>779</v>
      </c>
      <c r="AI252" t="s">
        <v>779</v>
      </c>
      <c r="AJ252" t="s">
        <v>780</v>
      </c>
      <c r="AK252" t="s">
        <v>780</v>
      </c>
      <c r="AL252" t="s">
        <v>780</v>
      </c>
      <c r="AM252" t="s">
        <v>780</v>
      </c>
      <c r="AN252" t="s">
        <v>781</v>
      </c>
      <c r="AO252" t="s">
        <v>781</v>
      </c>
      <c r="AP252" t="s">
        <v>781</v>
      </c>
      <c r="AQ252" t="s">
        <v>781</v>
      </c>
      <c r="AR252" t="s">
        <v>782</v>
      </c>
      <c r="AS252" t="s">
        <v>782</v>
      </c>
      <c r="AT252" t="s">
        <v>782</v>
      </c>
      <c r="AU252" t="s">
        <v>782</v>
      </c>
      <c r="AV252" s="193"/>
      <c r="AW252" s="193"/>
      <c r="AX252" s="16"/>
      <c r="AY252" s="8"/>
      <c r="AZ252" s="8"/>
      <c r="BA252" s="8"/>
    </row>
    <row r="253" spans="1:53" ht="14.5" outlineLevel="1" x14ac:dyDescent="0.35">
      <c r="A253" s="6"/>
      <c r="B253" s="7"/>
      <c r="C253" s="17"/>
      <c r="D253" s="17"/>
      <c r="E253" s="17"/>
      <c r="F253" s="26"/>
      <c r="G253" s="26" t="s">
        <v>789</v>
      </c>
      <c r="H253" t="s">
        <v>752</v>
      </c>
      <c r="I253" t="s">
        <v>1161</v>
      </c>
      <c r="J253" t="s">
        <v>1162</v>
      </c>
      <c r="K253" t="s">
        <v>754</v>
      </c>
      <c r="L253" t="str">
        <f>H253</f>
        <v>early</v>
      </c>
      <c r="M253" t="str">
        <f t="shared" ref="M253:AU253" si="59">I253</f>
        <v>at_seeding</v>
      </c>
      <c r="N253" t="str">
        <f t="shared" si="59"/>
        <v>mid</v>
      </c>
      <c r="O253" t="str">
        <f t="shared" si="59"/>
        <v>late</v>
      </c>
      <c r="P253" t="str">
        <f t="shared" si="59"/>
        <v>early</v>
      </c>
      <c r="Q253" t="str">
        <f t="shared" si="59"/>
        <v>at_seeding</v>
      </c>
      <c r="R253" t="str">
        <f t="shared" si="59"/>
        <v>mid</v>
      </c>
      <c r="S253" t="str">
        <f t="shared" si="59"/>
        <v>late</v>
      </c>
      <c r="T253" t="str">
        <f t="shared" si="59"/>
        <v>early</v>
      </c>
      <c r="U253" t="str">
        <f t="shared" si="59"/>
        <v>at_seeding</v>
      </c>
      <c r="V253" t="str">
        <f t="shared" si="59"/>
        <v>mid</v>
      </c>
      <c r="W253" t="str">
        <f t="shared" si="59"/>
        <v>late</v>
      </c>
      <c r="X253" t="str">
        <f t="shared" si="59"/>
        <v>early</v>
      </c>
      <c r="Y253" t="str">
        <f t="shared" si="59"/>
        <v>at_seeding</v>
      </c>
      <c r="Z253" t="str">
        <f t="shared" si="59"/>
        <v>mid</v>
      </c>
      <c r="AA253" t="str">
        <f t="shared" si="59"/>
        <v>late</v>
      </c>
      <c r="AB253" t="str">
        <f t="shared" si="59"/>
        <v>early</v>
      </c>
      <c r="AC253" t="str">
        <f t="shared" si="59"/>
        <v>at_seeding</v>
      </c>
      <c r="AD253" t="str">
        <f t="shared" si="59"/>
        <v>mid</v>
      </c>
      <c r="AE253" t="str">
        <f t="shared" si="59"/>
        <v>late</v>
      </c>
      <c r="AF253" t="str">
        <f t="shared" si="59"/>
        <v>early</v>
      </c>
      <c r="AG253" t="str">
        <f t="shared" si="59"/>
        <v>at_seeding</v>
      </c>
      <c r="AH253" t="str">
        <f t="shared" si="59"/>
        <v>mid</v>
      </c>
      <c r="AI253" t="str">
        <f t="shared" si="59"/>
        <v>late</v>
      </c>
      <c r="AJ253" t="str">
        <f t="shared" si="59"/>
        <v>early</v>
      </c>
      <c r="AK253" t="str">
        <f t="shared" si="59"/>
        <v>at_seeding</v>
      </c>
      <c r="AL253" t="str">
        <f t="shared" si="59"/>
        <v>mid</v>
      </c>
      <c r="AM253" t="str">
        <f t="shared" si="59"/>
        <v>late</v>
      </c>
      <c r="AN253" t="str">
        <f t="shared" si="59"/>
        <v>early</v>
      </c>
      <c r="AO253" t="str">
        <f t="shared" si="59"/>
        <v>at_seeding</v>
      </c>
      <c r="AP253" t="str">
        <f t="shared" si="59"/>
        <v>mid</v>
      </c>
      <c r="AQ253" t="str">
        <f t="shared" si="59"/>
        <v>late</v>
      </c>
      <c r="AR253" t="str">
        <f t="shared" si="59"/>
        <v>early</v>
      </c>
      <c r="AS253" t="str">
        <f t="shared" si="59"/>
        <v>at_seeding</v>
      </c>
      <c r="AT253" t="str">
        <f t="shared" si="59"/>
        <v>mid</v>
      </c>
      <c r="AU253" t="str">
        <f t="shared" si="59"/>
        <v>late</v>
      </c>
      <c r="AV253" s="193"/>
      <c r="AW253" s="193"/>
      <c r="AX253" s="16"/>
      <c r="AY253" s="8"/>
      <c r="AZ253" s="8"/>
      <c r="BA253" s="8"/>
    </row>
    <row r="254" spans="1:53" ht="14.5" outlineLevel="1" x14ac:dyDescent="0.35">
      <c r="A254" s="6"/>
      <c r="B254" s="7"/>
      <c r="C254" s="17"/>
      <c r="D254" s="17"/>
      <c r="E254" s="17"/>
      <c r="F254" s="26"/>
      <c r="G254" s="26" t="str">
        <f t="shared" ref="G254:G264" si="60">_xlfn.CONCAT(H160:M160)</f>
        <v>AAAA2A1a</v>
      </c>
      <c r="H254" s="229">
        <f t="shared" ref="H254:K264" si="61">IF(H236&gt;0,1,0)</f>
        <v>1</v>
      </c>
      <c r="I254" s="229">
        <f t="shared" si="61"/>
        <v>0</v>
      </c>
      <c r="J254" s="229">
        <f t="shared" si="61"/>
        <v>1</v>
      </c>
      <c r="K254" s="229">
        <f t="shared" si="61"/>
        <v>0</v>
      </c>
      <c r="L254" s="699" cm="1">
        <f t="array" ref="L254">INDEX($H254:$K254,0,MATCH(L$253,$H$253:$K$253,0))*HLOOKUP(L$252,$J$249:$R$250,2)</f>
        <v>1</v>
      </c>
      <c r="M254" s="699" cm="1">
        <f t="array" ref="M254">INDEX($H254:$K254,0,MATCH(M$253,$H$253:$K$253,0))*HLOOKUP(M$252,$J$249:$R$250,2)</f>
        <v>0</v>
      </c>
      <c r="N254" s="699" cm="1">
        <f t="array" ref="N254">INDEX($H254:$K254,0,MATCH(N$253,$H$253:$K$253,0))*HLOOKUP(N$252,$J$249:$R$250,2)</f>
        <v>1</v>
      </c>
      <c r="O254" s="699" cm="1">
        <f t="array" ref="O254">INDEX($H254:$K254,0,MATCH(O$253,$H$253:$K$253,0))*HLOOKUP(O$252,$J$249:$R$250,2)</f>
        <v>0</v>
      </c>
      <c r="P254" s="699" cm="1">
        <f t="array" ref="P254">INDEX($H254:$K254,0,MATCH(P$253,$H$253:$K$253,0))*HLOOKUP(P$252,$J$249:$R$250,2)</f>
        <v>1</v>
      </c>
      <c r="Q254" s="699" cm="1">
        <f t="array" ref="Q254">INDEX($H254:$K254,0,MATCH(Q$253,$H$253:$K$253,0))*HLOOKUP(Q$252,$J$249:$R$250,2)</f>
        <v>0</v>
      </c>
      <c r="R254" s="699" cm="1">
        <f t="array" ref="R254">INDEX($H254:$K254,0,MATCH(R$253,$H$253:$K$253,0))*HLOOKUP(R$252,$J$249:$R$250,2)</f>
        <v>1</v>
      </c>
      <c r="S254" s="699" cm="1">
        <f t="array" ref="S254">INDEX($H254:$K254,0,MATCH(S$253,$H$253:$K$253,0))*HLOOKUP(S$252,$J$249:$R$250,2)</f>
        <v>0</v>
      </c>
      <c r="T254" s="699" cm="1">
        <f t="array" ref="T254">INDEX($H254:$K254,0,MATCH(T$253,$H$253:$K$253,0))*HLOOKUP(T$252,$J$249:$R$250,2)</f>
        <v>1</v>
      </c>
      <c r="U254" s="699" cm="1">
        <f t="array" ref="U254">INDEX($H254:$K254,0,MATCH(U$253,$H$253:$K$253,0))*HLOOKUP(U$252,$J$249:$R$250,2)</f>
        <v>0</v>
      </c>
      <c r="V254" s="699" cm="1">
        <f t="array" ref="V254">INDEX($H254:$K254,0,MATCH(V$253,$H$253:$K$253,0))*HLOOKUP(V$252,$J$249:$R$250,2)</f>
        <v>1</v>
      </c>
      <c r="W254" s="699" cm="1">
        <f t="array" ref="W254">INDEX($H254:$K254,0,MATCH(W$253,$H$253:$K$253,0))*HLOOKUP(W$252,$J$249:$R$250,2)</f>
        <v>0</v>
      </c>
      <c r="X254" s="699" cm="1">
        <f t="array" ref="X254">INDEX($H254:$K254,0,MATCH(X$253,$H$253:$K$253,0))*HLOOKUP(X$252,$J$249:$R$250,2)</f>
        <v>1</v>
      </c>
      <c r="Y254" s="699" cm="1">
        <f t="array" ref="Y254">INDEX($H254:$K254,0,MATCH(Y$253,$H$253:$K$253,0))*HLOOKUP(Y$252,$J$249:$R$250,2)</f>
        <v>0</v>
      </c>
      <c r="Z254" s="699" cm="1">
        <f t="array" ref="Z254">INDEX($H254:$K254,0,MATCH(Z$253,$H$253:$K$253,0))*HLOOKUP(Z$252,$J$249:$R$250,2)</f>
        <v>1</v>
      </c>
      <c r="AA254" s="699" cm="1">
        <f t="array" ref="AA254">INDEX($H254:$K254,0,MATCH(AA$253,$H$253:$K$253,0))*HLOOKUP(AA$252,$J$249:$R$250,2)</f>
        <v>0</v>
      </c>
      <c r="AB254" s="699" cm="1">
        <f t="array" ref="AB254">INDEX($H254:$K254,0,MATCH(AB$253,$H$253:$K$253,0))*HLOOKUP(AB$252,$J$249:$R$250,2)</f>
        <v>1</v>
      </c>
      <c r="AC254" s="699" cm="1">
        <f t="array" ref="AC254">INDEX($H254:$K254,0,MATCH(AC$253,$H$253:$K$253,0))*HLOOKUP(AC$252,$J$249:$R$250,2)</f>
        <v>0</v>
      </c>
      <c r="AD254" s="699" cm="1">
        <f t="array" ref="AD254">INDEX($H254:$K254,0,MATCH(AD$253,$H$253:$K$253,0))*HLOOKUP(AD$252,$J$249:$R$250,2)</f>
        <v>1</v>
      </c>
      <c r="AE254" s="699" cm="1">
        <f t="array" ref="AE254">INDEX($H254:$K254,0,MATCH(AE$253,$H$253:$K$253,0))*HLOOKUP(AE$252,$J$249:$R$250,2)</f>
        <v>0</v>
      </c>
      <c r="AF254" s="699" cm="1">
        <f t="array" ref="AF254">INDEX($H254:$K254,0,MATCH(AF$253,$H$253:$K$253,0))*HLOOKUP(AF$252,$J$249:$R$250,2)</f>
        <v>1</v>
      </c>
      <c r="AG254" s="699" cm="1">
        <f t="array" ref="AG254">INDEX($H254:$K254,0,MATCH(AG$253,$H$253:$K$253,0))*HLOOKUP(AG$252,$J$249:$R$250,2)</f>
        <v>0</v>
      </c>
      <c r="AH254" s="699" cm="1">
        <f t="array" ref="AH254">INDEX($H254:$K254,0,MATCH(AH$253,$H$253:$K$253,0))*HLOOKUP(AH$252,$J$249:$R$250,2)</f>
        <v>1</v>
      </c>
      <c r="AI254" s="699" cm="1">
        <f t="array" ref="AI254">INDEX($H254:$K254,0,MATCH(AI$253,$H$253:$K$253,0))*HLOOKUP(AI$252,$J$249:$R$250,2)</f>
        <v>0</v>
      </c>
      <c r="AJ254" s="699" cm="1">
        <f t="array" ref="AJ254">INDEX($H254:$K254,0,MATCH(AJ$253,$H$253:$K$253,0))*HLOOKUP(AJ$252,$J$249:$R$250,2)</f>
        <v>1</v>
      </c>
      <c r="AK254" s="699" cm="1">
        <f t="array" ref="AK254">INDEX($H254:$K254,0,MATCH(AK$253,$H$253:$K$253,0))*HLOOKUP(AK$252,$J$249:$R$250,2)</f>
        <v>0</v>
      </c>
      <c r="AL254" s="699" cm="1">
        <f t="array" ref="AL254">INDEX($H254:$K254,0,MATCH(AL$253,$H$253:$K$253,0))*HLOOKUP(AL$252,$J$249:$R$250,2)</f>
        <v>1</v>
      </c>
      <c r="AM254" s="699" cm="1">
        <f t="array" ref="AM254">INDEX($H254:$K254,0,MATCH(AM$253,$H$253:$K$253,0))*HLOOKUP(AM$252,$J$249:$R$250,2)</f>
        <v>0</v>
      </c>
      <c r="AN254" s="699" cm="1">
        <f t="array" ref="AN254">INDEX($H254:$K254,0,MATCH(AN$253,$H$253:$K$253,0))*HLOOKUP(AN$252,$J$249:$R$250,2)</f>
        <v>1</v>
      </c>
      <c r="AO254" s="699" cm="1">
        <f t="array" ref="AO254">INDEX($H254:$K254,0,MATCH(AO$253,$H$253:$K$253,0))*HLOOKUP(AO$252,$J$249:$R$250,2)</f>
        <v>0</v>
      </c>
      <c r="AP254" s="699" cm="1">
        <f t="array" ref="AP254">INDEX($H254:$K254,0,MATCH(AP$253,$H$253:$K$253,0))*HLOOKUP(AP$252,$J$249:$R$250,2)</f>
        <v>1</v>
      </c>
      <c r="AQ254" s="699" cm="1">
        <f t="array" ref="AQ254">INDEX($H254:$K254,0,MATCH(AQ$253,$H$253:$K$253,0))*HLOOKUP(AQ$252,$J$249:$R$250,2)</f>
        <v>0</v>
      </c>
      <c r="AR254" s="699" cm="1">
        <f t="array" ref="AR254">INDEX($H254:$K254,0,MATCH(AR$253,$H$253:$K$253,0))*HLOOKUP(AR$252,$J$249:$R$250,2)</f>
        <v>1</v>
      </c>
      <c r="AS254" s="699" cm="1">
        <f t="array" ref="AS254">INDEX($H254:$K254,0,MATCH(AS$253,$H$253:$K$253,0))*HLOOKUP(AS$252,$J$249:$R$250,2)</f>
        <v>0</v>
      </c>
      <c r="AT254" s="699" cm="1">
        <f t="array" ref="AT254">INDEX($H254:$K254,0,MATCH(AT$253,$H$253:$K$253,0))*HLOOKUP(AT$252,$J$249:$R$250,2)</f>
        <v>1</v>
      </c>
      <c r="AU254" s="699" cm="1">
        <f t="array" ref="AU254">INDEX($H254:$K254,0,MATCH(AU$253,$H$253:$K$253,0))*HLOOKUP(AU$252,$J$249:$R$250,2)</f>
        <v>0</v>
      </c>
      <c r="AV254" s="193"/>
      <c r="AW254" s="193"/>
      <c r="AX254" s="16"/>
      <c r="AY254" s="8"/>
      <c r="AZ254" s="8"/>
      <c r="BA254" s="8"/>
    </row>
    <row r="255" spans="1:53" ht="14.5" outlineLevel="1" x14ac:dyDescent="0.35">
      <c r="A255" s="6"/>
      <c r="B255" s="7"/>
      <c r="C255" s="17"/>
      <c r="D255" s="17"/>
      <c r="E255" s="17"/>
      <c r="F255" s="26"/>
      <c r="G255" s="26" t="str">
        <f t="shared" si="60"/>
        <v>GGGGAg1a2</v>
      </c>
      <c r="H255" s="229">
        <f t="shared" si="61"/>
        <v>0</v>
      </c>
      <c r="I255" s="229">
        <f t="shared" si="61"/>
        <v>0</v>
      </c>
      <c r="J255" s="229">
        <f t="shared" si="61"/>
        <v>0</v>
      </c>
      <c r="K255" s="229">
        <f t="shared" si="61"/>
        <v>0</v>
      </c>
      <c r="L255" s="699" cm="1">
        <f t="array" ref="L255">INDEX($H255:$K255,0,MATCH(L$253,$H$253:$K$253,0))*HLOOKUP(L$252,$J$249:$R$250,2)</f>
        <v>0</v>
      </c>
      <c r="M255" s="699" cm="1">
        <f t="array" ref="M255">INDEX($H255:$K255,0,MATCH(M$253,$H$253:$K$253,0))*HLOOKUP(M$252,$J$249:$R$250,2)</f>
        <v>0</v>
      </c>
      <c r="N255" s="699" cm="1">
        <f t="array" ref="N255">INDEX($H255:$K255,0,MATCH(N$253,$H$253:$K$253,0))*HLOOKUP(N$252,$J$249:$R$250,2)</f>
        <v>0</v>
      </c>
      <c r="O255" s="699" cm="1">
        <f t="array" ref="O255">INDEX($H255:$K255,0,MATCH(O$253,$H$253:$K$253,0))*HLOOKUP(O$252,$J$249:$R$250,2)</f>
        <v>0</v>
      </c>
      <c r="P255" s="699" cm="1">
        <f t="array" ref="P255">INDEX($H255:$K255,0,MATCH(P$253,$H$253:$K$253,0))*HLOOKUP(P$252,$J$249:$R$250,2)</f>
        <v>0</v>
      </c>
      <c r="Q255" s="699" cm="1">
        <f t="array" ref="Q255">INDEX($H255:$K255,0,MATCH(Q$253,$H$253:$K$253,0))*HLOOKUP(Q$252,$J$249:$R$250,2)</f>
        <v>0</v>
      </c>
      <c r="R255" s="699" cm="1">
        <f t="array" ref="R255">INDEX($H255:$K255,0,MATCH(R$253,$H$253:$K$253,0))*HLOOKUP(R$252,$J$249:$R$250,2)</f>
        <v>0</v>
      </c>
      <c r="S255" s="699" cm="1">
        <f t="array" ref="S255">INDEX($H255:$K255,0,MATCH(S$253,$H$253:$K$253,0))*HLOOKUP(S$252,$J$249:$R$250,2)</f>
        <v>0</v>
      </c>
      <c r="T255" s="699" cm="1">
        <f t="array" ref="T255">INDEX($H255:$K255,0,MATCH(T$253,$H$253:$K$253,0))*HLOOKUP(T$252,$J$249:$R$250,2)</f>
        <v>0</v>
      </c>
      <c r="U255" s="699" cm="1">
        <f t="array" ref="U255">INDEX($H255:$K255,0,MATCH(U$253,$H$253:$K$253,0))*HLOOKUP(U$252,$J$249:$R$250,2)</f>
        <v>0</v>
      </c>
      <c r="V255" s="699" cm="1">
        <f t="array" ref="V255">INDEX($H255:$K255,0,MATCH(V$253,$H$253:$K$253,0))*HLOOKUP(V$252,$J$249:$R$250,2)</f>
        <v>0</v>
      </c>
      <c r="W255" s="699" cm="1">
        <f t="array" ref="W255">INDEX($H255:$K255,0,MATCH(W$253,$H$253:$K$253,0))*HLOOKUP(W$252,$J$249:$R$250,2)</f>
        <v>0</v>
      </c>
      <c r="X255" s="699" cm="1">
        <f t="array" ref="X255">INDEX($H255:$K255,0,MATCH(X$253,$H$253:$K$253,0))*HLOOKUP(X$252,$J$249:$R$250,2)</f>
        <v>0</v>
      </c>
      <c r="Y255" s="699" cm="1">
        <f t="array" ref="Y255">INDEX($H255:$K255,0,MATCH(Y$253,$H$253:$K$253,0))*HLOOKUP(Y$252,$J$249:$R$250,2)</f>
        <v>0</v>
      </c>
      <c r="Z255" s="699" cm="1">
        <f t="array" ref="Z255">INDEX($H255:$K255,0,MATCH(Z$253,$H$253:$K$253,0))*HLOOKUP(Z$252,$J$249:$R$250,2)</f>
        <v>0</v>
      </c>
      <c r="AA255" s="699" cm="1">
        <f t="array" ref="AA255">INDEX($H255:$K255,0,MATCH(AA$253,$H$253:$K$253,0))*HLOOKUP(AA$252,$J$249:$R$250,2)</f>
        <v>0</v>
      </c>
      <c r="AB255" s="699" cm="1">
        <f t="array" ref="AB255">INDEX($H255:$K255,0,MATCH(AB$253,$H$253:$K$253,0))*HLOOKUP(AB$252,$J$249:$R$250,2)</f>
        <v>0</v>
      </c>
      <c r="AC255" s="699" cm="1">
        <f t="array" ref="AC255">INDEX($H255:$K255,0,MATCH(AC$253,$H$253:$K$253,0))*HLOOKUP(AC$252,$J$249:$R$250,2)</f>
        <v>0</v>
      </c>
      <c r="AD255" s="699" cm="1">
        <f t="array" ref="AD255">INDEX($H255:$K255,0,MATCH(AD$253,$H$253:$K$253,0))*HLOOKUP(AD$252,$J$249:$R$250,2)</f>
        <v>0</v>
      </c>
      <c r="AE255" s="699" cm="1">
        <f t="array" ref="AE255">INDEX($H255:$K255,0,MATCH(AE$253,$H$253:$K$253,0))*HLOOKUP(AE$252,$J$249:$R$250,2)</f>
        <v>0</v>
      </c>
      <c r="AF255" s="699" cm="1">
        <f t="array" ref="AF255">INDEX($H255:$K255,0,MATCH(AF$253,$H$253:$K$253,0))*HLOOKUP(AF$252,$J$249:$R$250,2)</f>
        <v>0</v>
      </c>
      <c r="AG255" s="699" cm="1">
        <f t="array" ref="AG255">INDEX($H255:$K255,0,MATCH(AG$253,$H$253:$K$253,0))*HLOOKUP(AG$252,$J$249:$R$250,2)</f>
        <v>0</v>
      </c>
      <c r="AH255" s="699" cm="1">
        <f t="array" ref="AH255">INDEX($H255:$K255,0,MATCH(AH$253,$H$253:$K$253,0))*HLOOKUP(AH$252,$J$249:$R$250,2)</f>
        <v>0</v>
      </c>
      <c r="AI255" s="699" cm="1">
        <f t="array" ref="AI255">INDEX($H255:$K255,0,MATCH(AI$253,$H$253:$K$253,0))*HLOOKUP(AI$252,$J$249:$R$250,2)</f>
        <v>0</v>
      </c>
      <c r="AJ255" s="699" cm="1">
        <f t="array" ref="AJ255">INDEX($H255:$K255,0,MATCH(AJ$253,$H$253:$K$253,0))*HLOOKUP(AJ$252,$J$249:$R$250,2)</f>
        <v>0</v>
      </c>
      <c r="AK255" s="699" cm="1">
        <f t="array" ref="AK255">INDEX($H255:$K255,0,MATCH(AK$253,$H$253:$K$253,0))*HLOOKUP(AK$252,$J$249:$R$250,2)</f>
        <v>0</v>
      </c>
      <c r="AL255" s="699" cm="1">
        <f t="array" ref="AL255">INDEX($H255:$K255,0,MATCH(AL$253,$H$253:$K$253,0))*HLOOKUP(AL$252,$J$249:$R$250,2)</f>
        <v>0</v>
      </c>
      <c r="AM255" s="699" cm="1">
        <f t="array" ref="AM255">INDEX($H255:$K255,0,MATCH(AM$253,$H$253:$K$253,0))*HLOOKUP(AM$252,$J$249:$R$250,2)</f>
        <v>0</v>
      </c>
      <c r="AN255" s="699" cm="1">
        <f t="array" ref="AN255">INDEX($H255:$K255,0,MATCH(AN$253,$H$253:$K$253,0))*HLOOKUP(AN$252,$J$249:$R$250,2)</f>
        <v>0</v>
      </c>
      <c r="AO255" s="699" cm="1">
        <f t="array" ref="AO255">INDEX($H255:$K255,0,MATCH(AO$253,$H$253:$K$253,0))*HLOOKUP(AO$252,$J$249:$R$250,2)</f>
        <v>0</v>
      </c>
      <c r="AP255" s="699" cm="1">
        <f t="array" ref="AP255">INDEX($H255:$K255,0,MATCH(AP$253,$H$253:$K$253,0))*HLOOKUP(AP$252,$J$249:$R$250,2)</f>
        <v>0</v>
      </c>
      <c r="AQ255" s="699" cm="1">
        <f t="array" ref="AQ255">INDEX($H255:$K255,0,MATCH(AQ$253,$H$253:$K$253,0))*HLOOKUP(AQ$252,$J$249:$R$250,2)</f>
        <v>0</v>
      </c>
      <c r="AR255" s="699" cm="1">
        <f t="array" ref="AR255">INDEX($H255:$K255,0,MATCH(AR$253,$H$253:$K$253,0))*HLOOKUP(AR$252,$J$249:$R$250,2)</f>
        <v>0</v>
      </c>
      <c r="AS255" s="699" cm="1">
        <f t="array" ref="AS255">INDEX($H255:$K255,0,MATCH(AS$253,$H$253:$K$253,0))*HLOOKUP(AS$252,$J$249:$R$250,2)</f>
        <v>0</v>
      </c>
      <c r="AT255" s="699" cm="1">
        <f t="array" ref="AT255">INDEX($H255:$K255,0,MATCH(AT$253,$H$253:$K$253,0))*HLOOKUP(AT$252,$J$249:$R$250,2)</f>
        <v>0</v>
      </c>
      <c r="AU255" s="699" cm="1">
        <f t="array" ref="AU255">INDEX($H255:$K255,0,MATCH(AU$253,$H$253:$K$253,0))*HLOOKUP(AU$252,$J$249:$R$250,2)</f>
        <v>0</v>
      </c>
      <c r="AV255" s="193"/>
      <c r="AW255" s="193"/>
      <c r="AX255" s="16"/>
      <c r="AY255" s="8"/>
      <c r="AZ255" s="8"/>
      <c r="BA255" s="8"/>
    </row>
    <row r="256" spans="1:53" ht="14.5" outlineLevel="1" x14ac:dyDescent="0.35">
      <c r="A256" s="6"/>
      <c r="B256" s="7"/>
      <c r="C256" s="17"/>
      <c r="D256" s="17"/>
      <c r="E256" s="17"/>
      <c r="F256" s="26"/>
      <c r="G256" s="26" t="str">
        <f t="shared" si="60"/>
        <v>GGGGSg1a2</v>
      </c>
      <c r="H256" s="229">
        <f t="shared" si="61"/>
        <v>0</v>
      </c>
      <c r="I256" s="229">
        <f t="shared" si="61"/>
        <v>0</v>
      </c>
      <c r="J256" s="229">
        <f t="shared" si="61"/>
        <v>0</v>
      </c>
      <c r="K256" s="229">
        <f t="shared" si="61"/>
        <v>0</v>
      </c>
      <c r="L256" s="699" cm="1">
        <f t="array" ref="L256">INDEX($H256:$K256,0,MATCH(L$253,$H$253:$K$253,0))*HLOOKUP(L$252,$J$249:$R$250,2)</f>
        <v>0</v>
      </c>
      <c r="M256" s="699" cm="1">
        <f t="array" ref="M256">INDEX($H256:$K256,0,MATCH(M$253,$H$253:$K$253,0))*HLOOKUP(M$252,$J$249:$R$250,2)</f>
        <v>0</v>
      </c>
      <c r="N256" s="699" cm="1">
        <f t="array" ref="N256">INDEX($H256:$K256,0,MATCH(N$253,$H$253:$K$253,0))*HLOOKUP(N$252,$J$249:$R$250,2)</f>
        <v>0</v>
      </c>
      <c r="O256" s="699" cm="1">
        <f t="array" ref="O256">INDEX($H256:$K256,0,MATCH(O$253,$H$253:$K$253,0))*HLOOKUP(O$252,$J$249:$R$250,2)</f>
        <v>0</v>
      </c>
      <c r="P256" s="699" cm="1">
        <f t="array" ref="P256">INDEX($H256:$K256,0,MATCH(P$253,$H$253:$K$253,0))*HLOOKUP(P$252,$J$249:$R$250,2)</f>
        <v>0</v>
      </c>
      <c r="Q256" s="699" cm="1">
        <f t="array" ref="Q256">INDEX($H256:$K256,0,MATCH(Q$253,$H$253:$K$253,0))*HLOOKUP(Q$252,$J$249:$R$250,2)</f>
        <v>0</v>
      </c>
      <c r="R256" s="699" cm="1">
        <f t="array" ref="R256">INDEX($H256:$K256,0,MATCH(R$253,$H$253:$K$253,0))*HLOOKUP(R$252,$J$249:$R$250,2)</f>
        <v>0</v>
      </c>
      <c r="S256" s="699" cm="1">
        <f t="array" ref="S256">INDEX($H256:$K256,0,MATCH(S$253,$H$253:$K$253,0))*HLOOKUP(S$252,$J$249:$R$250,2)</f>
        <v>0</v>
      </c>
      <c r="T256" s="699" cm="1">
        <f t="array" ref="T256">INDEX($H256:$K256,0,MATCH(T$253,$H$253:$K$253,0))*HLOOKUP(T$252,$J$249:$R$250,2)</f>
        <v>0</v>
      </c>
      <c r="U256" s="699" cm="1">
        <f t="array" ref="U256">INDEX($H256:$K256,0,MATCH(U$253,$H$253:$K$253,0))*HLOOKUP(U$252,$J$249:$R$250,2)</f>
        <v>0</v>
      </c>
      <c r="V256" s="699" cm="1">
        <f t="array" ref="V256">INDEX($H256:$K256,0,MATCH(V$253,$H$253:$K$253,0))*HLOOKUP(V$252,$J$249:$R$250,2)</f>
        <v>0</v>
      </c>
      <c r="W256" s="699" cm="1">
        <f t="array" ref="W256">INDEX($H256:$K256,0,MATCH(W$253,$H$253:$K$253,0))*HLOOKUP(W$252,$J$249:$R$250,2)</f>
        <v>0</v>
      </c>
      <c r="X256" s="699" cm="1">
        <f t="array" ref="X256">INDEX($H256:$K256,0,MATCH(X$253,$H$253:$K$253,0))*HLOOKUP(X$252,$J$249:$R$250,2)</f>
        <v>0</v>
      </c>
      <c r="Y256" s="699" cm="1">
        <f t="array" ref="Y256">INDEX($H256:$K256,0,MATCH(Y$253,$H$253:$K$253,0))*HLOOKUP(Y$252,$J$249:$R$250,2)</f>
        <v>0</v>
      </c>
      <c r="Z256" s="699" cm="1">
        <f t="array" ref="Z256">INDEX($H256:$K256,0,MATCH(Z$253,$H$253:$K$253,0))*HLOOKUP(Z$252,$J$249:$R$250,2)</f>
        <v>0</v>
      </c>
      <c r="AA256" s="699" cm="1">
        <f t="array" ref="AA256">INDEX($H256:$K256,0,MATCH(AA$253,$H$253:$K$253,0))*HLOOKUP(AA$252,$J$249:$R$250,2)</f>
        <v>0</v>
      </c>
      <c r="AB256" s="699" cm="1">
        <f t="array" ref="AB256">INDEX($H256:$K256,0,MATCH(AB$253,$H$253:$K$253,0))*HLOOKUP(AB$252,$J$249:$R$250,2)</f>
        <v>0</v>
      </c>
      <c r="AC256" s="699" cm="1">
        <f t="array" ref="AC256">INDEX($H256:$K256,0,MATCH(AC$253,$H$253:$K$253,0))*HLOOKUP(AC$252,$J$249:$R$250,2)</f>
        <v>0</v>
      </c>
      <c r="AD256" s="699" cm="1">
        <f t="array" ref="AD256">INDEX($H256:$K256,0,MATCH(AD$253,$H$253:$K$253,0))*HLOOKUP(AD$252,$J$249:$R$250,2)</f>
        <v>0</v>
      </c>
      <c r="AE256" s="699" cm="1">
        <f t="array" ref="AE256">INDEX($H256:$K256,0,MATCH(AE$253,$H$253:$K$253,0))*HLOOKUP(AE$252,$J$249:$R$250,2)</f>
        <v>0</v>
      </c>
      <c r="AF256" s="699" cm="1">
        <f t="array" ref="AF256">INDEX($H256:$K256,0,MATCH(AF$253,$H$253:$K$253,0))*HLOOKUP(AF$252,$J$249:$R$250,2)</f>
        <v>0</v>
      </c>
      <c r="AG256" s="699" cm="1">
        <f t="array" ref="AG256">INDEX($H256:$K256,0,MATCH(AG$253,$H$253:$K$253,0))*HLOOKUP(AG$252,$J$249:$R$250,2)</f>
        <v>0</v>
      </c>
      <c r="AH256" s="699" cm="1">
        <f t="array" ref="AH256">INDEX($H256:$K256,0,MATCH(AH$253,$H$253:$K$253,0))*HLOOKUP(AH$252,$J$249:$R$250,2)</f>
        <v>0</v>
      </c>
      <c r="AI256" s="699" cm="1">
        <f t="array" ref="AI256">INDEX($H256:$K256,0,MATCH(AI$253,$H$253:$K$253,0))*HLOOKUP(AI$252,$J$249:$R$250,2)</f>
        <v>0</v>
      </c>
      <c r="AJ256" s="699" cm="1">
        <f t="array" ref="AJ256">INDEX($H256:$K256,0,MATCH(AJ$253,$H$253:$K$253,0))*HLOOKUP(AJ$252,$J$249:$R$250,2)</f>
        <v>0</v>
      </c>
      <c r="AK256" s="699" cm="1">
        <f t="array" ref="AK256">INDEX($H256:$K256,0,MATCH(AK$253,$H$253:$K$253,0))*HLOOKUP(AK$252,$J$249:$R$250,2)</f>
        <v>0</v>
      </c>
      <c r="AL256" s="699" cm="1">
        <f t="array" ref="AL256">INDEX($H256:$K256,0,MATCH(AL$253,$H$253:$K$253,0))*HLOOKUP(AL$252,$J$249:$R$250,2)</f>
        <v>0</v>
      </c>
      <c r="AM256" s="699" cm="1">
        <f t="array" ref="AM256">INDEX($H256:$K256,0,MATCH(AM$253,$H$253:$K$253,0))*HLOOKUP(AM$252,$J$249:$R$250,2)</f>
        <v>0</v>
      </c>
      <c r="AN256" s="699" cm="1">
        <f t="array" ref="AN256">INDEX($H256:$K256,0,MATCH(AN$253,$H$253:$K$253,0))*HLOOKUP(AN$252,$J$249:$R$250,2)</f>
        <v>0</v>
      </c>
      <c r="AO256" s="699" cm="1">
        <f t="array" ref="AO256">INDEX($H256:$K256,0,MATCH(AO$253,$H$253:$K$253,0))*HLOOKUP(AO$252,$J$249:$R$250,2)</f>
        <v>0</v>
      </c>
      <c r="AP256" s="699" cm="1">
        <f t="array" ref="AP256">INDEX($H256:$K256,0,MATCH(AP$253,$H$253:$K$253,0))*HLOOKUP(AP$252,$J$249:$R$250,2)</f>
        <v>0</v>
      </c>
      <c r="AQ256" s="699" cm="1">
        <f t="array" ref="AQ256">INDEX($H256:$K256,0,MATCH(AQ$253,$H$253:$K$253,0))*HLOOKUP(AQ$252,$J$249:$R$250,2)</f>
        <v>0</v>
      </c>
      <c r="AR256" s="699" cm="1">
        <f t="array" ref="AR256">INDEX($H256:$K256,0,MATCH(AR$253,$H$253:$K$253,0))*HLOOKUP(AR$252,$J$249:$R$250,2)</f>
        <v>0</v>
      </c>
      <c r="AS256" s="699" cm="1">
        <f t="array" ref="AS256">INDEX($H256:$K256,0,MATCH(AS$253,$H$253:$K$253,0))*HLOOKUP(AS$252,$J$249:$R$250,2)</f>
        <v>0</v>
      </c>
      <c r="AT256" s="699" cm="1">
        <f t="array" ref="AT256">INDEX($H256:$K256,0,MATCH(AT$253,$H$253:$K$253,0))*HLOOKUP(AT$252,$J$249:$R$250,2)</f>
        <v>0</v>
      </c>
      <c r="AU256" s="699" cm="1">
        <f t="array" ref="AU256">INDEX($H256:$K256,0,MATCH(AU$253,$H$253:$K$253,0))*HLOOKUP(AU$252,$J$249:$R$250,2)</f>
        <v>0</v>
      </c>
      <c r="AV256" s="193"/>
      <c r="AW256" s="193"/>
      <c r="AX256" s="16"/>
      <c r="AY256" s="8"/>
      <c r="AZ256" s="8"/>
      <c r="BA256" s="8"/>
    </row>
    <row r="257" spans="1:84" ht="14.5" outlineLevel="1" x14ac:dyDescent="0.35">
      <c r="A257" s="6"/>
      <c r="B257" s="7"/>
      <c r="C257" s="17"/>
      <c r="D257" s="17"/>
      <c r="E257" s="17"/>
      <c r="F257" s="26"/>
      <c r="G257" s="26" t="str">
        <f t="shared" si="60"/>
        <v>GGGAg2Na2</v>
      </c>
      <c r="H257" s="229">
        <f t="shared" si="61"/>
        <v>0</v>
      </c>
      <c r="I257" s="229">
        <f t="shared" si="61"/>
        <v>0</v>
      </c>
      <c r="J257" s="229">
        <f t="shared" si="61"/>
        <v>0</v>
      </c>
      <c r="K257" s="229">
        <f t="shared" si="61"/>
        <v>0</v>
      </c>
      <c r="L257" s="699" cm="1">
        <f t="array" ref="L257">INDEX($H257:$K257,0,MATCH(L$253,$H$253:$K$253,0))*HLOOKUP(L$252,$J$249:$R$250,2)</f>
        <v>0</v>
      </c>
      <c r="M257" s="699" cm="1">
        <f t="array" ref="M257">INDEX($H257:$K257,0,MATCH(M$253,$H$253:$K$253,0))*HLOOKUP(M$252,$J$249:$R$250,2)</f>
        <v>0</v>
      </c>
      <c r="N257" s="699" cm="1">
        <f t="array" ref="N257">INDEX($H257:$K257,0,MATCH(N$253,$H$253:$K$253,0))*HLOOKUP(N$252,$J$249:$R$250,2)</f>
        <v>0</v>
      </c>
      <c r="O257" s="699" cm="1">
        <f t="array" ref="O257">INDEX($H257:$K257,0,MATCH(O$253,$H$253:$K$253,0))*HLOOKUP(O$252,$J$249:$R$250,2)</f>
        <v>0</v>
      </c>
      <c r="P257" s="699" cm="1">
        <f t="array" ref="P257">INDEX($H257:$K257,0,MATCH(P$253,$H$253:$K$253,0))*HLOOKUP(P$252,$J$249:$R$250,2)</f>
        <v>0</v>
      </c>
      <c r="Q257" s="699" cm="1">
        <f t="array" ref="Q257">INDEX($H257:$K257,0,MATCH(Q$253,$H$253:$K$253,0))*HLOOKUP(Q$252,$J$249:$R$250,2)</f>
        <v>0</v>
      </c>
      <c r="R257" s="699" cm="1">
        <f t="array" ref="R257">INDEX($H257:$K257,0,MATCH(R$253,$H$253:$K$253,0))*HLOOKUP(R$252,$J$249:$R$250,2)</f>
        <v>0</v>
      </c>
      <c r="S257" s="699" cm="1">
        <f t="array" ref="S257">INDEX($H257:$K257,0,MATCH(S$253,$H$253:$K$253,0))*HLOOKUP(S$252,$J$249:$R$250,2)</f>
        <v>0</v>
      </c>
      <c r="T257" s="699" cm="1">
        <f t="array" ref="T257">INDEX($H257:$K257,0,MATCH(T$253,$H$253:$K$253,0))*HLOOKUP(T$252,$J$249:$R$250,2)</f>
        <v>0</v>
      </c>
      <c r="U257" s="699" cm="1">
        <f t="array" ref="U257">INDEX($H257:$K257,0,MATCH(U$253,$H$253:$K$253,0))*HLOOKUP(U$252,$J$249:$R$250,2)</f>
        <v>0</v>
      </c>
      <c r="V257" s="699" cm="1">
        <f t="array" ref="V257">INDEX($H257:$K257,0,MATCH(V$253,$H$253:$K$253,0))*HLOOKUP(V$252,$J$249:$R$250,2)</f>
        <v>0</v>
      </c>
      <c r="W257" s="699" cm="1">
        <f t="array" ref="W257">INDEX($H257:$K257,0,MATCH(W$253,$H$253:$K$253,0))*HLOOKUP(W$252,$J$249:$R$250,2)</f>
        <v>0</v>
      </c>
      <c r="X257" s="699" cm="1">
        <f t="array" ref="X257">INDEX($H257:$K257,0,MATCH(X$253,$H$253:$K$253,0))*HLOOKUP(X$252,$J$249:$R$250,2)</f>
        <v>0</v>
      </c>
      <c r="Y257" s="699" cm="1">
        <f t="array" ref="Y257">INDEX($H257:$K257,0,MATCH(Y$253,$H$253:$K$253,0))*HLOOKUP(Y$252,$J$249:$R$250,2)</f>
        <v>0</v>
      </c>
      <c r="Z257" s="699" cm="1">
        <f t="array" ref="Z257">INDEX($H257:$K257,0,MATCH(Z$253,$H$253:$K$253,0))*HLOOKUP(Z$252,$J$249:$R$250,2)</f>
        <v>0</v>
      </c>
      <c r="AA257" s="699" cm="1">
        <f t="array" ref="AA257">INDEX($H257:$K257,0,MATCH(AA$253,$H$253:$K$253,0))*HLOOKUP(AA$252,$J$249:$R$250,2)</f>
        <v>0</v>
      </c>
      <c r="AB257" s="699" cm="1">
        <f t="array" ref="AB257">INDEX($H257:$K257,0,MATCH(AB$253,$H$253:$K$253,0))*HLOOKUP(AB$252,$J$249:$R$250,2)</f>
        <v>0</v>
      </c>
      <c r="AC257" s="699" cm="1">
        <f t="array" ref="AC257">INDEX($H257:$K257,0,MATCH(AC$253,$H$253:$K$253,0))*HLOOKUP(AC$252,$J$249:$R$250,2)</f>
        <v>0</v>
      </c>
      <c r="AD257" s="699" cm="1">
        <f t="array" ref="AD257">INDEX($H257:$K257,0,MATCH(AD$253,$H$253:$K$253,0))*HLOOKUP(AD$252,$J$249:$R$250,2)</f>
        <v>0</v>
      </c>
      <c r="AE257" s="699" cm="1">
        <f t="array" ref="AE257">INDEX($H257:$K257,0,MATCH(AE$253,$H$253:$K$253,0))*HLOOKUP(AE$252,$J$249:$R$250,2)</f>
        <v>0</v>
      </c>
      <c r="AF257" s="699" cm="1">
        <f t="array" ref="AF257">INDEX($H257:$K257,0,MATCH(AF$253,$H$253:$K$253,0))*HLOOKUP(AF$252,$J$249:$R$250,2)</f>
        <v>0</v>
      </c>
      <c r="AG257" s="699" cm="1">
        <f t="array" ref="AG257">INDEX($H257:$K257,0,MATCH(AG$253,$H$253:$K$253,0))*HLOOKUP(AG$252,$J$249:$R$250,2)</f>
        <v>0</v>
      </c>
      <c r="AH257" s="699" cm="1">
        <f t="array" ref="AH257">INDEX($H257:$K257,0,MATCH(AH$253,$H$253:$K$253,0))*HLOOKUP(AH$252,$J$249:$R$250,2)</f>
        <v>0</v>
      </c>
      <c r="AI257" s="699" cm="1">
        <f t="array" ref="AI257">INDEX($H257:$K257,0,MATCH(AI$253,$H$253:$K$253,0))*HLOOKUP(AI$252,$J$249:$R$250,2)</f>
        <v>0</v>
      </c>
      <c r="AJ257" s="699" cm="1">
        <f t="array" ref="AJ257">INDEX($H257:$K257,0,MATCH(AJ$253,$H$253:$K$253,0))*HLOOKUP(AJ$252,$J$249:$R$250,2)</f>
        <v>0</v>
      </c>
      <c r="AK257" s="699" cm="1">
        <f t="array" ref="AK257">INDEX($H257:$K257,0,MATCH(AK$253,$H$253:$K$253,0))*HLOOKUP(AK$252,$J$249:$R$250,2)</f>
        <v>0</v>
      </c>
      <c r="AL257" s="699" cm="1">
        <f t="array" ref="AL257">INDEX($H257:$K257,0,MATCH(AL$253,$H$253:$K$253,0))*HLOOKUP(AL$252,$J$249:$R$250,2)</f>
        <v>0</v>
      </c>
      <c r="AM257" s="699" cm="1">
        <f t="array" ref="AM257">INDEX($H257:$K257,0,MATCH(AM$253,$H$253:$K$253,0))*HLOOKUP(AM$252,$J$249:$R$250,2)</f>
        <v>0</v>
      </c>
      <c r="AN257" s="699" cm="1">
        <f t="array" ref="AN257">INDEX($H257:$K257,0,MATCH(AN$253,$H$253:$K$253,0))*HLOOKUP(AN$252,$J$249:$R$250,2)</f>
        <v>0</v>
      </c>
      <c r="AO257" s="699" cm="1">
        <f t="array" ref="AO257">INDEX($H257:$K257,0,MATCH(AO$253,$H$253:$K$253,0))*HLOOKUP(AO$252,$J$249:$R$250,2)</f>
        <v>0</v>
      </c>
      <c r="AP257" s="699" cm="1">
        <f t="array" ref="AP257">INDEX($H257:$K257,0,MATCH(AP$253,$H$253:$K$253,0))*HLOOKUP(AP$252,$J$249:$R$250,2)</f>
        <v>0</v>
      </c>
      <c r="AQ257" s="699" cm="1">
        <f t="array" ref="AQ257">INDEX($H257:$K257,0,MATCH(AQ$253,$H$253:$K$253,0))*HLOOKUP(AQ$252,$J$249:$R$250,2)</f>
        <v>0</v>
      </c>
      <c r="AR257" s="699" cm="1">
        <f t="array" ref="AR257">INDEX($H257:$K257,0,MATCH(AR$253,$H$253:$K$253,0))*HLOOKUP(AR$252,$J$249:$R$250,2)</f>
        <v>0</v>
      </c>
      <c r="AS257" s="699" cm="1">
        <f t="array" ref="AS257">INDEX($H257:$K257,0,MATCH(AS$253,$H$253:$K$253,0))*HLOOKUP(AS$252,$J$249:$R$250,2)</f>
        <v>0</v>
      </c>
      <c r="AT257" s="699" cm="1">
        <f t="array" ref="AT257">INDEX($H257:$K257,0,MATCH(AT$253,$H$253:$K$253,0))*HLOOKUP(AT$252,$J$249:$R$250,2)</f>
        <v>0</v>
      </c>
      <c r="AU257" s="699" cm="1">
        <f t="array" ref="AU257">INDEX($H257:$K257,0,MATCH(AU$253,$H$253:$K$253,0))*HLOOKUP(AU$252,$J$249:$R$250,2)</f>
        <v>0</v>
      </c>
      <c r="AV257" s="193"/>
      <c r="AW257" s="193"/>
      <c r="AX257" s="16"/>
      <c r="AY257" s="8"/>
      <c r="AZ257" s="8"/>
      <c r="BA257" s="8"/>
    </row>
    <row r="258" spans="1:84" ht="14.5" outlineLevel="1" x14ac:dyDescent="0.35">
      <c r="A258" s="6"/>
      <c r="B258" s="7"/>
      <c r="C258" s="17"/>
      <c r="D258" s="17"/>
      <c r="E258" s="17"/>
      <c r="F258" s="26"/>
      <c r="G258" s="26" t="str">
        <f t="shared" si="60"/>
        <v>GGGAg2Ea2</v>
      </c>
      <c r="H258" s="229">
        <f t="shared" si="61"/>
        <v>0</v>
      </c>
      <c r="I258" s="229">
        <f t="shared" si="61"/>
        <v>0</v>
      </c>
      <c r="J258" s="229">
        <f t="shared" si="61"/>
        <v>0</v>
      </c>
      <c r="K258" s="229">
        <f t="shared" si="61"/>
        <v>0</v>
      </c>
      <c r="L258" s="699" cm="1">
        <f t="array" ref="L258">INDEX($H258:$K258,0,MATCH(L$253,$H$253:$K$253,0))*HLOOKUP(L$252,$J$249:$R$250,2)</f>
        <v>0</v>
      </c>
      <c r="M258" s="699" cm="1">
        <f t="array" ref="M258">INDEX($H258:$K258,0,MATCH(M$253,$H$253:$K$253,0))*HLOOKUP(M$252,$J$249:$R$250,2)</f>
        <v>0</v>
      </c>
      <c r="N258" s="699" cm="1">
        <f t="array" ref="N258">INDEX($H258:$K258,0,MATCH(N$253,$H$253:$K$253,0))*HLOOKUP(N$252,$J$249:$R$250,2)</f>
        <v>0</v>
      </c>
      <c r="O258" s="699" cm="1">
        <f t="array" ref="O258">INDEX($H258:$K258,0,MATCH(O$253,$H$253:$K$253,0))*HLOOKUP(O$252,$J$249:$R$250,2)</f>
        <v>0</v>
      </c>
      <c r="P258" s="699" cm="1">
        <f t="array" ref="P258">INDEX($H258:$K258,0,MATCH(P$253,$H$253:$K$253,0))*HLOOKUP(P$252,$J$249:$R$250,2)</f>
        <v>0</v>
      </c>
      <c r="Q258" s="699" cm="1">
        <f t="array" ref="Q258">INDEX($H258:$K258,0,MATCH(Q$253,$H$253:$K$253,0))*HLOOKUP(Q$252,$J$249:$R$250,2)</f>
        <v>0</v>
      </c>
      <c r="R258" s="699" cm="1">
        <f t="array" ref="R258">INDEX($H258:$K258,0,MATCH(R$253,$H$253:$K$253,0))*HLOOKUP(R$252,$J$249:$R$250,2)</f>
        <v>0</v>
      </c>
      <c r="S258" s="699" cm="1">
        <f t="array" ref="S258">INDEX($H258:$K258,0,MATCH(S$253,$H$253:$K$253,0))*HLOOKUP(S$252,$J$249:$R$250,2)</f>
        <v>0</v>
      </c>
      <c r="T258" s="699" cm="1">
        <f t="array" ref="T258">INDEX($H258:$K258,0,MATCH(T$253,$H$253:$K$253,0))*HLOOKUP(T$252,$J$249:$R$250,2)</f>
        <v>0</v>
      </c>
      <c r="U258" s="699" cm="1">
        <f t="array" ref="U258">INDEX($H258:$K258,0,MATCH(U$253,$H$253:$K$253,0))*HLOOKUP(U$252,$J$249:$R$250,2)</f>
        <v>0</v>
      </c>
      <c r="V258" s="699" cm="1">
        <f t="array" ref="V258">INDEX($H258:$K258,0,MATCH(V$253,$H$253:$K$253,0))*HLOOKUP(V$252,$J$249:$R$250,2)</f>
        <v>0</v>
      </c>
      <c r="W258" s="699" cm="1">
        <f t="array" ref="W258">INDEX($H258:$K258,0,MATCH(W$253,$H$253:$K$253,0))*HLOOKUP(W$252,$J$249:$R$250,2)</f>
        <v>0</v>
      </c>
      <c r="X258" s="699" cm="1">
        <f t="array" ref="X258">INDEX($H258:$K258,0,MATCH(X$253,$H$253:$K$253,0))*HLOOKUP(X$252,$J$249:$R$250,2)</f>
        <v>0</v>
      </c>
      <c r="Y258" s="699" cm="1">
        <f t="array" ref="Y258">INDEX($H258:$K258,0,MATCH(Y$253,$H$253:$K$253,0))*HLOOKUP(Y$252,$J$249:$R$250,2)</f>
        <v>0</v>
      </c>
      <c r="Z258" s="699" cm="1">
        <f t="array" ref="Z258">INDEX($H258:$K258,0,MATCH(Z$253,$H$253:$K$253,0))*HLOOKUP(Z$252,$J$249:$R$250,2)</f>
        <v>0</v>
      </c>
      <c r="AA258" s="699" cm="1">
        <f t="array" ref="AA258">INDEX($H258:$K258,0,MATCH(AA$253,$H$253:$K$253,0))*HLOOKUP(AA$252,$J$249:$R$250,2)</f>
        <v>0</v>
      </c>
      <c r="AB258" s="699" cm="1">
        <f t="array" ref="AB258">INDEX($H258:$K258,0,MATCH(AB$253,$H$253:$K$253,0))*HLOOKUP(AB$252,$J$249:$R$250,2)</f>
        <v>0</v>
      </c>
      <c r="AC258" s="699" cm="1">
        <f t="array" ref="AC258">INDEX($H258:$K258,0,MATCH(AC$253,$H$253:$K$253,0))*HLOOKUP(AC$252,$J$249:$R$250,2)</f>
        <v>0</v>
      </c>
      <c r="AD258" s="699" cm="1">
        <f t="array" ref="AD258">INDEX($H258:$K258,0,MATCH(AD$253,$H$253:$K$253,0))*HLOOKUP(AD$252,$J$249:$R$250,2)</f>
        <v>0</v>
      </c>
      <c r="AE258" s="699" cm="1">
        <f t="array" ref="AE258">INDEX($H258:$K258,0,MATCH(AE$253,$H$253:$K$253,0))*HLOOKUP(AE$252,$J$249:$R$250,2)</f>
        <v>0</v>
      </c>
      <c r="AF258" s="699" cm="1">
        <f t="array" ref="AF258">INDEX($H258:$K258,0,MATCH(AF$253,$H$253:$K$253,0))*HLOOKUP(AF$252,$J$249:$R$250,2)</f>
        <v>0</v>
      </c>
      <c r="AG258" s="699" cm="1">
        <f t="array" ref="AG258">INDEX($H258:$K258,0,MATCH(AG$253,$H$253:$K$253,0))*HLOOKUP(AG$252,$J$249:$R$250,2)</f>
        <v>0</v>
      </c>
      <c r="AH258" s="699" cm="1">
        <f t="array" ref="AH258">INDEX($H258:$K258,0,MATCH(AH$253,$H$253:$K$253,0))*HLOOKUP(AH$252,$J$249:$R$250,2)</f>
        <v>0</v>
      </c>
      <c r="AI258" s="699" cm="1">
        <f t="array" ref="AI258">INDEX($H258:$K258,0,MATCH(AI$253,$H$253:$K$253,0))*HLOOKUP(AI$252,$J$249:$R$250,2)</f>
        <v>0</v>
      </c>
      <c r="AJ258" s="699" cm="1">
        <f t="array" ref="AJ258">INDEX($H258:$K258,0,MATCH(AJ$253,$H$253:$K$253,0))*HLOOKUP(AJ$252,$J$249:$R$250,2)</f>
        <v>0</v>
      </c>
      <c r="AK258" s="699" cm="1">
        <f t="array" ref="AK258">INDEX($H258:$K258,0,MATCH(AK$253,$H$253:$K$253,0))*HLOOKUP(AK$252,$J$249:$R$250,2)</f>
        <v>0</v>
      </c>
      <c r="AL258" s="699" cm="1">
        <f t="array" ref="AL258">INDEX($H258:$K258,0,MATCH(AL$253,$H$253:$K$253,0))*HLOOKUP(AL$252,$J$249:$R$250,2)</f>
        <v>0</v>
      </c>
      <c r="AM258" s="699" cm="1">
        <f t="array" ref="AM258">INDEX($H258:$K258,0,MATCH(AM$253,$H$253:$K$253,0))*HLOOKUP(AM$252,$J$249:$R$250,2)</f>
        <v>0</v>
      </c>
      <c r="AN258" s="699" cm="1">
        <f t="array" ref="AN258">INDEX($H258:$K258,0,MATCH(AN$253,$H$253:$K$253,0))*HLOOKUP(AN$252,$J$249:$R$250,2)</f>
        <v>0</v>
      </c>
      <c r="AO258" s="699" cm="1">
        <f t="array" ref="AO258">INDEX($H258:$K258,0,MATCH(AO$253,$H$253:$K$253,0))*HLOOKUP(AO$252,$J$249:$R$250,2)</f>
        <v>0</v>
      </c>
      <c r="AP258" s="699" cm="1">
        <f t="array" ref="AP258">INDEX($H258:$K258,0,MATCH(AP$253,$H$253:$K$253,0))*HLOOKUP(AP$252,$J$249:$R$250,2)</f>
        <v>0</v>
      </c>
      <c r="AQ258" s="699" cm="1">
        <f t="array" ref="AQ258">INDEX($H258:$K258,0,MATCH(AQ$253,$H$253:$K$253,0))*HLOOKUP(AQ$252,$J$249:$R$250,2)</f>
        <v>0</v>
      </c>
      <c r="AR258" s="699" cm="1">
        <f t="array" ref="AR258">INDEX($H258:$K258,0,MATCH(AR$253,$H$253:$K$253,0))*HLOOKUP(AR$252,$J$249:$R$250,2)</f>
        <v>0</v>
      </c>
      <c r="AS258" s="699" cm="1">
        <f t="array" ref="AS258">INDEX($H258:$K258,0,MATCH(AS$253,$H$253:$K$253,0))*HLOOKUP(AS$252,$J$249:$R$250,2)</f>
        <v>0</v>
      </c>
      <c r="AT258" s="699" cm="1">
        <f t="array" ref="AT258">INDEX($H258:$K258,0,MATCH(AT$253,$H$253:$K$253,0))*HLOOKUP(AT$252,$J$249:$R$250,2)</f>
        <v>0</v>
      </c>
      <c r="AU258" s="699" cm="1">
        <f t="array" ref="AU258">INDEX($H258:$K258,0,MATCH(AU$253,$H$253:$K$253,0))*HLOOKUP(AU$252,$J$249:$R$250,2)</f>
        <v>0</v>
      </c>
      <c r="AV258" s="193"/>
      <c r="AW258" s="193"/>
      <c r="AX258" s="16"/>
      <c r="AY258" s="8"/>
      <c r="AZ258" s="8"/>
      <c r="BA258" s="8"/>
    </row>
    <row r="259" spans="1:84" ht="14.5" outlineLevel="1" x14ac:dyDescent="0.35">
      <c r="A259" s="6"/>
      <c r="B259" s="7"/>
      <c r="C259" s="17"/>
      <c r="D259" s="17"/>
      <c r="E259" s="17"/>
      <c r="F259" s="26"/>
      <c r="G259" s="26" t="str">
        <f t="shared" si="60"/>
        <v>GGGAg2OFa2</v>
      </c>
      <c r="H259" s="229">
        <f t="shared" si="61"/>
        <v>0</v>
      </c>
      <c r="I259" s="229">
        <f t="shared" si="61"/>
        <v>0</v>
      </c>
      <c r="J259" s="229">
        <f t="shared" si="61"/>
        <v>0</v>
      </c>
      <c r="K259" s="229">
        <f t="shared" si="61"/>
        <v>0</v>
      </c>
      <c r="L259" s="699" cm="1">
        <f t="array" ref="L259">INDEX($H259:$K259,0,MATCH(L$253,$H$253:$K$253,0))*HLOOKUP(L$252,$J$249:$R$250,2)</f>
        <v>0</v>
      </c>
      <c r="M259" s="699" cm="1">
        <f t="array" ref="M259">INDEX($H259:$K259,0,MATCH(M$253,$H$253:$K$253,0))*HLOOKUP(M$252,$J$249:$R$250,2)</f>
        <v>0</v>
      </c>
      <c r="N259" s="699" cm="1">
        <f t="array" ref="N259">INDEX($H259:$K259,0,MATCH(N$253,$H$253:$K$253,0))*HLOOKUP(N$252,$J$249:$R$250,2)</f>
        <v>0</v>
      </c>
      <c r="O259" s="699" cm="1">
        <f t="array" ref="O259">INDEX($H259:$K259,0,MATCH(O$253,$H$253:$K$253,0))*HLOOKUP(O$252,$J$249:$R$250,2)</f>
        <v>0</v>
      </c>
      <c r="P259" s="699" cm="1">
        <f t="array" ref="P259">INDEX($H259:$K259,0,MATCH(P$253,$H$253:$K$253,0))*HLOOKUP(P$252,$J$249:$R$250,2)</f>
        <v>0</v>
      </c>
      <c r="Q259" s="699" cm="1">
        <f t="array" ref="Q259">INDEX($H259:$K259,0,MATCH(Q$253,$H$253:$K$253,0))*HLOOKUP(Q$252,$J$249:$R$250,2)</f>
        <v>0</v>
      </c>
      <c r="R259" s="699" cm="1">
        <f t="array" ref="R259">INDEX($H259:$K259,0,MATCH(R$253,$H$253:$K$253,0))*HLOOKUP(R$252,$J$249:$R$250,2)</f>
        <v>0</v>
      </c>
      <c r="S259" s="699" cm="1">
        <f t="array" ref="S259">INDEX($H259:$K259,0,MATCH(S$253,$H$253:$K$253,0))*HLOOKUP(S$252,$J$249:$R$250,2)</f>
        <v>0</v>
      </c>
      <c r="T259" s="699" cm="1">
        <f t="array" ref="T259">INDEX($H259:$K259,0,MATCH(T$253,$H$253:$K$253,0))*HLOOKUP(T$252,$J$249:$R$250,2)</f>
        <v>0</v>
      </c>
      <c r="U259" s="699" cm="1">
        <f t="array" ref="U259">INDEX($H259:$K259,0,MATCH(U$253,$H$253:$K$253,0))*HLOOKUP(U$252,$J$249:$R$250,2)</f>
        <v>0</v>
      </c>
      <c r="V259" s="699" cm="1">
        <f t="array" ref="V259">INDEX($H259:$K259,0,MATCH(V$253,$H$253:$K$253,0))*HLOOKUP(V$252,$J$249:$R$250,2)</f>
        <v>0</v>
      </c>
      <c r="W259" s="699" cm="1">
        <f t="array" ref="W259">INDEX($H259:$K259,0,MATCH(W$253,$H$253:$K$253,0))*HLOOKUP(W$252,$J$249:$R$250,2)</f>
        <v>0</v>
      </c>
      <c r="X259" s="699" cm="1">
        <f t="array" ref="X259">INDEX($H259:$K259,0,MATCH(X$253,$H$253:$K$253,0))*HLOOKUP(X$252,$J$249:$R$250,2)</f>
        <v>0</v>
      </c>
      <c r="Y259" s="699" cm="1">
        <f t="array" ref="Y259">INDEX($H259:$K259,0,MATCH(Y$253,$H$253:$K$253,0))*HLOOKUP(Y$252,$J$249:$R$250,2)</f>
        <v>0</v>
      </c>
      <c r="Z259" s="699" cm="1">
        <f t="array" ref="Z259">INDEX($H259:$K259,0,MATCH(Z$253,$H$253:$K$253,0))*HLOOKUP(Z$252,$J$249:$R$250,2)</f>
        <v>0</v>
      </c>
      <c r="AA259" s="699" cm="1">
        <f t="array" ref="AA259">INDEX($H259:$K259,0,MATCH(AA$253,$H$253:$K$253,0))*HLOOKUP(AA$252,$J$249:$R$250,2)</f>
        <v>0</v>
      </c>
      <c r="AB259" s="699" cm="1">
        <f t="array" ref="AB259">INDEX($H259:$K259,0,MATCH(AB$253,$H$253:$K$253,0))*HLOOKUP(AB$252,$J$249:$R$250,2)</f>
        <v>0</v>
      </c>
      <c r="AC259" s="699" cm="1">
        <f t="array" ref="AC259">INDEX($H259:$K259,0,MATCH(AC$253,$H$253:$K$253,0))*HLOOKUP(AC$252,$J$249:$R$250,2)</f>
        <v>0</v>
      </c>
      <c r="AD259" s="699" cm="1">
        <f t="array" ref="AD259">INDEX($H259:$K259,0,MATCH(AD$253,$H$253:$K$253,0))*HLOOKUP(AD$252,$J$249:$R$250,2)</f>
        <v>0</v>
      </c>
      <c r="AE259" s="699" cm="1">
        <f t="array" ref="AE259">INDEX($H259:$K259,0,MATCH(AE$253,$H$253:$K$253,0))*HLOOKUP(AE$252,$J$249:$R$250,2)</f>
        <v>0</v>
      </c>
      <c r="AF259" s="699" cm="1">
        <f t="array" ref="AF259">INDEX($H259:$K259,0,MATCH(AF$253,$H$253:$K$253,0))*HLOOKUP(AF$252,$J$249:$R$250,2)</f>
        <v>0</v>
      </c>
      <c r="AG259" s="699" cm="1">
        <f t="array" ref="AG259">INDEX($H259:$K259,0,MATCH(AG$253,$H$253:$K$253,0))*HLOOKUP(AG$252,$J$249:$R$250,2)</f>
        <v>0</v>
      </c>
      <c r="AH259" s="699" cm="1">
        <f t="array" ref="AH259">INDEX($H259:$K259,0,MATCH(AH$253,$H$253:$K$253,0))*HLOOKUP(AH$252,$J$249:$R$250,2)</f>
        <v>0</v>
      </c>
      <c r="AI259" s="699" cm="1">
        <f t="array" ref="AI259">INDEX($H259:$K259,0,MATCH(AI$253,$H$253:$K$253,0))*HLOOKUP(AI$252,$J$249:$R$250,2)</f>
        <v>0</v>
      </c>
      <c r="AJ259" s="699" cm="1">
        <f t="array" ref="AJ259">INDEX($H259:$K259,0,MATCH(AJ$253,$H$253:$K$253,0))*HLOOKUP(AJ$252,$J$249:$R$250,2)</f>
        <v>0</v>
      </c>
      <c r="AK259" s="699" cm="1">
        <f t="array" ref="AK259">INDEX($H259:$K259,0,MATCH(AK$253,$H$253:$K$253,0))*HLOOKUP(AK$252,$J$249:$R$250,2)</f>
        <v>0</v>
      </c>
      <c r="AL259" s="699" cm="1">
        <f t="array" ref="AL259">INDEX($H259:$K259,0,MATCH(AL$253,$H$253:$K$253,0))*HLOOKUP(AL$252,$J$249:$R$250,2)</f>
        <v>0</v>
      </c>
      <c r="AM259" s="699" cm="1">
        <f t="array" ref="AM259">INDEX($H259:$K259,0,MATCH(AM$253,$H$253:$K$253,0))*HLOOKUP(AM$252,$J$249:$R$250,2)</f>
        <v>0</v>
      </c>
      <c r="AN259" s="699" cm="1">
        <f t="array" ref="AN259">INDEX($H259:$K259,0,MATCH(AN$253,$H$253:$K$253,0))*HLOOKUP(AN$252,$J$249:$R$250,2)</f>
        <v>0</v>
      </c>
      <c r="AO259" s="699" cm="1">
        <f t="array" ref="AO259">INDEX($H259:$K259,0,MATCH(AO$253,$H$253:$K$253,0))*HLOOKUP(AO$252,$J$249:$R$250,2)</f>
        <v>0</v>
      </c>
      <c r="AP259" s="699" cm="1">
        <f t="array" ref="AP259">INDEX($H259:$K259,0,MATCH(AP$253,$H$253:$K$253,0))*HLOOKUP(AP$252,$J$249:$R$250,2)</f>
        <v>0</v>
      </c>
      <c r="AQ259" s="699" cm="1">
        <f t="array" ref="AQ259">INDEX($H259:$K259,0,MATCH(AQ$253,$H$253:$K$253,0))*HLOOKUP(AQ$252,$J$249:$R$250,2)</f>
        <v>0</v>
      </c>
      <c r="AR259" s="699" cm="1">
        <f t="array" ref="AR259">INDEX($H259:$K259,0,MATCH(AR$253,$H$253:$K$253,0))*HLOOKUP(AR$252,$J$249:$R$250,2)</f>
        <v>0</v>
      </c>
      <c r="AS259" s="699" cm="1">
        <f t="array" ref="AS259">INDEX($H259:$K259,0,MATCH(AS$253,$H$253:$K$253,0))*HLOOKUP(AS$252,$J$249:$R$250,2)</f>
        <v>0</v>
      </c>
      <c r="AT259" s="699" cm="1">
        <f t="array" ref="AT259">INDEX($H259:$K259,0,MATCH(AT$253,$H$253:$K$253,0))*HLOOKUP(AT$252,$J$249:$R$250,2)</f>
        <v>0</v>
      </c>
      <c r="AU259" s="699" cm="1">
        <f t="array" ref="AU259">INDEX($H259:$K259,0,MATCH(AU$253,$H$253:$K$253,0))*HLOOKUP(AU$252,$J$249:$R$250,2)</f>
        <v>0</v>
      </c>
      <c r="AV259" s="193"/>
      <c r="AW259" s="193"/>
      <c r="AX259" s="16"/>
      <c r="AY259" s="8"/>
      <c r="AZ259" s="8"/>
      <c r="BA259" s="8"/>
    </row>
    <row r="260" spans="1:84" ht="14.5" outlineLevel="1" x14ac:dyDescent="0.35">
      <c r="A260" s="6"/>
      <c r="B260" s="7"/>
      <c r="C260" s="17"/>
      <c r="D260" s="17"/>
      <c r="E260" s="17"/>
      <c r="F260" s="26"/>
      <c r="G260" s="26" t="str">
        <f t="shared" si="60"/>
        <v>GGGC1Na2</v>
      </c>
      <c r="H260" s="229">
        <f t="shared" si="61"/>
        <v>0</v>
      </c>
      <c r="I260" s="229">
        <f t="shared" si="61"/>
        <v>0</v>
      </c>
      <c r="J260" s="229">
        <f t="shared" si="61"/>
        <v>0</v>
      </c>
      <c r="K260" s="229">
        <f t="shared" si="61"/>
        <v>0</v>
      </c>
      <c r="L260" s="699" cm="1">
        <f t="array" ref="L260">INDEX($H260:$K260,0,MATCH(L$253,$H$253:$K$253,0))*HLOOKUP(L$252,$J$249:$R$250,2)</f>
        <v>0</v>
      </c>
      <c r="M260" s="699" cm="1">
        <f t="array" ref="M260">INDEX($H260:$K260,0,MATCH(M$253,$H$253:$K$253,0))*HLOOKUP(M$252,$J$249:$R$250,2)</f>
        <v>0</v>
      </c>
      <c r="N260" s="699" cm="1">
        <f t="array" ref="N260">INDEX($H260:$K260,0,MATCH(N$253,$H$253:$K$253,0))*HLOOKUP(N$252,$J$249:$R$250,2)</f>
        <v>0</v>
      </c>
      <c r="O260" s="699" cm="1">
        <f t="array" ref="O260">INDEX($H260:$K260,0,MATCH(O$253,$H$253:$K$253,0))*HLOOKUP(O$252,$J$249:$R$250,2)</f>
        <v>0</v>
      </c>
      <c r="P260" s="699" cm="1">
        <f t="array" ref="P260">INDEX($H260:$K260,0,MATCH(P$253,$H$253:$K$253,0))*HLOOKUP(P$252,$J$249:$R$250,2)</f>
        <v>0</v>
      </c>
      <c r="Q260" s="699" cm="1">
        <f t="array" ref="Q260">INDEX($H260:$K260,0,MATCH(Q$253,$H$253:$K$253,0))*HLOOKUP(Q$252,$J$249:$R$250,2)</f>
        <v>0</v>
      </c>
      <c r="R260" s="699" cm="1">
        <f t="array" ref="R260">INDEX($H260:$K260,0,MATCH(R$253,$H$253:$K$253,0))*HLOOKUP(R$252,$J$249:$R$250,2)</f>
        <v>0</v>
      </c>
      <c r="S260" s="699" cm="1">
        <f t="array" ref="S260">INDEX($H260:$K260,0,MATCH(S$253,$H$253:$K$253,0))*HLOOKUP(S$252,$J$249:$R$250,2)</f>
        <v>0</v>
      </c>
      <c r="T260" s="699" cm="1">
        <f t="array" ref="T260">INDEX($H260:$K260,0,MATCH(T$253,$H$253:$K$253,0))*HLOOKUP(T$252,$J$249:$R$250,2)</f>
        <v>0</v>
      </c>
      <c r="U260" s="699" cm="1">
        <f t="array" ref="U260">INDEX($H260:$K260,0,MATCH(U$253,$H$253:$K$253,0))*HLOOKUP(U$252,$J$249:$R$250,2)</f>
        <v>0</v>
      </c>
      <c r="V260" s="699" cm="1">
        <f t="array" ref="V260">INDEX($H260:$K260,0,MATCH(V$253,$H$253:$K$253,0))*HLOOKUP(V$252,$J$249:$R$250,2)</f>
        <v>0</v>
      </c>
      <c r="W260" s="699" cm="1">
        <f t="array" ref="W260">INDEX($H260:$K260,0,MATCH(W$253,$H$253:$K$253,0))*HLOOKUP(W$252,$J$249:$R$250,2)</f>
        <v>0</v>
      </c>
      <c r="X260" s="699" cm="1">
        <f t="array" ref="X260">INDEX($H260:$K260,0,MATCH(X$253,$H$253:$K$253,0))*HLOOKUP(X$252,$J$249:$R$250,2)</f>
        <v>0</v>
      </c>
      <c r="Y260" s="699" cm="1">
        <f t="array" ref="Y260">INDEX($H260:$K260,0,MATCH(Y$253,$H$253:$K$253,0))*HLOOKUP(Y$252,$J$249:$R$250,2)</f>
        <v>0</v>
      </c>
      <c r="Z260" s="699" cm="1">
        <f t="array" ref="Z260">INDEX($H260:$K260,0,MATCH(Z$253,$H$253:$K$253,0))*HLOOKUP(Z$252,$J$249:$R$250,2)</f>
        <v>0</v>
      </c>
      <c r="AA260" s="699" cm="1">
        <f t="array" ref="AA260">INDEX($H260:$K260,0,MATCH(AA$253,$H$253:$K$253,0))*HLOOKUP(AA$252,$J$249:$R$250,2)</f>
        <v>0</v>
      </c>
      <c r="AB260" s="699" cm="1">
        <f t="array" ref="AB260">INDEX($H260:$K260,0,MATCH(AB$253,$H$253:$K$253,0))*HLOOKUP(AB$252,$J$249:$R$250,2)</f>
        <v>0</v>
      </c>
      <c r="AC260" s="699" cm="1">
        <f t="array" ref="AC260">INDEX($H260:$K260,0,MATCH(AC$253,$H$253:$K$253,0))*HLOOKUP(AC$252,$J$249:$R$250,2)</f>
        <v>0</v>
      </c>
      <c r="AD260" s="699" cm="1">
        <f t="array" ref="AD260">INDEX($H260:$K260,0,MATCH(AD$253,$H$253:$K$253,0))*HLOOKUP(AD$252,$J$249:$R$250,2)</f>
        <v>0</v>
      </c>
      <c r="AE260" s="699" cm="1">
        <f t="array" ref="AE260">INDEX($H260:$K260,0,MATCH(AE$253,$H$253:$K$253,0))*HLOOKUP(AE$252,$J$249:$R$250,2)</f>
        <v>0</v>
      </c>
      <c r="AF260" s="699" cm="1">
        <f t="array" ref="AF260">INDEX($H260:$K260,0,MATCH(AF$253,$H$253:$K$253,0))*HLOOKUP(AF$252,$J$249:$R$250,2)</f>
        <v>0</v>
      </c>
      <c r="AG260" s="699" cm="1">
        <f t="array" ref="AG260">INDEX($H260:$K260,0,MATCH(AG$253,$H$253:$K$253,0))*HLOOKUP(AG$252,$J$249:$R$250,2)</f>
        <v>0</v>
      </c>
      <c r="AH260" s="699" cm="1">
        <f t="array" ref="AH260">INDEX($H260:$K260,0,MATCH(AH$253,$H$253:$K$253,0))*HLOOKUP(AH$252,$J$249:$R$250,2)</f>
        <v>0</v>
      </c>
      <c r="AI260" s="699" cm="1">
        <f t="array" ref="AI260">INDEX($H260:$K260,0,MATCH(AI$253,$H$253:$K$253,0))*HLOOKUP(AI$252,$J$249:$R$250,2)</f>
        <v>0</v>
      </c>
      <c r="AJ260" s="699" cm="1">
        <f t="array" ref="AJ260">INDEX($H260:$K260,0,MATCH(AJ$253,$H$253:$K$253,0))*HLOOKUP(AJ$252,$J$249:$R$250,2)</f>
        <v>0</v>
      </c>
      <c r="AK260" s="699" cm="1">
        <f t="array" ref="AK260">INDEX($H260:$K260,0,MATCH(AK$253,$H$253:$K$253,0))*HLOOKUP(AK$252,$J$249:$R$250,2)</f>
        <v>0</v>
      </c>
      <c r="AL260" s="699" cm="1">
        <f t="array" ref="AL260">INDEX($H260:$K260,0,MATCH(AL$253,$H$253:$K$253,0))*HLOOKUP(AL$252,$J$249:$R$250,2)</f>
        <v>0</v>
      </c>
      <c r="AM260" s="699" cm="1">
        <f t="array" ref="AM260">INDEX($H260:$K260,0,MATCH(AM$253,$H$253:$K$253,0))*HLOOKUP(AM$252,$J$249:$R$250,2)</f>
        <v>0</v>
      </c>
      <c r="AN260" s="699" cm="1">
        <f t="array" ref="AN260">INDEX($H260:$K260,0,MATCH(AN$253,$H$253:$K$253,0))*HLOOKUP(AN$252,$J$249:$R$250,2)</f>
        <v>0</v>
      </c>
      <c r="AO260" s="699" cm="1">
        <f t="array" ref="AO260">INDEX($H260:$K260,0,MATCH(AO$253,$H$253:$K$253,0))*HLOOKUP(AO$252,$J$249:$R$250,2)</f>
        <v>0</v>
      </c>
      <c r="AP260" s="699" cm="1">
        <f t="array" ref="AP260">INDEX($H260:$K260,0,MATCH(AP$253,$H$253:$K$253,0))*HLOOKUP(AP$252,$J$249:$R$250,2)</f>
        <v>0</v>
      </c>
      <c r="AQ260" s="699" cm="1">
        <f t="array" ref="AQ260">INDEX($H260:$K260,0,MATCH(AQ$253,$H$253:$K$253,0))*HLOOKUP(AQ$252,$J$249:$R$250,2)</f>
        <v>0</v>
      </c>
      <c r="AR260" s="699" cm="1">
        <f t="array" ref="AR260">INDEX($H260:$K260,0,MATCH(AR$253,$H$253:$K$253,0))*HLOOKUP(AR$252,$J$249:$R$250,2)</f>
        <v>0</v>
      </c>
      <c r="AS260" s="699" cm="1">
        <f t="array" ref="AS260">INDEX($H260:$K260,0,MATCH(AS$253,$H$253:$K$253,0))*HLOOKUP(AS$252,$J$249:$R$250,2)</f>
        <v>0</v>
      </c>
      <c r="AT260" s="699" cm="1">
        <f t="array" ref="AT260">INDEX($H260:$K260,0,MATCH(AT$253,$H$253:$K$253,0))*HLOOKUP(AT$252,$J$249:$R$250,2)</f>
        <v>0</v>
      </c>
      <c r="AU260" s="699" cm="1">
        <f t="array" ref="AU260">INDEX($H260:$K260,0,MATCH(AU$253,$H$253:$K$253,0))*HLOOKUP(AU$252,$J$249:$R$250,2)</f>
        <v>0</v>
      </c>
      <c r="AV260" s="193"/>
      <c r="AW260" s="193"/>
      <c r="AX260" s="16"/>
      <c r="AY260" s="8"/>
      <c r="AZ260" s="8"/>
      <c r="BA260" s="8"/>
    </row>
    <row r="261" spans="1:84" ht="14.5" outlineLevel="1" x14ac:dyDescent="0.35">
      <c r="A261" s="6"/>
      <c r="B261" s="7"/>
      <c r="C261" s="17"/>
      <c r="D261" s="17"/>
      <c r="E261" s="17"/>
      <c r="F261" s="26"/>
      <c r="G261" s="26" t="str">
        <f t="shared" si="60"/>
        <v>GGGC1Ea2</v>
      </c>
      <c r="H261" s="229">
        <f t="shared" si="61"/>
        <v>0</v>
      </c>
      <c r="I261" s="229">
        <f t="shared" si="61"/>
        <v>0</v>
      </c>
      <c r="J261" s="229">
        <f t="shared" si="61"/>
        <v>0</v>
      </c>
      <c r="K261" s="229">
        <f t="shared" si="61"/>
        <v>0</v>
      </c>
      <c r="L261" s="699" cm="1">
        <f t="array" ref="L261">INDEX($H261:$K261,0,MATCH(L$253,$H$253:$K$253,0))*HLOOKUP(L$252,$J$249:$R$250,2)</f>
        <v>0</v>
      </c>
      <c r="M261" s="699" cm="1">
        <f t="array" ref="M261">INDEX($H261:$K261,0,MATCH(M$253,$H$253:$K$253,0))*HLOOKUP(M$252,$J$249:$R$250,2)</f>
        <v>0</v>
      </c>
      <c r="N261" s="699" cm="1">
        <f t="array" ref="N261">INDEX($H261:$K261,0,MATCH(N$253,$H$253:$K$253,0))*HLOOKUP(N$252,$J$249:$R$250,2)</f>
        <v>0</v>
      </c>
      <c r="O261" s="699" cm="1">
        <f t="array" ref="O261">INDEX($H261:$K261,0,MATCH(O$253,$H$253:$K$253,0))*HLOOKUP(O$252,$J$249:$R$250,2)</f>
        <v>0</v>
      </c>
      <c r="P261" s="699" cm="1">
        <f t="array" ref="P261">INDEX($H261:$K261,0,MATCH(P$253,$H$253:$K$253,0))*HLOOKUP(P$252,$J$249:$R$250,2)</f>
        <v>0</v>
      </c>
      <c r="Q261" s="699" cm="1">
        <f t="array" ref="Q261">INDEX($H261:$K261,0,MATCH(Q$253,$H$253:$K$253,0))*HLOOKUP(Q$252,$J$249:$R$250,2)</f>
        <v>0</v>
      </c>
      <c r="R261" s="699" cm="1">
        <f t="array" ref="R261">INDEX($H261:$K261,0,MATCH(R$253,$H$253:$K$253,0))*HLOOKUP(R$252,$J$249:$R$250,2)</f>
        <v>0</v>
      </c>
      <c r="S261" s="699" cm="1">
        <f t="array" ref="S261">INDEX($H261:$K261,0,MATCH(S$253,$H$253:$K$253,0))*HLOOKUP(S$252,$J$249:$R$250,2)</f>
        <v>0</v>
      </c>
      <c r="T261" s="699" cm="1">
        <f t="array" ref="T261">INDEX($H261:$K261,0,MATCH(T$253,$H$253:$K$253,0))*HLOOKUP(T$252,$J$249:$R$250,2)</f>
        <v>0</v>
      </c>
      <c r="U261" s="699" cm="1">
        <f t="array" ref="U261">INDEX($H261:$K261,0,MATCH(U$253,$H$253:$K$253,0))*HLOOKUP(U$252,$J$249:$R$250,2)</f>
        <v>0</v>
      </c>
      <c r="V261" s="699" cm="1">
        <f t="array" ref="V261">INDEX($H261:$K261,0,MATCH(V$253,$H$253:$K$253,0))*HLOOKUP(V$252,$J$249:$R$250,2)</f>
        <v>0</v>
      </c>
      <c r="W261" s="699" cm="1">
        <f t="array" ref="W261">INDEX($H261:$K261,0,MATCH(W$253,$H$253:$K$253,0))*HLOOKUP(W$252,$J$249:$R$250,2)</f>
        <v>0</v>
      </c>
      <c r="X261" s="699" cm="1">
        <f t="array" ref="X261">INDEX($H261:$K261,0,MATCH(X$253,$H$253:$K$253,0))*HLOOKUP(X$252,$J$249:$R$250,2)</f>
        <v>0</v>
      </c>
      <c r="Y261" s="699" cm="1">
        <f t="array" ref="Y261">INDEX($H261:$K261,0,MATCH(Y$253,$H$253:$K$253,0))*HLOOKUP(Y$252,$J$249:$R$250,2)</f>
        <v>0</v>
      </c>
      <c r="Z261" s="699" cm="1">
        <f t="array" ref="Z261">INDEX($H261:$K261,0,MATCH(Z$253,$H$253:$K$253,0))*HLOOKUP(Z$252,$J$249:$R$250,2)</f>
        <v>0</v>
      </c>
      <c r="AA261" s="699" cm="1">
        <f t="array" ref="AA261">INDEX($H261:$K261,0,MATCH(AA$253,$H$253:$K$253,0))*HLOOKUP(AA$252,$J$249:$R$250,2)</f>
        <v>0</v>
      </c>
      <c r="AB261" s="699" cm="1">
        <f t="array" ref="AB261">INDEX($H261:$K261,0,MATCH(AB$253,$H$253:$K$253,0))*HLOOKUP(AB$252,$J$249:$R$250,2)</f>
        <v>0</v>
      </c>
      <c r="AC261" s="699" cm="1">
        <f t="array" ref="AC261">INDEX($H261:$K261,0,MATCH(AC$253,$H$253:$K$253,0))*HLOOKUP(AC$252,$J$249:$R$250,2)</f>
        <v>0</v>
      </c>
      <c r="AD261" s="699" cm="1">
        <f t="array" ref="AD261">INDEX($H261:$K261,0,MATCH(AD$253,$H$253:$K$253,0))*HLOOKUP(AD$252,$J$249:$R$250,2)</f>
        <v>0</v>
      </c>
      <c r="AE261" s="699" cm="1">
        <f t="array" ref="AE261">INDEX($H261:$K261,0,MATCH(AE$253,$H$253:$K$253,0))*HLOOKUP(AE$252,$J$249:$R$250,2)</f>
        <v>0</v>
      </c>
      <c r="AF261" s="699" cm="1">
        <f t="array" ref="AF261">INDEX($H261:$K261,0,MATCH(AF$253,$H$253:$K$253,0))*HLOOKUP(AF$252,$J$249:$R$250,2)</f>
        <v>0</v>
      </c>
      <c r="AG261" s="699" cm="1">
        <f t="array" ref="AG261">INDEX($H261:$K261,0,MATCH(AG$253,$H$253:$K$253,0))*HLOOKUP(AG$252,$J$249:$R$250,2)</f>
        <v>0</v>
      </c>
      <c r="AH261" s="699" cm="1">
        <f t="array" ref="AH261">INDEX($H261:$K261,0,MATCH(AH$253,$H$253:$K$253,0))*HLOOKUP(AH$252,$J$249:$R$250,2)</f>
        <v>0</v>
      </c>
      <c r="AI261" s="699" cm="1">
        <f t="array" ref="AI261">INDEX($H261:$K261,0,MATCH(AI$253,$H$253:$K$253,0))*HLOOKUP(AI$252,$J$249:$R$250,2)</f>
        <v>0</v>
      </c>
      <c r="AJ261" s="699" cm="1">
        <f t="array" ref="AJ261">INDEX($H261:$K261,0,MATCH(AJ$253,$H$253:$K$253,0))*HLOOKUP(AJ$252,$J$249:$R$250,2)</f>
        <v>0</v>
      </c>
      <c r="AK261" s="699" cm="1">
        <f t="array" ref="AK261">INDEX($H261:$K261,0,MATCH(AK$253,$H$253:$K$253,0))*HLOOKUP(AK$252,$J$249:$R$250,2)</f>
        <v>0</v>
      </c>
      <c r="AL261" s="699" cm="1">
        <f t="array" ref="AL261">INDEX($H261:$K261,0,MATCH(AL$253,$H$253:$K$253,0))*HLOOKUP(AL$252,$J$249:$R$250,2)</f>
        <v>0</v>
      </c>
      <c r="AM261" s="699" cm="1">
        <f t="array" ref="AM261">INDEX($H261:$K261,0,MATCH(AM$253,$H$253:$K$253,0))*HLOOKUP(AM$252,$J$249:$R$250,2)</f>
        <v>0</v>
      </c>
      <c r="AN261" s="699" cm="1">
        <f t="array" ref="AN261">INDEX($H261:$K261,0,MATCH(AN$253,$H$253:$K$253,0))*HLOOKUP(AN$252,$J$249:$R$250,2)</f>
        <v>0</v>
      </c>
      <c r="AO261" s="699" cm="1">
        <f t="array" ref="AO261">INDEX($H261:$K261,0,MATCH(AO$253,$H$253:$K$253,0))*HLOOKUP(AO$252,$J$249:$R$250,2)</f>
        <v>0</v>
      </c>
      <c r="AP261" s="699" cm="1">
        <f t="array" ref="AP261">INDEX($H261:$K261,0,MATCH(AP$253,$H$253:$K$253,0))*HLOOKUP(AP$252,$J$249:$R$250,2)</f>
        <v>0</v>
      </c>
      <c r="AQ261" s="699" cm="1">
        <f t="array" ref="AQ261">INDEX($H261:$K261,0,MATCH(AQ$253,$H$253:$K$253,0))*HLOOKUP(AQ$252,$J$249:$R$250,2)</f>
        <v>0</v>
      </c>
      <c r="AR261" s="699" cm="1">
        <f t="array" ref="AR261">INDEX($H261:$K261,0,MATCH(AR$253,$H$253:$K$253,0))*HLOOKUP(AR$252,$J$249:$R$250,2)</f>
        <v>0</v>
      </c>
      <c r="AS261" s="699" cm="1">
        <f t="array" ref="AS261">INDEX($H261:$K261,0,MATCH(AS$253,$H$253:$K$253,0))*HLOOKUP(AS$252,$J$249:$R$250,2)</f>
        <v>0</v>
      </c>
      <c r="AT261" s="699" cm="1">
        <f t="array" ref="AT261">INDEX($H261:$K261,0,MATCH(AT$253,$H$253:$K$253,0))*HLOOKUP(AT$252,$J$249:$R$250,2)</f>
        <v>0</v>
      </c>
      <c r="AU261" s="699" cm="1">
        <f t="array" ref="AU261">INDEX($H261:$K261,0,MATCH(AU$253,$H$253:$K$253,0))*HLOOKUP(AU$252,$J$249:$R$250,2)</f>
        <v>0</v>
      </c>
      <c r="AV261" s="193"/>
      <c r="AW261" s="193"/>
      <c r="AX261" s="16"/>
      <c r="AY261" s="8"/>
      <c r="AZ261" s="8"/>
      <c r="BA261" s="8"/>
    </row>
    <row r="262" spans="1:84" ht="14.5" outlineLevel="1" x14ac:dyDescent="0.35">
      <c r="A262" s="6"/>
      <c r="B262" s="7"/>
      <c r="C262" s="17"/>
      <c r="D262" s="17"/>
      <c r="E262" s="17"/>
      <c r="F262" s="26"/>
      <c r="G262" s="26" t="str">
        <f t="shared" si="60"/>
        <v>GGGC1Pa2</v>
      </c>
      <c r="H262" s="229">
        <f t="shared" si="61"/>
        <v>0</v>
      </c>
      <c r="I262" s="229">
        <f t="shared" si="61"/>
        <v>0</v>
      </c>
      <c r="J262" s="229">
        <f t="shared" si="61"/>
        <v>0</v>
      </c>
      <c r="K262" s="229">
        <f t="shared" si="61"/>
        <v>0</v>
      </c>
      <c r="L262" s="699" cm="1">
        <f t="array" ref="L262">INDEX($H262:$K262,0,MATCH(L$253,$H$253:$K$253,0))*HLOOKUP(L$252,$J$249:$R$250,2)</f>
        <v>0</v>
      </c>
      <c r="M262" s="699" cm="1">
        <f t="array" ref="M262">INDEX($H262:$K262,0,MATCH(M$253,$H$253:$K$253,0))*HLOOKUP(M$252,$J$249:$R$250,2)</f>
        <v>0</v>
      </c>
      <c r="N262" s="699" cm="1">
        <f t="array" ref="N262">INDEX($H262:$K262,0,MATCH(N$253,$H$253:$K$253,0))*HLOOKUP(N$252,$J$249:$R$250,2)</f>
        <v>0</v>
      </c>
      <c r="O262" s="699" cm="1">
        <f t="array" ref="O262">INDEX($H262:$K262,0,MATCH(O$253,$H$253:$K$253,0))*HLOOKUP(O$252,$J$249:$R$250,2)</f>
        <v>0</v>
      </c>
      <c r="P262" s="699" cm="1">
        <f t="array" ref="P262">INDEX($H262:$K262,0,MATCH(P$253,$H$253:$K$253,0))*HLOOKUP(P$252,$J$249:$R$250,2)</f>
        <v>0</v>
      </c>
      <c r="Q262" s="699" cm="1">
        <f t="array" ref="Q262">INDEX($H262:$K262,0,MATCH(Q$253,$H$253:$K$253,0))*HLOOKUP(Q$252,$J$249:$R$250,2)</f>
        <v>0</v>
      </c>
      <c r="R262" s="699" cm="1">
        <f t="array" ref="R262">INDEX($H262:$K262,0,MATCH(R$253,$H$253:$K$253,0))*HLOOKUP(R$252,$J$249:$R$250,2)</f>
        <v>0</v>
      </c>
      <c r="S262" s="699" cm="1">
        <f t="array" ref="S262">INDEX($H262:$K262,0,MATCH(S$253,$H$253:$K$253,0))*HLOOKUP(S$252,$J$249:$R$250,2)</f>
        <v>0</v>
      </c>
      <c r="T262" s="699" cm="1">
        <f t="array" ref="T262">INDEX($H262:$K262,0,MATCH(T$253,$H$253:$K$253,0))*HLOOKUP(T$252,$J$249:$R$250,2)</f>
        <v>0</v>
      </c>
      <c r="U262" s="699" cm="1">
        <f t="array" ref="U262">INDEX($H262:$K262,0,MATCH(U$253,$H$253:$K$253,0))*HLOOKUP(U$252,$J$249:$R$250,2)</f>
        <v>0</v>
      </c>
      <c r="V262" s="699" cm="1">
        <f t="array" ref="V262">INDEX($H262:$K262,0,MATCH(V$253,$H$253:$K$253,0))*HLOOKUP(V$252,$J$249:$R$250,2)</f>
        <v>0</v>
      </c>
      <c r="W262" s="699" cm="1">
        <f t="array" ref="W262">INDEX($H262:$K262,0,MATCH(W$253,$H$253:$K$253,0))*HLOOKUP(W$252,$J$249:$R$250,2)</f>
        <v>0</v>
      </c>
      <c r="X262" s="699" cm="1">
        <f t="array" ref="X262">INDEX($H262:$K262,0,MATCH(X$253,$H$253:$K$253,0))*HLOOKUP(X$252,$J$249:$R$250,2)</f>
        <v>0</v>
      </c>
      <c r="Y262" s="699" cm="1">
        <f t="array" ref="Y262">INDEX($H262:$K262,0,MATCH(Y$253,$H$253:$K$253,0))*HLOOKUP(Y$252,$J$249:$R$250,2)</f>
        <v>0</v>
      </c>
      <c r="Z262" s="699" cm="1">
        <f t="array" ref="Z262">INDEX($H262:$K262,0,MATCH(Z$253,$H$253:$K$253,0))*HLOOKUP(Z$252,$J$249:$R$250,2)</f>
        <v>0</v>
      </c>
      <c r="AA262" s="699" cm="1">
        <f t="array" ref="AA262">INDEX($H262:$K262,0,MATCH(AA$253,$H$253:$K$253,0))*HLOOKUP(AA$252,$J$249:$R$250,2)</f>
        <v>0</v>
      </c>
      <c r="AB262" s="699" cm="1">
        <f t="array" ref="AB262">INDEX($H262:$K262,0,MATCH(AB$253,$H$253:$K$253,0))*HLOOKUP(AB$252,$J$249:$R$250,2)</f>
        <v>0</v>
      </c>
      <c r="AC262" s="699" cm="1">
        <f t="array" ref="AC262">INDEX($H262:$K262,0,MATCH(AC$253,$H$253:$K$253,0))*HLOOKUP(AC$252,$J$249:$R$250,2)</f>
        <v>0</v>
      </c>
      <c r="AD262" s="699" cm="1">
        <f t="array" ref="AD262">INDEX($H262:$K262,0,MATCH(AD$253,$H$253:$K$253,0))*HLOOKUP(AD$252,$J$249:$R$250,2)</f>
        <v>0</v>
      </c>
      <c r="AE262" s="699" cm="1">
        <f t="array" ref="AE262">INDEX($H262:$K262,0,MATCH(AE$253,$H$253:$K$253,0))*HLOOKUP(AE$252,$J$249:$R$250,2)</f>
        <v>0</v>
      </c>
      <c r="AF262" s="699" cm="1">
        <f t="array" ref="AF262">INDEX($H262:$K262,0,MATCH(AF$253,$H$253:$K$253,0))*HLOOKUP(AF$252,$J$249:$R$250,2)</f>
        <v>0</v>
      </c>
      <c r="AG262" s="699" cm="1">
        <f t="array" ref="AG262">INDEX($H262:$K262,0,MATCH(AG$253,$H$253:$K$253,0))*HLOOKUP(AG$252,$J$249:$R$250,2)</f>
        <v>0</v>
      </c>
      <c r="AH262" s="699" cm="1">
        <f t="array" ref="AH262">INDEX($H262:$K262,0,MATCH(AH$253,$H$253:$K$253,0))*HLOOKUP(AH$252,$J$249:$R$250,2)</f>
        <v>0</v>
      </c>
      <c r="AI262" s="699" cm="1">
        <f t="array" ref="AI262">INDEX($H262:$K262,0,MATCH(AI$253,$H$253:$K$253,0))*HLOOKUP(AI$252,$J$249:$R$250,2)</f>
        <v>0</v>
      </c>
      <c r="AJ262" s="699" cm="1">
        <f t="array" ref="AJ262">INDEX($H262:$K262,0,MATCH(AJ$253,$H$253:$K$253,0))*HLOOKUP(AJ$252,$J$249:$R$250,2)</f>
        <v>0</v>
      </c>
      <c r="AK262" s="699" cm="1">
        <f t="array" ref="AK262">INDEX($H262:$K262,0,MATCH(AK$253,$H$253:$K$253,0))*HLOOKUP(AK$252,$J$249:$R$250,2)</f>
        <v>0</v>
      </c>
      <c r="AL262" s="699" cm="1">
        <f t="array" ref="AL262">INDEX($H262:$K262,0,MATCH(AL$253,$H$253:$K$253,0))*HLOOKUP(AL$252,$J$249:$R$250,2)</f>
        <v>0</v>
      </c>
      <c r="AM262" s="699" cm="1">
        <f t="array" ref="AM262">INDEX($H262:$K262,0,MATCH(AM$253,$H$253:$K$253,0))*HLOOKUP(AM$252,$J$249:$R$250,2)</f>
        <v>0</v>
      </c>
      <c r="AN262" s="699" cm="1">
        <f t="array" ref="AN262">INDEX($H262:$K262,0,MATCH(AN$253,$H$253:$K$253,0))*HLOOKUP(AN$252,$J$249:$R$250,2)</f>
        <v>0</v>
      </c>
      <c r="AO262" s="699" cm="1">
        <f t="array" ref="AO262">INDEX($H262:$K262,0,MATCH(AO$253,$H$253:$K$253,0))*HLOOKUP(AO$252,$J$249:$R$250,2)</f>
        <v>0</v>
      </c>
      <c r="AP262" s="699" cm="1">
        <f t="array" ref="AP262">INDEX($H262:$K262,0,MATCH(AP$253,$H$253:$K$253,0))*HLOOKUP(AP$252,$J$249:$R$250,2)</f>
        <v>0</v>
      </c>
      <c r="AQ262" s="699" cm="1">
        <f t="array" ref="AQ262">INDEX($H262:$K262,0,MATCH(AQ$253,$H$253:$K$253,0))*HLOOKUP(AQ$252,$J$249:$R$250,2)</f>
        <v>0</v>
      </c>
      <c r="AR262" s="699" cm="1">
        <f t="array" ref="AR262">INDEX($H262:$K262,0,MATCH(AR$253,$H$253:$K$253,0))*HLOOKUP(AR$252,$J$249:$R$250,2)</f>
        <v>0</v>
      </c>
      <c r="AS262" s="699" cm="1">
        <f t="array" ref="AS262">INDEX($H262:$K262,0,MATCH(AS$253,$H$253:$K$253,0))*HLOOKUP(AS$252,$J$249:$R$250,2)</f>
        <v>0</v>
      </c>
      <c r="AT262" s="699" cm="1">
        <f t="array" ref="AT262">INDEX($H262:$K262,0,MATCH(AT$253,$H$253:$K$253,0))*HLOOKUP(AT$252,$J$249:$R$250,2)</f>
        <v>0</v>
      </c>
      <c r="AU262" s="699" cm="1">
        <f t="array" ref="AU262">INDEX($H262:$K262,0,MATCH(AU$253,$H$253:$K$253,0))*HLOOKUP(AU$252,$J$249:$R$250,2)</f>
        <v>0</v>
      </c>
      <c r="AV262" s="193"/>
      <c r="AW262" s="193"/>
      <c r="AX262" s="16"/>
      <c r="AY262" s="8"/>
      <c r="AZ262" s="8"/>
      <c r="BA262" s="8"/>
    </row>
    <row r="263" spans="1:84" ht="14.5" outlineLevel="1" x14ac:dyDescent="0.35">
      <c r="A263" s="6"/>
      <c r="B263" s="7"/>
      <c r="C263" s="17"/>
      <c r="D263" s="17"/>
      <c r="E263" s="17"/>
      <c r="F263" s="26"/>
      <c r="G263" s="26" t="str">
        <f t="shared" si="60"/>
        <v>GGGC1OFa2</v>
      </c>
      <c r="H263" s="229">
        <f t="shared" si="61"/>
        <v>0</v>
      </c>
      <c r="I263" s="229">
        <f t="shared" si="61"/>
        <v>0</v>
      </c>
      <c r="J263" s="229">
        <f t="shared" si="61"/>
        <v>0</v>
      </c>
      <c r="K263" s="229">
        <f t="shared" si="61"/>
        <v>0</v>
      </c>
      <c r="L263" s="699" cm="1">
        <f t="array" ref="L263">INDEX($H263:$K263,0,MATCH(L$253,$H$253:$K$253,0))*HLOOKUP(L$252,$J$249:$R$250,2)</f>
        <v>0</v>
      </c>
      <c r="M263" s="699" cm="1">
        <f t="array" ref="M263">INDEX($H263:$K263,0,MATCH(M$253,$H$253:$K$253,0))*HLOOKUP(M$252,$J$249:$R$250,2)</f>
        <v>0</v>
      </c>
      <c r="N263" s="699" cm="1">
        <f t="array" ref="N263">INDEX($H263:$K263,0,MATCH(N$253,$H$253:$K$253,0))*HLOOKUP(N$252,$J$249:$R$250,2)</f>
        <v>0</v>
      </c>
      <c r="O263" s="699" cm="1">
        <f t="array" ref="O263">INDEX($H263:$K263,0,MATCH(O$253,$H$253:$K$253,0))*HLOOKUP(O$252,$J$249:$R$250,2)</f>
        <v>0</v>
      </c>
      <c r="P263" s="699" cm="1">
        <f t="array" ref="P263">INDEX($H263:$K263,0,MATCH(P$253,$H$253:$K$253,0))*HLOOKUP(P$252,$J$249:$R$250,2)</f>
        <v>0</v>
      </c>
      <c r="Q263" s="699" cm="1">
        <f t="array" ref="Q263">INDEX($H263:$K263,0,MATCH(Q$253,$H$253:$K$253,0))*HLOOKUP(Q$252,$J$249:$R$250,2)</f>
        <v>0</v>
      </c>
      <c r="R263" s="699" cm="1">
        <f t="array" ref="R263">INDEX($H263:$K263,0,MATCH(R$253,$H$253:$K$253,0))*HLOOKUP(R$252,$J$249:$R$250,2)</f>
        <v>0</v>
      </c>
      <c r="S263" s="699" cm="1">
        <f t="array" ref="S263">INDEX($H263:$K263,0,MATCH(S$253,$H$253:$K$253,0))*HLOOKUP(S$252,$J$249:$R$250,2)</f>
        <v>0</v>
      </c>
      <c r="T263" s="699" cm="1">
        <f t="array" ref="T263">INDEX($H263:$K263,0,MATCH(T$253,$H$253:$K$253,0))*HLOOKUP(T$252,$J$249:$R$250,2)</f>
        <v>0</v>
      </c>
      <c r="U263" s="699" cm="1">
        <f t="array" ref="U263">INDEX($H263:$K263,0,MATCH(U$253,$H$253:$K$253,0))*HLOOKUP(U$252,$J$249:$R$250,2)</f>
        <v>0</v>
      </c>
      <c r="V263" s="699" cm="1">
        <f t="array" ref="V263">INDEX($H263:$K263,0,MATCH(V$253,$H$253:$K$253,0))*HLOOKUP(V$252,$J$249:$R$250,2)</f>
        <v>0</v>
      </c>
      <c r="W263" s="699" cm="1">
        <f t="array" ref="W263">INDEX($H263:$K263,0,MATCH(W$253,$H$253:$K$253,0))*HLOOKUP(W$252,$J$249:$R$250,2)</f>
        <v>0</v>
      </c>
      <c r="X263" s="699" cm="1">
        <f t="array" ref="X263">INDEX($H263:$K263,0,MATCH(X$253,$H$253:$K$253,0))*HLOOKUP(X$252,$J$249:$R$250,2)</f>
        <v>0</v>
      </c>
      <c r="Y263" s="699" cm="1">
        <f t="array" ref="Y263">INDEX($H263:$K263,0,MATCH(Y$253,$H$253:$K$253,0))*HLOOKUP(Y$252,$J$249:$R$250,2)</f>
        <v>0</v>
      </c>
      <c r="Z263" s="699" cm="1">
        <f t="array" ref="Z263">INDEX($H263:$K263,0,MATCH(Z$253,$H$253:$K$253,0))*HLOOKUP(Z$252,$J$249:$R$250,2)</f>
        <v>0</v>
      </c>
      <c r="AA263" s="699" cm="1">
        <f t="array" ref="AA263">INDEX($H263:$K263,0,MATCH(AA$253,$H$253:$K$253,0))*HLOOKUP(AA$252,$J$249:$R$250,2)</f>
        <v>0</v>
      </c>
      <c r="AB263" s="699" cm="1">
        <f t="array" ref="AB263">INDEX($H263:$K263,0,MATCH(AB$253,$H$253:$K$253,0))*HLOOKUP(AB$252,$J$249:$R$250,2)</f>
        <v>0</v>
      </c>
      <c r="AC263" s="699" cm="1">
        <f t="array" ref="AC263">INDEX($H263:$K263,0,MATCH(AC$253,$H$253:$K$253,0))*HLOOKUP(AC$252,$J$249:$R$250,2)</f>
        <v>0</v>
      </c>
      <c r="AD263" s="699" cm="1">
        <f t="array" ref="AD263">INDEX($H263:$K263,0,MATCH(AD$253,$H$253:$K$253,0))*HLOOKUP(AD$252,$J$249:$R$250,2)</f>
        <v>0</v>
      </c>
      <c r="AE263" s="699" cm="1">
        <f t="array" ref="AE263">INDEX($H263:$K263,0,MATCH(AE$253,$H$253:$K$253,0))*HLOOKUP(AE$252,$J$249:$R$250,2)</f>
        <v>0</v>
      </c>
      <c r="AF263" s="699" cm="1">
        <f t="array" ref="AF263">INDEX($H263:$K263,0,MATCH(AF$253,$H$253:$K$253,0))*HLOOKUP(AF$252,$J$249:$R$250,2)</f>
        <v>0</v>
      </c>
      <c r="AG263" s="699" cm="1">
        <f t="array" ref="AG263">INDEX($H263:$K263,0,MATCH(AG$253,$H$253:$K$253,0))*HLOOKUP(AG$252,$J$249:$R$250,2)</f>
        <v>0</v>
      </c>
      <c r="AH263" s="699" cm="1">
        <f t="array" ref="AH263">INDEX($H263:$K263,0,MATCH(AH$253,$H$253:$K$253,0))*HLOOKUP(AH$252,$J$249:$R$250,2)</f>
        <v>0</v>
      </c>
      <c r="AI263" s="699" cm="1">
        <f t="array" ref="AI263">INDEX($H263:$K263,0,MATCH(AI$253,$H$253:$K$253,0))*HLOOKUP(AI$252,$J$249:$R$250,2)</f>
        <v>0</v>
      </c>
      <c r="AJ263" s="699" cm="1">
        <f t="array" ref="AJ263">INDEX($H263:$K263,0,MATCH(AJ$253,$H$253:$K$253,0))*HLOOKUP(AJ$252,$J$249:$R$250,2)</f>
        <v>0</v>
      </c>
      <c r="AK263" s="699" cm="1">
        <f t="array" ref="AK263">INDEX($H263:$K263,0,MATCH(AK$253,$H$253:$K$253,0))*HLOOKUP(AK$252,$J$249:$R$250,2)</f>
        <v>0</v>
      </c>
      <c r="AL263" s="699" cm="1">
        <f t="array" ref="AL263">INDEX($H263:$K263,0,MATCH(AL$253,$H$253:$K$253,0))*HLOOKUP(AL$252,$J$249:$R$250,2)</f>
        <v>0</v>
      </c>
      <c r="AM263" s="699" cm="1">
        <f t="array" ref="AM263">INDEX($H263:$K263,0,MATCH(AM$253,$H$253:$K$253,0))*HLOOKUP(AM$252,$J$249:$R$250,2)</f>
        <v>0</v>
      </c>
      <c r="AN263" s="699" cm="1">
        <f t="array" ref="AN263">INDEX($H263:$K263,0,MATCH(AN$253,$H$253:$K$253,0))*HLOOKUP(AN$252,$J$249:$R$250,2)</f>
        <v>0</v>
      </c>
      <c r="AO263" s="699" cm="1">
        <f t="array" ref="AO263">INDEX($H263:$K263,0,MATCH(AO$253,$H$253:$K$253,0))*HLOOKUP(AO$252,$J$249:$R$250,2)</f>
        <v>0</v>
      </c>
      <c r="AP263" s="699" cm="1">
        <f t="array" ref="AP263">INDEX($H263:$K263,0,MATCH(AP$253,$H$253:$K$253,0))*HLOOKUP(AP$252,$J$249:$R$250,2)</f>
        <v>0</v>
      </c>
      <c r="AQ263" s="699" cm="1">
        <f t="array" ref="AQ263">INDEX($H263:$K263,0,MATCH(AQ$253,$H$253:$K$253,0))*HLOOKUP(AQ$252,$J$249:$R$250,2)</f>
        <v>0</v>
      </c>
      <c r="AR263" s="699" cm="1">
        <f t="array" ref="AR263">INDEX($H263:$K263,0,MATCH(AR$253,$H$253:$K$253,0))*HLOOKUP(AR$252,$J$249:$R$250,2)</f>
        <v>0</v>
      </c>
      <c r="AS263" s="699" cm="1">
        <f t="array" ref="AS263">INDEX($H263:$K263,0,MATCH(AS$253,$H$253:$K$253,0))*HLOOKUP(AS$252,$J$249:$R$250,2)</f>
        <v>0</v>
      </c>
      <c r="AT263" s="699" cm="1">
        <f t="array" ref="AT263">INDEX($H263:$K263,0,MATCH(AT$253,$H$253:$K$253,0))*HLOOKUP(AT$252,$J$249:$R$250,2)</f>
        <v>0</v>
      </c>
      <c r="AU263" s="699" cm="1">
        <f t="array" ref="AU263">INDEX($H263:$K263,0,MATCH(AU$253,$H$253:$K$253,0))*HLOOKUP(AU$252,$J$249:$R$250,2)</f>
        <v>0</v>
      </c>
      <c r="AV263" s="193"/>
      <c r="AW263" s="193"/>
      <c r="AX263" s="16"/>
      <c r="AY263" s="8"/>
      <c r="AZ263" s="8"/>
      <c r="BA263" s="8"/>
    </row>
    <row r="264" spans="1:84" ht="14.5" outlineLevel="1" x14ac:dyDescent="0.35">
      <c r="A264" s="6"/>
      <c r="B264" s="7"/>
      <c r="C264" s="17"/>
      <c r="D264" s="17"/>
      <c r="E264" s="17"/>
      <c r="F264" s="26"/>
      <c r="G264" s="26" t="str">
        <f t="shared" si="60"/>
        <v>SPSPSPSPSPsp</v>
      </c>
      <c r="H264" s="229">
        <f t="shared" si="61"/>
        <v>1</v>
      </c>
      <c r="I264" s="229">
        <f t="shared" si="61"/>
        <v>0</v>
      </c>
      <c r="J264" s="229">
        <f t="shared" si="61"/>
        <v>1</v>
      </c>
      <c r="K264" s="229">
        <f t="shared" si="61"/>
        <v>0</v>
      </c>
      <c r="L264" s="699" cm="1">
        <f t="array" ref="L264">INDEX($H264:$K264,0,MATCH(L$253,$H$253:$K$253,0))*HLOOKUP(L$252,$J$249:$R$250,2)</f>
        <v>1</v>
      </c>
      <c r="M264" s="699" cm="1">
        <f t="array" ref="M264">INDEX($H264:$K264,0,MATCH(M$253,$H$253:$K$253,0))*HLOOKUP(M$252,$J$249:$R$250,2)</f>
        <v>0</v>
      </c>
      <c r="N264" s="699" cm="1">
        <f t="array" ref="N264">INDEX($H264:$K264,0,MATCH(N$253,$H$253:$K$253,0))*HLOOKUP(N$252,$J$249:$R$250,2)</f>
        <v>1</v>
      </c>
      <c r="O264" s="699" cm="1">
        <f t="array" ref="O264">INDEX($H264:$K264,0,MATCH(O$253,$H$253:$K$253,0))*HLOOKUP(O$252,$J$249:$R$250,2)</f>
        <v>0</v>
      </c>
      <c r="P264" s="699" cm="1">
        <f t="array" ref="P264">INDEX($H264:$K264,0,MATCH(P$253,$H$253:$K$253,0))*HLOOKUP(P$252,$J$249:$R$250,2)</f>
        <v>1</v>
      </c>
      <c r="Q264" s="699" cm="1">
        <f t="array" ref="Q264">INDEX($H264:$K264,0,MATCH(Q$253,$H$253:$K$253,0))*HLOOKUP(Q$252,$J$249:$R$250,2)</f>
        <v>0</v>
      </c>
      <c r="R264" s="699" cm="1">
        <f t="array" ref="R264">INDEX($H264:$K264,0,MATCH(R$253,$H$253:$K$253,0))*HLOOKUP(R$252,$J$249:$R$250,2)</f>
        <v>1</v>
      </c>
      <c r="S264" s="699" cm="1">
        <f t="array" ref="S264">INDEX($H264:$K264,0,MATCH(S$253,$H$253:$K$253,0))*HLOOKUP(S$252,$J$249:$R$250,2)</f>
        <v>0</v>
      </c>
      <c r="T264" s="699" cm="1">
        <f t="array" ref="T264">INDEX($H264:$K264,0,MATCH(T$253,$H$253:$K$253,0))*HLOOKUP(T$252,$J$249:$R$250,2)</f>
        <v>1</v>
      </c>
      <c r="U264" s="699" cm="1">
        <f t="array" ref="U264">INDEX($H264:$K264,0,MATCH(U$253,$H$253:$K$253,0))*HLOOKUP(U$252,$J$249:$R$250,2)</f>
        <v>0</v>
      </c>
      <c r="V264" s="699" cm="1">
        <f t="array" ref="V264">INDEX($H264:$K264,0,MATCH(V$253,$H$253:$K$253,0))*HLOOKUP(V$252,$J$249:$R$250,2)</f>
        <v>1</v>
      </c>
      <c r="W264" s="699" cm="1">
        <f t="array" ref="W264">INDEX($H264:$K264,0,MATCH(W$253,$H$253:$K$253,0))*HLOOKUP(W$252,$J$249:$R$250,2)</f>
        <v>0</v>
      </c>
      <c r="X264" s="699" cm="1">
        <f t="array" ref="X264">INDEX($H264:$K264,0,MATCH(X$253,$H$253:$K$253,0))*HLOOKUP(X$252,$J$249:$R$250,2)</f>
        <v>1</v>
      </c>
      <c r="Y264" s="699" cm="1">
        <f t="array" ref="Y264">INDEX($H264:$K264,0,MATCH(Y$253,$H$253:$K$253,0))*HLOOKUP(Y$252,$J$249:$R$250,2)</f>
        <v>0</v>
      </c>
      <c r="Z264" s="699" cm="1">
        <f t="array" ref="Z264">INDEX($H264:$K264,0,MATCH(Z$253,$H$253:$K$253,0))*HLOOKUP(Z$252,$J$249:$R$250,2)</f>
        <v>1</v>
      </c>
      <c r="AA264" s="699" cm="1">
        <f t="array" ref="AA264">INDEX($H264:$K264,0,MATCH(AA$253,$H$253:$K$253,0))*HLOOKUP(AA$252,$J$249:$R$250,2)</f>
        <v>0</v>
      </c>
      <c r="AB264" s="699" cm="1">
        <f t="array" ref="AB264">INDEX($H264:$K264,0,MATCH(AB$253,$H$253:$K$253,0))*HLOOKUP(AB$252,$J$249:$R$250,2)</f>
        <v>1</v>
      </c>
      <c r="AC264" s="699" cm="1">
        <f t="array" ref="AC264">INDEX($H264:$K264,0,MATCH(AC$253,$H$253:$K$253,0))*HLOOKUP(AC$252,$J$249:$R$250,2)</f>
        <v>0</v>
      </c>
      <c r="AD264" s="699" cm="1">
        <f t="array" ref="AD264">INDEX($H264:$K264,0,MATCH(AD$253,$H$253:$K$253,0))*HLOOKUP(AD$252,$J$249:$R$250,2)</f>
        <v>1</v>
      </c>
      <c r="AE264" s="699" cm="1">
        <f t="array" ref="AE264">INDEX($H264:$K264,0,MATCH(AE$253,$H$253:$K$253,0))*HLOOKUP(AE$252,$J$249:$R$250,2)</f>
        <v>0</v>
      </c>
      <c r="AF264" s="699" cm="1">
        <f t="array" ref="AF264">INDEX($H264:$K264,0,MATCH(AF$253,$H$253:$K$253,0))*HLOOKUP(AF$252,$J$249:$R$250,2)</f>
        <v>1</v>
      </c>
      <c r="AG264" s="699" cm="1">
        <f t="array" ref="AG264">INDEX($H264:$K264,0,MATCH(AG$253,$H$253:$K$253,0))*HLOOKUP(AG$252,$J$249:$R$250,2)</f>
        <v>0</v>
      </c>
      <c r="AH264" s="699" cm="1">
        <f t="array" ref="AH264">INDEX($H264:$K264,0,MATCH(AH$253,$H$253:$K$253,0))*HLOOKUP(AH$252,$J$249:$R$250,2)</f>
        <v>1</v>
      </c>
      <c r="AI264" s="699" cm="1">
        <f t="array" ref="AI264">INDEX($H264:$K264,0,MATCH(AI$253,$H$253:$K$253,0))*HLOOKUP(AI$252,$J$249:$R$250,2)</f>
        <v>0</v>
      </c>
      <c r="AJ264" s="699" cm="1">
        <f t="array" ref="AJ264">INDEX($H264:$K264,0,MATCH(AJ$253,$H$253:$K$253,0))*HLOOKUP(AJ$252,$J$249:$R$250,2)</f>
        <v>1</v>
      </c>
      <c r="AK264" s="699" cm="1">
        <f t="array" ref="AK264">INDEX($H264:$K264,0,MATCH(AK$253,$H$253:$K$253,0))*HLOOKUP(AK$252,$J$249:$R$250,2)</f>
        <v>0</v>
      </c>
      <c r="AL264" s="699" cm="1">
        <f t="array" ref="AL264">INDEX($H264:$K264,0,MATCH(AL$253,$H$253:$K$253,0))*HLOOKUP(AL$252,$J$249:$R$250,2)</f>
        <v>1</v>
      </c>
      <c r="AM264" s="699" cm="1">
        <f t="array" ref="AM264">INDEX($H264:$K264,0,MATCH(AM$253,$H$253:$K$253,0))*HLOOKUP(AM$252,$J$249:$R$250,2)</f>
        <v>0</v>
      </c>
      <c r="AN264" s="699" cm="1">
        <f t="array" ref="AN264">INDEX($H264:$K264,0,MATCH(AN$253,$H$253:$K$253,0))*HLOOKUP(AN$252,$J$249:$R$250,2)</f>
        <v>1</v>
      </c>
      <c r="AO264" s="699" cm="1">
        <f t="array" ref="AO264">INDEX($H264:$K264,0,MATCH(AO$253,$H$253:$K$253,0))*HLOOKUP(AO$252,$J$249:$R$250,2)</f>
        <v>0</v>
      </c>
      <c r="AP264" s="699" cm="1">
        <f t="array" ref="AP264">INDEX($H264:$K264,0,MATCH(AP$253,$H$253:$K$253,0))*HLOOKUP(AP$252,$J$249:$R$250,2)</f>
        <v>1</v>
      </c>
      <c r="AQ264" s="699" cm="1">
        <f t="array" ref="AQ264">INDEX($H264:$K264,0,MATCH(AQ$253,$H$253:$K$253,0))*HLOOKUP(AQ$252,$J$249:$R$250,2)</f>
        <v>0</v>
      </c>
      <c r="AR264" s="699" cm="1">
        <f t="array" ref="AR264">INDEX($H264:$K264,0,MATCH(AR$253,$H$253:$K$253,0))*HLOOKUP(AR$252,$J$249:$R$250,2)</f>
        <v>1</v>
      </c>
      <c r="AS264" s="699" cm="1">
        <f t="array" ref="AS264">INDEX($H264:$K264,0,MATCH(AS$253,$H$253:$K$253,0))*HLOOKUP(AS$252,$J$249:$R$250,2)</f>
        <v>0</v>
      </c>
      <c r="AT264" s="699" cm="1">
        <f t="array" ref="AT264">INDEX($H264:$K264,0,MATCH(AT$253,$H$253:$K$253,0))*HLOOKUP(AT$252,$J$249:$R$250,2)</f>
        <v>1</v>
      </c>
      <c r="AU264" s="699" cm="1">
        <f t="array" ref="AU264">INDEX($H264:$K264,0,MATCH(AU$253,$H$253:$K$253,0))*HLOOKUP(AU$252,$J$249:$R$250,2)</f>
        <v>0</v>
      </c>
      <c r="AV264" s="193"/>
      <c r="AW264" s="193"/>
      <c r="AX264" s="16"/>
      <c r="AY264" s="8"/>
      <c r="AZ264" s="8"/>
      <c r="BA264" s="8"/>
    </row>
    <row r="265" spans="1:84" ht="12" customHeight="1" outlineLevel="1" x14ac:dyDescent="0.35">
      <c r="A265" s="6"/>
      <c r="B265" s="7"/>
      <c r="C265" s="17"/>
      <c r="D265" s="17"/>
      <c r="E265" s="17"/>
      <c r="F265" s="33"/>
      <c r="G265" s="33"/>
      <c r="I265" s="33"/>
      <c r="J265" s="33"/>
      <c r="K265" s="34"/>
      <c r="L265" s="34"/>
      <c r="M265" s="34"/>
      <c r="N265" s="35"/>
      <c r="O265" s="35"/>
      <c r="P265" s="35"/>
      <c r="Q265" s="35"/>
      <c r="R265" s="35"/>
      <c r="S265" s="35"/>
      <c r="T265" s="35"/>
      <c r="U265" s="35"/>
      <c r="V265" s="35"/>
      <c r="W265" s="35"/>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6"/>
      <c r="AY265" s="8"/>
      <c r="AZ265" s="8"/>
      <c r="BA265" s="8"/>
    </row>
    <row r="266" spans="1:84" ht="5.15" customHeight="1" outlineLevel="1" x14ac:dyDescent="0.35">
      <c r="A266" s="6"/>
      <c r="B266" s="7"/>
      <c r="C266" s="17"/>
      <c r="D266" s="17"/>
      <c r="E266" s="17"/>
      <c r="F266" s="36"/>
      <c r="G266" s="36"/>
      <c r="H266" s="36"/>
      <c r="I266" s="36"/>
      <c r="J266" s="36"/>
      <c r="K266" s="37"/>
      <c r="L266" s="37"/>
      <c r="M266" s="37"/>
      <c r="N266" s="37"/>
      <c r="O266" s="38"/>
      <c r="P266" s="38"/>
      <c r="Q266" s="38"/>
      <c r="R266" s="38"/>
      <c r="S266" s="38"/>
      <c r="T266" s="38"/>
      <c r="U266" s="38"/>
      <c r="V266" s="38"/>
      <c r="W266" s="38"/>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16"/>
      <c r="AY266" s="8"/>
      <c r="AZ266" s="8"/>
      <c r="BA266" s="8"/>
    </row>
    <row r="267" spans="1:84" ht="25.4" customHeight="1" outlineLevel="1" x14ac:dyDescent="0.35">
      <c r="A267" s="6"/>
      <c r="B267" s="7"/>
      <c r="C267" s="39"/>
      <c r="D267" s="39"/>
      <c r="E267" s="39"/>
      <c r="F267" s="39"/>
      <c r="G267" s="40" t="str">
        <f>G147</f>
        <v>User defined rotations</v>
      </c>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8"/>
      <c r="AZ267" s="8"/>
      <c r="BA267" s="8"/>
    </row>
    <row r="268" spans="1:84" ht="12" customHeight="1" outlineLevel="1" x14ac:dyDescent="0.35">
      <c r="A268" s="6"/>
      <c r="B268" s="7"/>
      <c r="C268" s="7"/>
      <c r="D268" s="7"/>
      <c r="E268" s="7"/>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spans="1:84" ht="12" customHeight="1" outlineLevel="1" x14ac:dyDescent="0.35">
      <c r="A269" s="6"/>
      <c r="B269" s="7"/>
      <c r="C269" s="7"/>
      <c r="D269" s="7"/>
      <c r="E269" s="7"/>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row>
    <row r="270" spans="1:84" ht="5.15" customHeight="1" outlineLevel="1" thickBot="1" x14ac:dyDescent="0.4">
      <c r="A270" s="6"/>
      <c r="B270" s="7"/>
      <c r="C270" s="7"/>
      <c r="D270" s="7"/>
      <c r="E270" s="7"/>
      <c r="F270" s="7"/>
      <c r="G270" s="7"/>
      <c r="H270" s="8"/>
      <c r="I270" s="8"/>
      <c r="J270" s="8"/>
      <c r="K270" s="8"/>
      <c r="L270" s="8"/>
      <c r="M270" s="8"/>
      <c r="N270" s="8"/>
      <c r="O270" s="8"/>
      <c r="P270" s="8"/>
      <c r="Q270" s="8"/>
      <c r="R270" s="8"/>
      <c r="S270" s="8"/>
      <c r="T270" s="8"/>
      <c r="U270" s="8"/>
      <c r="V270" s="8"/>
      <c r="W270" s="8"/>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row>
    <row r="271" spans="1:84" ht="5.15" customHeight="1" outlineLevel="1" x14ac:dyDescent="0.35">
      <c r="A271" s="6"/>
      <c r="B271" s="7"/>
      <c r="C271" s="9" t="s">
        <v>0</v>
      </c>
      <c r="D271" s="9"/>
      <c r="E271" s="9"/>
      <c r="F271" s="9"/>
      <c r="G271" s="9"/>
      <c r="H271" s="9"/>
      <c r="I271" s="9"/>
      <c r="J271" s="9"/>
      <c r="K271" s="10"/>
      <c r="L271" s="10"/>
      <c r="M271" s="10"/>
      <c r="N271" s="10"/>
      <c r="O271" s="10"/>
      <c r="P271" s="10"/>
      <c r="Q271" s="10"/>
      <c r="R271" s="10"/>
      <c r="S271" s="10"/>
      <c r="T271" s="10"/>
      <c r="U271" s="10"/>
      <c r="V271" s="10"/>
      <c r="W271" s="11"/>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row>
    <row r="272" spans="1:84" ht="12" customHeight="1" outlineLevel="1" x14ac:dyDescent="0.35">
      <c r="A272" s="6"/>
      <c r="B272" s="7"/>
      <c r="C272" s="12"/>
      <c r="D272" s="12"/>
      <c r="E272" s="12" t="s">
        <v>1</v>
      </c>
      <c r="F272" s="13"/>
      <c r="G272" s="14" t="s">
        <v>25</v>
      </c>
      <c r="H272" s="13"/>
      <c r="I272" s="13"/>
      <c r="J272" s="13"/>
      <c r="K272" s="13"/>
      <c r="L272" s="13"/>
      <c r="M272" s="13"/>
      <c r="N272" s="13"/>
      <c r="O272" s="13"/>
      <c r="P272" s="13"/>
      <c r="Q272" s="13"/>
      <c r="R272" s="13"/>
      <c r="S272" s="15"/>
      <c r="T272" s="13"/>
      <c r="U272" s="15"/>
      <c r="V272" s="15"/>
      <c r="W272" s="16"/>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row>
    <row r="273" spans="1:68" ht="12" customHeight="1" outlineLevel="1" x14ac:dyDescent="0.35">
      <c r="A273" s="6"/>
      <c r="B273" s="7"/>
      <c r="C273" s="12"/>
      <c r="D273" s="12"/>
      <c r="E273" s="17"/>
      <c r="F273" s="13"/>
      <c r="G273" s="18"/>
      <c r="H273" s="13" t="s">
        <v>26</v>
      </c>
      <c r="I273" s="13"/>
      <c r="J273" s="13"/>
      <c r="K273" s="13"/>
      <c r="L273" s="13"/>
      <c r="M273" s="13"/>
      <c r="N273" s="13"/>
      <c r="O273" s="13"/>
      <c r="P273" s="13"/>
      <c r="Q273" s="13"/>
      <c r="R273" s="13"/>
      <c r="S273" s="15"/>
      <c r="T273" s="19"/>
      <c r="U273" s="15"/>
      <c r="V273" s="15"/>
      <c r="W273" s="16"/>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row>
    <row r="274" spans="1:68" ht="12" customHeight="1" outlineLevel="1" x14ac:dyDescent="0.35">
      <c r="A274" s="6"/>
      <c r="B274" s="7"/>
      <c r="C274" s="17"/>
      <c r="D274" s="12"/>
      <c r="E274" s="17"/>
      <c r="F274" s="13"/>
      <c r="G274" s="13" t="s">
        <v>2</v>
      </c>
      <c r="H274" s="13"/>
      <c r="I274" s="13"/>
      <c r="J274" s="13"/>
      <c r="K274" s="13"/>
      <c r="L274" s="13"/>
      <c r="M274" s="13"/>
      <c r="N274" s="13"/>
      <c r="O274" s="13"/>
      <c r="P274" s="13"/>
      <c r="Q274" s="13"/>
      <c r="R274" s="13"/>
      <c r="S274" s="15"/>
      <c r="T274" s="19"/>
      <c r="U274" s="15"/>
      <c r="V274" s="15"/>
      <c r="W274" s="16"/>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20">
        <v>0</v>
      </c>
      <c r="D275" s="12"/>
      <c r="E275" s="17"/>
      <c r="F275" s="13"/>
      <c r="G275" s="21"/>
      <c r="H275" s="13"/>
      <c r="I275" s="13"/>
      <c r="J275" s="13"/>
      <c r="K275" s="13"/>
      <c r="L275" s="13"/>
      <c r="M275" s="13"/>
      <c r="N275" s="13"/>
      <c r="O275" s="13"/>
      <c r="P275" s="13"/>
      <c r="Q275" s="13"/>
      <c r="R275" s="13"/>
      <c r="S275" s="15"/>
      <c r="T275" s="19"/>
      <c r="U275" s="15"/>
      <c r="V275" s="15"/>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7"/>
      <c r="D276" s="17"/>
      <c r="E276" s="17"/>
      <c r="F276" s="17"/>
      <c r="G276" s="17"/>
      <c r="H276" s="17"/>
      <c r="I276" s="17"/>
      <c r="J276" s="22"/>
      <c r="K276" s="22"/>
      <c r="L276" s="22"/>
      <c r="M276" s="22"/>
      <c r="N276" s="22"/>
      <c r="O276" s="22"/>
      <c r="P276" s="22"/>
      <c r="Q276" s="22"/>
      <c r="R276" s="22"/>
      <c r="S276" s="22"/>
      <c r="T276" s="22"/>
      <c r="U276" s="22"/>
      <c r="V276" s="22"/>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2" customHeight="1" outlineLevel="1" x14ac:dyDescent="0.35">
      <c r="A277" s="6"/>
      <c r="B277" s="7"/>
      <c r="C277" s="17"/>
      <c r="D277" s="17"/>
      <c r="E277" s="17"/>
      <c r="F277" s="17"/>
      <c r="G277" s="17"/>
      <c r="H277" s="17"/>
      <c r="I277" s="17"/>
      <c r="J277" s="17"/>
      <c r="K277" s="17"/>
      <c r="L277" s="22"/>
      <c r="M277" s="22"/>
      <c r="N277" s="22"/>
      <c r="O277" s="22"/>
      <c r="P277" s="22"/>
      <c r="Q277" s="22"/>
      <c r="R277" s="22"/>
      <c r="S277" s="22"/>
      <c r="T277" s="22"/>
      <c r="U277" s="22"/>
      <c r="V277" s="22"/>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2" customHeight="1" outlineLevel="1" x14ac:dyDescent="0.35">
      <c r="A278" s="6"/>
      <c r="B278" s="7"/>
      <c r="C278" s="17"/>
      <c r="D278" s="17"/>
      <c r="E278" s="17"/>
      <c r="F278" s="17"/>
      <c r="G278" s="17"/>
      <c r="H278" s="17"/>
      <c r="I278" s="17"/>
      <c r="J278" s="23"/>
      <c r="K278" s="23"/>
      <c r="L278" s="23"/>
      <c r="M278" s="23"/>
      <c r="N278" s="23"/>
      <c r="O278" s="23"/>
      <c r="P278" s="23"/>
      <c r="Q278" s="23"/>
      <c r="R278" s="24"/>
      <c r="S278" s="22"/>
      <c r="T278" s="22"/>
      <c r="U278" s="22"/>
      <c r="V278" s="22"/>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2" customHeight="1" outlineLevel="1" x14ac:dyDescent="0.35">
      <c r="A279" s="6"/>
      <c r="B279" s="7"/>
      <c r="C279" s="17"/>
      <c r="D279" s="17"/>
      <c r="E279" s="17"/>
      <c r="F279" s="17"/>
      <c r="G279" s="17"/>
      <c r="H279" s="17"/>
      <c r="I279" s="17"/>
      <c r="J279" s="23" t="s">
        <v>371</v>
      </c>
      <c r="K279" s="23" t="s">
        <v>57</v>
      </c>
      <c r="L279" s="23" t="s">
        <v>58</v>
      </c>
      <c r="M279" s="23" t="s">
        <v>59</v>
      </c>
      <c r="N279" s="23" t="s">
        <v>60</v>
      </c>
      <c r="O279" s="23" t="s">
        <v>864</v>
      </c>
      <c r="P279" s="23" t="s">
        <v>865</v>
      </c>
      <c r="Q279" s="23" t="s">
        <v>866</v>
      </c>
      <c r="R279" s="23" t="s">
        <v>1104</v>
      </c>
      <c r="S279" s="22"/>
      <c r="T279" s="22"/>
      <c r="U279" s="22"/>
      <c r="V279" s="22"/>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4.5" outlineLevel="1" x14ac:dyDescent="0.35">
      <c r="A280" s="6"/>
      <c r="B280" s="7"/>
      <c r="C280" s="17"/>
      <c r="D280" s="17"/>
      <c r="E280" s="17"/>
      <c r="F280" s="26"/>
      <c r="H280" s="27"/>
      <c r="I280" s="655" t="str">
        <f>General!G17</f>
        <v>b</v>
      </c>
      <c r="J280" s="234">
        <v>1</v>
      </c>
      <c r="K280" s="234">
        <v>1</v>
      </c>
      <c r="L280" s="234">
        <v>1</v>
      </c>
      <c r="M280" s="234">
        <v>1</v>
      </c>
      <c r="N280" s="234">
        <v>1</v>
      </c>
      <c r="O280" s="234">
        <v>1</v>
      </c>
      <c r="P280" s="234">
        <v>1</v>
      </c>
      <c r="Q280" s="234">
        <v>1</v>
      </c>
      <c r="R280" s="234">
        <v>1</v>
      </c>
      <c r="S280" s="61"/>
      <c r="T280" s="61"/>
      <c r="U280" s="61"/>
      <c r="V280" s="59"/>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4.5" outlineLevel="1" x14ac:dyDescent="0.35">
      <c r="A281" s="6"/>
      <c r="B281" s="7"/>
      <c r="C281" s="17"/>
      <c r="D281" s="17"/>
      <c r="E281" s="17"/>
      <c r="F281" s="26"/>
      <c r="H281" s="27"/>
      <c r="I281" s="655" t="str">
        <f>General!G18</f>
        <v>bd</v>
      </c>
      <c r="J281" s="234">
        <v>1</v>
      </c>
      <c r="K281" s="234">
        <v>1</v>
      </c>
      <c r="L281" s="234">
        <v>1</v>
      </c>
      <c r="M281" s="234">
        <v>1</v>
      </c>
      <c r="N281" s="234">
        <v>1</v>
      </c>
      <c r="O281" s="234">
        <v>1</v>
      </c>
      <c r="P281" s="234">
        <v>1</v>
      </c>
      <c r="Q281" s="234">
        <v>1</v>
      </c>
      <c r="R281" s="234">
        <v>1</v>
      </c>
      <c r="S281" s="61"/>
      <c r="T281" s="61"/>
      <c r="U281" s="61"/>
      <c r="V281" s="59"/>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4.5" outlineLevel="1" x14ac:dyDescent="0.35">
      <c r="A282" s="6"/>
      <c r="B282" s="7"/>
      <c r="C282" s="17"/>
      <c r="D282" s="17"/>
      <c r="E282" s="17"/>
      <c r="F282" s="26"/>
      <c r="H282" s="27"/>
      <c r="I282" s="655" t="str">
        <f>General!G19</f>
        <v>f</v>
      </c>
      <c r="J282" s="234">
        <v>1</v>
      </c>
      <c r="K282" s="234">
        <v>1</v>
      </c>
      <c r="L282" s="234">
        <v>1</v>
      </c>
      <c r="M282" s="234">
        <v>1</v>
      </c>
      <c r="N282" s="234">
        <v>1</v>
      </c>
      <c r="O282" s="234">
        <v>1</v>
      </c>
      <c r="P282" s="234">
        <v>1</v>
      </c>
      <c r="Q282" s="234">
        <v>1</v>
      </c>
      <c r="R282" s="234">
        <v>1</v>
      </c>
      <c r="S282" s="61"/>
      <c r="T282" s="61"/>
      <c r="U282" s="61"/>
      <c r="V282" s="59"/>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4.5" outlineLevel="1" x14ac:dyDescent="0.35">
      <c r="A283" s="6"/>
      <c r="B283" s="7"/>
      <c r="C283" s="17"/>
      <c r="D283" s="17"/>
      <c r="E283" s="17"/>
      <c r="F283" s="26"/>
      <c r="H283" s="27"/>
      <c r="I283" s="655" t="str">
        <f>General!G20</f>
        <v>h</v>
      </c>
      <c r="J283" s="234">
        <v>1</v>
      </c>
      <c r="K283" s="234">
        <v>1</v>
      </c>
      <c r="L283" s="234">
        <v>1</v>
      </c>
      <c r="M283" s="234">
        <v>1</v>
      </c>
      <c r="N283" s="234">
        <v>1</v>
      </c>
      <c r="O283" s="234">
        <v>1</v>
      </c>
      <c r="P283" s="234">
        <v>1</v>
      </c>
      <c r="Q283" s="234">
        <v>1</v>
      </c>
      <c r="R283" s="234">
        <v>1</v>
      </c>
      <c r="S283" s="61"/>
      <c r="T283" s="61"/>
      <c r="U283" s="61"/>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2" customHeight="1" outlineLevel="1" x14ac:dyDescent="0.35">
      <c r="A284" s="6"/>
      <c r="B284" s="7"/>
      <c r="C284" s="17"/>
      <c r="D284" s="17"/>
      <c r="E284" s="17"/>
      <c r="F284" s="26"/>
      <c r="H284" s="27"/>
      <c r="I284" s="655" t="str">
        <f>General!G21</f>
        <v>i</v>
      </c>
      <c r="J284" s="235">
        <v>1</v>
      </c>
      <c r="K284" s="235">
        <v>1</v>
      </c>
      <c r="L284" s="235">
        <v>1</v>
      </c>
      <c r="M284" s="235">
        <v>1</v>
      </c>
      <c r="N284" s="235">
        <v>1</v>
      </c>
      <c r="O284" s="234">
        <v>1</v>
      </c>
      <c r="P284" s="234">
        <v>1</v>
      </c>
      <c r="Q284" s="234">
        <v>1</v>
      </c>
      <c r="R284" s="234">
        <v>1</v>
      </c>
      <c r="S284" s="58"/>
      <c r="T284" s="58"/>
      <c r="U284" s="58"/>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2" customHeight="1" outlineLevel="1" x14ac:dyDescent="0.35">
      <c r="A285" s="6"/>
      <c r="B285" s="7"/>
      <c r="C285" s="17"/>
      <c r="D285" s="17"/>
      <c r="E285" s="17"/>
      <c r="F285" s="26"/>
      <c r="H285" s="27"/>
      <c r="I285" s="655" t="str">
        <f>General!G22</f>
        <v>k</v>
      </c>
      <c r="J285" s="235">
        <v>1</v>
      </c>
      <c r="K285" s="235">
        <v>1</v>
      </c>
      <c r="L285" s="235">
        <v>1</v>
      </c>
      <c r="M285" s="235">
        <v>1</v>
      </c>
      <c r="N285" s="235">
        <v>1</v>
      </c>
      <c r="O285" s="234">
        <v>1</v>
      </c>
      <c r="P285" s="234">
        <v>1</v>
      </c>
      <c r="Q285" s="234">
        <v>1</v>
      </c>
      <c r="R285" s="234">
        <v>1</v>
      </c>
      <c r="S285" s="58"/>
      <c r="T285" s="58"/>
      <c r="U285" s="58"/>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2" customHeight="1" outlineLevel="1" x14ac:dyDescent="0.35">
      <c r="A286" s="6"/>
      <c r="B286" s="7"/>
      <c r="C286" s="17"/>
      <c r="D286" s="17"/>
      <c r="E286" s="17"/>
      <c r="F286" s="33"/>
      <c r="H286" s="27"/>
      <c r="I286" s="655" t="str">
        <f>General!G23</f>
        <v>l</v>
      </c>
      <c r="J286" s="234">
        <v>1</v>
      </c>
      <c r="K286" s="234">
        <v>1</v>
      </c>
      <c r="L286" s="234">
        <v>1</v>
      </c>
      <c r="M286" s="234">
        <v>1</v>
      </c>
      <c r="N286" s="234">
        <v>1</v>
      </c>
      <c r="O286" s="234">
        <v>1</v>
      </c>
      <c r="P286" s="234">
        <v>1</v>
      </c>
      <c r="Q286" s="234">
        <v>1</v>
      </c>
      <c r="R286" s="234">
        <v>1</v>
      </c>
      <c r="S286" s="58"/>
      <c r="T286" s="58"/>
      <c r="U286" s="58"/>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33"/>
      <c r="H287" s="27"/>
      <c r="I287" s="655" t="str">
        <f>General!G24</f>
        <v>ms</v>
      </c>
      <c r="J287" s="234">
        <v>1</v>
      </c>
      <c r="K287" s="234">
        <v>1</v>
      </c>
      <c r="L287" s="234">
        <v>1</v>
      </c>
      <c r="M287" s="234">
        <v>1</v>
      </c>
      <c r="N287" s="234">
        <v>1</v>
      </c>
      <c r="O287" s="234">
        <v>1</v>
      </c>
      <c r="P287" s="234">
        <v>1</v>
      </c>
      <c r="Q287" s="234">
        <v>1</v>
      </c>
      <c r="R287" s="234">
        <v>1</v>
      </c>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33"/>
      <c r="H288" s="27"/>
      <c r="I288" s="655" t="str">
        <f>General!G25</f>
        <v>o</v>
      </c>
      <c r="J288" s="234">
        <v>1</v>
      </c>
      <c r="K288" s="234">
        <v>1</v>
      </c>
      <c r="L288" s="234">
        <v>1</v>
      </c>
      <c r="M288" s="234">
        <v>1</v>
      </c>
      <c r="N288" s="234">
        <v>1</v>
      </c>
      <c r="O288" s="234">
        <v>1</v>
      </c>
      <c r="P288" s="234">
        <v>1</v>
      </c>
      <c r="Q288" s="234">
        <v>1</v>
      </c>
      <c r="R288" s="234">
        <v>1</v>
      </c>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84" ht="12" customHeight="1" outlineLevel="1" x14ac:dyDescent="0.35">
      <c r="A289" s="6"/>
      <c r="B289" s="7"/>
      <c r="C289" s="17"/>
      <c r="D289" s="17"/>
      <c r="E289" s="17"/>
      <c r="F289" s="33"/>
      <c r="H289" s="27"/>
      <c r="I289" s="655" t="str">
        <f>General!G26</f>
        <v>od</v>
      </c>
      <c r="J289" s="234">
        <v>1</v>
      </c>
      <c r="K289" s="234">
        <v>1</v>
      </c>
      <c r="L289" s="234">
        <v>1</v>
      </c>
      <c r="M289" s="234">
        <v>1</v>
      </c>
      <c r="N289" s="234">
        <v>1</v>
      </c>
      <c r="O289" s="234">
        <v>1</v>
      </c>
      <c r="P289" s="234">
        <v>1</v>
      </c>
      <c r="Q289" s="234">
        <v>1</v>
      </c>
      <c r="R289" s="234">
        <v>1</v>
      </c>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84" ht="12" customHeight="1" outlineLevel="1" x14ac:dyDescent="0.35">
      <c r="A290" s="6"/>
      <c r="B290" s="7"/>
      <c r="C290" s="17"/>
      <c r="D290" s="17"/>
      <c r="E290" s="17"/>
      <c r="F290" s="33"/>
      <c r="H290" s="27"/>
      <c r="I290" s="655" t="str">
        <f>General!G27</f>
        <v>of</v>
      </c>
      <c r="J290" s="234">
        <v>1</v>
      </c>
      <c r="K290" s="234">
        <v>1</v>
      </c>
      <c r="L290" s="234">
        <v>1</v>
      </c>
      <c r="M290" s="234">
        <v>1</v>
      </c>
      <c r="N290" s="234">
        <v>1</v>
      </c>
      <c r="O290" s="234">
        <v>1</v>
      </c>
      <c r="P290" s="234">
        <v>1</v>
      </c>
      <c r="Q290" s="234">
        <v>1</v>
      </c>
      <c r="R290" s="234">
        <v>1</v>
      </c>
      <c r="S290" s="58"/>
      <c r="T290" s="58"/>
      <c r="U290" s="58"/>
      <c r="V290" s="59"/>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84" ht="12" customHeight="1" outlineLevel="1" x14ac:dyDescent="0.35">
      <c r="A291" s="6"/>
      <c r="B291" s="7"/>
      <c r="C291" s="17"/>
      <c r="D291" s="17"/>
      <c r="E291" s="17"/>
      <c r="F291" s="33"/>
      <c r="H291" s="27"/>
      <c r="I291" s="655" t="str">
        <f>General!G28</f>
        <v>r</v>
      </c>
      <c r="J291" s="234">
        <v>1</v>
      </c>
      <c r="K291" s="234">
        <v>1</v>
      </c>
      <c r="L291" s="234">
        <v>1</v>
      </c>
      <c r="M291" s="234">
        <v>1</v>
      </c>
      <c r="N291" s="234">
        <v>1</v>
      </c>
      <c r="O291" s="234">
        <v>1</v>
      </c>
      <c r="P291" s="234">
        <v>1</v>
      </c>
      <c r="Q291" s="234">
        <v>1</v>
      </c>
      <c r="R291" s="234">
        <v>1</v>
      </c>
      <c r="S291" s="58"/>
      <c r="T291" s="58"/>
      <c r="U291" s="58"/>
      <c r="V291" s="59"/>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84" ht="12" customHeight="1" outlineLevel="1" x14ac:dyDescent="0.35">
      <c r="A292" s="6"/>
      <c r="B292" s="7"/>
      <c r="C292" s="17"/>
      <c r="D292" s="17"/>
      <c r="E292" s="17"/>
      <c r="F292" s="33"/>
      <c r="H292" s="27"/>
      <c r="I292" s="655" t="str">
        <f>General!G29</f>
        <v>rd</v>
      </c>
      <c r="J292" s="234">
        <v>1</v>
      </c>
      <c r="K292" s="234">
        <v>1</v>
      </c>
      <c r="L292" s="234">
        <v>1</v>
      </c>
      <c r="M292" s="234">
        <v>1</v>
      </c>
      <c r="N292" s="234">
        <v>1</v>
      </c>
      <c r="O292" s="234">
        <v>1</v>
      </c>
      <c r="P292" s="234">
        <v>1</v>
      </c>
      <c r="Q292" s="234">
        <v>1</v>
      </c>
      <c r="R292" s="234">
        <v>1</v>
      </c>
      <c r="S292" s="58"/>
      <c r="T292" s="58"/>
      <c r="U292" s="58"/>
      <c r="V292" s="59"/>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84" ht="12" customHeight="1" outlineLevel="1" x14ac:dyDescent="0.35">
      <c r="A293" s="6"/>
      <c r="B293" s="7"/>
      <c r="C293" s="17"/>
      <c r="D293" s="17"/>
      <c r="E293" s="17"/>
      <c r="F293" s="33"/>
      <c r="H293" s="27"/>
      <c r="I293" s="655" t="str">
        <f>General!G30</f>
        <v>v</v>
      </c>
      <c r="J293" s="234">
        <v>1</v>
      </c>
      <c r="K293" s="234">
        <v>1</v>
      </c>
      <c r="L293" s="234">
        <v>1</v>
      </c>
      <c r="M293" s="234">
        <v>1</v>
      </c>
      <c r="N293" s="234">
        <v>1</v>
      </c>
      <c r="O293" s="234">
        <v>1</v>
      </c>
      <c r="P293" s="234">
        <v>1</v>
      </c>
      <c r="Q293" s="234">
        <v>1</v>
      </c>
      <c r="R293" s="234">
        <v>1</v>
      </c>
      <c r="S293" s="58"/>
      <c r="T293" s="58"/>
      <c r="U293" s="58"/>
      <c r="V293" s="59"/>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84" ht="12" customHeight="1" outlineLevel="1" x14ac:dyDescent="0.35">
      <c r="A294" s="6"/>
      <c r="B294" s="7"/>
      <c r="C294" s="17"/>
      <c r="D294" s="17"/>
      <c r="E294" s="17"/>
      <c r="F294" s="33"/>
      <c r="H294" s="27"/>
      <c r="I294" s="655" t="str">
        <f>General!G31</f>
        <v>w</v>
      </c>
      <c r="J294" s="234">
        <v>1</v>
      </c>
      <c r="K294" s="234">
        <v>1</v>
      </c>
      <c r="L294" s="234">
        <v>1</v>
      </c>
      <c r="M294" s="234">
        <v>1</v>
      </c>
      <c r="N294" s="234">
        <v>1</v>
      </c>
      <c r="O294" s="234">
        <v>1</v>
      </c>
      <c r="P294" s="234">
        <v>1</v>
      </c>
      <c r="Q294" s="234">
        <v>1</v>
      </c>
      <c r="R294" s="234">
        <v>1</v>
      </c>
      <c r="S294" s="58"/>
      <c r="T294" s="58"/>
      <c r="U294" s="58"/>
      <c r="V294" s="59"/>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84" ht="12" customHeight="1" outlineLevel="1" x14ac:dyDescent="0.35">
      <c r="A295" s="6"/>
      <c r="B295" s="7"/>
      <c r="C295" s="17"/>
      <c r="D295" s="17"/>
      <c r="E295" s="17"/>
      <c r="F295" s="33"/>
      <c r="H295" s="26"/>
      <c r="I295" s="655" t="str">
        <f>General!G32</f>
        <v>wd</v>
      </c>
      <c r="J295" s="234">
        <v>1</v>
      </c>
      <c r="K295" s="234">
        <v>1</v>
      </c>
      <c r="L295" s="234">
        <v>1</v>
      </c>
      <c r="M295" s="234">
        <v>1</v>
      </c>
      <c r="N295" s="234">
        <v>1</v>
      </c>
      <c r="O295" s="234">
        <v>1</v>
      </c>
      <c r="P295" s="234">
        <v>1</v>
      </c>
      <c r="Q295" s="234">
        <v>1</v>
      </c>
      <c r="R295" s="234">
        <v>1</v>
      </c>
      <c r="S295" s="58"/>
      <c r="T295" s="58"/>
      <c r="U295" s="58"/>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84" ht="12" customHeight="1" outlineLevel="1" x14ac:dyDescent="0.35">
      <c r="A296" s="6"/>
      <c r="B296" s="7"/>
      <c r="C296" s="17"/>
      <c r="D296" s="17"/>
      <c r="E296" s="17"/>
      <c r="F296" s="33"/>
      <c r="H296" s="26"/>
      <c r="I296" s="655" t="str">
        <f>General!G33</f>
        <v>z</v>
      </c>
      <c r="J296" s="234">
        <v>1</v>
      </c>
      <c r="K296" s="234">
        <v>1</v>
      </c>
      <c r="L296" s="234">
        <v>1</v>
      </c>
      <c r="M296" s="234">
        <v>1</v>
      </c>
      <c r="N296" s="234">
        <v>1</v>
      </c>
      <c r="O296" s="234">
        <v>1</v>
      </c>
      <c r="P296" s="234">
        <v>1</v>
      </c>
      <c r="Q296" s="234">
        <v>1</v>
      </c>
      <c r="R296" s="234">
        <v>1</v>
      </c>
      <c r="S296" s="58"/>
      <c r="T296" s="58"/>
      <c r="U296" s="58"/>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84" ht="12" customHeight="1" outlineLevel="1" x14ac:dyDescent="0.35">
      <c r="A297" s="6"/>
      <c r="B297" s="7"/>
      <c r="C297" s="17"/>
      <c r="D297" s="17"/>
      <c r="E297" s="17"/>
      <c r="F297" s="33"/>
      <c r="H297" s="26"/>
      <c r="I297" s="655" t="str">
        <f>General!G34</f>
        <v>zd</v>
      </c>
      <c r="J297" s="234">
        <v>1</v>
      </c>
      <c r="K297" s="234">
        <v>1</v>
      </c>
      <c r="L297" s="234">
        <v>1</v>
      </c>
      <c r="M297" s="234">
        <v>1</v>
      </c>
      <c r="N297" s="234">
        <v>1</v>
      </c>
      <c r="O297" s="234">
        <v>1</v>
      </c>
      <c r="P297" s="234">
        <v>1</v>
      </c>
      <c r="Q297" s="234">
        <v>1</v>
      </c>
      <c r="R297" s="234">
        <v>1</v>
      </c>
      <c r="S297" s="58"/>
      <c r="T297" s="58"/>
      <c r="U297" s="58"/>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84" ht="12" customHeight="1" outlineLevel="1" x14ac:dyDescent="0.35">
      <c r="A298" s="6"/>
      <c r="B298" s="7"/>
      <c r="C298" s="17"/>
      <c r="D298" s="17"/>
      <c r="E298" s="17"/>
      <c r="F298" s="33"/>
      <c r="R298" s="58"/>
      <c r="S298" s="58"/>
      <c r="T298" s="58"/>
      <c r="U298" s="58"/>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84" ht="12" customHeight="1" outlineLevel="1" x14ac:dyDescent="0.35">
      <c r="A299" s="6"/>
      <c r="B299" s="7"/>
      <c r="C299" s="17"/>
      <c r="D299" s="17"/>
      <c r="E299" s="17"/>
      <c r="F299" s="33"/>
      <c r="G299" s="34"/>
      <c r="H299" s="34"/>
      <c r="I299" s="34"/>
      <c r="J299" s="62"/>
      <c r="K299" s="62"/>
      <c r="L299" s="62"/>
      <c r="M299" s="62"/>
      <c r="N299" s="62"/>
      <c r="O299" s="62"/>
      <c r="P299" s="62"/>
      <c r="Q299" s="62"/>
      <c r="R299" s="58"/>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84" ht="5.15" customHeight="1" outlineLevel="1" x14ac:dyDescent="0.35">
      <c r="A300" s="6"/>
      <c r="B300" s="7"/>
      <c r="C300" s="17"/>
      <c r="D300" s="17"/>
      <c r="E300" s="17"/>
      <c r="F300" s="36"/>
      <c r="G300" s="37"/>
      <c r="H300" s="37"/>
      <c r="I300" s="37"/>
      <c r="J300" s="38"/>
      <c r="K300" s="38"/>
      <c r="L300" s="38"/>
      <c r="M300" s="38"/>
      <c r="N300" s="38"/>
      <c r="O300" s="38"/>
      <c r="P300" s="38"/>
      <c r="Q300" s="38"/>
      <c r="R300" s="38"/>
      <c r="S300" s="38"/>
      <c r="T300" s="38"/>
      <c r="U300" s="38"/>
      <c r="V300" s="30"/>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84" ht="25.4" customHeight="1" outlineLevel="1" x14ac:dyDescent="0.35">
      <c r="A301" s="6"/>
      <c r="B301" s="7"/>
      <c r="C301" s="39"/>
      <c r="D301" s="39"/>
      <c r="E301" s="39"/>
      <c r="F301" s="39"/>
      <c r="G301" s="40" t="str">
        <f>G272</f>
        <v>Yield by Soil</v>
      </c>
      <c r="H301" s="39"/>
      <c r="I301" s="39"/>
      <c r="J301" s="39"/>
      <c r="K301" s="39"/>
      <c r="L301" s="39"/>
      <c r="M301" s="39"/>
      <c r="N301" s="39"/>
      <c r="O301" s="39"/>
      <c r="P301" s="39"/>
      <c r="Q301" s="39"/>
      <c r="R301" s="39"/>
      <c r="S301" s="39"/>
      <c r="T301" s="39"/>
      <c r="U301" s="39"/>
      <c r="V301" s="39"/>
      <c r="W301" s="41" t="s">
        <v>24</v>
      </c>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84" ht="12" customHeight="1" outlineLevel="1" x14ac:dyDescent="0.35">
      <c r="A302" s="6"/>
      <c r="B302" s="7"/>
      <c r="C302" s="7"/>
      <c r="D302" s="7"/>
      <c r="E302" s="7"/>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84" ht="12" customHeight="1" outlineLevel="1" x14ac:dyDescent="0.35">
      <c r="A303" s="6"/>
      <c r="B303" s="7"/>
      <c r="C303" s="7"/>
      <c r="D303" s="7"/>
      <c r="E303" s="7"/>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row>
    <row r="304" spans="1:84" ht="5.15" customHeight="1" outlineLevel="1" thickBot="1" x14ac:dyDescent="0.4">
      <c r="A304" s="6"/>
      <c r="B304" s="7"/>
      <c r="C304" s="7"/>
      <c r="D304" s="7"/>
      <c r="E304" s="7"/>
      <c r="F304" s="7"/>
      <c r="G304" s="7"/>
      <c r="H304" s="8"/>
      <c r="I304" s="8"/>
      <c r="J304" s="8"/>
      <c r="K304" s="8"/>
      <c r="L304" s="8"/>
      <c r="M304" s="8"/>
      <c r="N304" s="8"/>
      <c r="O304" s="8"/>
      <c r="P304" s="8"/>
      <c r="Q304" s="8"/>
      <c r="R304" s="8"/>
      <c r="S304" s="8"/>
      <c r="T304" s="8"/>
      <c r="U304" s="8"/>
      <c r="V304" s="8"/>
      <c r="W304" s="8"/>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row>
    <row r="305" spans="1:68" ht="5.15" customHeight="1" outlineLevel="1" x14ac:dyDescent="0.35">
      <c r="A305" s="6"/>
      <c r="B305" s="7"/>
      <c r="C305" s="9" t="s">
        <v>0</v>
      </c>
      <c r="D305" s="9"/>
      <c r="E305" s="9"/>
      <c r="F305" s="9"/>
      <c r="G305" s="9"/>
      <c r="H305" s="9"/>
      <c r="I305" s="9"/>
      <c r="J305" s="9"/>
      <c r="K305" s="10"/>
      <c r="L305" s="10"/>
      <c r="M305" s="10"/>
      <c r="N305" s="10"/>
      <c r="O305" s="10"/>
      <c r="P305" s="10"/>
      <c r="Q305" s="10"/>
      <c r="R305" s="10"/>
      <c r="S305" s="10"/>
      <c r="T305" s="10"/>
      <c r="U305" s="10"/>
      <c r="V305" s="10"/>
      <c r="W305" s="11"/>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68" ht="12" customHeight="1" outlineLevel="1" x14ac:dyDescent="0.35">
      <c r="A306" s="6"/>
      <c r="B306" s="7"/>
      <c r="C306" s="12"/>
      <c r="D306" s="12"/>
      <c r="E306" s="12" t="s">
        <v>1</v>
      </c>
      <c r="F306" s="13"/>
      <c r="G306" s="14" t="s">
        <v>1199</v>
      </c>
      <c r="H306" s="13"/>
      <c r="I306" s="13"/>
      <c r="J306" s="13"/>
      <c r="K306" s="13"/>
      <c r="L306" s="13"/>
      <c r="M306" s="13"/>
      <c r="N306" s="13"/>
      <c r="O306" s="13"/>
      <c r="P306" s="13"/>
      <c r="Q306" s="13"/>
      <c r="R306" s="13"/>
      <c r="S306" s="15"/>
      <c r="T306" s="13"/>
      <c r="U306" s="15"/>
      <c r="V306" s="15"/>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68" ht="12" customHeight="1" outlineLevel="1" x14ac:dyDescent="0.35">
      <c r="A307" s="6"/>
      <c r="B307" s="7"/>
      <c r="C307" s="12"/>
      <c r="D307" s="12"/>
      <c r="E307" s="17"/>
      <c r="F307" s="13"/>
      <c r="G307" s="18"/>
      <c r="H307" s="13"/>
      <c r="I307" s="13"/>
      <c r="J307" s="13"/>
      <c r="K307" s="13"/>
      <c r="L307" s="13"/>
      <c r="M307" s="13"/>
      <c r="N307" s="13"/>
      <c r="O307" s="13"/>
      <c r="P307" s="13"/>
      <c r="Q307" s="13"/>
      <c r="R307" s="13"/>
      <c r="S307" s="15"/>
      <c r="T307" s="19"/>
      <c r="U307" s="15"/>
      <c r="V307" s="15"/>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68" ht="12" customHeight="1" outlineLevel="1" x14ac:dyDescent="0.35">
      <c r="A308" s="6"/>
      <c r="B308" s="7"/>
      <c r="C308" s="17"/>
      <c r="D308" s="12"/>
      <c r="E308" s="17"/>
      <c r="F308" s="13"/>
      <c r="G308" s="13" t="s">
        <v>1200</v>
      </c>
      <c r="H308" s="13"/>
      <c r="I308" s="13"/>
      <c r="J308" s="13"/>
      <c r="K308" s="13"/>
      <c r="L308" s="13"/>
      <c r="M308" s="13"/>
      <c r="N308" s="13"/>
      <c r="O308" s="13"/>
      <c r="P308" s="13"/>
      <c r="Q308" s="13"/>
      <c r="R308" s="13"/>
      <c r="S308" s="15"/>
      <c r="T308" s="19"/>
      <c r="U308" s="15"/>
      <c r="V308" s="15"/>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68" ht="12" customHeight="1" outlineLevel="1" x14ac:dyDescent="0.35">
      <c r="A309" s="6"/>
      <c r="B309" s="7"/>
      <c r="C309" s="20">
        <v>0</v>
      </c>
      <c r="D309" s="12"/>
      <c r="E309" s="17"/>
      <c r="F309" s="13"/>
      <c r="G309" s="21"/>
      <c r="H309" s="13"/>
      <c r="I309" s="13"/>
      <c r="J309" s="13"/>
      <c r="K309" s="13"/>
      <c r="L309" s="13"/>
      <c r="M309" s="13"/>
      <c r="N309" s="13"/>
      <c r="O309" s="13"/>
      <c r="P309" s="13"/>
      <c r="Q309" s="13"/>
      <c r="R309" s="13"/>
      <c r="S309" s="15"/>
      <c r="T309" s="19"/>
      <c r="U309" s="15"/>
      <c r="V309" s="15"/>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68" ht="12" customHeight="1" outlineLevel="1" x14ac:dyDescent="0.35">
      <c r="A310" s="6"/>
      <c r="B310" s="7"/>
      <c r="C310" s="17"/>
      <c r="D310" s="17"/>
      <c r="E310" s="17"/>
      <c r="F310" s="17"/>
      <c r="G310" s="17"/>
      <c r="H310" s="17"/>
      <c r="I310" s="17"/>
      <c r="J310" s="22"/>
      <c r="K310" s="22"/>
      <c r="L310" s="22"/>
      <c r="M310" s="22"/>
      <c r="N310" s="22"/>
      <c r="O310" s="22"/>
      <c r="P310" s="22"/>
      <c r="Q310" s="22"/>
      <c r="R310" s="22"/>
      <c r="S310" s="22"/>
      <c r="T310" s="22"/>
      <c r="U310" s="22"/>
      <c r="V310" s="22"/>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68" ht="12" customHeight="1" outlineLevel="1" x14ac:dyDescent="0.35">
      <c r="A311" s="6"/>
      <c r="B311" s="7"/>
      <c r="C311" s="17"/>
      <c r="D311" s="17"/>
      <c r="E311" s="17"/>
      <c r="F311" s="17"/>
      <c r="G311" s="17"/>
      <c r="H311" s="17"/>
      <c r="I311" s="17"/>
      <c r="J311" s="17"/>
      <c r="K311" s="17"/>
      <c r="L311" s="22"/>
      <c r="M311" s="22"/>
      <c r="N311" s="22"/>
      <c r="O311" s="22"/>
      <c r="P311" s="22"/>
      <c r="Q311" s="22"/>
      <c r="R311" s="22"/>
      <c r="S311" s="22"/>
      <c r="T311" s="22"/>
      <c r="U311" s="22"/>
      <c r="V311" s="22"/>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68" ht="12" customHeight="1" outlineLevel="1" x14ac:dyDescent="0.35">
      <c r="A312" s="6"/>
      <c r="B312" s="7"/>
      <c r="C312" s="17"/>
      <c r="D312" s="17"/>
      <c r="E312" s="17"/>
      <c r="F312" s="17"/>
      <c r="G312" s="17"/>
      <c r="H312" s="17"/>
      <c r="I312" s="17"/>
      <c r="J312" s="23"/>
      <c r="K312" s="23"/>
      <c r="L312" s="23"/>
      <c r="M312" s="23"/>
      <c r="N312" s="23"/>
      <c r="O312" s="23"/>
      <c r="P312" s="23"/>
      <c r="Q312" s="23"/>
      <c r="R312" s="23"/>
      <c r="S312" s="22"/>
      <c r="T312" s="22"/>
      <c r="U312" s="22"/>
      <c r="V312" s="22"/>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68" ht="12" customHeight="1" outlineLevel="1" x14ac:dyDescent="0.35">
      <c r="A313" s="6"/>
      <c r="B313" s="7"/>
      <c r="C313" s="17"/>
      <c r="D313" s="17"/>
      <c r="E313" s="17"/>
      <c r="F313" s="17"/>
      <c r="G313" s="17"/>
      <c r="H313" s="17"/>
      <c r="I313" s="17"/>
      <c r="J313" s="23" t="s">
        <v>371</v>
      </c>
      <c r="K313" s="23" t="s">
        <v>57</v>
      </c>
      <c r="L313" s="23" t="s">
        <v>58</v>
      </c>
      <c r="M313" s="23" t="s">
        <v>59</v>
      </c>
      <c r="N313" s="23" t="s">
        <v>60</v>
      </c>
      <c r="O313" s="23" t="s">
        <v>864</v>
      </c>
      <c r="P313" s="23" t="s">
        <v>865</v>
      </c>
      <c r="Q313" s="23" t="s">
        <v>866</v>
      </c>
      <c r="R313" s="23" t="s">
        <v>1104</v>
      </c>
      <c r="S313" s="22"/>
      <c r="T313" s="22"/>
      <c r="U313" s="22"/>
      <c r="V313" s="22"/>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68" ht="14.5" outlineLevel="1" x14ac:dyDescent="0.35">
      <c r="A314" s="6"/>
      <c r="B314" s="7"/>
      <c r="C314" s="17"/>
      <c r="D314" s="17"/>
      <c r="E314" s="17"/>
      <c r="F314" s="26"/>
      <c r="H314" s="27"/>
      <c r="I314" s="499" t="s">
        <v>802</v>
      </c>
      <c r="J314" s="235">
        <v>1</v>
      </c>
      <c r="K314" s="235">
        <v>1</v>
      </c>
      <c r="L314" s="235">
        <v>1</v>
      </c>
      <c r="M314" s="235">
        <v>1</v>
      </c>
      <c r="N314" s="235">
        <v>1</v>
      </c>
      <c r="O314" s="235">
        <v>1</v>
      </c>
      <c r="P314" s="235">
        <v>1</v>
      </c>
      <c r="Q314" s="235">
        <v>1</v>
      </c>
      <c r="R314" s="235">
        <v>1</v>
      </c>
      <c r="S314" s="61"/>
      <c r="T314" s="61"/>
      <c r="U314" s="61"/>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68" ht="14.5" outlineLevel="1" x14ac:dyDescent="0.35">
      <c r="A315" s="6"/>
      <c r="B315" s="7"/>
      <c r="C315" s="17"/>
      <c r="D315" s="17"/>
      <c r="E315" s="17"/>
      <c r="F315" s="26"/>
      <c r="H315" s="27"/>
      <c r="I315" s="500" t="s">
        <v>385</v>
      </c>
      <c r="J315" s="235">
        <v>1</v>
      </c>
      <c r="K315" s="235">
        <v>1</v>
      </c>
      <c r="L315" s="235">
        <v>1</v>
      </c>
      <c r="M315" s="235">
        <v>1</v>
      </c>
      <c r="N315" s="235">
        <v>1</v>
      </c>
      <c r="O315" s="235">
        <v>1</v>
      </c>
      <c r="P315" s="235">
        <v>1</v>
      </c>
      <c r="Q315" s="235">
        <v>1</v>
      </c>
      <c r="R315" s="235">
        <v>1</v>
      </c>
      <c r="S315" s="61"/>
      <c r="T315" s="61"/>
      <c r="U315" s="61"/>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68" ht="14.5" outlineLevel="1" x14ac:dyDescent="0.35">
      <c r="A316" s="6"/>
      <c r="B316" s="7"/>
      <c r="C316" s="17"/>
      <c r="D316" s="17"/>
      <c r="E316" s="17"/>
      <c r="F316" s="26"/>
      <c r="H316" s="27"/>
      <c r="I316" s="500" t="s">
        <v>775</v>
      </c>
      <c r="J316" s="235">
        <v>1</v>
      </c>
      <c r="K316" s="235">
        <v>1</v>
      </c>
      <c r="L316" s="235">
        <v>1</v>
      </c>
      <c r="M316" s="235">
        <v>1</v>
      </c>
      <c r="N316" s="235">
        <v>1</v>
      </c>
      <c r="O316" s="235">
        <v>1</v>
      </c>
      <c r="P316" s="235">
        <v>1</v>
      </c>
      <c r="Q316" s="235">
        <v>1</v>
      </c>
      <c r="R316" s="235">
        <v>1</v>
      </c>
      <c r="S316" s="61"/>
      <c r="T316" s="58"/>
      <c r="U316" s="61"/>
      <c r="V316" s="59"/>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68" ht="14.5" outlineLevel="1" x14ac:dyDescent="0.35">
      <c r="A317" s="6"/>
      <c r="B317" s="7"/>
      <c r="C317" s="17"/>
      <c r="D317" s="17"/>
      <c r="E317" s="17"/>
      <c r="F317" s="26"/>
      <c r="H317" s="27"/>
      <c r="I317" s="500" t="s">
        <v>776</v>
      </c>
      <c r="J317" s="235">
        <v>1</v>
      </c>
      <c r="K317" s="235">
        <v>1</v>
      </c>
      <c r="L317" s="235">
        <v>1</v>
      </c>
      <c r="M317" s="235">
        <v>1</v>
      </c>
      <c r="N317" s="235">
        <v>1</v>
      </c>
      <c r="O317" s="235">
        <v>1</v>
      </c>
      <c r="P317" s="235">
        <v>1</v>
      </c>
      <c r="Q317" s="235">
        <v>1</v>
      </c>
      <c r="R317" s="235">
        <v>1</v>
      </c>
      <c r="S317" s="61"/>
      <c r="T317" s="58"/>
      <c r="U317" s="61"/>
      <c r="V317" s="59"/>
      <c r="W317" s="16"/>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68" ht="12" customHeight="1" outlineLevel="1" x14ac:dyDescent="0.35">
      <c r="A318" s="6"/>
      <c r="B318" s="7"/>
      <c r="C318" s="17"/>
      <c r="D318" s="17"/>
      <c r="E318" s="17"/>
      <c r="F318" s="26"/>
      <c r="H318" s="27"/>
      <c r="I318" s="500" t="s">
        <v>777</v>
      </c>
      <c r="J318" s="235">
        <v>1</v>
      </c>
      <c r="K318" s="235">
        <v>1</v>
      </c>
      <c r="L318" s="235">
        <v>1</v>
      </c>
      <c r="M318" s="235">
        <v>1</v>
      </c>
      <c r="N318" s="235">
        <v>1</v>
      </c>
      <c r="O318" s="235">
        <v>1</v>
      </c>
      <c r="P318" s="235">
        <v>1</v>
      </c>
      <c r="Q318" s="235">
        <v>1</v>
      </c>
      <c r="R318" s="235">
        <v>1</v>
      </c>
      <c r="S318" s="58"/>
      <c r="T318" s="58"/>
      <c r="U318" s="58"/>
      <c r="V318" s="59"/>
      <c r="W318" s="16"/>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68" ht="12" customHeight="1" outlineLevel="1" x14ac:dyDescent="0.35">
      <c r="A319" s="6"/>
      <c r="B319" s="7"/>
      <c r="C319" s="17"/>
      <c r="D319" s="17"/>
      <c r="E319" s="17"/>
      <c r="F319" s="26"/>
      <c r="H319" s="27"/>
      <c r="I319" s="500" t="s">
        <v>778</v>
      </c>
      <c r="J319" s="235">
        <v>1</v>
      </c>
      <c r="K319" s="235">
        <v>1</v>
      </c>
      <c r="L319" s="235">
        <v>1</v>
      </c>
      <c r="M319" s="235">
        <v>1</v>
      </c>
      <c r="N319" s="235">
        <v>1</v>
      </c>
      <c r="O319" s="235">
        <v>1</v>
      </c>
      <c r="P319" s="235">
        <v>1</v>
      </c>
      <c r="Q319" s="235">
        <v>1</v>
      </c>
      <c r="R319" s="235">
        <v>1</v>
      </c>
      <c r="S319" s="58"/>
      <c r="T319" s="58"/>
      <c r="U319" s="58"/>
      <c r="V319" s="59"/>
      <c r="W319" s="16"/>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68" ht="12" customHeight="1" outlineLevel="1" x14ac:dyDescent="0.35">
      <c r="A320" s="6"/>
      <c r="B320" s="7"/>
      <c r="C320" s="17"/>
      <c r="D320" s="17"/>
      <c r="E320" s="17"/>
      <c r="F320" s="33"/>
      <c r="H320" s="27"/>
      <c r="I320" s="500" t="s">
        <v>779</v>
      </c>
      <c r="J320" s="235">
        <v>1</v>
      </c>
      <c r="K320" s="235">
        <v>1</v>
      </c>
      <c r="L320" s="235">
        <v>1</v>
      </c>
      <c r="M320" s="235">
        <v>1</v>
      </c>
      <c r="N320" s="235">
        <v>1</v>
      </c>
      <c r="O320" s="235">
        <v>1</v>
      </c>
      <c r="P320" s="235">
        <v>1</v>
      </c>
      <c r="Q320" s="235">
        <v>1</v>
      </c>
      <c r="R320" s="235">
        <v>1</v>
      </c>
      <c r="S320" s="58"/>
      <c r="T320" s="58"/>
      <c r="U320" s="58"/>
      <c r="V320" s="59"/>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68" ht="12" customHeight="1" outlineLevel="1" x14ac:dyDescent="0.35">
      <c r="A321" s="6"/>
      <c r="B321" s="7"/>
      <c r="C321" s="17"/>
      <c r="D321" s="17"/>
      <c r="E321" s="17"/>
      <c r="F321" s="33"/>
      <c r="H321" s="27"/>
      <c r="I321" s="500" t="s">
        <v>780</v>
      </c>
      <c r="J321" s="235">
        <v>1</v>
      </c>
      <c r="K321" s="235">
        <v>1</v>
      </c>
      <c r="L321" s="235">
        <v>1</v>
      </c>
      <c r="M321" s="235">
        <v>1</v>
      </c>
      <c r="N321" s="235">
        <v>1</v>
      </c>
      <c r="O321" s="235">
        <v>1</v>
      </c>
      <c r="P321" s="235">
        <v>1</v>
      </c>
      <c r="Q321" s="235">
        <v>1</v>
      </c>
      <c r="R321" s="235">
        <v>1</v>
      </c>
      <c r="S321" s="58"/>
      <c r="T321" s="58"/>
      <c r="U321" s="58"/>
      <c r="V321" s="59"/>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7"/>
      <c r="D322" s="17"/>
      <c r="E322" s="17"/>
      <c r="F322" s="33"/>
      <c r="H322" s="27"/>
      <c r="I322" s="500" t="s">
        <v>781</v>
      </c>
      <c r="J322" s="235">
        <v>1</v>
      </c>
      <c r="K322" s="235">
        <v>1</v>
      </c>
      <c r="L322" s="235">
        <v>1</v>
      </c>
      <c r="M322" s="235">
        <v>1</v>
      </c>
      <c r="N322" s="235">
        <v>1</v>
      </c>
      <c r="O322" s="235">
        <v>1</v>
      </c>
      <c r="P322" s="235">
        <v>1</v>
      </c>
      <c r="Q322" s="235">
        <v>1</v>
      </c>
      <c r="R322" s="235">
        <v>1</v>
      </c>
      <c r="S322" s="58"/>
      <c r="T322" s="58"/>
      <c r="U322" s="58"/>
      <c r="V322" s="59"/>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7"/>
      <c r="D323" s="17"/>
      <c r="E323" s="17"/>
      <c r="F323" s="33"/>
      <c r="H323" s="27"/>
      <c r="I323" s="501" t="s">
        <v>782</v>
      </c>
      <c r="J323" s="235">
        <v>1</v>
      </c>
      <c r="K323" s="235">
        <v>1</v>
      </c>
      <c r="L323" s="235">
        <v>1</v>
      </c>
      <c r="M323" s="235">
        <v>1</v>
      </c>
      <c r="N323" s="235">
        <v>1</v>
      </c>
      <c r="O323" s="235">
        <v>1</v>
      </c>
      <c r="P323" s="235">
        <v>1</v>
      </c>
      <c r="Q323" s="235">
        <v>1</v>
      </c>
      <c r="R323" s="235">
        <v>1</v>
      </c>
      <c r="S323" s="58"/>
      <c r="T323" s="58"/>
      <c r="U323" s="58"/>
      <c r="V323" s="59"/>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7"/>
      <c r="E324" s="17"/>
      <c r="F324" s="33"/>
      <c r="R324" s="58"/>
      <c r="S324" s="58"/>
      <c r="T324" s="58"/>
      <c r="U324" s="58"/>
      <c r="V324" s="59"/>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17"/>
      <c r="D325" s="17"/>
      <c r="E325" s="17"/>
      <c r="F325" s="33"/>
      <c r="G325" s="34"/>
      <c r="H325" s="34"/>
      <c r="I325" s="34"/>
      <c r="J325" s="62"/>
      <c r="K325" s="62"/>
      <c r="L325" s="62"/>
      <c r="M325" s="62"/>
      <c r="N325" s="62"/>
      <c r="O325" s="62"/>
      <c r="P325" s="62"/>
      <c r="Q325" s="62"/>
      <c r="R325" s="58"/>
      <c r="S325" s="58"/>
      <c r="T325" s="58"/>
      <c r="U325" s="58"/>
      <c r="V325" s="59"/>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5.15" customHeight="1" outlineLevel="1" x14ac:dyDescent="0.35">
      <c r="A326" s="6"/>
      <c r="B326" s="7"/>
      <c r="C326" s="17"/>
      <c r="D326" s="17"/>
      <c r="E326" s="17"/>
      <c r="F326" s="36"/>
      <c r="G326" s="37"/>
      <c r="H326" s="37"/>
      <c r="I326" s="37"/>
      <c r="J326" s="38"/>
      <c r="K326" s="38"/>
      <c r="L326" s="38"/>
      <c r="M326" s="38"/>
      <c r="N326" s="38"/>
      <c r="O326" s="38"/>
      <c r="P326" s="38"/>
      <c r="Q326" s="38"/>
      <c r="R326" s="38"/>
      <c r="S326" s="38"/>
      <c r="T326" s="38"/>
      <c r="U326" s="38"/>
      <c r="V326" s="30"/>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25.4" customHeight="1" outlineLevel="1" x14ac:dyDescent="0.35">
      <c r="A327" s="6"/>
      <c r="B327" s="7"/>
      <c r="C327" s="39"/>
      <c r="D327" s="39"/>
      <c r="E327" s="39"/>
      <c r="F327" s="39"/>
      <c r="G327" s="40" t="str">
        <f>G306</f>
        <v>Yield scalar for Soil in different weather years</v>
      </c>
      <c r="H327" s="39"/>
      <c r="I327" s="39"/>
      <c r="J327" s="39"/>
      <c r="K327" s="39"/>
      <c r="L327" s="39"/>
      <c r="M327" s="39"/>
      <c r="N327" s="39"/>
      <c r="O327" s="39"/>
      <c r="P327" s="39"/>
      <c r="Q327" s="39"/>
      <c r="R327" s="39"/>
      <c r="S327" s="39"/>
      <c r="T327" s="39"/>
      <c r="U327" s="39"/>
      <c r="V327" s="39"/>
      <c r="W327" s="41" t="s">
        <v>24</v>
      </c>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7"/>
      <c r="D328" s="7"/>
      <c r="E328" s="7"/>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7"/>
      <c r="D329" s="7"/>
      <c r="E329" s="7"/>
      <c r="F329" s="7"/>
      <c r="G329" s="7"/>
      <c r="H329" s="8"/>
      <c r="I329" s="8"/>
      <c r="J329" s="8"/>
      <c r="K329" s="8"/>
      <c r="L329" s="8"/>
      <c r="M329" s="8"/>
      <c r="N329" s="8"/>
      <c r="O329" s="8"/>
      <c r="P329" s="8"/>
      <c r="Q329" s="8"/>
      <c r="R329" s="8"/>
      <c r="S329" s="8"/>
      <c r="T329" s="8"/>
      <c r="U329" s="8"/>
      <c r="V329" s="8"/>
      <c r="W329" s="8"/>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row>
    <row r="330" spans="1:68" ht="5.15" customHeight="1" outlineLevel="1" thickBot="1" x14ac:dyDescent="0.4">
      <c r="A330" s="6"/>
      <c r="B330" s="7"/>
      <c r="C330" s="7"/>
      <c r="D330" s="7"/>
      <c r="E330" s="7"/>
      <c r="F330" s="7"/>
      <c r="G330" s="7"/>
      <c r="H330" s="8"/>
      <c r="I330" s="8"/>
      <c r="J330" s="8"/>
      <c r="K330" s="8"/>
      <c r="L330" s="8"/>
      <c r="M330" s="8"/>
      <c r="N330" s="8"/>
      <c r="O330" s="8"/>
      <c r="P330" s="8"/>
      <c r="Q330" s="8"/>
      <c r="R330" s="8"/>
      <c r="S330" s="8"/>
      <c r="T330" s="8"/>
      <c r="U330" s="8"/>
      <c r="V330" s="8"/>
      <c r="W330" s="8"/>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row>
    <row r="331" spans="1:68" ht="5.15" customHeight="1" outlineLevel="1" x14ac:dyDescent="0.35">
      <c r="A331" s="6"/>
      <c r="B331" s="7"/>
      <c r="C331" s="9" t="s">
        <v>0</v>
      </c>
      <c r="D331" s="9"/>
      <c r="E331" s="9"/>
      <c r="F331" s="9"/>
      <c r="G331" s="9"/>
      <c r="H331" s="9"/>
      <c r="I331" s="9"/>
      <c r="J331" s="9"/>
      <c r="K331" s="194"/>
      <c r="L331" s="10"/>
      <c r="M331" s="10"/>
      <c r="N331" s="10"/>
      <c r="O331" s="10"/>
      <c r="P331" s="10"/>
      <c r="Q331" s="10"/>
      <c r="R331" s="10"/>
      <c r="S331" s="10"/>
      <c r="T331" s="10"/>
      <c r="U331" s="10"/>
      <c r="V331" s="10"/>
      <c r="W331" s="11"/>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2" customHeight="1" outlineLevel="1" x14ac:dyDescent="0.35">
      <c r="A332" s="6"/>
      <c r="B332" s="7"/>
      <c r="C332" s="12"/>
      <c r="D332" s="12"/>
      <c r="E332" s="12" t="s">
        <v>1</v>
      </c>
      <c r="F332" s="13"/>
      <c r="G332" s="14" t="s">
        <v>325</v>
      </c>
      <c r="H332" s="13"/>
      <c r="I332" s="13" t="s">
        <v>1181</v>
      </c>
      <c r="J332" s="13"/>
      <c r="K332" s="13"/>
      <c r="L332" s="13"/>
      <c r="M332" s="13"/>
      <c r="N332" s="13"/>
      <c r="O332" s="13"/>
      <c r="P332" s="13"/>
      <c r="Q332" s="13"/>
      <c r="R332" s="13"/>
      <c r="S332" s="15"/>
      <c r="T332" s="13"/>
      <c r="U332" s="15"/>
      <c r="V332" s="15"/>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2" customHeight="1" outlineLevel="1" x14ac:dyDescent="0.35">
      <c r="A333" s="6"/>
      <c r="B333" s="7"/>
      <c r="C333" s="12"/>
      <c r="D333" s="12"/>
      <c r="E333" s="17"/>
      <c r="F333" s="13"/>
      <c r="G333" s="18"/>
      <c r="H333" s="13"/>
      <c r="I333" s="13"/>
      <c r="J333" s="13"/>
      <c r="K333" s="13"/>
      <c r="L333" s="13"/>
      <c r="M333" s="13"/>
      <c r="N333" s="13"/>
      <c r="O333" s="13"/>
      <c r="P333" s="13"/>
      <c r="Q333" s="13"/>
      <c r="R333" s="13"/>
      <c r="S333" s="15"/>
      <c r="T333" s="19"/>
      <c r="U333" s="15"/>
      <c r="V333" s="15"/>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2"/>
      <c r="E334" s="17"/>
      <c r="F334" s="13"/>
      <c r="G334" s="13"/>
      <c r="H334" s="13"/>
      <c r="I334" s="13"/>
      <c r="J334" s="13"/>
      <c r="K334" s="13"/>
      <c r="L334" s="13"/>
      <c r="M334" s="13"/>
      <c r="N334" s="13"/>
      <c r="O334" s="13"/>
      <c r="P334" s="13"/>
      <c r="Q334" s="13"/>
      <c r="R334" s="13"/>
      <c r="S334" s="15"/>
      <c r="T334" s="19"/>
      <c r="U334" s="15"/>
      <c r="V334" s="15"/>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17"/>
      <c r="G335" s="17"/>
      <c r="H335" s="17"/>
      <c r="I335" s="17" t="s">
        <v>344</v>
      </c>
      <c r="J335" s="17"/>
      <c r="K335" s="17"/>
      <c r="L335" s="17"/>
      <c r="M335" s="17"/>
      <c r="N335" s="17"/>
      <c r="O335" s="17"/>
      <c r="P335" s="17"/>
      <c r="Q335" s="22"/>
      <c r="R335" s="22"/>
      <c r="S335" s="22"/>
      <c r="T335" s="22"/>
      <c r="U335" s="22"/>
      <c r="V335" s="22"/>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17"/>
      <c r="G336" s="17"/>
      <c r="H336" s="17"/>
      <c r="I336" s="17"/>
      <c r="J336" s="17"/>
      <c r="K336" s="17"/>
      <c r="L336" s="17"/>
      <c r="M336" s="17"/>
      <c r="N336" s="17"/>
      <c r="O336" s="17"/>
      <c r="P336" s="17"/>
      <c r="Q336" s="24"/>
      <c r="R336" s="24"/>
      <c r="S336" s="22"/>
      <c r="T336" s="22"/>
      <c r="U336" s="22"/>
      <c r="V336" s="22"/>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17"/>
      <c r="G337" s="17" t="s">
        <v>1160</v>
      </c>
      <c r="H337" s="17" t="s">
        <v>1182</v>
      </c>
      <c r="I337" s="17" t="s">
        <v>104</v>
      </c>
      <c r="J337" s="17" t="s">
        <v>105</v>
      </c>
      <c r="K337" s="17" t="s">
        <v>1183</v>
      </c>
      <c r="L337" s="17" t="s">
        <v>106</v>
      </c>
      <c r="M337" s="17" t="s">
        <v>107</v>
      </c>
      <c r="N337" s="17" t="s">
        <v>106</v>
      </c>
      <c r="O337" s="23"/>
      <c r="P337" s="24"/>
      <c r="Q337" s="24"/>
      <c r="R337" s="24"/>
      <c r="S337" s="22"/>
      <c r="T337" s="22"/>
      <c r="U337" s="22"/>
      <c r="V337" s="22"/>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G338" s="159" t="s">
        <v>63</v>
      </c>
      <c r="H338" s="159" t="s">
        <v>63</v>
      </c>
      <c r="I338" s="232">
        <v>1</v>
      </c>
      <c r="J338" s="232">
        <v>1.3</v>
      </c>
      <c r="K338" s="232">
        <v>250</v>
      </c>
      <c r="L338" s="705">
        <f>MIN(364,INT((N338 - DATE(YEAR(N338),1,1))))</f>
        <v>90</v>
      </c>
      <c r="M338" s="232">
        <v>5</v>
      </c>
      <c r="N338" s="704">
        <v>43556</v>
      </c>
      <c r="O338" s="63"/>
      <c r="P338" s="63"/>
      <c r="Q338" s="60"/>
      <c r="R338" s="60"/>
      <c r="S338" s="60"/>
      <c r="T338" s="60"/>
      <c r="U338" s="60"/>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G339" s="159" t="s">
        <v>62</v>
      </c>
      <c r="H339" s="159" t="s">
        <v>752</v>
      </c>
      <c r="I339" s="232">
        <v>1</v>
      </c>
      <c r="J339" s="232">
        <v>1.1000000000000001</v>
      </c>
      <c r="K339" s="232">
        <v>100</v>
      </c>
      <c r="L339" s="705">
        <f t="shared" ref="L339" si="62">MIN(364,INT((N339 - DATE(YEAR(N339),1,1))))</f>
        <v>45</v>
      </c>
      <c r="M339" s="232">
        <v>90</v>
      </c>
      <c r="N339" s="704">
        <v>43511</v>
      </c>
      <c r="O339" s="63"/>
      <c r="P339" s="63"/>
      <c r="Q339" s="60"/>
      <c r="R339" s="60"/>
      <c r="S339" s="60"/>
      <c r="T339" s="60"/>
      <c r="U339" s="60"/>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33"/>
      <c r="G340" s="199" t="s">
        <v>343</v>
      </c>
      <c r="H340" s="199" t="s">
        <v>1161</v>
      </c>
      <c r="I340" s="232">
        <v>0</v>
      </c>
      <c r="J340" s="232">
        <v>0.97</v>
      </c>
      <c r="K340" s="232">
        <v>100</v>
      </c>
      <c r="L340" s="705">
        <f>MIN(364,INT((N340 - DATE(YEAR(N340),1,1))))</f>
        <v>134</v>
      </c>
      <c r="M340" s="232">
        <v>5</v>
      </c>
      <c r="N340" s="704">
        <v>43600</v>
      </c>
      <c r="O340" s="63"/>
      <c r="P340" s="63"/>
      <c r="Q340" s="60"/>
      <c r="R340" s="60"/>
      <c r="S340" s="60"/>
      <c r="T340" s="60"/>
      <c r="U340" s="60"/>
      <c r="V340" s="59"/>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33"/>
      <c r="G341" s="200" t="s">
        <v>1184</v>
      </c>
      <c r="H341" s="200" t="s">
        <v>1162</v>
      </c>
      <c r="I341" s="232">
        <v>1</v>
      </c>
      <c r="J341" s="232">
        <v>0.7</v>
      </c>
      <c r="K341" s="232">
        <v>115</v>
      </c>
      <c r="L341" s="705">
        <f t="shared" ref="L341:L342" si="63">MIN(364,INT((N341 - DATE(YEAR(N341),1,1))))</f>
        <v>151</v>
      </c>
      <c r="M341" s="232">
        <v>5</v>
      </c>
      <c r="N341" s="704">
        <v>43617</v>
      </c>
      <c r="O341" s="63"/>
      <c r="P341" s="63"/>
      <c r="Q341" s="60"/>
      <c r="R341" s="60"/>
      <c r="S341" s="60"/>
      <c r="T341" s="60"/>
      <c r="U341" s="60"/>
      <c r="V341" s="59"/>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17"/>
      <c r="D342" s="17"/>
      <c r="E342" s="17"/>
      <c r="F342" s="33"/>
      <c r="G342" s="200" t="s">
        <v>1025</v>
      </c>
      <c r="H342" s="200" t="s">
        <v>754</v>
      </c>
      <c r="I342" s="232">
        <v>1</v>
      </c>
      <c r="J342" s="232">
        <v>1.3</v>
      </c>
      <c r="K342" s="232">
        <v>100</v>
      </c>
      <c r="L342" s="705">
        <f t="shared" si="63"/>
        <v>187</v>
      </c>
      <c r="M342" s="232">
        <v>5</v>
      </c>
      <c r="N342" s="704">
        <v>43653</v>
      </c>
      <c r="O342" s="63"/>
      <c r="P342" s="63"/>
      <c r="Q342" s="60"/>
      <c r="R342" s="60"/>
      <c r="S342" s="60"/>
      <c r="T342" s="60"/>
      <c r="U342" s="60"/>
      <c r="V342" s="59"/>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17"/>
      <c r="D343" s="17"/>
      <c r="E343" s="17"/>
      <c r="F343" s="33"/>
      <c r="O343" s="63"/>
      <c r="P343" s="63"/>
      <c r="Q343" s="60"/>
      <c r="R343" s="60"/>
      <c r="S343" s="60"/>
      <c r="T343" s="60"/>
      <c r="U343" s="60"/>
      <c r="V343" s="59"/>
      <c r="W343" s="16"/>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5.15" customHeight="1" outlineLevel="1" x14ac:dyDescent="0.35">
      <c r="A344" s="6"/>
      <c r="B344" s="7"/>
      <c r="C344" s="17"/>
      <c r="D344" s="17"/>
      <c r="E344" s="17"/>
      <c r="F344" s="36"/>
      <c r="G344" s="37"/>
      <c r="H344" s="37"/>
      <c r="I344" s="37"/>
      <c r="J344" s="38"/>
      <c r="K344" s="38"/>
      <c r="L344" s="38"/>
      <c r="M344" s="38"/>
      <c r="N344" s="38"/>
      <c r="O344" s="38"/>
      <c r="P344" s="38"/>
      <c r="Q344" s="38"/>
      <c r="R344" s="38"/>
      <c r="S344" s="38"/>
      <c r="T344" s="38"/>
      <c r="U344" s="38"/>
      <c r="V344" s="30"/>
      <c r="W344" s="16"/>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25.4" customHeight="1" outlineLevel="1" x14ac:dyDescent="0.35">
      <c r="A345" s="6"/>
      <c r="B345" s="7"/>
      <c r="C345" s="39"/>
      <c r="D345" s="39"/>
      <c r="E345" s="39"/>
      <c r="F345" s="39"/>
      <c r="G345" s="40" t="str">
        <f>G332</f>
        <v>Fert info</v>
      </c>
      <c r="H345" s="39"/>
      <c r="I345" s="39"/>
      <c r="J345" s="39"/>
      <c r="K345" s="39"/>
      <c r="L345" s="39"/>
      <c r="M345" s="39"/>
      <c r="N345" s="39"/>
      <c r="O345" s="39"/>
      <c r="P345" s="39"/>
      <c r="Q345" s="39"/>
      <c r="R345" s="39"/>
      <c r="S345" s="39"/>
      <c r="T345" s="39"/>
      <c r="U345" s="39"/>
      <c r="V345" s="39"/>
      <c r="W345" s="41" t="s">
        <v>24</v>
      </c>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7"/>
      <c r="D346" s="7"/>
      <c r="E346" s="7"/>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7"/>
      <c r="D347" s="7"/>
      <c r="E347" s="7"/>
      <c r="F347" s="7"/>
      <c r="G347" s="7"/>
      <c r="H347" s="8"/>
      <c r="I347" s="8"/>
      <c r="J347" s="8"/>
      <c r="K347" s="8"/>
      <c r="L347" s="8"/>
      <c r="M347" s="8"/>
      <c r="N347" s="8"/>
      <c r="O347" s="8"/>
      <c r="P347" s="8"/>
      <c r="Q347" s="8"/>
      <c r="R347" s="8"/>
      <c r="S347" s="8"/>
      <c r="T347" s="8"/>
      <c r="U347" s="8"/>
      <c r="V347" s="8"/>
      <c r="W347" s="8"/>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row>
    <row r="348" spans="1:68" ht="5.15" customHeight="1" outlineLevel="1" thickBot="1" x14ac:dyDescent="0.4">
      <c r="A348" s="6"/>
      <c r="B348" s="7"/>
      <c r="C348" s="7"/>
      <c r="D348" s="7"/>
      <c r="E348" s="7"/>
      <c r="F348" s="7"/>
      <c r="G348" s="7"/>
      <c r="H348" s="8"/>
      <c r="I348" s="8"/>
      <c r="J348" s="8"/>
      <c r="K348" s="8"/>
      <c r="L348" s="8"/>
      <c r="M348" s="8"/>
      <c r="N348" s="8"/>
      <c r="O348" s="8"/>
      <c r="P348" s="8"/>
      <c r="Q348" s="8"/>
      <c r="R348" s="8"/>
      <c r="S348" s="8"/>
      <c r="T348" s="8"/>
      <c r="U348" s="8"/>
      <c r="V348" s="8"/>
      <c r="W348" s="8"/>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row>
    <row r="349" spans="1:68" ht="5.15" customHeight="1" outlineLevel="1" x14ac:dyDescent="0.35">
      <c r="A349" s="6"/>
      <c r="B349" s="7"/>
      <c r="C349" s="9" t="s">
        <v>0</v>
      </c>
      <c r="D349" s="9"/>
      <c r="E349" s="9"/>
      <c r="F349" s="9"/>
      <c r="G349" s="9"/>
      <c r="H349" s="9"/>
      <c r="I349" s="9"/>
      <c r="J349" s="9"/>
      <c r="K349" s="10"/>
      <c r="L349" s="10"/>
      <c r="M349" s="10"/>
      <c r="N349" s="10"/>
      <c r="O349" s="10"/>
      <c r="P349" s="10"/>
      <c r="Q349" s="10"/>
      <c r="R349" s="10"/>
      <c r="S349" s="10"/>
      <c r="T349" s="10"/>
      <c r="U349" s="10"/>
      <c r="V349" s="10"/>
      <c r="W349" s="11"/>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2"/>
      <c r="D350" s="12"/>
      <c r="E350" s="12" t="s">
        <v>1</v>
      </c>
      <c r="F350" s="13"/>
      <c r="G350" s="14" t="s">
        <v>33</v>
      </c>
      <c r="H350" s="13"/>
      <c r="I350" s="13"/>
      <c r="J350" s="13"/>
      <c r="K350" s="13"/>
      <c r="L350" s="13"/>
      <c r="M350" s="13"/>
      <c r="N350" s="13"/>
      <c r="O350" s="13"/>
      <c r="P350" s="13"/>
      <c r="Q350" s="13"/>
      <c r="R350" s="13"/>
      <c r="S350" s="15"/>
      <c r="T350" s="13"/>
      <c r="U350" s="15"/>
      <c r="V350" s="15"/>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2"/>
      <c r="D351" s="12"/>
      <c r="E351" s="17"/>
      <c r="F351" s="13"/>
      <c r="G351" s="18"/>
      <c r="H351" s="13" t="s">
        <v>26</v>
      </c>
      <c r="I351" s="13"/>
      <c r="J351" s="13"/>
      <c r="K351" s="13"/>
      <c r="L351" s="13"/>
      <c r="M351" s="13"/>
      <c r="N351" s="13"/>
      <c r="O351" s="13"/>
      <c r="P351" s="13"/>
      <c r="Q351" s="13"/>
      <c r="R351" s="13"/>
      <c r="S351" s="15"/>
      <c r="T351" s="19"/>
      <c r="U351" s="15"/>
      <c r="V351" s="15"/>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2"/>
      <c r="E352" s="17"/>
      <c r="F352" s="13"/>
      <c r="G352" s="13" t="s">
        <v>2</v>
      </c>
      <c r="H352" s="43" t="s">
        <v>34</v>
      </c>
      <c r="I352" s="13"/>
      <c r="J352" s="13"/>
      <c r="K352" s="13"/>
      <c r="L352" s="13"/>
      <c r="M352" s="13"/>
      <c r="N352" s="13"/>
      <c r="O352" s="13"/>
      <c r="P352" s="13"/>
      <c r="Q352" s="13"/>
      <c r="R352" s="13"/>
      <c r="S352" s="15"/>
      <c r="T352" s="19"/>
      <c r="U352" s="15"/>
      <c r="V352" s="15"/>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20">
        <v>0</v>
      </c>
      <c r="D353" s="12"/>
      <c r="E353" s="17"/>
      <c r="F353" s="13"/>
      <c r="G353" s="21"/>
      <c r="H353" s="13"/>
      <c r="I353" s="13"/>
      <c r="J353" s="13"/>
      <c r="K353" s="13"/>
      <c r="L353" s="13"/>
      <c r="M353" s="13"/>
      <c r="N353" s="13"/>
      <c r="O353" s="13"/>
      <c r="P353" s="13"/>
      <c r="Q353" s="13"/>
      <c r="R353" s="13"/>
      <c r="S353" s="15"/>
      <c r="T353" s="19"/>
      <c r="U353" s="15"/>
      <c r="V353" s="15"/>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17"/>
      <c r="G354" s="17"/>
      <c r="H354" s="17"/>
      <c r="I354" s="17"/>
      <c r="J354" s="22"/>
      <c r="K354" s="22"/>
      <c r="L354" s="22"/>
      <c r="M354" s="22"/>
      <c r="N354" s="22"/>
      <c r="O354" s="22"/>
      <c r="P354" s="22"/>
      <c r="Q354" s="22"/>
      <c r="R354" s="22"/>
      <c r="S354" s="22"/>
      <c r="T354" s="22"/>
      <c r="U354" s="22"/>
      <c r="V354" s="22"/>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17"/>
      <c r="G355" s="17"/>
      <c r="H355" s="17"/>
      <c r="I355" s="17"/>
      <c r="J355" s="17"/>
      <c r="K355" s="17"/>
      <c r="L355" s="17"/>
      <c r="M355" s="17"/>
      <c r="N355" s="17"/>
      <c r="O355" s="17"/>
      <c r="P355" s="17"/>
      <c r="Q355" s="22"/>
      <c r="R355" s="22"/>
      <c r="S355" s="22"/>
      <c r="T355" s="22"/>
      <c r="U355" s="22"/>
      <c r="V355" s="22"/>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17"/>
      <c r="G356" s="17"/>
      <c r="H356" s="17"/>
      <c r="I356" s="17"/>
      <c r="J356" s="17"/>
      <c r="K356" s="17"/>
      <c r="L356" s="17"/>
      <c r="M356" s="17"/>
      <c r="N356" s="17"/>
      <c r="O356" s="17"/>
      <c r="P356" s="17"/>
      <c r="Q356" s="24"/>
      <c r="R356" s="24"/>
      <c r="S356" s="22"/>
      <c r="T356" s="22"/>
      <c r="U356" s="22"/>
      <c r="V356" s="22"/>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17"/>
      <c r="G357" s="17"/>
      <c r="H357" s="17"/>
      <c r="I357" s="23" t="s">
        <v>371</v>
      </c>
      <c r="J357" s="23" t="s">
        <v>57</v>
      </c>
      <c r="K357" s="23" t="s">
        <v>58</v>
      </c>
      <c r="L357" s="23" t="s">
        <v>59</v>
      </c>
      <c r="M357" s="23" t="s">
        <v>60</v>
      </c>
      <c r="N357" s="23" t="s">
        <v>864</v>
      </c>
      <c r="O357" s="23" t="s">
        <v>865</v>
      </c>
      <c r="P357" s="23" t="s">
        <v>866</v>
      </c>
      <c r="Q357" s="23" t="s">
        <v>1104</v>
      </c>
      <c r="R357" s="24"/>
      <c r="S357" s="22"/>
      <c r="T357" s="22"/>
      <c r="U357" s="22"/>
      <c r="V357" s="22"/>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H358" s="199" t="str">
        <f>H338</f>
        <v>lime</v>
      </c>
      <c r="I358" s="233">
        <v>1</v>
      </c>
      <c r="J358" s="233">
        <v>1</v>
      </c>
      <c r="K358" s="233">
        <v>1</v>
      </c>
      <c r="L358" s="233">
        <v>1</v>
      </c>
      <c r="M358" s="233">
        <v>1</v>
      </c>
      <c r="N358" s="233">
        <v>1</v>
      </c>
      <c r="O358" s="233">
        <v>1</v>
      </c>
      <c r="P358" s="233">
        <v>1</v>
      </c>
      <c r="Q358" s="233">
        <v>1</v>
      </c>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H359" s="199" t="str">
        <f>H339</f>
        <v>early</v>
      </c>
      <c r="I359" s="233">
        <v>1</v>
      </c>
      <c r="J359" s="233">
        <v>1</v>
      </c>
      <c r="K359" s="233">
        <v>1</v>
      </c>
      <c r="L359" s="233">
        <v>1</v>
      </c>
      <c r="M359" s="233">
        <v>1</v>
      </c>
      <c r="N359" s="233">
        <v>1</v>
      </c>
      <c r="O359" s="233">
        <v>1</v>
      </c>
      <c r="P359" s="233">
        <v>1</v>
      </c>
      <c r="Q359" s="233">
        <v>1</v>
      </c>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7"/>
      <c r="D360" s="17"/>
      <c r="E360" s="17"/>
      <c r="F360" s="33"/>
      <c r="H360" s="199" t="str">
        <f>H340</f>
        <v>at_seeding</v>
      </c>
      <c r="I360" s="233">
        <v>1</v>
      </c>
      <c r="J360" s="233">
        <v>1</v>
      </c>
      <c r="K360" s="233">
        <v>1</v>
      </c>
      <c r="L360" s="233">
        <v>1</v>
      </c>
      <c r="M360" s="233">
        <v>1</v>
      </c>
      <c r="N360" s="233">
        <v>1</v>
      </c>
      <c r="O360" s="233">
        <v>1</v>
      </c>
      <c r="P360" s="233">
        <v>1</v>
      </c>
      <c r="Q360" s="233">
        <v>1</v>
      </c>
      <c r="R360" s="60"/>
      <c r="S360" s="60"/>
      <c r="T360" s="60"/>
      <c r="U360" s="60"/>
      <c r="V360" s="59"/>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12" customHeight="1" outlineLevel="1" x14ac:dyDescent="0.35">
      <c r="A361" s="6"/>
      <c r="B361" s="7"/>
      <c r="C361" s="17"/>
      <c r="D361" s="17"/>
      <c r="E361" s="17"/>
      <c r="F361" s="33"/>
      <c r="H361" s="199" t="str">
        <f>H341</f>
        <v>mid</v>
      </c>
      <c r="I361" s="233">
        <v>1</v>
      </c>
      <c r="J361" s="233">
        <v>1</v>
      </c>
      <c r="K361" s="233">
        <v>1</v>
      </c>
      <c r="L361" s="233">
        <v>1</v>
      </c>
      <c r="M361" s="233">
        <v>1</v>
      </c>
      <c r="N361" s="233">
        <v>1</v>
      </c>
      <c r="O361" s="233">
        <v>1</v>
      </c>
      <c r="P361" s="233">
        <v>1</v>
      </c>
      <c r="Q361" s="233">
        <v>1</v>
      </c>
      <c r="R361" s="60"/>
      <c r="S361" s="60"/>
      <c r="T361" s="60"/>
      <c r="U361" s="60"/>
      <c r="V361" s="59"/>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17"/>
      <c r="D362" s="17"/>
      <c r="E362" s="17"/>
      <c r="F362" s="33"/>
      <c r="H362" s="199" t="str">
        <f>H342</f>
        <v>late</v>
      </c>
      <c r="I362" s="233">
        <v>1</v>
      </c>
      <c r="J362" s="233">
        <v>1</v>
      </c>
      <c r="K362" s="233">
        <v>1</v>
      </c>
      <c r="L362" s="233">
        <v>1</v>
      </c>
      <c r="M362" s="233">
        <v>1</v>
      </c>
      <c r="N362" s="233">
        <v>1</v>
      </c>
      <c r="O362" s="233">
        <v>1</v>
      </c>
      <c r="P362" s="233">
        <v>1</v>
      </c>
      <c r="Q362" s="233">
        <v>1</v>
      </c>
      <c r="R362" s="60"/>
      <c r="S362" s="60"/>
      <c r="T362" s="60"/>
      <c r="U362" s="60"/>
      <c r="V362" s="59"/>
      <c r="W362" s="16"/>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17"/>
      <c r="D363" s="17"/>
      <c r="E363" s="17"/>
      <c r="F363" s="33"/>
      <c r="Q363" s="60"/>
      <c r="R363" s="60"/>
      <c r="S363" s="60"/>
      <c r="T363" s="60"/>
      <c r="U363" s="60"/>
      <c r="V363" s="59"/>
      <c r="W363" s="16"/>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17"/>
      <c r="D364" s="17"/>
      <c r="E364" s="17"/>
      <c r="F364" s="33"/>
      <c r="Q364" s="60"/>
      <c r="R364" s="60"/>
      <c r="S364" s="60"/>
      <c r="T364" s="60"/>
      <c r="U364" s="60"/>
      <c r="V364" s="59"/>
      <c r="W364" s="16"/>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row>
    <row r="365" spans="1:68" ht="5.15" customHeight="1" outlineLevel="1" x14ac:dyDescent="0.35">
      <c r="A365" s="6"/>
      <c r="B365" s="7"/>
      <c r="C365" s="17"/>
      <c r="D365" s="17"/>
      <c r="E365" s="17"/>
      <c r="F365" s="36"/>
      <c r="G365" s="37"/>
      <c r="H365" s="37"/>
      <c r="I365" s="37"/>
      <c r="J365" s="38"/>
      <c r="K365" s="38"/>
      <c r="L365" s="38"/>
      <c r="M365" s="38"/>
      <c r="N365" s="38"/>
      <c r="O365" s="38"/>
      <c r="P365" s="38"/>
      <c r="Q365" s="38"/>
      <c r="R365" s="38"/>
      <c r="S365" s="38"/>
      <c r="T365" s="38"/>
      <c r="U365" s="38"/>
      <c r="V365" s="30"/>
      <c r="W365" s="16"/>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25.4" customHeight="1" outlineLevel="1" x14ac:dyDescent="0.35">
      <c r="A366" s="6"/>
      <c r="B366" s="7"/>
      <c r="C366" s="39"/>
      <c r="D366" s="39"/>
      <c r="E366" s="39"/>
      <c r="F366" s="39"/>
      <c r="G366" s="40" t="str">
        <f>G350</f>
        <v>Fert by Soil</v>
      </c>
      <c r="H366" s="39"/>
      <c r="I366" s="39"/>
      <c r="J366" s="39"/>
      <c r="K366" s="39"/>
      <c r="L366" s="39"/>
      <c r="M366" s="39"/>
      <c r="N366" s="39"/>
      <c r="O366" s="39"/>
      <c r="P366" s="39"/>
      <c r="Q366" s="39"/>
      <c r="R366" s="39"/>
      <c r="S366" s="39"/>
      <c r="T366" s="39"/>
      <c r="U366" s="39"/>
      <c r="V366" s="39"/>
      <c r="W366" s="41" t="s">
        <v>24</v>
      </c>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7"/>
      <c r="D367" s="7"/>
      <c r="E367" s="7"/>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7"/>
      <c r="D368" s="7"/>
      <c r="E368" s="7"/>
      <c r="F368" s="7"/>
      <c r="G368" s="7"/>
      <c r="H368" s="8"/>
      <c r="I368" s="8"/>
      <c r="J368" s="8"/>
      <c r="K368" s="8"/>
      <c r="L368" s="8"/>
      <c r="M368" s="8"/>
      <c r="N368" s="8"/>
      <c r="O368" s="8"/>
      <c r="P368" s="8"/>
      <c r="Q368" s="8"/>
      <c r="R368" s="8"/>
      <c r="S368" s="8"/>
      <c r="T368" s="8"/>
      <c r="U368" s="8"/>
      <c r="V368" s="8"/>
      <c r="W368" s="8"/>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row>
    <row r="369" spans="1:68" ht="5.15" customHeight="1" outlineLevel="1" thickBot="1" x14ac:dyDescent="0.4">
      <c r="A369" s="6"/>
      <c r="B369" s="7"/>
      <c r="C369" s="7"/>
      <c r="D369" s="7"/>
      <c r="E369" s="7"/>
      <c r="F369" s="7"/>
      <c r="G369" s="7"/>
      <c r="H369" s="8"/>
      <c r="I369" s="8"/>
      <c r="J369" s="8"/>
      <c r="K369" s="8"/>
      <c r="L369" s="8"/>
      <c r="M369" s="8"/>
      <c r="N369" s="8"/>
      <c r="O369" s="8"/>
      <c r="P369" s="8"/>
      <c r="Q369" s="8"/>
      <c r="R369" s="8"/>
      <c r="S369" s="8"/>
      <c r="T369" s="8"/>
      <c r="U369" s="8"/>
      <c r="V369" s="8"/>
      <c r="W369" s="8"/>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row>
    <row r="370" spans="1:68" ht="5.15" customHeight="1" outlineLevel="1" x14ac:dyDescent="0.35">
      <c r="A370" s="6"/>
      <c r="B370" s="7"/>
      <c r="C370" s="9" t="s">
        <v>0</v>
      </c>
      <c r="D370" s="9"/>
      <c r="E370" s="9"/>
      <c r="F370" s="9"/>
      <c r="G370" s="9"/>
      <c r="H370" s="9"/>
      <c r="I370" s="9"/>
      <c r="J370" s="9"/>
      <c r="K370" s="10"/>
      <c r="L370" s="10"/>
      <c r="M370" s="10"/>
      <c r="N370" s="10"/>
      <c r="O370" s="10"/>
      <c r="P370" s="10"/>
      <c r="Q370" s="10"/>
      <c r="R370" s="10"/>
      <c r="S370" s="10"/>
      <c r="T370" s="10"/>
      <c r="U370" s="10"/>
      <c r="V370" s="10"/>
      <c r="W370" s="11"/>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2"/>
      <c r="D371" s="12"/>
      <c r="E371" s="12" t="s">
        <v>1</v>
      </c>
      <c r="F371" s="13"/>
      <c r="G371" s="14" t="s">
        <v>35</v>
      </c>
      <c r="H371" s="13"/>
      <c r="I371" s="13"/>
      <c r="J371" s="13"/>
      <c r="K371" s="13"/>
      <c r="L371" s="13"/>
      <c r="M371" s="13"/>
      <c r="N371" s="13"/>
      <c r="O371" s="13"/>
      <c r="P371" s="13"/>
      <c r="Q371" s="13"/>
      <c r="R371" s="13"/>
      <c r="S371" s="15"/>
      <c r="T371" s="13"/>
      <c r="U371" s="15"/>
      <c r="V371" s="15"/>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2"/>
      <c r="D372" s="12"/>
      <c r="E372" s="17"/>
      <c r="F372" s="13"/>
      <c r="G372" s="18"/>
      <c r="H372" s="13" t="s">
        <v>26</v>
      </c>
      <c r="I372" s="13"/>
      <c r="J372" s="13"/>
      <c r="K372" s="13"/>
      <c r="L372" s="13"/>
      <c r="M372" s="13"/>
      <c r="N372" s="13"/>
      <c r="O372" s="13"/>
      <c r="P372" s="13"/>
      <c r="Q372" s="13"/>
      <c r="R372" s="13"/>
      <c r="S372" s="15"/>
      <c r="T372" s="19"/>
      <c r="U372" s="15"/>
      <c r="V372" s="15"/>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2"/>
      <c r="E373" s="17"/>
      <c r="F373" s="13"/>
      <c r="G373" s="13" t="s">
        <v>2</v>
      </c>
      <c r="H373" s="43" t="s">
        <v>34</v>
      </c>
      <c r="I373" s="13"/>
      <c r="J373" s="13"/>
      <c r="K373" s="13"/>
      <c r="L373" s="13"/>
      <c r="M373" s="13"/>
      <c r="N373" s="13"/>
      <c r="O373" s="13"/>
      <c r="P373" s="13"/>
      <c r="Q373" s="13"/>
      <c r="R373" s="13"/>
      <c r="S373" s="15"/>
      <c r="T373" s="19"/>
      <c r="U373" s="15"/>
      <c r="V373" s="15"/>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20">
        <v>0</v>
      </c>
      <c r="D374" s="12"/>
      <c r="E374" s="17"/>
      <c r="F374" s="13"/>
      <c r="G374" s="21"/>
      <c r="H374" s="13"/>
      <c r="I374" s="13"/>
      <c r="J374" s="13"/>
      <c r="K374" s="13"/>
      <c r="L374" s="13"/>
      <c r="M374" s="13"/>
      <c r="N374" s="13"/>
      <c r="O374" s="13"/>
      <c r="P374" s="13"/>
      <c r="Q374" s="13"/>
      <c r="R374" s="13"/>
      <c r="S374" s="15"/>
      <c r="T374" s="19"/>
      <c r="U374" s="15"/>
      <c r="V374" s="15"/>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7"/>
      <c r="D375" s="17"/>
      <c r="E375" s="17"/>
      <c r="F375" s="17"/>
      <c r="G375" s="17"/>
      <c r="H375" s="17"/>
      <c r="I375" s="17"/>
      <c r="J375" s="22"/>
      <c r="K375" s="22"/>
      <c r="L375" s="22"/>
      <c r="M375" s="22"/>
      <c r="N375" s="22"/>
      <c r="O375" s="22"/>
      <c r="P375" s="22"/>
      <c r="Q375" s="22"/>
      <c r="R375" s="22"/>
      <c r="S375" s="22"/>
      <c r="T375" s="22"/>
      <c r="U375" s="22"/>
      <c r="V375" s="22"/>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7"/>
      <c r="D376" s="17"/>
      <c r="E376" s="17"/>
      <c r="F376" s="17"/>
      <c r="G376" s="17"/>
      <c r="H376" s="17"/>
      <c r="I376" s="17"/>
      <c r="J376" s="17"/>
      <c r="K376" s="17"/>
      <c r="L376" s="22"/>
      <c r="M376" s="22"/>
      <c r="N376" s="22"/>
      <c r="O376" s="22"/>
      <c r="P376" s="22"/>
      <c r="Q376" s="22"/>
      <c r="R376" s="22"/>
      <c r="S376" s="22"/>
      <c r="T376" s="22"/>
      <c r="U376" s="22"/>
      <c r="V376" s="22"/>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7"/>
      <c r="E377" s="17"/>
      <c r="F377" s="17"/>
      <c r="G377" s="17"/>
      <c r="H377" s="17"/>
      <c r="I377" s="17"/>
      <c r="J377" s="23"/>
      <c r="K377" s="23"/>
      <c r="L377" s="23"/>
      <c r="M377" s="23"/>
      <c r="N377" s="23"/>
      <c r="O377" s="23"/>
      <c r="P377" s="23"/>
      <c r="Q377" s="24"/>
      <c r="R377" s="24"/>
      <c r="S377" s="22"/>
      <c r="T377" s="22"/>
      <c r="U377" s="22"/>
      <c r="V377" s="22"/>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17"/>
      <c r="G378" s="17"/>
      <c r="H378" s="17"/>
      <c r="I378" s="23" t="s">
        <v>371</v>
      </c>
      <c r="J378" s="23" t="s">
        <v>57</v>
      </c>
      <c r="K378" s="23" t="s">
        <v>58</v>
      </c>
      <c r="L378" s="23" t="s">
        <v>59</v>
      </c>
      <c r="M378" s="23" t="s">
        <v>60</v>
      </c>
      <c r="N378" s="23" t="s">
        <v>864</v>
      </c>
      <c r="O378" s="23" t="s">
        <v>865</v>
      </c>
      <c r="P378" s="23" t="s">
        <v>866</v>
      </c>
      <c r="Q378" s="23" t="s">
        <v>1104</v>
      </c>
      <c r="R378" s="24"/>
      <c r="S378" s="22"/>
      <c r="T378" s="22"/>
      <c r="U378" s="22"/>
      <c r="V378" s="22"/>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4.5" outlineLevel="1" x14ac:dyDescent="0.35">
      <c r="A379" s="6"/>
      <c r="B379" s="7"/>
      <c r="C379" s="17"/>
      <c r="D379" s="17"/>
      <c r="E379" s="17"/>
      <c r="F379" s="26"/>
      <c r="G379" s="27"/>
      <c r="H379" s="34" t="s">
        <v>983</v>
      </c>
      <c r="I379" s="233">
        <v>1</v>
      </c>
      <c r="J379" s="233">
        <v>1</v>
      </c>
      <c r="K379" s="233">
        <v>1</v>
      </c>
      <c r="L379" s="233">
        <v>1</v>
      </c>
      <c r="M379" s="233">
        <v>1</v>
      </c>
      <c r="N379" s="233">
        <v>1</v>
      </c>
      <c r="O379" s="233">
        <v>1</v>
      </c>
      <c r="P379" s="233">
        <v>1</v>
      </c>
      <c r="Q379" s="233">
        <v>1</v>
      </c>
      <c r="R379" s="157"/>
      <c r="S379" s="157"/>
      <c r="T379" s="157"/>
      <c r="U379" s="157"/>
      <c r="V379" s="42"/>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4.5" outlineLevel="1" x14ac:dyDescent="0.35">
      <c r="A380" s="6"/>
      <c r="B380" s="7"/>
      <c r="C380" s="17"/>
      <c r="D380" s="17"/>
      <c r="E380" s="17"/>
      <c r="F380" s="26"/>
      <c r="G380" s="27"/>
      <c r="H380" s="34"/>
      <c r="I380" s="157"/>
      <c r="J380" s="157"/>
      <c r="K380" s="157"/>
      <c r="L380" s="157"/>
      <c r="M380" s="157"/>
      <c r="N380" s="157"/>
      <c r="O380" s="157"/>
      <c r="P380" s="157"/>
      <c r="Q380" s="157"/>
      <c r="R380" s="157"/>
      <c r="S380" s="157"/>
      <c r="T380" s="157"/>
      <c r="U380" s="157"/>
      <c r="V380" s="42"/>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4.5" outlineLevel="1" x14ac:dyDescent="0.35">
      <c r="A381" s="6"/>
      <c r="B381" s="7"/>
      <c r="C381" s="17"/>
      <c r="D381" s="17"/>
      <c r="E381" s="17"/>
      <c r="F381" s="26"/>
      <c r="G381" s="27"/>
      <c r="H381" s="34"/>
      <c r="I381" s="157"/>
      <c r="J381" s="157"/>
      <c r="K381" s="157"/>
      <c r="L381" s="157"/>
      <c r="M381" s="157"/>
      <c r="N381" s="157"/>
      <c r="O381" s="157"/>
      <c r="P381" s="157"/>
      <c r="Q381" s="157"/>
      <c r="R381" s="157"/>
      <c r="S381" s="157"/>
      <c r="T381" s="157"/>
      <c r="U381" s="157"/>
      <c r="V381" s="42"/>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17"/>
      <c r="D382" s="17"/>
      <c r="E382" s="17"/>
      <c r="F382" s="33"/>
      <c r="G382" s="34"/>
      <c r="H382" s="34"/>
      <c r="I382" s="34"/>
      <c r="J382" s="34"/>
      <c r="K382" s="34"/>
      <c r="L382" s="34"/>
      <c r="M382" s="34"/>
      <c r="N382" s="34"/>
      <c r="O382" s="34"/>
      <c r="P382" s="34"/>
      <c r="Q382" s="158"/>
      <c r="R382" s="158"/>
      <c r="S382" s="158"/>
      <c r="T382" s="158"/>
      <c r="U382" s="158"/>
      <c r="V382" s="42"/>
      <c r="W382" s="16"/>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5.15" customHeight="1" outlineLevel="1" x14ac:dyDescent="0.35">
      <c r="A383" s="6"/>
      <c r="B383" s="7"/>
      <c r="C383" s="17"/>
      <c r="D383" s="17"/>
      <c r="E383" s="17"/>
      <c r="F383" s="36"/>
      <c r="G383" s="37"/>
      <c r="H383" s="37"/>
      <c r="I383" s="37"/>
      <c r="J383" s="38"/>
      <c r="K383" s="38"/>
      <c r="L383" s="38"/>
      <c r="M383" s="38"/>
      <c r="N383" s="38"/>
      <c r="O383" s="38"/>
      <c r="P383" s="38"/>
      <c r="Q383" s="38"/>
      <c r="R383" s="38"/>
      <c r="S383" s="38"/>
      <c r="T383" s="38"/>
      <c r="U383" s="38"/>
      <c r="V383" s="30"/>
      <c r="W383" s="16"/>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25.4" customHeight="1" outlineLevel="1" x14ac:dyDescent="0.35">
      <c r="A384" s="6"/>
      <c r="B384" s="7"/>
      <c r="C384" s="39"/>
      <c r="D384" s="39"/>
      <c r="E384" s="39"/>
      <c r="F384" s="39"/>
      <c r="G384" s="40" t="str">
        <f>G371</f>
        <v>Chemical by Soil</v>
      </c>
      <c r="H384" s="39"/>
      <c r="I384" s="39"/>
      <c r="J384" s="39"/>
      <c r="K384" s="39"/>
      <c r="L384" s="39"/>
      <c r="M384" s="39"/>
      <c r="N384" s="39"/>
      <c r="O384" s="39"/>
      <c r="P384" s="39"/>
      <c r="Q384" s="39"/>
      <c r="R384" s="39"/>
      <c r="S384" s="39"/>
      <c r="T384" s="39"/>
      <c r="U384" s="39"/>
      <c r="V384" s="39"/>
      <c r="W384" s="41" t="s">
        <v>24</v>
      </c>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2" customHeight="1" outlineLevel="1" x14ac:dyDescent="0.35">
      <c r="A385" s="6"/>
      <c r="B385" s="7"/>
      <c r="C385" s="7"/>
      <c r="D385" s="7"/>
      <c r="E385" s="7"/>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7"/>
      <c r="D386" s="7"/>
      <c r="E386" s="7"/>
      <c r="F386" s="7"/>
      <c r="G386" s="7"/>
      <c r="H386" s="8"/>
      <c r="I386" s="8"/>
      <c r="J386" s="8"/>
      <c r="K386" s="8"/>
      <c r="L386" s="8"/>
      <c r="M386" s="8"/>
      <c r="N386" s="8"/>
      <c r="O386" s="8"/>
      <c r="P386" s="8"/>
      <c r="Q386" s="8"/>
      <c r="R386" s="8"/>
      <c r="S386" s="8"/>
      <c r="T386" s="8"/>
      <c r="U386" s="8"/>
      <c r="V386" s="8"/>
      <c r="W386" s="8"/>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row>
    <row r="387" spans="1:68" ht="5.15" customHeight="1" outlineLevel="1" thickBot="1" x14ac:dyDescent="0.4">
      <c r="A387" s="6"/>
      <c r="B387" s="7"/>
      <c r="C387" s="7"/>
      <c r="D387" s="7"/>
      <c r="E387" s="7"/>
      <c r="F387" s="7"/>
      <c r="G387" s="7"/>
      <c r="H387" s="8"/>
      <c r="I387" s="8"/>
      <c r="J387" s="8"/>
      <c r="K387" s="8"/>
      <c r="L387" s="8"/>
      <c r="M387" s="8"/>
      <c r="N387" s="8"/>
      <c r="O387" s="8"/>
      <c r="P387" s="8"/>
      <c r="Q387" s="8"/>
      <c r="R387" s="8"/>
      <c r="S387" s="8"/>
      <c r="T387" s="8"/>
      <c r="U387" s="8"/>
      <c r="V387" s="8"/>
      <c r="W387" s="8"/>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row>
    <row r="388" spans="1:68" ht="5.15" customHeight="1" outlineLevel="1" x14ac:dyDescent="0.35">
      <c r="A388" s="6"/>
      <c r="B388" s="7"/>
      <c r="C388" s="9" t="s">
        <v>0</v>
      </c>
      <c r="D388" s="9"/>
      <c r="E388" s="9"/>
      <c r="F388" s="9"/>
      <c r="G388" s="9"/>
      <c r="H388" s="9"/>
      <c r="I388" s="9"/>
      <c r="J388" s="9"/>
      <c r="K388" s="10"/>
      <c r="L388" s="10"/>
      <c r="M388" s="10"/>
      <c r="N388" s="10"/>
      <c r="O388" s="10"/>
      <c r="P388" s="10"/>
      <c r="Q388" s="10"/>
      <c r="R388" s="10"/>
      <c r="S388" s="10"/>
      <c r="T388" s="10"/>
      <c r="U388" s="10"/>
      <c r="V388" s="10"/>
      <c r="W388" s="11"/>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2"/>
      <c r="D389" s="12"/>
      <c r="E389" s="12" t="s">
        <v>1</v>
      </c>
      <c r="F389" s="13"/>
      <c r="G389" s="14" t="s">
        <v>227</v>
      </c>
      <c r="H389" s="13"/>
      <c r="I389" s="13"/>
      <c r="J389" s="13"/>
      <c r="K389" s="13"/>
      <c r="L389" s="13"/>
      <c r="M389" s="13"/>
      <c r="N389" s="13"/>
      <c r="O389" s="13"/>
      <c r="P389" s="13"/>
      <c r="Q389" s="13"/>
      <c r="R389" s="13"/>
      <c r="S389" s="15"/>
      <c r="T389" s="13"/>
      <c r="U389" s="15"/>
      <c r="V389" s="15"/>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12"/>
      <c r="D390" s="12"/>
      <c r="E390" s="17"/>
      <c r="F390" s="13"/>
      <c r="G390" s="18"/>
      <c r="H390" s="13" t="s">
        <v>228</v>
      </c>
      <c r="I390" s="13"/>
      <c r="J390" s="13"/>
      <c r="K390" s="13"/>
      <c r="L390" s="13"/>
      <c r="M390" s="13"/>
      <c r="N390" s="13"/>
      <c r="O390" s="13"/>
      <c r="P390" s="13"/>
      <c r="Q390" s="13"/>
      <c r="R390" s="13"/>
      <c r="S390" s="15"/>
      <c r="T390" s="19"/>
      <c r="U390" s="15"/>
      <c r="V390" s="15"/>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2"/>
      <c r="E391" s="17"/>
      <c r="F391" s="13"/>
      <c r="G391" s="13"/>
      <c r="H391" s="13" t="s">
        <v>984</v>
      </c>
      <c r="I391" s="13"/>
      <c r="J391" s="13"/>
      <c r="K391" s="13"/>
      <c r="L391" s="13"/>
      <c r="M391" s="13"/>
      <c r="N391" s="13"/>
      <c r="O391" s="13"/>
      <c r="P391" s="13"/>
      <c r="Q391" s="13"/>
      <c r="R391" s="13"/>
      <c r="S391" s="15"/>
      <c r="T391" s="19"/>
      <c r="U391" s="15"/>
      <c r="V391" s="15"/>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20">
        <v>0</v>
      </c>
      <c r="D392" s="12"/>
      <c r="E392" s="17"/>
      <c r="F392" s="13"/>
      <c r="G392" s="21"/>
      <c r="H392" s="13"/>
      <c r="I392" s="13"/>
      <c r="J392" s="13"/>
      <c r="K392" s="13"/>
      <c r="L392" s="13"/>
      <c r="M392" s="13"/>
      <c r="N392" s="13"/>
      <c r="O392" s="13"/>
      <c r="P392" s="13"/>
      <c r="Q392" s="13"/>
      <c r="R392" s="13"/>
      <c r="S392" s="15"/>
      <c r="T392" s="19"/>
      <c r="U392" s="15"/>
      <c r="V392" s="15"/>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17"/>
      <c r="G393" s="17"/>
      <c r="H393" s="17"/>
      <c r="I393" s="17"/>
      <c r="J393" s="22"/>
      <c r="K393" s="22"/>
      <c r="L393" s="22"/>
      <c r="M393" s="22"/>
      <c r="N393" s="22"/>
      <c r="O393" s="22"/>
      <c r="P393" s="22"/>
      <c r="Q393" s="22"/>
      <c r="R393" s="22"/>
      <c r="S393" s="22"/>
      <c r="T393" s="22"/>
      <c r="U393" s="22"/>
      <c r="V393" s="2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17"/>
      <c r="G394" s="17"/>
      <c r="H394" s="17"/>
      <c r="I394" s="17"/>
      <c r="J394" s="17"/>
      <c r="K394" s="17"/>
      <c r="L394" s="22"/>
      <c r="M394" s="22"/>
      <c r="N394" s="22"/>
      <c r="O394" s="22"/>
      <c r="P394" s="22"/>
      <c r="Q394" s="22"/>
      <c r="R394" s="22"/>
      <c r="S394" s="22"/>
      <c r="T394" s="22"/>
      <c r="U394" s="22"/>
      <c r="V394" s="2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2" customHeight="1" outlineLevel="1" x14ac:dyDescent="0.35">
      <c r="A395" s="6"/>
      <c r="B395" s="7"/>
      <c r="C395" s="17"/>
      <c r="D395" s="17"/>
      <c r="E395" s="17"/>
      <c r="F395" s="17"/>
      <c r="G395" s="17"/>
      <c r="H395" s="17"/>
      <c r="I395" s="17"/>
      <c r="J395" s="23"/>
      <c r="K395" s="23"/>
      <c r="L395" s="23"/>
      <c r="M395" s="23"/>
      <c r="N395" s="23"/>
      <c r="O395" s="23"/>
      <c r="P395" s="23"/>
      <c r="Q395" s="24"/>
      <c r="R395" s="24"/>
      <c r="S395" s="22"/>
      <c r="T395" s="22"/>
      <c r="U395" s="22"/>
      <c r="V395" s="2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2" customHeight="1" outlineLevel="1" x14ac:dyDescent="0.35">
      <c r="A396" s="6"/>
      <c r="B396" s="7"/>
      <c r="C396" s="17"/>
      <c r="D396" s="17"/>
      <c r="E396" s="17"/>
      <c r="F396" s="17"/>
      <c r="G396" s="17"/>
      <c r="H396" s="17"/>
      <c r="I396" s="17"/>
      <c r="J396" s="23" t="s">
        <v>106</v>
      </c>
      <c r="K396" s="23" t="s">
        <v>107</v>
      </c>
      <c r="L396" s="23" t="s">
        <v>987</v>
      </c>
      <c r="M396" s="23" t="s">
        <v>106</v>
      </c>
      <c r="N396" s="23"/>
      <c r="O396" s="23"/>
      <c r="P396" s="24"/>
      <c r="Q396" s="24"/>
      <c r="R396" s="24"/>
      <c r="S396" s="22"/>
      <c r="T396" s="22"/>
      <c r="U396" s="22"/>
      <c r="V396" s="2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4.5" outlineLevel="1" x14ac:dyDescent="0.35">
      <c r="A397" s="6"/>
      <c r="B397" s="7"/>
      <c r="C397" s="17"/>
      <c r="D397" s="17"/>
      <c r="E397" s="17"/>
      <c r="F397" s="26"/>
      <c r="G397" s="27"/>
      <c r="H397" s="27"/>
      <c r="I397" s="27" t="str" cm="1">
        <f t="array" ref="I397:I400">TRANSPOSE($H$217:$K$217)</f>
        <v>knock</v>
      </c>
      <c r="J397" s="705">
        <f>MIN(364,INT((M397 - DATE(YEAR(M397),1,1))))</f>
        <v>104</v>
      </c>
      <c r="K397" s="236">
        <v>35</v>
      </c>
      <c r="L397" s="678">
        <v>0.25</v>
      </c>
      <c r="M397" s="703">
        <v>43570</v>
      </c>
      <c r="N397" s="156"/>
      <c r="O397" s="156"/>
      <c r="P397" s="156"/>
      <c r="Q397" s="157"/>
      <c r="R397" s="157"/>
      <c r="S397" s="157"/>
      <c r="T397" s="157"/>
      <c r="U397" s="157"/>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4.5" outlineLevel="1" x14ac:dyDescent="0.35">
      <c r="A398" s="6"/>
      <c r="B398" s="7"/>
      <c r="C398" s="17"/>
      <c r="D398" s="17"/>
      <c r="E398" s="17"/>
      <c r="F398" s="26"/>
      <c r="G398" s="27"/>
      <c r="H398" s="27"/>
      <c r="I398" s="27" t="str">
        <v>pre-em</v>
      </c>
      <c r="J398" s="705">
        <f t="shared" ref="J398:J400" si="64">MIN(364,INT((M398 - DATE(YEAR(M398),1,1))))</f>
        <v>134</v>
      </c>
      <c r="K398" s="236">
        <v>15</v>
      </c>
      <c r="L398" s="678">
        <v>0.25</v>
      </c>
      <c r="M398" s="703">
        <v>43600</v>
      </c>
      <c r="N398" s="156"/>
      <c r="O398" s="156"/>
      <c r="P398" s="156"/>
      <c r="Q398" s="157"/>
      <c r="R398" s="157"/>
      <c r="S398" s="157"/>
      <c r="T398" s="157"/>
      <c r="U398" s="157"/>
      <c r="V398" s="4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14.5" outlineLevel="1" x14ac:dyDescent="0.35">
      <c r="A399" s="6"/>
      <c r="B399" s="7"/>
      <c r="C399" s="17"/>
      <c r="D399" s="17"/>
      <c r="E399" s="17"/>
      <c r="F399" s="26"/>
      <c r="G399" s="27"/>
      <c r="H399" s="27"/>
      <c r="I399" s="27" t="str">
        <v>selective_and_spraytop</v>
      </c>
      <c r="J399" s="705">
        <f t="shared" si="64"/>
        <v>151</v>
      </c>
      <c r="K399" s="236">
        <v>90</v>
      </c>
      <c r="L399" s="678">
        <v>0.25</v>
      </c>
      <c r="M399" s="703">
        <v>43617</v>
      </c>
      <c r="N399" s="156"/>
      <c r="O399" s="156"/>
      <c r="P399" s="156"/>
      <c r="Q399" s="157"/>
      <c r="R399" s="157"/>
      <c r="S399" s="157"/>
      <c r="T399" s="157"/>
      <c r="U399" s="157"/>
      <c r="V399" s="42"/>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4.5" outlineLevel="1" x14ac:dyDescent="0.35">
      <c r="A400" s="6"/>
      <c r="B400" s="7"/>
      <c r="C400" s="17"/>
      <c r="D400" s="17"/>
      <c r="E400" s="17"/>
      <c r="F400" s="26"/>
      <c r="G400" s="27"/>
      <c r="H400" s="27"/>
      <c r="I400" s="27" t="str">
        <v>fungicide</v>
      </c>
      <c r="J400" s="705">
        <f t="shared" si="64"/>
        <v>195</v>
      </c>
      <c r="K400" s="236">
        <v>35</v>
      </c>
      <c r="L400" s="678">
        <v>0.25</v>
      </c>
      <c r="M400" s="703">
        <v>43661</v>
      </c>
      <c r="N400" s="156"/>
      <c r="O400" s="156"/>
      <c r="P400" s="156"/>
      <c r="Q400" s="157"/>
      <c r="R400" s="157"/>
      <c r="S400" s="157"/>
      <c r="T400" s="157"/>
      <c r="U400" s="157"/>
      <c r="V400" s="42"/>
      <c r="W400" s="16"/>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17"/>
      <c r="D401" s="17"/>
      <c r="E401" s="17"/>
      <c r="F401" s="33"/>
      <c r="G401" s="34"/>
      <c r="H401" s="34"/>
      <c r="I401" s="34"/>
      <c r="J401" s="34"/>
      <c r="K401" s="34"/>
      <c r="L401" s="34"/>
      <c r="M401" s="34"/>
      <c r="N401" s="34"/>
      <c r="O401" s="156"/>
      <c r="P401" s="156"/>
      <c r="Q401" s="158"/>
      <c r="R401" s="158"/>
      <c r="S401" s="158"/>
      <c r="T401" s="158"/>
      <c r="U401" s="158"/>
      <c r="V401" s="42"/>
      <c r="W401" s="16"/>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5.15" customHeight="1" outlineLevel="1" x14ac:dyDescent="0.35">
      <c r="A402" s="6"/>
      <c r="B402" s="7"/>
      <c r="C402" s="17"/>
      <c r="D402" s="17"/>
      <c r="E402" s="17"/>
      <c r="F402" s="36"/>
      <c r="G402" s="37"/>
      <c r="H402" s="37"/>
      <c r="I402" s="37"/>
      <c r="J402" s="38"/>
      <c r="K402" s="38"/>
      <c r="L402" s="38"/>
      <c r="M402" s="38"/>
      <c r="N402" s="38"/>
      <c r="O402" s="38"/>
      <c r="P402" s="38"/>
      <c r="Q402" s="38"/>
      <c r="R402" s="38"/>
      <c r="S402" s="38"/>
      <c r="T402" s="38"/>
      <c r="U402" s="38"/>
      <c r="V402" s="30"/>
      <c r="W402" s="16"/>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row>
    <row r="403" spans="1:68" ht="25.4" customHeight="1" outlineLevel="1" x14ac:dyDescent="0.35">
      <c r="A403" s="6"/>
      <c r="B403" s="7"/>
      <c r="C403" s="39"/>
      <c r="D403" s="39"/>
      <c r="E403" s="39"/>
      <c r="F403" s="39"/>
      <c r="G403" s="40" t="str">
        <f>G389</f>
        <v>Chemical info</v>
      </c>
      <c r="H403" s="39"/>
      <c r="I403" s="39"/>
      <c r="J403" s="39"/>
      <c r="K403" s="39"/>
      <c r="L403" s="39"/>
      <c r="M403" s="39"/>
      <c r="N403" s="39"/>
      <c r="O403" s="39"/>
      <c r="P403" s="39"/>
      <c r="Q403" s="39"/>
      <c r="R403" s="39"/>
      <c r="S403" s="39"/>
      <c r="T403" s="39"/>
      <c r="U403" s="39"/>
      <c r="V403" s="39"/>
      <c r="W403" s="41" t="s">
        <v>24</v>
      </c>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2" customHeight="1" outlineLevel="1" x14ac:dyDescent="0.35">
      <c r="A404" s="6"/>
      <c r="B404" s="7"/>
      <c r="C404" s="7"/>
      <c r="D404" s="7"/>
      <c r="E404" s="7"/>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7"/>
      <c r="D405" s="7"/>
      <c r="E405" s="7"/>
      <c r="F405" s="7"/>
      <c r="G405" s="7"/>
      <c r="H405" s="8"/>
      <c r="I405" s="8"/>
      <c r="J405" s="8"/>
      <c r="K405" s="8"/>
      <c r="L405" s="8"/>
      <c r="M405" s="8"/>
      <c r="N405" s="8"/>
      <c r="O405" s="8"/>
      <c r="P405" s="8"/>
      <c r="Q405" s="8"/>
      <c r="R405" s="8"/>
      <c r="S405" s="8"/>
      <c r="T405" s="8"/>
      <c r="U405" s="8"/>
      <c r="V405" s="8"/>
      <c r="W405" s="8"/>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row>
    <row r="406" spans="1:68" ht="5.15" customHeight="1" outlineLevel="1" thickBot="1" x14ac:dyDescent="0.4">
      <c r="A406" s="6"/>
      <c r="B406" s="7"/>
      <c r="C406" s="7"/>
      <c r="D406" s="7"/>
      <c r="E406" s="7"/>
      <c r="F406" s="7"/>
      <c r="G406" s="7"/>
      <c r="H406" s="8"/>
      <c r="I406" s="8"/>
      <c r="J406" s="8"/>
      <c r="K406" s="8"/>
      <c r="L406" s="8"/>
      <c r="M406" s="8"/>
      <c r="N406" s="8"/>
      <c r="O406" s="8"/>
      <c r="P406" s="8"/>
      <c r="Q406" s="8"/>
      <c r="R406" s="8"/>
      <c r="S406" s="8"/>
      <c r="T406" s="8"/>
      <c r="U406" s="8"/>
      <c r="V406" s="8"/>
      <c r="W406" s="8"/>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row>
    <row r="407" spans="1:68" ht="5.15" customHeight="1" outlineLevel="1" x14ac:dyDescent="0.35">
      <c r="A407" s="6"/>
      <c r="B407" s="7"/>
      <c r="C407" s="9" t="s">
        <v>0</v>
      </c>
      <c r="D407" s="9"/>
      <c r="E407" s="9"/>
      <c r="F407" s="9"/>
      <c r="G407" s="9"/>
      <c r="H407" s="9"/>
      <c r="I407" s="9"/>
      <c r="J407" s="9"/>
      <c r="K407" s="10"/>
      <c r="L407" s="10"/>
      <c r="M407" s="10"/>
      <c r="N407" s="10"/>
      <c r="O407" s="10"/>
      <c r="P407" s="10"/>
      <c r="Q407" s="10"/>
      <c r="R407" s="10"/>
      <c r="S407" s="10"/>
      <c r="T407" s="10"/>
      <c r="U407" s="10"/>
      <c r="V407" s="10"/>
      <c r="W407" s="11"/>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12"/>
      <c r="D408" s="12"/>
      <c r="E408" s="12" t="s">
        <v>1</v>
      </c>
      <c r="F408" s="13"/>
      <c r="G408" s="14" t="s">
        <v>36</v>
      </c>
      <c r="H408" s="13"/>
      <c r="I408" s="13"/>
      <c r="J408" s="13"/>
      <c r="K408" s="13"/>
      <c r="L408" s="13"/>
      <c r="M408" s="13"/>
      <c r="N408" s="13"/>
      <c r="O408" s="13"/>
      <c r="P408" s="13"/>
      <c r="Q408" s="13"/>
      <c r="R408" s="13"/>
      <c r="S408" s="13"/>
      <c r="T408" s="13"/>
      <c r="U408" s="15"/>
      <c r="V408" s="15"/>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2"/>
      <c r="D409" s="12"/>
      <c r="E409" s="17"/>
      <c r="F409" s="13"/>
      <c r="G409" s="13" t="s">
        <v>37</v>
      </c>
      <c r="H409" s="13"/>
      <c r="I409" s="13"/>
      <c r="J409" s="13"/>
      <c r="K409" s="13"/>
      <c r="L409" s="13"/>
      <c r="M409" s="13"/>
      <c r="N409" s="13"/>
      <c r="O409" s="13"/>
      <c r="P409" s="13"/>
      <c r="Q409" s="13"/>
      <c r="R409" s="13"/>
      <c r="S409" s="13"/>
      <c r="T409" s="19"/>
      <c r="U409" s="15"/>
      <c r="V409" s="15"/>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2"/>
      <c r="E410" s="17"/>
      <c r="F410" s="13"/>
      <c r="G410" s="45">
        <v>38576.728703703702</v>
      </c>
      <c r="H410" s="13"/>
      <c r="I410" s="13"/>
      <c r="J410" s="13"/>
      <c r="K410" s="13"/>
      <c r="L410" s="13"/>
      <c r="M410" s="13"/>
      <c r="N410" s="13"/>
      <c r="O410" s="13"/>
      <c r="P410" s="13"/>
      <c r="Q410" s="13"/>
      <c r="R410" s="13"/>
      <c r="S410" s="13"/>
      <c r="T410" s="19"/>
      <c r="U410" s="15"/>
      <c r="V410" s="15"/>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20">
        <v>0</v>
      </c>
      <c r="D411" s="12"/>
      <c r="E411" s="17"/>
      <c r="F411" s="13"/>
      <c r="G411" s="21"/>
      <c r="H411" s="13"/>
      <c r="I411" s="13"/>
      <c r="J411" s="13"/>
      <c r="K411" s="13"/>
      <c r="L411" s="13"/>
      <c r="M411" s="13"/>
      <c r="N411" s="13"/>
      <c r="O411" s="13"/>
      <c r="P411" s="13"/>
      <c r="Q411" s="13"/>
      <c r="R411" s="13"/>
      <c r="S411" s="13"/>
      <c r="T411" s="19"/>
      <c r="U411" s="15"/>
      <c r="V411" s="15"/>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17"/>
      <c r="G412" s="17"/>
      <c r="H412" s="17"/>
      <c r="I412" s="17"/>
      <c r="J412" s="22"/>
      <c r="K412" s="22"/>
      <c r="L412" s="22"/>
      <c r="M412" s="22"/>
      <c r="N412" s="22"/>
      <c r="O412" s="22"/>
      <c r="P412" s="22"/>
      <c r="Q412" s="22"/>
      <c r="R412" s="22"/>
      <c r="S412" s="22"/>
      <c r="T412" s="22"/>
      <c r="U412" s="22"/>
      <c r="V412" s="22"/>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7"/>
      <c r="D413" s="17"/>
      <c r="E413" s="17"/>
      <c r="F413" s="17"/>
      <c r="G413" s="17"/>
      <c r="H413" s="872"/>
      <c r="I413" s="17"/>
      <c r="J413" s="17"/>
      <c r="K413" s="22"/>
      <c r="L413" s="22"/>
      <c r="M413" s="22"/>
      <c r="N413" s="22"/>
      <c r="O413" s="22"/>
      <c r="P413" s="22"/>
      <c r="Q413" s="22"/>
      <c r="R413" s="22"/>
      <c r="S413" s="22"/>
      <c r="T413" s="22"/>
      <c r="U413" s="22"/>
      <c r="V413" s="22"/>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7"/>
      <c r="E414" s="17"/>
      <c r="F414" s="17"/>
      <c r="G414" s="17"/>
      <c r="H414" s="872"/>
      <c r="I414" s="17"/>
      <c r="J414" s="873" t="s">
        <v>964</v>
      </c>
      <c r="K414" s="874"/>
      <c r="L414" s="874"/>
      <c r="M414" s="874"/>
      <c r="N414" s="874"/>
      <c r="O414" s="874"/>
      <c r="P414" s="874"/>
      <c r="Q414" s="874"/>
      <c r="R414" s="24"/>
      <c r="S414" s="24"/>
      <c r="T414" s="22"/>
      <c r="U414" s="22"/>
      <c r="V414" s="22"/>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17"/>
      <c r="D415" s="17"/>
      <c r="E415" s="17"/>
      <c r="F415" s="17"/>
      <c r="G415" s="17" t="s">
        <v>39</v>
      </c>
      <c r="H415" s="872"/>
      <c r="I415" s="17"/>
      <c r="J415" s="23" t="s">
        <v>371</v>
      </c>
      <c r="K415" s="23" t="s">
        <v>57</v>
      </c>
      <c r="L415" s="23" t="s">
        <v>58</v>
      </c>
      <c r="M415" s="23" t="s">
        <v>59</v>
      </c>
      <c r="N415" s="23" t="s">
        <v>60</v>
      </c>
      <c r="O415" s="23" t="s">
        <v>864</v>
      </c>
      <c r="P415" s="23" t="s">
        <v>865</v>
      </c>
      <c r="Q415" s="23" t="s">
        <v>866</v>
      </c>
      <c r="R415" s="23" t="s">
        <v>1104</v>
      </c>
      <c r="S415" s="23"/>
      <c r="T415" s="22"/>
      <c r="U415" s="22"/>
      <c r="V415" s="22"/>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26"/>
      <c r="G416" s="49"/>
      <c r="H416" s="31"/>
      <c r="I416" s="655" t="str">
        <f>General!O17</f>
        <v>a</v>
      </c>
      <c r="J416" s="237">
        <v>10</v>
      </c>
      <c r="K416" s="237">
        <v>10</v>
      </c>
      <c r="L416" s="237">
        <v>10</v>
      </c>
      <c r="M416" s="237">
        <v>10</v>
      </c>
      <c r="N416" s="237">
        <v>10</v>
      </c>
      <c r="O416" s="237">
        <v>10</v>
      </c>
      <c r="P416" s="237">
        <v>10</v>
      </c>
      <c r="Q416" s="237">
        <v>10</v>
      </c>
      <c r="R416" s="237">
        <v>10</v>
      </c>
      <c r="S416" s="27"/>
      <c r="T416" s="58"/>
      <c r="U416" s="58"/>
      <c r="V416" s="59"/>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26"/>
      <c r="G417" s="49"/>
      <c r="H417" s="31"/>
      <c r="I417" s="655" t="str">
        <f>General!O18</f>
        <v>a2</v>
      </c>
      <c r="J417" s="237">
        <v>0</v>
      </c>
      <c r="K417" s="237">
        <v>0</v>
      </c>
      <c r="L417" s="237">
        <v>0</v>
      </c>
      <c r="M417" s="237">
        <v>0</v>
      </c>
      <c r="N417" s="237">
        <v>0</v>
      </c>
      <c r="O417" s="237">
        <v>0</v>
      </c>
      <c r="P417" s="237">
        <v>0</v>
      </c>
      <c r="Q417" s="237">
        <v>0</v>
      </c>
      <c r="R417" s="237">
        <v>0</v>
      </c>
      <c r="S417" s="27"/>
      <c r="T417" s="58"/>
      <c r="U417" s="58"/>
      <c r="V417" s="59"/>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12" customHeight="1" outlineLevel="1" x14ac:dyDescent="0.35">
      <c r="A418" s="6"/>
      <c r="B418" s="7"/>
      <c r="C418" s="17"/>
      <c r="D418" s="17"/>
      <c r="E418" s="17"/>
      <c r="F418" s="26"/>
      <c r="G418" s="49"/>
      <c r="H418" s="31"/>
      <c r="I418" s="655" t="str">
        <f>General!O19</f>
        <v>b</v>
      </c>
      <c r="J418" s="237">
        <v>100</v>
      </c>
      <c r="K418" s="237">
        <v>100</v>
      </c>
      <c r="L418" s="237">
        <v>100</v>
      </c>
      <c r="M418" s="237">
        <v>100</v>
      </c>
      <c r="N418" s="237">
        <v>100</v>
      </c>
      <c r="O418" s="237">
        <v>100</v>
      </c>
      <c r="P418" s="237">
        <v>100</v>
      </c>
      <c r="Q418" s="237">
        <v>100</v>
      </c>
      <c r="R418" s="237">
        <v>100</v>
      </c>
      <c r="S418" s="27"/>
      <c r="T418" s="58"/>
      <c r="U418" s="58"/>
      <c r="V418" s="59"/>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17"/>
      <c r="D419" s="17"/>
      <c r="E419" s="17"/>
      <c r="F419" s="26"/>
      <c r="G419" s="49"/>
      <c r="H419" s="31"/>
      <c r="I419" s="655" t="str">
        <f>General!O20</f>
        <v>bd</v>
      </c>
      <c r="J419" s="237">
        <v>100</v>
      </c>
      <c r="K419" s="237">
        <v>100</v>
      </c>
      <c r="L419" s="237">
        <v>100</v>
      </c>
      <c r="M419" s="237">
        <v>100</v>
      </c>
      <c r="N419" s="237">
        <v>100</v>
      </c>
      <c r="O419" s="237">
        <v>100</v>
      </c>
      <c r="P419" s="237">
        <v>100</v>
      </c>
      <c r="Q419" s="237">
        <v>100</v>
      </c>
      <c r="R419" s="237">
        <v>100</v>
      </c>
      <c r="S419" s="27"/>
      <c r="T419" s="58"/>
      <c r="U419" s="58"/>
      <c r="V419" s="59"/>
      <c r="W419" s="16"/>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17"/>
      <c r="D420" s="17"/>
      <c r="E420" s="17"/>
      <c r="F420" s="26"/>
      <c r="G420" s="49"/>
      <c r="H420" s="31"/>
      <c r="I420" s="655" t="str">
        <f>General!O21</f>
        <v>f</v>
      </c>
      <c r="J420" s="238">
        <v>120</v>
      </c>
      <c r="K420" s="238">
        <v>120</v>
      </c>
      <c r="L420" s="238">
        <v>120</v>
      </c>
      <c r="M420" s="238">
        <v>120</v>
      </c>
      <c r="N420" s="238">
        <v>120</v>
      </c>
      <c r="O420" s="238">
        <v>120</v>
      </c>
      <c r="P420" s="238">
        <v>120</v>
      </c>
      <c r="Q420" s="238">
        <v>120</v>
      </c>
      <c r="R420" s="238">
        <v>120</v>
      </c>
      <c r="S420" s="27"/>
      <c r="T420" s="58"/>
      <c r="U420" s="58"/>
      <c r="V420" s="59"/>
      <c r="W420" s="16"/>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17"/>
      <c r="D421" s="17"/>
      <c r="E421" s="17"/>
      <c r="F421" s="26"/>
      <c r="G421" s="49"/>
      <c r="H421" s="31"/>
      <c r="I421" s="655" t="str">
        <f>General!O22</f>
        <v>h</v>
      </c>
      <c r="J421" s="238">
        <v>140</v>
      </c>
      <c r="K421" s="238">
        <v>140</v>
      </c>
      <c r="L421" s="238">
        <v>140</v>
      </c>
      <c r="M421" s="238">
        <v>140</v>
      </c>
      <c r="N421" s="238">
        <v>140</v>
      </c>
      <c r="O421" s="238">
        <v>140</v>
      </c>
      <c r="P421" s="238">
        <v>140</v>
      </c>
      <c r="Q421" s="238">
        <v>140</v>
      </c>
      <c r="R421" s="238">
        <v>140</v>
      </c>
      <c r="S421" s="27"/>
      <c r="T421" s="58"/>
      <c r="U421" s="58"/>
      <c r="V421" s="59"/>
      <c r="W421" s="16"/>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row>
    <row r="422" spans="1:68" ht="12" customHeight="1" outlineLevel="1" x14ac:dyDescent="0.35">
      <c r="A422" s="6"/>
      <c r="B422" s="7"/>
      <c r="C422" s="17"/>
      <c r="D422" s="17"/>
      <c r="E422" s="17"/>
      <c r="F422" s="26"/>
      <c r="G422" s="49"/>
      <c r="H422" s="31"/>
      <c r="I422" s="655" t="str">
        <f>General!O23</f>
        <v>i</v>
      </c>
      <c r="J422" s="238">
        <v>90</v>
      </c>
      <c r="K422" s="238">
        <v>90</v>
      </c>
      <c r="L422" s="238">
        <v>90</v>
      </c>
      <c r="M422" s="238">
        <v>90</v>
      </c>
      <c r="N422" s="238">
        <v>90</v>
      </c>
      <c r="O422" s="238">
        <v>90</v>
      </c>
      <c r="P422" s="238">
        <v>90</v>
      </c>
      <c r="Q422" s="238">
        <v>90</v>
      </c>
      <c r="R422" s="238">
        <v>90</v>
      </c>
      <c r="S422" s="27"/>
      <c r="T422" s="58"/>
      <c r="U422" s="58"/>
      <c r="V422" s="59"/>
      <c r="W422" s="16"/>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outlineLevel="1" x14ac:dyDescent="0.35">
      <c r="A423" s="6"/>
      <c r="B423" s="7"/>
      <c r="C423" s="17"/>
      <c r="D423" s="17"/>
      <c r="E423" s="17"/>
      <c r="F423" s="36"/>
      <c r="G423" s="49"/>
      <c r="H423" s="31"/>
      <c r="I423" s="655" t="str">
        <f>General!O24</f>
        <v>j</v>
      </c>
      <c r="J423" s="237">
        <v>10</v>
      </c>
      <c r="K423" s="237">
        <v>10</v>
      </c>
      <c r="L423" s="237">
        <v>10</v>
      </c>
      <c r="M423" s="237">
        <v>10</v>
      </c>
      <c r="N423" s="237">
        <v>10</v>
      </c>
      <c r="O423" s="237">
        <v>10</v>
      </c>
      <c r="P423" s="237">
        <v>10</v>
      </c>
      <c r="Q423" s="237">
        <v>10</v>
      </c>
      <c r="R423" s="237">
        <v>10</v>
      </c>
      <c r="S423" s="27"/>
      <c r="T423" s="58"/>
      <c r="U423" s="58"/>
      <c r="V423" s="59"/>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7"/>
      <c r="D424" s="17"/>
      <c r="E424" s="17"/>
      <c r="F424" s="36"/>
      <c r="G424" s="49"/>
      <c r="H424" s="31"/>
      <c r="I424" s="655" t="str">
        <f>General!O25</f>
        <v>jc</v>
      </c>
      <c r="J424" s="237">
        <v>10</v>
      </c>
      <c r="K424" s="237">
        <v>10</v>
      </c>
      <c r="L424" s="237">
        <v>10</v>
      </c>
      <c r="M424" s="237">
        <v>10</v>
      </c>
      <c r="N424" s="237">
        <v>10</v>
      </c>
      <c r="O424" s="237">
        <v>10</v>
      </c>
      <c r="P424" s="237">
        <v>10</v>
      </c>
      <c r="Q424" s="237">
        <v>10</v>
      </c>
      <c r="R424" s="237">
        <v>10</v>
      </c>
      <c r="S424" s="27"/>
      <c r="T424" s="58"/>
      <c r="U424" s="58"/>
      <c r="V424" s="59"/>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7"/>
      <c r="E425" s="17"/>
      <c r="F425" s="33"/>
      <c r="G425" s="34"/>
      <c r="H425" s="34"/>
      <c r="I425" s="655" t="str">
        <f>General!O26</f>
        <v>k</v>
      </c>
      <c r="J425" s="238">
        <v>90</v>
      </c>
      <c r="K425" s="238">
        <v>90</v>
      </c>
      <c r="L425" s="238">
        <v>90</v>
      </c>
      <c r="M425" s="238">
        <v>90</v>
      </c>
      <c r="N425" s="238">
        <v>90</v>
      </c>
      <c r="O425" s="238">
        <v>90</v>
      </c>
      <c r="P425" s="238">
        <v>90</v>
      </c>
      <c r="Q425" s="238">
        <v>90</v>
      </c>
      <c r="R425" s="238">
        <v>90</v>
      </c>
      <c r="S425" s="27"/>
      <c r="T425" s="58"/>
      <c r="U425" s="58"/>
      <c r="V425" s="59"/>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7"/>
      <c r="E426" s="17"/>
      <c r="F426" s="33"/>
      <c r="G426" s="34"/>
      <c r="H426" s="34"/>
      <c r="I426" s="655" t="str">
        <f>General!O27</f>
        <v>l</v>
      </c>
      <c r="J426" s="238">
        <v>120</v>
      </c>
      <c r="K426" s="238">
        <v>120</v>
      </c>
      <c r="L426" s="238">
        <v>120</v>
      </c>
      <c r="M426" s="238">
        <v>120</v>
      </c>
      <c r="N426" s="238">
        <v>120</v>
      </c>
      <c r="O426" s="238">
        <v>120</v>
      </c>
      <c r="P426" s="238">
        <v>120</v>
      </c>
      <c r="Q426" s="238">
        <v>120</v>
      </c>
      <c r="R426" s="238">
        <v>120</v>
      </c>
      <c r="S426" s="27"/>
      <c r="T426" s="58"/>
      <c r="U426" s="58"/>
      <c r="V426" s="59"/>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33"/>
      <c r="G427" s="34"/>
      <c r="H427" s="34"/>
      <c r="I427" s="655" t="str">
        <f>General!O28</f>
        <v>m</v>
      </c>
      <c r="J427" s="237">
        <v>10</v>
      </c>
      <c r="K427" s="237">
        <v>10</v>
      </c>
      <c r="L427" s="237">
        <v>10</v>
      </c>
      <c r="M427" s="237">
        <v>10</v>
      </c>
      <c r="N427" s="237">
        <v>10</v>
      </c>
      <c r="O427" s="237">
        <v>10</v>
      </c>
      <c r="P427" s="237">
        <v>10</v>
      </c>
      <c r="Q427" s="237">
        <v>10</v>
      </c>
      <c r="R427" s="237">
        <v>10</v>
      </c>
      <c r="S427" s="27"/>
      <c r="T427" s="58"/>
      <c r="U427" s="58"/>
      <c r="V427" s="59"/>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33"/>
      <c r="G428" s="34"/>
      <c r="H428" s="34"/>
      <c r="I428" s="655" t="str">
        <f>General!O29</f>
        <v>ms</v>
      </c>
      <c r="J428" s="237">
        <v>120</v>
      </c>
      <c r="K428" s="237">
        <v>120</v>
      </c>
      <c r="L428" s="237">
        <v>120</v>
      </c>
      <c r="M428" s="237">
        <v>120</v>
      </c>
      <c r="N428" s="237">
        <v>120</v>
      </c>
      <c r="O428" s="237">
        <v>120</v>
      </c>
      <c r="P428" s="237">
        <v>120</v>
      </c>
      <c r="Q428" s="237">
        <v>120</v>
      </c>
      <c r="R428" s="237">
        <v>120</v>
      </c>
      <c r="S428" s="27"/>
      <c r="T428" s="58"/>
      <c r="U428" s="58"/>
      <c r="V428" s="59"/>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26"/>
      <c r="G429" s="49"/>
      <c r="H429" s="31"/>
      <c r="I429" s="655" t="str">
        <f>General!O30</f>
        <v>o</v>
      </c>
      <c r="J429" s="237">
        <v>120</v>
      </c>
      <c r="K429" s="237">
        <v>120</v>
      </c>
      <c r="L429" s="237">
        <v>120</v>
      </c>
      <c r="M429" s="237">
        <v>120</v>
      </c>
      <c r="N429" s="237">
        <v>120</v>
      </c>
      <c r="O429" s="237">
        <v>120</v>
      </c>
      <c r="P429" s="237">
        <v>120</v>
      </c>
      <c r="Q429" s="237">
        <v>120</v>
      </c>
      <c r="R429" s="237">
        <v>120</v>
      </c>
      <c r="S429" s="27"/>
      <c r="T429" s="58"/>
      <c r="U429" s="58"/>
      <c r="V429" s="59"/>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26"/>
      <c r="G430" s="49"/>
      <c r="H430" s="31"/>
      <c r="I430" s="655" t="str">
        <f>General!O31</f>
        <v>od</v>
      </c>
      <c r="J430" s="239">
        <v>120</v>
      </c>
      <c r="K430" s="239">
        <v>120</v>
      </c>
      <c r="L430" s="239">
        <v>120</v>
      </c>
      <c r="M430" s="239">
        <v>120</v>
      </c>
      <c r="N430" s="239">
        <v>120</v>
      </c>
      <c r="O430" s="239">
        <v>120</v>
      </c>
      <c r="P430" s="239">
        <v>120</v>
      </c>
      <c r="Q430" s="239">
        <v>120</v>
      </c>
      <c r="R430" s="239">
        <v>120</v>
      </c>
      <c r="S430" s="27"/>
      <c r="T430" s="58"/>
      <c r="U430" s="58"/>
      <c r="V430" s="59"/>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26"/>
      <c r="G431" s="50"/>
      <c r="H431" s="51"/>
      <c r="I431" s="655" t="str">
        <f>General!O32</f>
        <v>of</v>
      </c>
      <c r="J431" s="239">
        <v>100</v>
      </c>
      <c r="K431" s="239">
        <v>100</v>
      </c>
      <c r="L431" s="239">
        <v>100</v>
      </c>
      <c r="M431" s="239">
        <v>100</v>
      </c>
      <c r="N431" s="239">
        <v>100</v>
      </c>
      <c r="O431" s="239">
        <v>100</v>
      </c>
      <c r="P431" s="239">
        <v>100</v>
      </c>
      <c r="Q431" s="239">
        <v>100</v>
      </c>
      <c r="R431" s="239">
        <v>100</v>
      </c>
      <c r="S431" s="26"/>
      <c r="T431" s="60"/>
      <c r="U431" s="60"/>
      <c r="V431" s="59"/>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50"/>
      <c r="H432" s="51"/>
      <c r="I432" s="655" t="str">
        <f>General!O33</f>
        <v>r</v>
      </c>
      <c r="J432" s="239">
        <v>3</v>
      </c>
      <c r="K432" s="239">
        <v>3</v>
      </c>
      <c r="L432" s="239">
        <v>3</v>
      </c>
      <c r="M432" s="239">
        <v>3</v>
      </c>
      <c r="N432" s="239">
        <v>3</v>
      </c>
      <c r="O432" s="239">
        <v>3</v>
      </c>
      <c r="P432" s="239">
        <v>3</v>
      </c>
      <c r="Q432" s="239">
        <v>3</v>
      </c>
      <c r="R432" s="239">
        <v>3</v>
      </c>
      <c r="S432" s="26"/>
      <c r="T432" s="60"/>
      <c r="U432" s="60"/>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50"/>
      <c r="H433" s="51"/>
      <c r="I433" s="655" t="str">
        <f>General!O34</f>
        <v>rd</v>
      </c>
      <c r="J433" s="239">
        <v>3</v>
      </c>
      <c r="K433" s="239">
        <v>3</v>
      </c>
      <c r="L433" s="239">
        <v>3</v>
      </c>
      <c r="M433" s="239">
        <v>3</v>
      </c>
      <c r="N433" s="239">
        <v>3</v>
      </c>
      <c r="O433" s="239">
        <v>3</v>
      </c>
      <c r="P433" s="239">
        <v>3</v>
      </c>
      <c r="Q433" s="239">
        <v>3</v>
      </c>
      <c r="R433" s="239">
        <v>3</v>
      </c>
      <c r="S433" s="26"/>
      <c r="T433" s="60"/>
      <c r="U433" s="60"/>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50"/>
      <c r="H434" s="51"/>
      <c r="I434" s="655" t="str">
        <f>General!O35</f>
        <v>s</v>
      </c>
      <c r="J434" s="237">
        <v>10</v>
      </c>
      <c r="K434" s="237">
        <v>10</v>
      </c>
      <c r="L434" s="237">
        <v>10</v>
      </c>
      <c r="M434" s="237">
        <v>10</v>
      </c>
      <c r="N434" s="237">
        <v>10</v>
      </c>
      <c r="O434" s="237">
        <v>10</v>
      </c>
      <c r="P434" s="237">
        <v>10</v>
      </c>
      <c r="Q434" s="237">
        <v>10</v>
      </c>
      <c r="R434" s="237">
        <v>10</v>
      </c>
      <c r="S434" s="48"/>
      <c r="T434" s="60"/>
      <c r="U434" s="60"/>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50"/>
      <c r="H435" s="51"/>
      <c r="I435" s="655" t="str">
        <f>General!O36</f>
        <v>sp</v>
      </c>
      <c r="J435" s="237">
        <v>10</v>
      </c>
      <c r="K435" s="237">
        <v>10</v>
      </c>
      <c r="L435" s="237">
        <v>10</v>
      </c>
      <c r="M435" s="237">
        <v>10</v>
      </c>
      <c r="N435" s="237">
        <v>10</v>
      </c>
      <c r="O435" s="237">
        <v>10</v>
      </c>
      <c r="P435" s="237">
        <v>10</v>
      </c>
      <c r="Q435" s="237">
        <v>10</v>
      </c>
      <c r="R435" s="237">
        <v>10</v>
      </c>
      <c r="S435" s="48"/>
      <c r="T435" s="60"/>
      <c r="U435" s="60"/>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50"/>
      <c r="H436" s="51"/>
      <c r="I436" s="655" t="str">
        <f>General!O37</f>
        <v>t</v>
      </c>
      <c r="J436" s="237">
        <v>10</v>
      </c>
      <c r="K436" s="237">
        <v>10</v>
      </c>
      <c r="L436" s="237">
        <v>10</v>
      </c>
      <c r="M436" s="237">
        <v>10</v>
      </c>
      <c r="N436" s="237">
        <v>10</v>
      </c>
      <c r="O436" s="237">
        <v>10</v>
      </c>
      <c r="P436" s="237">
        <v>10</v>
      </c>
      <c r="Q436" s="237">
        <v>10</v>
      </c>
      <c r="R436" s="237">
        <v>10</v>
      </c>
      <c r="S436" s="48"/>
      <c r="T436" s="60"/>
      <c r="U436" s="60"/>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50"/>
      <c r="H437" s="51"/>
      <c r="I437" s="655" t="str">
        <f>General!O38</f>
        <v>tc</v>
      </c>
      <c r="J437" s="237">
        <v>10</v>
      </c>
      <c r="K437" s="237">
        <v>10</v>
      </c>
      <c r="L437" s="237">
        <v>10</v>
      </c>
      <c r="M437" s="237">
        <v>10</v>
      </c>
      <c r="N437" s="237">
        <v>10</v>
      </c>
      <c r="O437" s="237">
        <v>10</v>
      </c>
      <c r="P437" s="237">
        <v>10</v>
      </c>
      <c r="Q437" s="237">
        <v>10</v>
      </c>
      <c r="R437" s="237">
        <v>10</v>
      </c>
      <c r="S437" s="48"/>
      <c r="T437" s="60"/>
      <c r="U437" s="60"/>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50"/>
      <c r="H438" s="51"/>
      <c r="I438" s="655" t="str">
        <f>General!O39</f>
        <v>u</v>
      </c>
      <c r="J438" s="237">
        <v>10</v>
      </c>
      <c r="K438" s="237">
        <v>10</v>
      </c>
      <c r="L438" s="237">
        <v>10</v>
      </c>
      <c r="M438" s="237">
        <v>10</v>
      </c>
      <c r="N438" s="237">
        <v>10</v>
      </c>
      <c r="O438" s="237">
        <v>10</v>
      </c>
      <c r="P438" s="237">
        <v>10</v>
      </c>
      <c r="Q438" s="237">
        <v>10</v>
      </c>
      <c r="R438" s="237">
        <v>10</v>
      </c>
      <c r="S438" s="48"/>
      <c r="T438" s="60"/>
      <c r="U438" s="60"/>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26"/>
      <c r="G439" s="50"/>
      <c r="H439" s="51"/>
      <c r="I439" s="655" t="str">
        <f>General!O40</f>
        <v>uc</v>
      </c>
      <c r="J439" s="237">
        <v>10</v>
      </c>
      <c r="K439" s="237">
        <v>10</v>
      </c>
      <c r="L439" s="237">
        <v>10</v>
      </c>
      <c r="M439" s="237">
        <v>10</v>
      </c>
      <c r="N439" s="237">
        <v>10</v>
      </c>
      <c r="O439" s="237">
        <v>10</v>
      </c>
      <c r="P439" s="237">
        <v>10</v>
      </c>
      <c r="Q439" s="237">
        <v>10</v>
      </c>
      <c r="R439" s="237">
        <v>10</v>
      </c>
      <c r="S439" s="48"/>
      <c r="T439" s="60"/>
      <c r="U439" s="60"/>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26"/>
      <c r="G440" s="50"/>
      <c r="H440" s="51"/>
      <c r="I440" s="655" t="str">
        <f>General!O41</f>
        <v>v</v>
      </c>
      <c r="J440" s="239">
        <v>90</v>
      </c>
      <c r="K440" s="239">
        <v>90</v>
      </c>
      <c r="L440" s="239">
        <v>90</v>
      </c>
      <c r="M440" s="239">
        <v>90</v>
      </c>
      <c r="N440" s="239">
        <v>90</v>
      </c>
      <c r="O440" s="239">
        <v>90</v>
      </c>
      <c r="P440" s="239">
        <v>90</v>
      </c>
      <c r="Q440" s="239">
        <v>90</v>
      </c>
      <c r="R440" s="239">
        <v>90</v>
      </c>
      <c r="S440" s="48"/>
      <c r="T440" s="60"/>
      <c r="U440" s="60"/>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26"/>
      <c r="G441" s="50"/>
      <c r="H441" s="51"/>
      <c r="I441" s="655" t="str">
        <f>General!O42</f>
        <v>w</v>
      </c>
      <c r="J441" s="239">
        <v>120</v>
      </c>
      <c r="K441" s="239">
        <v>120</v>
      </c>
      <c r="L441" s="239">
        <v>120</v>
      </c>
      <c r="M441" s="239">
        <v>120</v>
      </c>
      <c r="N441" s="239">
        <v>120</v>
      </c>
      <c r="O441" s="239">
        <v>120</v>
      </c>
      <c r="P441" s="239">
        <v>120</v>
      </c>
      <c r="Q441" s="239">
        <v>120</v>
      </c>
      <c r="R441" s="239">
        <v>120</v>
      </c>
      <c r="S441" s="48"/>
      <c r="T441" s="60"/>
      <c r="U441" s="60"/>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26"/>
      <c r="G442" s="50"/>
      <c r="H442" s="51"/>
      <c r="I442" s="655" t="str">
        <f>General!O43</f>
        <v>wd</v>
      </c>
      <c r="J442" s="239">
        <v>120</v>
      </c>
      <c r="K442" s="239">
        <v>120</v>
      </c>
      <c r="L442" s="239">
        <v>120</v>
      </c>
      <c r="M442" s="239">
        <v>120</v>
      </c>
      <c r="N442" s="239">
        <v>120</v>
      </c>
      <c r="O442" s="239">
        <v>120</v>
      </c>
      <c r="P442" s="239">
        <v>120</v>
      </c>
      <c r="Q442" s="239">
        <v>120</v>
      </c>
      <c r="R442" s="239">
        <v>120</v>
      </c>
      <c r="S442" s="48"/>
      <c r="T442" s="60"/>
      <c r="U442" s="60"/>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26"/>
      <c r="G443" s="50"/>
      <c r="H443" s="51"/>
      <c r="I443" s="655" t="str">
        <f>General!O44</f>
        <v>x</v>
      </c>
      <c r="J443" s="237">
        <v>10</v>
      </c>
      <c r="K443" s="237">
        <v>10</v>
      </c>
      <c r="L443" s="237">
        <v>10</v>
      </c>
      <c r="M443" s="237">
        <v>10</v>
      </c>
      <c r="N443" s="237">
        <v>10</v>
      </c>
      <c r="O443" s="237">
        <v>10</v>
      </c>
      <c r="P443" s="237">
        <v>10</v>
      </c>
      <c r="Q443" s="237">
        <v>10</v>
      </c>
      <c r="R443" s="237">
        <v>10</v>
      </c>
      <c r="S443" s="48"/>
      <c r="T443" s="60"/>
      <c r="U443" s="60"/>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26"/>
      <c r="G444" s="50"/>
      <c r="H444" s="51"/>
      <c r="I444" s="655" t="str">
        <f>General!O45</f>
        <v>xc</v>
      </c>
      <c r="J444" s="237">
        <v>10</v>
      </c>
      <c r="K444" s="237">
        <v>10</v>
      </c>
      <c r="L444" s="237">
        <v>10</v>
      </c>
      <c r="M444" s="237">
        <v>10</v>
      </c>
      <c r="N444" s="237">
        <v>10</v>
      </c>
      <c r="O444" s="237">
        <v>10</v>
      </c>
      <c r="P444" s="237">
        <v>10</v>
      </c>
      <c r="Q444" s="237">
        <v>10</v>
      </c>
      <c r="R444" s="237">
        <v>10</v>
      </c>
      <c r="S444" s="48"/>
      <c r="T444" s="60"/>
      <c r="U444" s="60"/>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26"/>
      <c r="G445" s="50"/>
      <c r="H445" s="51"/>
      <c r="I445" s="655" t="str">
        <f>General!O46</f>
        <v>z</v>
      </c>
      <c r="J445" s="239">
        <v>5</v>
      </c>
      <c r="K445" s="239">
        <v>5</v>
      </c>
      <c r="L445" s="239">
        <v>5</v>
      </c>
      <c r="M445" s="239">
        <v>5</v>
      </c>
      <c r="N445" s="239">
        <v>5</v>
      </c>
      <c r="O445" s="239">
        <v>5</v>
      </c>
      <c r="P445" s="239">
        <v>5</v>
      </c>
      <c r="Q445" s="239">
        <v>5</v>
      </c>
      <c r="R445" s="239">
        <v>5</v>
      </c>
      <c r="S445" s="48"/>
      <c r="T445" s="60"/>
      <c r="U445" s="60"/>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50"/>
      <c r="H446" s="51"/>
      <c r="I446" s="655" t="str">
        <f>General!O47</f>
        <v>zd</v>
      </c>
      <c r="J446" s="239">
        <v>5</v>
      </c>
      <c r="K446" s="239">
        <v>5</v>
      </c>
      <c r="L446" s="239">
        <v>5</v>
      </c>
      <c r="M446" s="239">
        <v>5</v>
      </c>
      <c r="N446" s="239">
        <v>5</v>
      </c>
      <c r="O446" s="239">
        <v>5</v>
      </c>
      <c r="P446" s="239">
        <v>5</v>
      </c>
      <c r="Q446" s="239">
        <v>5</v>
      </c>
      <c r="R446" s="239">
        <v>5</v>
      </c>
      <c r="S446" s="48"/>
      <c r="T446" s="60"/>
      <c r="U446" s="60"/>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50"/>
      <c r="H447" s="51"/>
      <c r="I447" s="51"/>
      <c r="J447" s="51"/>
      <c r="K447" s="51"/>
      <c r="L447" s="51"/>
      <c r="M447" s="51"/>
      <c r="N447" s="51"/>
      <c r="O447" s="51"/>
      <c r="P447" s="51"/>
      <c r="Q447" s="51"/>
      <c r="R447" s="51"/>
      <c r="S447" s="51"/>
      <c r="T447" s="51"/>
      <c r="U447" s="60"/>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5.15" customHeight="1" outlineLevel="1" x14ac:dyDescent="0.35">
      <c r="A448" s="6"/>
      <c r="B448" s="7"/>
      <c r="C448" s="17"/>
      <c r="D448" s="17"/>
      <c r="E448" s="17"/>
      <c r="F448" s="36"/>
      <c r="G448" s="37"/>
      <c r="H448" s="37"/>
      <c r="I448" s="37"/>
      <c r="J448" s="38"/>
      <c r="K448" s="38"/>
      <c r="L448" s="38"/>
      <c r="M448" s="38"/>
      <c r="N448" s="38"/>
      <c r="O448" s="38"/>
      <c r="P448" s="38"/>
      <c r="Q448" s="38"/>
      <c r="R448" s="38"/>
      <c r="S448" s="38"/>
      <c r="T448" s="38"/>
      <c r="U448" s="38"/>
      <c r="V448" s="30"/>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25.4" customHeight="1" outlineLevel="1" x14ac:dyDescent="0.35">
      <c r="A449" s="6"/>
      <c r="B449" s="7"/>
      <c r="C449" s="39"/>
      <c r="D449" s="39"/>
      <c r="E449" s="39"/>
      <c r="F449" s="39"/>
      <c r="G449" s="40" t="str">
        <f>G408</f>
        <v>SEEDING RATES</v>
      </c>
      <c r="H449" s="39"/>
      <c r="I449" s="39"/>
      <c r="J449" s="39"/>
      <c r="K449" s="39"/>
      <c r="L449" s="39"/>
      <c r="M449" s="39"/>
      <c r="N449" s="39"/>
      <c r="O449" s="39"/>
      <c r="P449" s="39"/>
      <c r="Q449" s="39"/>
      <c r="R449" s="39"/>
      <c r="S449" s="39"/>
      <c r="T449" s="39"/>
      <c r="U449" s="39"/>
      <c r="V449" s="39"/>
      <c r="W449" s="41" t="s">
        <v>24</v>
      </c>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x14ac:dyDescent="0.35">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row>
    <row r="452" spans="1:68" ht="5.15" customHeight="1" thickBot="1" x14ac:dyDescent="0.4">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row>
    <row r="453" spans="1:68" ht="5.15" customHeight="1" x14ac:dyDescent="0.35">
      <c r="A453" s="6"/>
      <c r="B453" s="7"/>
      <c r="C453" s="9" t="s">
        <v>0</v>
      </c>
      <c r="D453" s="9"/>
      <c r="E453" s="9"/>
      <c r="F453" s="9"/>
      <c r="G453" s="9"/>
      <c r="H453" s="9"/>
      <c r="I453" s="9"/>
      <c r="J453" s="9"/>
      <c r="K453" s="9"/>
      <c r="L453" s="9"/>
      <c r="M453" s="9"/>
      <c r="N453" s="9"/>
      <c r="O453" s="9"/>
      <c r="P453" s="9"/>
      <c r="Q453" s="10"/>
      <c r="R453" s="9"/>
      <c r="S453" s="9"/>
      <c r="T453" s="9"/>
      <c r="U453" s="10"/>
      <c r="V453" s="10"/>
      <c r="W453" s="11"/>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x14ac:dyDescent="0.35">
      <c r="A454" s="6"/>
      <c r="B454" s="7"/>
      <c r="C454" s="12"/>
      <c r="D454" s="12"/>
      <c r="E454" s="12" t="s">
        <v>1</v>
      </c>
      <c r="F454" s="13"/>
      <c r="G454" s="14" t="s">
        <v>40</v>
      </c>
      <c r="H454" s="14"/>
      <c r="I454" s="13"/>
      <c r="J454" s="13"/>
      <c r="K454" s="13"/>
      <c r="L454" s="13"/>
      <c r="M454" s="13"/>
      <c r="N454" s="13"/>
      <c r="O454" s="13"/>
      <c r="P454" s="13"/>
      <c r="Q454" s="13"/>
      <c r="R454" s="13"/>
      <c r="S454" s="13"/>
      <c r="T454" s="13"/>
      <c r="U454" s="13"/>
      <c r="V454" s="13"/>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2"/>
      <c r="D455" s="12"/>
      <c r="E455" s="17"/>
      <c r="F455" s="13"/>
      <c r="G455" s="13" t="s">
        <v>41</v>
      </c>
      <c r="H455" s="13"/>
      <c r="J455" s="13"/>
      <c r="K455" s="13"/>
      <c r="L455" s="13"/>
      <c r="M455" s="13"/>
      <c r="N455" s="52" t="s">
        <v>1172</v>
      </c>
      <c r="O455" s="13"/>
      <c r="P455" s="13"/>
      <c r="Q455" s="13"/>
      <c r="R455" s="13"/>
      <c r="S455" s="13"/>
      <c r="T455" s="13"/>
      <c r="U455" s="13"/>
      <c r="V455" s="13"/>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2"/>
      <c r="E456" s="17"/>
      <c r="F456" s="13"/>
      <c r="G456" s="660">
        <v>2019</v>
      </c>
      <c r="H456" s="45"/>
      <c r="J456" s="13"/>
      <c r="K456" s="13"/>
      <c r="L456" s="13"/>
      <c r="M456" s="13"/>
      <c r="N456" s="13" t="s">
        <v>42</v>
      </c>
      <c r="O456" s="13"/>
      <c r="P456" s="13"/>
      <c r="Q456" s="13"/>
      <c r="R456" s="13"/>
      <c r="S456" s="13"/>
      <c r="T456" s="13"/>
      <c r="U456" s="13"/>
      <c r="V456" s="13"/>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20">
        <v>0</v>
      </c>
      <c r="D457" s="12"/>
      <c r="E457" s="17"/>
      <c r="F457" s="13"/>
      <c r="G457" s="21"/>
      <c r="H457" s="21"/>
      <c r="J457" s="13"/>
      <c r="N457" s="13"/>
      <c r="Q457" s="13"/>
      <c r="U457" s="13"/>
      <c r="V457" s="13"/>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17"/>
      <c r="G458" s="17"/>
      <c r="H458" s="17"/>
      <c r="I458" s="17"/>
      <c r="J458" s="17"/>
      <c r="K458" s="22"/>
      <c r="L458" s="22"/>
      <c r="M458" s="22"/>
      <c r="N458" s="22"/>
      <c r="O458" s="22"/>
      <c r="P458" s="22"/>
      <c r="Q458" s="22"/>
      <c r="R458" s="22"/>
      <c r="S458" s="22"/>
      <c r="T458" s="22"/>
      <c r="U458" s="22"/>
      <c r="V458" s="22"/>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17"/>
      <c r="G459" s="53"/>
      <c r="H459" s="53"/>
      <c r="I459" s="53"/>
      <c r="J459" s="53"/>
      <c r="K459" s="53"/>
      <c r="L459" s="25"/>
      <c r="M459" s="25"/>
      <c r="N459" s="53"/>
      <c r="O459" s="25"/>
      <c r="P459" s="25"/>
      <c r="Q459" s="46"/>
      <c r="R459" s="53"/>
      <c r="S459" s="53"/>
      <c r="T459" s="53"/>
      <c r="U459" s="22"/>
      <c r="V459" s="46"/>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17"/>
      <c r="G460" s="53"/>
      <c r="H460" s="53" t="s">
        <v>46</v>
      </c>
      <c r="I460" s="53" t="s">
        <v>46</v>
      </c>
      <c r="J460" s="53"/>
      <c r="K460" s="53"/>
      <c r="L460" s="25" t="s">
        <v>47</v>
      </c>
      <c r="M460" s="25" t="s">
        <v>48</v>
      </c>
      <c r="N460" s="25"/>
      <c r="O460" s="25" t="s">
        <v>47</v>
      </c>
      <c r="P460" s="25" t="s">
        <v>48</v>
      </c>
      <c r="Q460" s="47"/>
      <c r="R460" s="53"/>
      <c r="S460" s="53"/>
      <c r="T460" s="53"/>
      <c r="U460" s="22"/>
      <c r="V460" s="22"/>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17"/>
      <c r="G461" s="46" t="s">
        <v>384</v>
      </c>
      <c r="H461" s="53" t="s">
        <v>231</v>
      </c>
      <c r="I461" s="53" t="s">
        <v>43</v>
      </c>
      <c r="J461" s="53" t="s">
        <v>232</v>
      </c>
      <c r="K461" s="25" t="s">
        <v>44</v>
      </c>
      <c r="L461" s="25" t="s">
        <v>233</v>
      </c>
      <c r="M461" s="25" t="s">
        <v>234</v>
      </c>
      <c r="N461" s="25" t="s">
        <v>45</v>
      </c>
      <c r="O461" s="25" t="s">
        <v>236</v>
      </c>
      <c r="P461" s="25" t="s">
        <v>237</v>
      </c>
      <c r="Q461" s="160" t="s">
        <v>235</v>
      </c>
      <c r="R461" s="53"/>
      <c r="S461" s="53"/>
      <c r="T461" s="53"/>
      <c r="U461" s="22"/>
      <c r="V461" s="22"/>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661" t="str">
        <f>General!O17</f>
        <v>a</v>
      </c>
      <c r="H462" s="662">
        <v>3000</v>
      </c>
      <c r="I462" s="662">
        <v>27.5</v>
      </c>
      <c r="J462" s="662">
        <v>1</v>
      </c>
      <c r="K462" s="663"/>
      <c r="L462" s="662">
        <v>0</v>
      </c>
      <c r="M462" s="662">
        <v>0</v>
      </c>
      <c r="N462" s="664"/>
      <c r="O462" s="662">
        <v>0</v>
      </c>
      <c r="P462" s="662">
        <v>0</v>
      </c>
      <c r="Q462" s="666">
        <v>1</v>
      </c>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661" t="str">
        <f>General!O18</f>
        <v>a2</v>
      </c>
      <c r="H463" s="662">
        <v>0</v>
      </c>
      <c r="I463" s="662">
        <v>0</v>
      </c>
      <c r="J463" s="662">
        <v>0</v>
      </c>
      <c r="K463" s="663"/>
      <c r="L463" s="662">
        <v>0</v>
      </c>
      <c r="M463" s="662">
        <v>0</v>
      </c>
      <c r="N463" s="664"/>
      <c r="O463" s="662">
        <v>0</v>
      </c>
      <c r="P463" s="662">
        <v>0</v>
      </c>
      <c r="Q463" s="666">
        <v>0</v>
      </c>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26"/>
      <c r="G464" s="661" t="str">
        <f>General!O19</f>
        <v>b</v>
      </c>
      <c r="H464" s="662">
        <v>295</v>
      </c>
      <c r="I464" s="662">
        <v>27.5</v>
      </c>
      <c r="J464" s="662">
        <v>1</v>
      </c>
      <c r="K464" s="663" t="s">
        <v>49</v>
      </c>
      <c r="L464" s="662">
        <v>40</v>
      </c>
      <c r="M464" s="662">
        <v>240</v>
      </c>
      <c r="N464" s="664"/>
      <c r="O464" s="662">
        <v>0</v>
      </c>
      <c r="P464" s="662">
        <v>0</v>
      </c>
      <c r="Q464" s="666">
        <v>1</v>
      </c>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17"/>
      <c r="D465" s="17"/>
      <c r="E465" s="17"/>
      <c r="F465" s="26"/>
      <c r="G465" s="661" t="str">
        <f>General!O20</f>
        <v>bd</v>
      </c>
      <c r="H465" s="662">
        <v>295</v>
      </c>
      <c r="I465" s="662">
        <v>27.5</v>
      </c>
      <c r="J465" s="662">
        <v>1</v>
      </c>
      <c r="K465" s="663" t="s">
        <v>49</v>
      </c>
      <c r="L465" s="662">
        <v>40</v>
      </c>
      <c r="M465" s="662">
        <v>240</v>
      </c>
      <c r="N465" s="664"/>
      <c r="O465" s="662">
        <v>0</v>
      </c>
      <c r="P465" s="662">
        <v>0</v>
      </c>
      <c r="Q465" s="666">
        <v>1</v>
      </c>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12" customHeight="1" outlineLevel="1" x14ac:dyDescent="0.35">
      <c r="A466" s="6"/>
      <c r="B466" s="7"/>
      <c r="C466" s="17"/>
      <c r="D466" s="17"/>
      <c r="E466" s="17"/>
      <c r="F466" s="26"/>
      <c r="G466" s="661" t="str">
        <f>General!O21</f>
        <v>f</v>
      </c>
      <c r="H466" s="662">
        <v>350</v>
      </c>
      <c r="I466" s="662">
        <v>27.5</v>
      </c>
      <c r="J466" s="662">
        <v>1</v>
      </c>
      <c r="K466" s="664" t="s">
        <v>52</v>
      </c>
      <c r="L466" s="662">
        <v>48</v>
      </c>
      <c r="M466" s="662">
        <v>200</v>
      </c>
      <c r="N466" s="664"/>
      <c r="O466" s="662">
        <v>0</v>
      </c>
      <c r="P466" s="662">
        <v>0</v>
      </c>
      <c r="Q466" s="666">
        <v>1</v>
      </c>
      <c r="W466" s="16"/>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17"/>
      <c r="D467" s="17"/>
      <c r="E467" s="17"/>
      <c r="F467" s="26"/>
      <c r="G467" s="661" t="str">
        <f>General!O22</f>
        <v>h</v>
      </c>
      <c r="H467" s="662">
        <v>235</v>
      </c>
      <c r="I467" s="662">
        <v>27.5</v>
      </c>
      <c r="J467" s="662">
        <v>1</v>
      </c>
      <c r="K467" s="664" t="s">
        <v>50</v>
      </c>
      <c r="L467" s="662">
        <v>27.7</v>
      </c>
      <c r="M467" s="662">
        <v>100</v>
      </c>
      <c r="N467" s="664"/>
      <c r="O467" s="662">
        <v>0</v>
      </c>
      <c r="P467" s="662">
        <v>0</v>
      </c>
      <c r="Q467" s="666">
        <v>1</v>
      </c>
      <c r="W467" s="16"/>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outlineLevel="1" x14ac:dyDescent="0.35">
      <c r="A468" s="6"/>
      <c r="B468" s="7"/>
      <c r="C468" s="17"/>
      <c r="D468" s="17"/>
      <c r="E468" s="17"/>
      <c r="F468" s="26"/>
      <c r="G468" s="661" t="str">
        <f>General!O23</f>
        <v>i</v>
      </c>
      <c r="H468" s="662">
        <v>350</v>
      </c>
      <c r="I468" s="662">
        <v>27.5</v>
      </c>
      <c r="J468" s="662">
        <v>1</v>
      </c>
      <c r="K468" s="664"/>
      <c r="L468" s="662">
        <v>0</v>
      </c>
      <c r="M468" s="662">
        <v>0</v>
      </c>
      <c r="N468" s="664"/>
      <c r="O468" s="662">
        <v>0</v>
      </c>
      <c r="P468" s="662">
        <v>0</v>
      </c>
      <c r="Q468" s="666">
        <v>1</v>
      </c>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7"/>
      <c r="D469" s="17"/>
      <c r="E469" s="17"/>
      <c r="F469" s="36"/>
      <c r="G469" s="661" t="str">
        <f>General!O24</f>
        <v>j</v>
      </c>
      <c r="H469" s="662">
        <v>3000</v>
      </c>
      <c r="I469" s="662">
        <v>27.5</v>
      </c>
      <c r="J469" s="662">
        <v>1</v>
      </c>
      <c r="K469" s="664"/>
      <c r="L469" s="662">
        <v>0</v>
      </c>
      <c r="M469" s="662">
        <v>0</v>
      </c>
      <c r="N469" s="664"/>
      <c r="O469" s="662">
        <v>0</v>
      </c>
      <c r="P469" s="662">
        <v>0</v>
      </c>
      <c r="Q469" s="666">
        <v>1</v>
      </c>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7"/>
      <c r="E470" s="17"/>
      <c r="F470" s="36"/>
      <c r="G470" s="661" t="str">
        <f>General!O25</f>
        <v>jc</v>
      </c>
      <c r="H470" s="662">
        <v>3000</v>
      </c>
      <c r="I470" s="662">
        <v>27.5</v>
      </c>
      <c r="J470" s="662">
        <v>1</v>
      </c>
      <c r="K470" s="664"/>
      <c r="L470" s="662">
        <v>0</v>
      </c>
      <c r="M470" s="662">
        <v>0</v>
      </c>
      <c r="N470" s="664"/>
      <c r="O470" s="662">
        <v>0</v>
      </c>
      <c r="P470" s="662">
        <v>0</v>
      </c>
      <c r="Q470" s="666">
        <v>1</v>
      </c>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17"/>
      <c r="D471" s="17"/>
      <c r="E471" s="17"/>
      <c r="F471" s="33"/>
      <c r="G471" s="661" t="str">
        <f>General!O26</f>
        <v>k</v>
      </c>
      <c r="H471" s="662">
        <v>350</v>
      </c>
      <c r="I471" s="662">
        <v>27.5</v>
      </c>
      <c r="J471" s="662">
        <v>1</v>
      </c>
      <c r="K471" s="664"/>
      <c r="L471" s="662">
        <v>0</v>
      </c>
      <c r="M471" s="662">
        <v>0</v>
      </c>
      <c r="N471" s="664"/>
      <c r="O471" s="662">
        <v>0</v>
      </c>
      <c r="P471" s="662">
        <v>0</v>
      </c>
      <c r="Q471" s="666">
        <v>1</v>
      </c>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33"/>
      <c r="G472" s="661" t="str">
        <f>General!O27</f>
        <v>l</v>
      </c>
      <c r="H472" s="662">
        <v>400</v>
      </c>
      <c r="I472" s="662">
        <v>27.5</v>
      </c>
      <c r="J472" s="662">
        <v>1</v>
      </c>
      <c r="K472" s="664" t="s">
        <v>51</v>
      </c>
      <c r="L472" s="662">
        <v>37</v>
      </c>
      <c r="M472" s="662">
        <v>200</v>
      </c>
      <c r="N472" s="664"/>
      <c r="O472" s="662">
        <v>0</v>
      </c>
      <c r="P472" s="662">
        <v>0</v>
      </c>
      <c r="Q472" s="666">
        <v>1</v>
      </c>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33"/>
      <c r="G473" s="661" t="str">
        <f>General!O28</f>
        <v>m</v>
      </c>
      <c r="H473" s="662">
        <v>3000</v>
      </c>
      <c r="I473" s="662">
        <v>27.5</v>
      </c>
      <c r="J473" s="662">
        <v>1</v>
      </c>
      <c r="K473" s="663"/>
      <c r="L473" s="662">
        <v>0</v>
      </c>
      <c r="M473" s="662">
        <v>0</v>
      </c>
      <c r="N473" s="664"/>
      <c r="O473" s="662">
        <v>0</v>
      </c>
      <c r="P473" s="662">
        <v>0</v>
      </c>
      <c r="Q473" s="666">
        <v>1</v>
      </c>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33"/>
      <c r="G474" s="661" t="str">
        <f>General!O29</f>
        <v>ms</v>
      </c>
      <c r="H474" s="662">
        <v>235</v>
      </c>
      <c r="I474" s="662">
        <v>27.5</v>
      </c>
      <c r="J474" s="662">
        <v>1</v>
      </c>
      <c r="K474" s="664"/>
      <c r="L474" s="665">
        <v>0</v>
      </c>
      <c r="M474" s="665">
        <v>0</v>
      </c>
      <c r="N474" s="664"/>
      <c r="O474" s="662">
        <v>0</v>
      </c>
      <c r="P474" s="662">
        <v>0</v>
      </c>
      <c r="Q474" s="666">
        <v>0</v>
      </c>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33"/>
      <c r="G475" s="661" t="str">
        <f>General!O30</f>
        <v>o</v>
      </c>
      <c r="H475" s="662">
        <v>235</v>
      </c>
      <c r="I475" s="662">
        <v>27.5</v>
      </c>
      <c r="J475" s="662">
        <v>1</v>
      </c>
      <c r="K475" s="664"/>
      <c r="L475" s="665">
        <v>0</v>
      </c>
      <c r="M475" s="665">
        <v>0</v>
      </c>
      <c r="N475" s="664"/>
      <c r="O475" s="662">
        <v>0</v>
      </c>
      <c r="P475" s="662">
        <v>0</v>
      </c>
      <c r="Q475" s="666">
        <v>1</v>
      </c>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33"/>
      <c r="G476" s="661" t="str">
        <f>General!O31</f>
        <v>od</v>
      </c>
      <c r="H476" s="662">
        <v>235</v>
      </c>
      <c r="I476" s="662">
        <v>27.5</v>
      </c>
      <c r="J476" s="662">
        <v>1</v>
      </c>
      <c r="K476" s="664"/>
      <c r="L476" s="665">
        <v>0</v>
      </c>
      <c r="M476" s="665">
        <v>0</v>
      </c>
      <c r="N476" s="664"/>
      <c r="O476" s="662">
        <v>0</v>
      </c>
      <c r="P476" s="662">
        <v>0</v>
      </c>
      <c r="Q476" s="666">
        <v>1</v>
      </c>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33"/>
      <c r="G477" s="661" t="str">
        <f>General!O32</f>
        <v>of</v>
      </c>
      <c r="H477" s="662">
        <v>1000</v>
      </c>
      <c r="I477" s="662">
        <v>27.5</v>
      </c>
      <c r="J477" s="662">
        <v>1</v>
      </c>
      <c r="K477" s="664" t="s">
        <v>50</v>
      </c>
      <c r="L477" s="662">
        <v>27.7</v>
      </c>
      <c r="M477" s="662">
        <v>100</v>
      </c>
      <c r="N477" s="664"/>
      <c r="O477" s="662">
        <v>0</v>
      </c>
      <c r="P477" s="662">
        <v>0</v>
      </c>
      <c r="Q477" s="666">
        <v>1</v>
      </c>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33"/>
      <c r="G478" s="661" t="str">
        <f>General!O33</f>
        <v>r</v>
      </c>
      <c r="H478" s="662">
        <v>26250</v>
      </c>
      <c r="I478" s="662">
        <v>27.5</v>
      </c>
      <c r="J478" s="662">
        <v>1</v>
      </c>
      <c r="K478" s="664" t="s">
        <v>53</v>
      </c>
      <c r="L478" s="662">
        <v>431</v>
      </c>
      <c r="M478" s="662">
        <v>100</v>
      </c>
      <c r="N478" s="664" t="s">
        <v>54</v>
      </c>
      <c r="O478" s="662">
        <v>125</v>
      </c>
      <c r="P478" s="662">
        <v>1000</v>
      </c>
      <c r="Q478" s="666">
        <v>0.5</v>
      </c>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33"/>
      <c r="G479" s="661" t="str">
        <f>General!O34</f>
        <v>rd</v>
      </c>
      <c r="H479" s="662">
        <v>26250</v>
      </c>
      <c r="I479" s="662">
        <v>27.5</v>
      </c>
      <c r="J479" s="662">
        <v>1</v>
      </c>
      <c r="K479" s="664" t="s">
        <v>53</v>
      </c>
      <c r="L479" s="662">
        <v>431</v>
      </c>
      <c r="M479" s="662">
        <v>100</v>
      </c>
      <c r="N479" s="664" t="s">
        <v>54</v>
      </c>
      <c r="O479" s="662">
        <v>125</v>
      </c>
      <c r="P479" s="662">
        <v>1000</v>
      </c>
      <c r="Q479" s="666">
        <v>0.5</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33"/>
      <c r="G480" s="661" t="str">
        <f>General!O35</f>
        <v>s</v>
      </c>
      <c r="H480" s="662">
        <v>0</v>
      </c>
      <c r="I480" s="662">
        <v>0</v>
      </c>
      <c r="J480" s="662">
        <v>0</v>
      </c>
      <c r="K480" s="664"/>
      <c r="L480" s="662">
        <v>0</v>
      </c>
      <c r="M480" s="662">
        <v>0</v>
      </c>
      <c r="N480" s="664"/>
      <c r="O480" s="662">
        <v>0</v>
      </c>
      <c r="P480" s="662">
        <v>0</v>
      </c>
      <c r="Q480" s="666">
        <v>1</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661" t="str">
        <f>General!O36</f>
        <v>sp</v>
      </c>
      <c r="H481" s="662">
        <v>0</v>
      </c>
      <c r="I481" s="662">
        <v>0</v>
      </c>
      <c r="J481" s="662">
        <v>0</v>
      </c>
      <c r="K481" s="664"/>
      <c r="L481" s="662">
        <v>0</v>
      </c>
      <c r="M481" s="662">
        <v>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661" t="str">
        <f>General!O37</f>
        <v>t</v>
      </c>
      <c r="H482" s="662">
        <v>3000</v>
      </c>
      <c r="I482" s="662">
        <v>27.5</v>
      </c>
      <c r="J482" s="662">
        <v>1</v>
      </c>
      <c r="K482" s="664"/>
      <c r="L482" s="662">
        <v>0</v>
      </c>
      <c r="M482" s="662">
        <v>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661" t="str">
        <f>General!O38</f>
        <v>tc</v>
      </c>
      <c r="H483" s="662">
        <v>3000</v>
      </c>
      <c r="I483" s="662">
        <v>27.5</v>
      </c>
      <c r="J483" s="662">
        <v>1</v>
      </c>
      <c r="K483" s="664"/>
      <c r="L483" s="662">
        <v>0</v>
      </c>
      <c r="M483" s="662">
        <v>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661" t="str">
        <f>General!O39</f>
        <v>u</v>
      </c>
      <c r="H484" s="662">
        <v>3000</v>
      </c>
      <c r="I484" s="662">
        <v>27.5</v>
      </c>
      <c r="J484" s="662">
        <v>1</v>
      </c>
      <c r="K484" s="664"/>
      <c r="L484" s="662">
        <v>0</v>
      </c>
      <c r="M484" s="662">
        <v>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661" t="str">
        <f>General!O40</f>
        <v>uc</v>
      </c>
      <c r="H485" s="662">
        <v>3000</v>
      </c>
      <c r="I485" s="662">
        <v>27.5</v>
      </c>
      <c r="J485" s="662">
        <v>1</v>
      </c>
      <c r="K485" s="664"/>
      <c r="L485" s="662">
        <v>0</v>
      </c>
      <c r="M485" s="662">
        <v>0</v>
      </c>
      <c r="N485" s="664"/>
      <c r="O485" s="662">
        <v>0</v>
      </c>
      <c r="P485" s="662">
        <v>0</v>
      </c>
      <c r="Q485" s="666">
        <v>1</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661" t="str">
        <f>General!O41</f>
        <v>v</v>
      </c>
      <c r="H486" s="662">
        <v>350</v>
      </c>
      <c r="I486" s="662">
        <v>27.5</v>
      </c>
      <c r="J486" s="662">
        <v>1</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661" t="str">
        <f>General!O42</f>
        <v>w</v>
      </c>
      <c r="H487" s="662">
        <v>295</v>
      </c>
      <c r="I487" s="662">
        <v>27.5</v>
      </c>
      <c r="J487" s="662">
        <v>1</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General!O43</f>
        <v>wd</v>
      </c>
      <c r="H488" s="662">
        <v>295</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General!O44</f>
        <v>x</v>
      </c>
      <c r="H489" s="662">
        <v>3000</v>
      </c>
      <c r="I489" s="662">
        <v>27.5</v>
      </c>
      <c r="J489" s="662">
        <v>1</v>
      </c>
      <c r="K489" s="664"/>
      <c r="L489" s="662">
        <v>0</v>
      </c>
      <c r="M489" s="662">
        <v>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General!O45</f>
        <v>xc</v>
      </c>
      <c r="H490" s="662">
        <v>3000</v>
      </c>
      <c r="I490" s="662">
        <v>27.5</v>
      </c>
      <c r="J490" s="662">
        <v>1</v>
      </c>
      <c r="K490" s="664"/>
      <c r="L490" s="662">
        <v>0</v>
      </c>
      <c r="M490" s="662">
        <v>0</v>
      </c>
      <c r="N490" s="664"/>
      <c r="O490" s="662">
        <v>0</v>
      </c>
      <c r="P490" s="662">
        <v>0</v>
      </c>
      <c r="Q490" s="666">
        <v>1</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General!O46</f>
        <v>z</v>
      </c>
      <c r="H491" s="662">
        <v>4500</v>
      </c>
      <c r="I491" s="662">
        <v>27.5</v>
      </c>
      <c r="J491" s="662">
        <v>1</v>
      </c>
      <c r="K491" s="664" t="s">
        <v>53</v>
      </c>
      <c r="L491" s="662">
        <v>431</v>
      </c>
      <c r="M491" s="662">
        <v>100</v>
      </c>
      <c r="N491" s="664" t="s">
        <v>54</v>
      </c>
      <c r="O491" s="662">
        <v>125</v>
      </c>
      <c r="P491" s="662">
        <v>1000</v>
      </c>
      <c r="Q491" s="666">
        <v>0.5</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General!O47</f>
        <v>zd</v>
      </c>
      <c r="H492" s="662">
        <v>4500</v>
      </c>
      <c r="I492" s="662">
        <v>27.5</v>
      </c>
      <c r="J492" s="662">
        <v>1</v>
      </c>
      <c r="K492" s="664" t="s">
        <v>53</v>
      </c>
      <c r="L492" s="662">
        <v>431</v>
      </c>
      <c r="M492" s="662">
        <v>100</v>
      </c>
      <c r="N492" s="664" t="s">
        <v>54</v>
      </c>
      <c r="O492" s="662">
        <v>125</v>
      </c>
      <c r="P492" s="662">
        <v>1000</v>
      </c>
      <c r="Q492" s="666">
        <v>0.5</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48"/>
      <c r="H493" s="48"/>
      <c r="I493" s="48"/>
      <c r="J493" s="48"/>
      <c r="K493" s="48"/>
      <c r="L493" s="48"/>
      <c r="M493" s="48"/>
      <c r="N493" s="48"/>
      <c r="O493" s="48"/>
      <c r="P493" s="48"/>
      <c r="Q493" s="48"/>
      <c r="R493" s="48"/>
      <c r="S493" s="48"/>
      <c r="T493" s="4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5.15" customHeight="1" outlineLevel="1" x14ac:dyDescent="0.35">
      <c r="A494" s="6"/>
      <c r="B494" s="7"/>
      <c r="C494" s="17"/>
      <c r="D494" s="17"/>
      <c r="E494" s="17"/>
      <c r="F494" s="36"/>
      <c r="G494" s="37"/>
      <c r="H494" s="37"/>
      <c r="I494" s="37"/>
      <c r="J494" s="37"/>
      <c r="K494" s="38"/>
      <c r="L494" s="38"/>
      <c r="M494" s="38"/>
      <c r="N494" s="38"/>
      <c r="O494" s="38"/>
      <c r="P494" s="38"/>
      <c r="Q494" s="38"/>
      <c r="R494" s="38"/>
      <c r="S494" s="38"/>
      <c r="T494" s="38"/>
      <c r="U494" s="38"/>
      <c r="V494" s="3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25.4" customHeight="1" outlineLevel="1" x14ac:dyDescent="0.35">
      <c r="A495" s="6"/>
      <c r="B495" s="7"/>
      <c r="C495" s="39"/>
      <c r="D495" s="39"/>
      <c r="E495" s="39"/>
      <c r="F495" s="39"/>
      <c r="G495" s="40" t="str">
        <f>G454</f>
        <v>MISC COSTS - SEED GRADING &amp; CLEANING</v>
      </c>
      <c r="H495" s="39"/>
      <c r="I495" s="39"/>
      <c r="J495" s="39"/>
      <c r="K495" s="39"/>
      <c r="L495" s="39"/>
      <c r="M495" s="39"/>
      <c r="N495" s="39"/>
      <c r="O495" s="39"/>
      <c r="P495" s="39"/>
      <c r="Q495" s="39"/>
      <c r="R495" s="39"/>
      <c r="S495" s="39"/>
      <c r="T495" s="39"/>
      <c r="U495" s="39"/>
      <c r="V495" s="39"/>
      <c r="W495" s="41" t="s">
        <v>24</v>
      </c>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x14ac:dyDescent="0.35">
      <c r="A496" s="6"/>
      <c r="B496" s="7"/>
      <c r="C496" s="7"/>
      <c r="D496" s="7"/>
      <c r="E496" s="7"/>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7"/>
      <c r="D497" s="7"/>
      <c r="E497" s="7"/>
      <c r="F497" s="7"/>
      <c r="G497" s="7"/>
      <c r="H497" s="8"/>
      <c r="I497" s="8"/>
      <c r="J497" s="8"/>
      <c r="K497" s="8"/>
      <c r="L497" s="8"/>
      <c r="M497" s="8"/>
      <c r="N497" s="8"/>
      <c r="O497" s="8"/>
      <c r="P497" s="8"/>
      <c r="Q497" s="8"/>
      <c r="R497" s="8"/>
      <c r="S497" s="8"/>
      <c r="T497" s="8"/>
      <c r="U497" s="8"/>
      <c r="V497" s="8"/>
      <c r="W497" s="8"/>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row>
    <row r="498" spans="1:68" ht="5.15" customHeight="1" thickBot="1" x14ac:dyDescent="0.4">
      <c r="A498" s="6"/>
      <c r="B498" s="7"/>
      <c r="C498" s="7"/>
      <c r="D498" s="7"/>
      <c r="E498" s="7"/>
      <c r="F498" s="7"/>
      <c r="G498" s="7"/>
      <c r="H498" s="8"/>
      <c r="I498" s="8"/>
      <c r="J498" s="8"/>
      <c r="K498" s="8"/>
      <c r="L498" s="8"/>
      <c r="M498" s="8"/>
      <c r="N498" s="8"/>
      <c r="O498" s="8"/>
      <c r="P498" s="8"/>
      <c r="Q498" s="8"/>
      <c r="R498" s="8"/>
      <c r="S498" s="8"/>
      <c r="T498" s="8"/>
      <c r="U498" s="8"/>
      <c r="V498" s="8"/>
      <c r="W498" s="8"/>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row>
    <row r="499" spans="1:68" ht="5.15" customHeight="1" x14ac:dyDescent="0.35">
      <c r="A499" s="6"/>
      <c r="B499" s="7"/>
      <c r="C499" s="9" t="s">
        <v>0</v>
      </c>
      <c r="D499" s="9"/>
      <c r="E499" s="9"/>
      <c r="F499" s="9"/>
      <c r="G499" s="9"/>
      <c r="H499" s="9"/>
      <c r="I499" s="9"/>
      <c r="J499" s="9"/>
      <c r="K499" s="10"/>
      <c r="L499" s="10"/>
      <c r="M499" s="10"/>
      <c r="N499" s="10"/>
      <c r="O499" s="10"/>
      <c r="P499" s="10"/>
      <c r="Q499" s="10"/>
      <c r="R499" s="10"/>
      <c r="S499" s="10"/>
      <c r="T499" s="10"/>
      <c r="U499" s="10"/>
      <c r="V499" s="10"/>
      <c r="W499" s="11"/>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x14ac:dyDescent="0.35">
      <c r="A500" s="6"/>
      <c r="B500" s="7"/>
      <c r="C500" s="12"/>
      <c r="D500" s="12"/>
      <c r="E500" s="12" t="s">
        <v>1</v>
      </c>
      <c r="F500" s="13"/>
      <c r="G500" s="14" t="s">
        <v>55</v>
      </c>
      <c r="H500" s="13"/>
      <c r="I500" s="13"/>
      <c r="J500" s="13"/>
      <c r="K500" s="13"/>
      <c r="L500" s="13"/>
      <c r="M500" s="13"/>
      <c r="N500" s="13"/>
      <c r="O500" s="13"/>
      <c r="P500" s="13"/>
      <c r="Q500" s="13"/>
      <c r="R500" s="13"/>
      <c r="S500" s="15"/>
      <c r="T500" s="13"/>
      <c r="U500" s="15"/>
      <c r="V500" s="15"/>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2"/>
      <c r="D501" s="12"/>
      <c r="E501" s="17"/>
      <c r="F501" s="13"/>
      <c r="G501" s="18"/>
      <c r="I501" s="13"/>
      <c r="J501" s="13"/>
      <c r="K501" s="13"/>
      <c r="L501" s="13"/>
      <c r="M501" s="13"/>
      <c r="N501" s="13"/>
      <c r="O501" s="13"/>
      <c r="P501" s="13"/>
      <c r="Q501" s="13"/>
      <c r="R501" s="13"/>
      <c r="S501" s="15"/>
      <c r="T501" s="19"/>
      <c r="U501" s="15"/>
      <c r="V501" s="15"/>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2"/>
      <c r="E502" s="17"/>
      <c r="F502" s="13"/>
      <c r="H502" s="13" t="s">
        <v>27</v>
      </c>
      <c r="I502" s="13"/>
      <c r="J502" s="13"/>
      <c r="K502" s="13"/>
      <c r="L502" s="13"/>
      <c r="M502" s="13"/>
      <c r="N502" s="13"/>
      <c r="O502" s="13"/>
      <c r="P502" s="13"/>
      <c r="Q502" s="13"/>
      <c r="R502" s="13"/>
      <c r="S502" s="15"/>
      <c r="T502" s="19"/>
      <c r="U502" s="15"/>
      <c r="V502" s="15"/>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20">
        <v>0</v>
      </c>
      <c r="D503" s="12"/>
      <c r="E503" s="17"/>
      <c r="F503" s="13"/>
      <c r="G503" s="21"/>
      <c r="H503" s="13"/>
      <c r="I503" s="13"/>
      <c r="J503" s="13"/>
      <c r="K503" s="13"/>
      <c r="L503" s="13"/>
      <c r="M503" s="13"/>
      <c r="N503" s="13"/>
      <c r="O503" s="13"/>
      <c r="P503" s="13"/>
      <c r="Q503" s="13"/>
      <c r="R503" s="13"/>
      <c r="S503" s="15"/>
      <c r="T503" s="19"/>
      <c r="U503" s="15"/>
      <c r="V503" s="15"/>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17"/>
      <c r="G504" s="17"/>
      <c r="H504" s="17"/>
      <c r="I504" s="17"/>
      <c r="J504" s="22"/>
      <c r="K504" s="22"/>
      <c r="L504" s="22"/>
      <c r="M504" s="22"/>
      <c r="N504" s="22"/>
      <c r="O504" s="22"/>
      <c r="P504" s="22"/>
      <c r="Q504" s="22"/>
      <c r="R504" s="22"/>
      <c r="S504" s="22"/>
      <c r="T504" s="22"/>
      <c r="U504" s="22"/>
      <c r="V504" s="22"/>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17"/>
      <c r="G505" s="17"/>
      <c r="H505" s="17"/>
      <c r="I505" s="17"/>
      <c r="J505" s="17"/>
      <c r="K505" s="17"/>
      <c r="L505" s="22"/>
      <c r="M505" s="22"/>
      <c r="N505" s="22"/>
      <c r="O505" s="22"/>
      <c r="P505" s="22"/>
      <c r="Q505" s="22"/>
      <c r="R505" s="22"/>
      <c r="S505" s="22"/>
      <c r="T505" s="22"/>
      <c r="U505" s="22"/>
      <c r="V505" s="22"/>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17"/>
      <c r="G506" s="13" t="s">
        <v>2</v>
      </c>
      <c r="H506" s="17"/>
      <c r="I506" s="23" t="s">
        <v>28</v>
      </c>
      <c r="J506" s="23" t="s">
        <v>29</v>
      </c>
      <c r="K506" s="23" t="s">
        <v>30</v>
      </c>
      <c r="L506" s="23" t="s">
        <v>31</v>
      </c>
      <c r="M506" s="23" t="s">
        <v>32</v>
      </c>
      <c r="N506" s="23"/>
      <c r="O506" s="23"/>
      <c r="P506" s="24"/>
      <c r="Q506" s="24"/>
      <c r="R506" s="24"/>
      <c r="S506" s="22"/>
      <c r="T506" s="22"/>
      <c r="U506" s="22"/>
      <c r="V506" s="22"/>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17"/>
      <c r="G507" s="17"/>
      <c r="H507" s="17"/>
      <c r="I507" s="23"/>
      <c r="J507" s="23"/>
      <c r="K507" s="23"/>
      <c r="L507" s="23"/>
      <c r="M507" s="23"/>
      <c r="N507" s="23"/>
      <c r="O507" s="23"/>
      <c r="P507" s="24"/>
      <c r="Q507" s="24"/>
      <c r="R507" s="24"/>
      <c r="S507" s="22"/>
      <c r="T507" s="22"/>
      <c r="U507" s="22"/>
      <c r="V507" s="22"/>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5.15" customHeight="1" outlineLevel="1" x14ac:dyDescent="0.35">
      <c r="A508" s="6"/>
      <c r="B508" s="7"/>
      <c r="C508" s="17"/>
      <c r="D508" s="17"/>
      <c r="E508" s="17"/>
      <c r="F508" s="17"/>
      <c r="G508" s="17"/>
      <c r="H508" s="17"/>
      <c r="I508" s="23"/>
      <c r="J508" s="23"/>
      <c r="K508" s="23"/>
      <c r="L508" s="23"/>
      <c r="M508" s="23"/>
      <c r="N508" s="23"/>
      <c r="O508" s="23"/>
      <c r="P508" s="24"/>
      <c r="Q508" s="24"/>
      <c r="R508" s="24"/>
      <c r="S508" s="22"/>
      <c r="T508" s="22"/>
      <c r="U508" s="22"/>
      <c r="V508" s="22"/>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15" customHeight="1" outlineLevel="1" x14ac:dyDescent="0.35">
      <c r="A509" s="6"/>
      <c r="B509" s="7"/>
      <c r="C509" s="17"/>
      <c r="D509" s="17"/>
      <c r="E509" s="17"/>
      <c r="F509" s="26"/>
      <c r="G509" s="27"/>
      <c r="H509" s="27"/>
      <c r="I509" s="28"/>
      <c r="J509" s="28"/>
      <c r="K509" s="28"/>
      <c r="L509" s="28"/>
      <c r="M509" s="28"/>
      <c r="N509" s="28"/>
      <c r="O509" s="28"/>
      <c r="P509" s="29"/>
      <c r="Q509" s="29"/>
      <c r="R509" s="29"/>
      <c r="S509" s="29"/>
      <c r="T509" s="29"/>
      <c r="U509" s="29"/>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4.5" outlineLevel="1" x14ac:dyDescent="0.35">
      <c r="A510" s="6"/>
      <c r="B510" s="7"/>
      <c r="C510" s="17"/>
      <c r="D510" s="17"/>
      <c r="E510" s="17"/>
      <c r="F510" s="26"/>
      <c r="G510" s="27" t="s">
        <v>3</v>
      </c>
      <c r="H510" s="27" t="s">
        <v>4</v>
      </c>
      <c r="I510" s="240"/>
      <c r="J510" s="240"/>
      <c r="K510" s="240"/>
      <c r="L510" s="240"/>
      <c r="M510" s="240"/>
      <c r="N510" s="233"/>
      <c r="O510" s="233"/>
      <c r="P510" s="241"/>
      <c r="Q510" s="241"/>
      <c r="R510" s="241"/>
      <c r="S510" s="241"/>
      <c r="T510" s="241"/>
      <c r="U510" s="241"/>
      <c r="V510" s="42"/>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4.5" outlineLevel="1" x14ac:dyDescent="0.35">
      <c r="A511" s="6"/>
      <c r="B511" s="7"/>
      <c r="C511" s="17"/>
      <c r="D511" s="17"/>
      <c r="E511" s="17"/>
      <c r="F511" s="26"/>
      <c r="G511" s="27" t="s">
        <v>5</v>
      </c>
      <c r="H511" s="27" t="s">
        <v>6</v>
      </c>
      <c r="I511" s="240"/>
      <c r="J511" s="240"/>
      <c r="K511" s="240"/>
      <c r="L511" s="240"/>
      <c r="M511" s="240"/>
      <c r="N511" s="233"/>
      <c r="O511" s="233"/>
      <c r="P511" s="241"/>
      <c r="Q511" s="241"/>
      <c r="R511" s="241"/>
      <c r="S511" s="241"/>
      <c r="T511" s="241"/>
      <c r="U511" s="241"/>
      <c r="V511" s="42"/>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17"/>
      <c r="D512" s="17"/>
      <c r="E512" s="17"/>
      <c r="F512" s="26"/>
      <c r="G512" s="31" t="s">
        <v>7</v>
      </c>
      <c r="H512" s="31" t="s">
        <v>8</v>
      </c>
      <c r="I512" s="240"/>
      <c r="J512" s="240"/>
      <c r="K512" s="240"/>
      <c r="L512" s="240"/>
      <c r="M512" s="240"/>
      <c r="N512" s="233"/>
      <c r="O512" s="233"/>
      <c r="P512" s="205"/>
      <c r="Q512" s="205"/>
      <c r="R512" s="205"/>
      <c r="S512" s="205"/>
      <c r="T512" s="205"/>
      <c r="U512" s="205"/>
      <c r="V512" s="42"/>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7"/>
      <c r="D513" s="17"/>
      <c r="E513" s="17"/>
      <c r="F513" s="33"/>
      <c r="G513" s="34" t="s">
        <v>9</v>
      </c>
      <c r="H513" s="34" t="s">
        <v>10</v>
      </c>
      <c r="I513" s="240"/>
      <c r="J513" s="240"/>
      <c r="K513" s="240"/>
      <c r="L513" s="240"/>
      <c r="M513" s="240"/>
      <c r="N513" s="233"/>
      <c r="O513" s="233"/>
      <c r="P513" s="205"/>
      <c r="Q513" s="205"/>
      <c r="R513" s="205"/>
      <c r="S513" s="205"/>
      <c r="T513" s="205"/>
      <c r="U513" s="205"/>
      <c r="V513" s="42"/>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7"/>
      <c r="D514" s="17"/>
      <c r="E514" s="17"/>
      <c r="F514" s="33"/>
      <c r="G514" s="34" t="s">
        <v>11</v>
      </c>
      <c r="H514" s="34" t="s">
        <v>12</v>
      </c>
      <c r="I514" s="240"/>
      <c r="J514" s="240"/>
      <c r="K514" s="240"/>
      <c r="L514" s="240"/>
      <c r="M514" s="240"/>
      <c r="N514" s="233"/>
      <c r="O514" s="233"/>
      <c r="P514" s="205"/>
      <c r="Q514" s="205"/>
      <c r="R514" s="205"/>
      <c r="S514" s="205"/>
      <c r="T514" s="205"/>
      <c r="U514" s="205"/>
      <c r="V514" s="42"/>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7"/>
      <c r="D515" s="17"/>
      <c r="E515" s="17"/>
      <c r="F515" s="33"/>
      <c r="G515" s="34" t="s">
        <v>13</v>
      </c>
      <c r="H515" s="34" t="s">
        <v>14</v>
      </c>
      <c r="I515" s="240"/>
      <c r="J515" s="240"/>
      <c r="K515" s="240"/>
      <c r="L515" s="240"/>
      <c r="M515" s="240"/>
      <c r="N515" s="233"/>
      <c r="O515" s="233"/>
      <c r="P515" s="205"/>
      <c r="Q515" s="205"/>
      <c r="R515" s="205"/>
      <c r="S515" s="205"/>
      <c r="T515" s="205"/>
      <c r="U515" s="205"/>
      <c r="V515" s="42"/>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7"/>
      <c r="E516" s="17"/>
      <c r="F516" s="33"/>
      <c r="G516" s="34" t="s">
        <v>15</v>
      </c>
      <c r="H516" s="34" t="s">
        <v>16</v>
      </c>
      <c r="I516" s="240"/>
      <c r="J516" s="240"/>
      <c r="K516" s="240"/>
      <c r="L516" s="240"/>
      <c r="M516" s="240"/>
      <c r="N516" s="233"/>
      <c r="O516" s="233"/>
      <c r="P516" s="205"/>
      <c r="Q516" s="205"/>
      <c r="R516" s="205"/>
      <c r="S516" s="205"/>
      <c r="T516" s="205"/>
      <c r="U516" s="205"/>
      <c r="V516" s="42"/>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7"/>
      <c r="E517" s="17"/>
      <c r="F517" s="33"/>
      <c r="G517" s="34" t="s">
        <v>19</v>
      </c>
      <c r="H517" s="34" t="s">
        <v>20</v>
      </c>
      <c r="I517" s="240"/>
      <c r="J517" s="240"/>
      <c r="K517" s="240"/>
      <c r="L517" s="240"/>
      <c r="M517" s="240"/>
      <c r="N517" s="233"/>
      <c r="O517" s="233"/>
      <c r="P517" s="205"/>
      <c r="Q517" s="205"/>
      <c r="R517" s="205"/>
      <c r="S517" s="205"/>
      <c r="T517" s="205"/>
      <c r="U517" s="205"/>
      <c r="V517" s="42"/>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33"/>
      <c r="G518" s="34" t="s">
        <v>17</v>
      </c>
      <c r="H518" s="34" t="s">
        <v>18</v>
      </c>
      <c r="I518" s="240"/>
      <c r="J518" s="240"/>
      <c r="K518" s="240"/>
      <c r="L518" s="240"/>
      <c r="M518" s="240"/>
      <c r="N518" s="233"/>
      <c r="O518" s="233"/>
      <c r="P518" s="205"/>
      <c r="Q518" s="205"/>
      <c r="R518" s="205"/>
      <c r="S518" s="205"/>
      <c r="T518" s="205"/>
      <c r="U518" s="205"/>
      <c r="V518" s="4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33"/>
      <c r="G519" s="34" t="s">
        <v>22</v>
      </c>
      <c r="H519" s="34" t="s">
        <v>21</v>
      </c>
      <c r="I519" s="240"/>
      <c r="J519" s="240"/>
      <c r="K519" s="240"/>
      <c r="L519" s="240"/>
      <c r="M519" s="240"/>
      <c r="N519" s="233"/>
      <c r="O519" s="233"/>
      <c r="P519" s="205"/>
      <c r="Q519" s="205"/>
      <c r="R519" s="205"/>
      <c r="S519" s="205"/>
      <c r="T519" s="205"/>
      <c r="U519" s="205"/>
      <c r="V519" s="4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33"/>
      <c r="G520" s="34" t="s">
        <v>22</v>
      </c>
      <c r="H520" s="34" t="s">
        <v>23</v>
      </c>
      <c r="I520" s="240"/>
      <c r="J520" s="240"/>
      <c r="K520" s="240"/>
      <c r="L520" s="240"/>
      <c r="M520" s="240"/>
      <c r="N520" s="233"/>
      <c r="O520" s="233"/>
      <c r="P520" s="205"/>
      <c r="Q520" s="205"/>
      <c r="R520" s="205"/>
      <c r="S520" s="205"/>
      <c r="T520" s="205"/>
      <c r="U520" s="205"/>
      <c r="V520" s="4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5.15" customHeight="1" outlineLevel="1" x14ac:dyDescent="0.35">
      <c r="A521" s="6"/>
      <c r="B521" s="7"/>
      <c r="C521" s="17"/>
      <c r="D521" s="17"/>
      <c r="E521" s="17"/>
      <c r="F521" s="36"/>
      <c r="G521" s="37"/>
      <c r="H521" s="37"/>
      <c r="I521" s="37"/>
      <c r="J521" s="38"/>
      <c r="K521" s="38"/>
      <c r="L521" s="38"/>
      <c r="M521" s="38"/>
      <c r="N521" s="38"/>
      <c r="O521" s="38"/>
      <c r="P521" s="38"/>
      <c r="Q521" s="38"/>
      <c r="R521" s="38"/>
      <c r="S521" s="38"/>
      <c r="T521" s="38"/>
      <c r="U521" s="38"/>
      <c r="V521" s="30"/>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25.4" customHeight="1" outlineLevel="1" x14ac:dyDescent="0.35">
      <c r="A522" s="6"/>
      <c r="B522" s="7"/>
      <c r="C522" s="39"/>
      <c r="D522" s="39"/>
      <c r="E522" s="39"/>
      <c r="F522" s="39"/>
      <c r="G522" s="40" t="str">
        <f>G500</f>
        <v>Deepflow</v>
      </c>
      <c r="H522" s="39"/>
      <c r="I522" s="39"/>
      <c r="J522" s="39"/>
      <c r="K522" s="39"/>
      <c r="L522" s="39"/>
      <c r="M522" s="39"/>
      <c r="N522" s="39"/>
      <c r="O522" s="39"/>
      <c r="P522" s="39"/>
      <c r="Q522" s="39"/>
      <c r="R522" s="39"/>
      <c r="S522" s="39"/>
      <c r="T522" s="39"/>
      <c r="U522" s="39"/>
      <c r="V522" s="39"/>
      <c r="W522" s="41" t="s">
        <v>24</v>
      </c>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7"/>
      <c r="D523" s="7"/>
      <c r="E523" s="7"/>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x14ac:dyDescent="0.35">
      <c r="A524" s="6"/>
      <c r="B524" s="7"/>
      <c r="C524" s="7"/>
      <c r="D524" s="7"/>
      <c r="E524" s="7"/>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x14ac:dyDescent="0.3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x14ac:dyDescent="0.35">
      <c r="A526" s="6"/>
      <c r="B526" s="7"/>
      <c r="C526" s="7"/>
      <c r="D526" s="7"/>
      <c r="E526" s="7"/>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x14ac:dyDescent="0.35">
      <c r="A527" s="6"/>
      <c r="B527" s="7"/>
      <c r="C527" s="7"/>
      <c r="D527" s="7"/>
      <c r="E527" s="7"/>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x14ac:dyDescent="0.35">
      <c r="A528" s="6"/>
      <c r="B528" s="7"/>
      <c r="C528" s="7"/>
      <c r="D528" s="7"/>
      <c r="E528" s="7"/>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sheetData>
  <mergeCells count="2">
    <mergeCell ref="H413:H415"/>
    <mergeCell ref="J414:Q4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7"/>
  <sheetViews>
    <sheetView topLeftCell="A41" workbookViewId="0">
      <selection activeCell="G58" sqref="G58"/>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1193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1194</v>
      </c>
      <c r="I27" s="13"/>
      <c r="J27" s="13"/>
      <c r="K27" s="13"/>
      <c r="L27" s="13"/>
      <c r="M27" s="13" t="s">
        <v>1195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ms</v>
      </c>
      <c r="M35" s="866"/>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o</v>
      </c>
      <c r="M36" s="86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od</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of</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r</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rd</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v</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w</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wd</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z</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zd</v>
      </c>
      <c r="M45" s="866">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51" t="s">
        <v>1188</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4" t="s">
        <v>1185</v>
      </c>
      <c r="I57" s="865" t="s">
        <v>1186</v>
      </c>
      <c r="J57" s="865" t="s">
        <v>1187</v>
      </c>
      <c r="W57" s="16"/>
      <c r="X57" s="8"/>
      <c r="Y57" s="8"/>
      <c r="Z57" s="8"/>
    </row>
    <row r="58" spans="1:36" ht="12" customHeight="1" outlineLevel="1" x14ac:dyDescent="0.35">
      <c r="A58" s="6"/>
      <c r="B58" s="7"/>
      <c r="C58" s="17"/>
      <c r="D58" s="17"/>
      <c r="E58" s="17"/>
      <c r="F58" s="26"/>
      <c r="G58" s="661" t="str">
        <f>General!O17</f>
        <v>a</v>
      </c>
      <c r="H58" s="241">
        <v>0</v>
      </c>
      <c r="I58" s="241">
        <v>0</v>
      </c>
      <c r="J58" s="241">
        <v>250</v>
      </c>
      <c r="W58" s="16"/>
      <c r="X58" s="8"/>
      <c r="Y58" s="8"/>
      <c r="Z58" s="8"/>
    </row>
    <row r="59" spans="1:36" ht="12" customHeight="1" outlineLevel="1" x14ac:dyDescent="0.35">
      <c r="A59" s="6"/>
      <c r="B59" s="7"/>
      <c r="C59" s="17"/>
      <c r="D59" s="17"/>
      <c r="E59" s="17"/>
      <c r="F59" s="26"/>
      <c r="G59" s="661" t="str">
        <f>General!O18</f>
        <v>a2</v>
      </c>
      <c r="H59" s="241">
        <v>0</v>
      </c>
      <c r="I59" s="241">
        <v>0</v>
      </c>
      <c r="J59" s="241">
        <v>250</v>
      </c>
      <c r="W59" s="16"/>
      <c r="X59" s="8"/>
      <c r="Y59" s="8"/>
      <c r="Z59" s="8"/>
    </row>
    <row r="60" spans="1:36" ht="12" customHeight="1" outlineLevel="1" x14ac:dyDescent="0.35">
      <c r="A60" s="6"/>
      <c r="B60" s="7"/>
      <c r="C60" s="17"/>
      <c r="D60" s="17"/>
      <c r="E60" s="17"/>
      <c r="F60" s="26"/>
      <c r="G60" s="661" t="str">
        <f>General!O19</f>
        <v>b</v>
      </c>
      <c r="H60" s="241">
        <v>0</v>
      </c>
      <c r="I60" s="241">
        <v>0</v>
      </c>
      <c r="J60" s="241">
        <v>250</v>
      </c>
      <c r="W60" s="16"/>
      <c r="X60" s="8"/>
      <c r="Y60" s="8"/>
      <c r="Z60" s="8"/>
    </row>
    <row r="61" spans="1:36" ht="12" customHeight="1" outlineLevel="1" x14ac:dyDescent="0.35">
      <c r="A61" s="6"/>
      <c r="B61" s="7"/>
      <c r="C61" s="17"/>
      <c r="D61" s="17"/>
      <c r="E61" s="17"/>
      <c r="F61" s="26"/>
      <c r="G61" s="661" t="str">
        <f>General!O20</f>
        <v>bd</v>
      </c>
      <c r="H61" s="241">
        <v>0</v>
      </c>
      <c r="I61" s="241">
        <v>0</v>
      </c>
      <c r="J61" s="241">
        <v>250</v>
      </c>
      <c r="W61" s="16"/>
      <c r="X61" s="8"/>
      <c r="Y61" s="8"/>
      <c r="Z61" s="8"/>
    </row>
    <row r="62" spans="1:36" ht="12" customHeight="1" outlineLevel="1" x14ac:dyDescent="0.35">
      <c r="A62" s="6"/>
      <c r="B62" s="7"/>
      <c r="C62" s="17"/>
      <c r="D62" s="17"/>
      <c r="E62" s="17"/>
      <c r="F62" s="26"/>
      <c r="G62" s="661" t="str">
        <f>General!O21</f>
        <v>f</v>
      </c>
      <c r="H62" s="241">
        <v>0</v>
      </c>
      <c r="I62" s="241">
        <v>0</v>
      </c>
      <c r="J62" s="241">
        <v>250</v>
      </c>
      <c r="W62" s="16"/>
      <c r="X62" s="8"/>
      <c r="Y62" s="8"/>
      <c r="Z62" s="8"/>
    </row>
    <row r="63" spans="1:36" ht="12" customHeight="1" outlineLevel="1" x14ac:dyDescent="0.35">
      <c r="A63" s="6"/>
      <c r="B63" s="7"/>
      <c r="C63" s="17"/>
      <c r="D63" s="17"/>
      <c r="E63" s="17"/>
      <c r="F63" s="26"/>
      <c r="G63" s="661" t="str">
        <f>General!O22</f>
        <v>h</v>
      </c>
      <c r="H63" s="241">
        <v>0</v>
      </c>
      <c r="I63" s="241">
        <v>0</v>
      </c>
      <c r="J63" s="241">
        <v>250</v>
      </c>
      <c r="W63" s="16"/>
      <c r="X63" s="8"/>
      <c r="Y63" s="8"/>
      <c r="Z63" s="8"/>
    </row>
    <row r="64" spans="1:36" ht="12" customHeight="1" outlineLevel="1" x14ac:dyDescent="0.35">
      <c r="A64" s="6"/>
      <c r="B64" s="7"/>
      <c r="C64" s="17"/>
      <c r="D64" s="17"/>
      <c r="E64" s="17"/>
      <c r="F64" s="26"/>
      <c r="G64" s="661" t="str">
        <f>General!O23</f>
        <v>i</v>
      </c>
      <c r="H64" s="241">
        <v>0</v>
      </c>
      <c r="I64" s="241">
        <v>0</v>
      </c>
      <c r="J64" s="241">
        <v>250</v>
      </c>
      <c r="W64" s="16"/>
      <c r="X64" s="8"/>
      <c r="Y64" s="8"/>
      <c r="Z64" s="8"/>
    </row>
    <row r="65" spans="1:26" ht="12" customHeight="1" outlineLevel="1" x14ac:dyDescent="0.35">
      <c r="A65" s="6"/>
      <c r="B65" s="7"/>
      <c r="C65" s="17"/>
      <c r="D65" s="17"/>
      <c r="E65" s="17"/>
      <c r="F65" s="26"/>
      <c r="G65" s="661" t="str">
        <f>General!O24</f>
        <v>j</v>
      </c>
      <c r="H65" s="241">
        <v>0</v>
      </c>
      <c r="I65" s="241">
        <v>0</v>
      </c>
      <c r="J65" s="241">
        <v>250</v>
      </c>
      <c r="W65" s="16"/>
      <c r="X65" s="8"/>
      <c r="Y65" s="8"/>
      <c r="Z65" s="8"/>
    </row>
    <row r="66" spans="1:26" ht="12" customHeight="1" outlineLevel="1" x14ac:dyDescent="0.35">
      <c r="A66" s="6"/>
      <c r="B66" s="7"/>
      <c r="C66" s="17"/>
      <c r="D66" s="17"/>
      <c r="E66" s="17"/>
      <c r="F66" s="26"/>
      <c r="G66" s="661" t="str">
        <f>General!O25</f>
        <v>jc</v>
      </c>
      <c r="H66" s="241">
        <v>0</v>
      </c>
      <c r="I66" s="241">
        <v>0</v>
      </c>
      <c r="J66" s="241">
        <v>250</v>
      </c>
      <c r="W66" s="16"/>
      <c r="X66" s="8"/>
      <c r="Y66" s="8"/>
      <c r="Z66" s="8"/>
    </row>
    <row r="67" spans="1:26" ht="12" customHeight="1" outlineLevel="1" x14ac:dyDescent="0.35">
      <c r="A67" s="6"/>
      <c r="B67" s="7"/>
      <c r="C67" s="17"/>
      <c r="D67" s="17"/>
      <c r="E67" s="17"/>
      <c r="F67" s="26"/>
      <c r="G67" s="661" t="str">
        <f>General!O26</f>
        <v>k</v>
      </c>
      <c r="H67" s="241">
        <v>0</v>
      </c>
      <c r="I67" s="241">
        <v>0</v>
      </c>
      <c r="J67" s="241">
        <v>250</v>
      </c>
      <c r="W67" s="16"/>
      <c r="X67" s="8"/>
      <c r="Y67" s="8"/>
      <c r="Z67" s="8"/>
    </row>
    <row r="68" spans="1:26" ht="12" customHeight="1" outlineLevel="1" x14ac:dyDescent="0.35">
      <c r="A68" s="6"/>
      <c r="B68" s="7"/>
      <c r="C68" s="17"/>
      <c r="D68" s="17"/>
      <c r="E68" s="17"/>
      <c r="F68" s="26"/>
      <c r="G68" s="661" t="str">
        <f>General!O27</f>
        <v>l</v>
      </c>
      <c r="H68" s="241">
        <v>0</v>
      </c>
      <c r="I68" s="241">
        <v>0</v>
      </c>
      <c r="J68" s="241">
        <v>250</v>
      </c>
      <c r="W68" s="16"/>
      <c r="X68" s="8"/>
      <c r="Y68" s="8"/>
      <c r="Z68" s="8"/>
    </row>
    <row r="69" spans="1:26" ht="12" customHeight="1" outlineLevel="1" x14ac:dyDescent="0.35">
      <c r="A69" s="6"/>
      <c r="B69" s="7"/>
      <c r="C69" s="17"/>
      <c r="D69" s="17"/>
      <c r="E69" s="17"/>
      <c r="F69" s="26"/>
      <c r="G69" s="661" t="str">
        <f>General!O28</f>
        <v>m</v>
      </c>
      <c r="H69" s="241">
        <v>0</v>
      </c>
      <c r="I69" s="241">
        <v>0</v>
      </c>
      <c r="J69" s="241">
        <v>250</v>
      </c>
      <c r="W69" s="16"/>
      <c r="X69" s="8"/>
      <c r="Y69" s="8"/>
      <c r="Z69" s="8"/>
    </row>
    <row r="70" spans="1:26" ht="12" customHeight="1" outlineLevel="1" x14ac:dyDescent="0.35">
      <c r="A70" s="6"/>
      <c r="B70" s="7"/>
      <c r="C70" s="17"/>
      <c r="D70" s="17"/>
      <c r="E70" s="17"/>
      <c r="F70" s="26"/>
      <c r="G70" s="661" t="str">
        <f>General!O29</f>
        <v>ms</v>
      </c>
      <c r="H70" s="241">
        <v>0</v>
      </c>
      <c r="I70" s="241">
        <v>0</v>
      </c>
      <c r="J70" s="241">
        <v>250</v>
      </c>
      <c r="W70" s="16"/>
      <c r="X70" s="8"/>
      <c r="Y70" s="8"/>
      <c r="Z70" s="8"/>
    </row>
    <row r="71" spans="1:26" ht="12" customHeight="1" outlineLevel="1" x14ac:dyDescent="0.35">
      <c r="A71" s="6"/>
      <c r="B71" s="7"/>
      <c r="C71" s="17"/>
      <c r="D71" s="17"/>
      <c r="E71" s="17"/>
      <c r="F71" s="26"/>
      <c r="G71" s="661" t="str">
        <f>General!O30</f>
        <v>o</v>
      </c>
      <c r="H71" s="241">
        <v>0</v>
      </c>
      <c r="I71" s="241">
        <v>0</v>
      </c>
      <c r="J71" s="241">
        <v>250</v>
      </c>
      <c r="W71" s="16"/>
      <c r="X71" s="8"/>
      <c r="Y71" s="8"/>
      <c r="Z71" s="8"/>
    </row>
    <row r="72" spans="1:26" ht="12" customHeight="1" outlineLevel="1" x14ac:dyDescent="0.35">
      <c r="A72" s="6"/>
      <c r="B72" s="7"/>
      <c r="C72" s="17"/>
      <c r="D72" s="17"/>
      <c r="E72" s="17"/>
      <c r="F72" s="26"/>
      <c r="G72" s="661" t="str">
        <f>General!O31</f>
        <v>od</v>
      </c>
      <c r="H72" s="241">
        <v>0</v>
      </c>
      <c r="I72" s="241">
        <v>0</v>
      </c>
      <c r="J72" s="241">
        <v>250</v>
      </c>
      <c r="W72" s="16"/>
      <c r="X72" s="8"/>
      <c r="Y72" s="8"/>
      <c r="Z72" s="8"/>
    </row>
    <row r="73" spans="1:26" ht="12" customHeight="1" outlineLevel="1" x14ac:dyDescent="0.35">
      <c r="A73" s="6"/>
      <c r="B73" s="7"/>
      <c r="C73" s="17"/>
      <c r="D73" s="17"/>
      <c r="E73" s="17"/>
      <c r="F73" s="26"/>
      <c r="G73" s="661" t="str">
        <f>General!O32</f>
        <v>of</v>
      </c>
      <c r="H73" s="241">
        <v>0</v>
      </c>
      <c r="I73" s="241">
        <v>0</v>
      </c>
      <c r="J73" s="241">
        <v>250</v>
      </c>
      <c r="W73" s="16"/>
      <c r="X73" s="8"/>
      <c r="Y73" s="8"/>
      <c r="Z73" s="8"/>
    </row>
    <row r="74" spans="1:26" ht="12" customHeight="1" outlineLevel="1" x14ac:dyDescent="0.35">
      <c r="A74" s="6"/>
      <c r="B74" s="7"/>
      <c r="C74" s="17"/>
      <c r="D74" s="17"/>
      <c r="E74" s="17"/>
      <c r="F74" s="26"/>
      <c r="G74" s="661" t="str">
        <f>General!O33</f>
        <v>r</v>
      </c>
      <c r="H74" s="241">
        <v>0</v>
      </c>
      <c r="I74" s="241">
        <v>0</v>
      </c>
      <c r="J74" s="241">
        <v>250</v>
      </c>
      <c r="W74" s="16"/>
      <c r="X74" s="8"/>
      <c r="Y74" s="8"/>
      <c r="Z74" s="8"/>
    </row>
    <row r="75" spans="1:26" ht="12" customHeight="1" outlineLevel="1" x14ac:dyDescent="0.35">
      <c r="A75" s="6"/>
      <c r="B75" s="7"/>
      <c r="C75" s="17"/>
      <c r="D75" s="17"/>
      <c r="E75" s="17"/>
      <c r="F75" s="26"/>
      <c r="G75" s="661" t="str">
        <f>General!O34</f>
        <v>rd</v>
      </c>
      <c r="H75" s="241">
        <v>0</v>
      </c>
      <c r="I75" s="241">
        <v>0</v>
      </c>
      <c r="J75" s="241">
        <v>250</v>
      </c>
      <c r="W75" s="16"/>
      <c r="X75" s="8"/>
      <c r="Y75" s="8"/>
      <c r="Z75" s="8"/>
    </row>
    <row r="76" spans="1:26" ht="12" customHeight="1" outlineLevel="1" x14ac:dyDescent="0.35">
      <c r="A76" s="6"/>
      <c r="B76" s="7"/>
      <c r="C76" s="17"/>
      <c r="D76" s="17"/>
      <c r="E76" s="17"/>
      <c r="F76" s="26"/>
      <c r="G76" s="661" t="str">
        <f>General!O35</f>
        <v>s</v>
      </c>
      <c r="H76" s="241">
        <v>0</v>
      </c>
      <c r="I76" s="241">
        <v>0</v>
      </c>
      <c r="J76" s="241">
        <v>250</v>
      </c>
      <c r="W76" s="16"/>
      <c r="X76" s="8"/>
      <c r="Y76" s="8"/>
      <c r="Z76" s="8"/>
    </row>
    <row r="77" spans="1:26" ht="12" customHeight="1" outlineLevel="1" x14ac:dyDescent="0.35">
      <c r="A77" s="6"/>
      <c r="B77" s="7"/>
      <c r="C77" s="17"/>
      <c r="D77" s="17"/>
      <c r="E77" s="17"/>
      <c r="F77" s="26"/>
      <c r="G77" s="661" t="str">
        <f>General!O36</f>
        <v>sp</v>
      </c>
      <c r="H77" s="241">
        <v>0</v>
      </c>
      <c r="I77" s="241">
        <v>0</v>
      </c>
      <c r="J77" s="241">
        <v>250</v>
      </c>
      <c r="W77" s="16"/>
      <c r="X77" s="8"/>
      <c r="Y77" s="8"/>
      <c r="Z77" s="8"/>
    </row>
    <row r="78" spans="1:26" ht="12" customHeight="1" outlineLevel="1" x14ac:dyDescent="0.35">
      <c r="A78" s="6"/>
      <c r="B78" s="7"/>
      <c r="C78" s="17"/>
      <c r="D78" s="17"/>
      <c r="E78" s="17"/>
      <c r="F78" s="26"/>
      <c r="G78" s="661" t="str">
        <f>General!O37</f>
        <v>t</v>
      </c>
      <c r="H78" s="241">
        <v>0</v>
      </c>
      <c r="I78" s="241">
        <v>0</v>
      </c>
      <c r="J78" s="241">
        <v>250</v>
      </c>
      <c r="W78" s="16"/>
      <c r="X78" s="8"/>
      <c r="Y78" s="8"/>
      <c r="Z78" s="8"/>
    </row>
    <row r="79" spans="1:26" ht="12" customHeight="1" outlineLevel="1" x14ac:dyDescent="0.35">
      <c r="A79" s="6"/>
      <c r="B79" s="7"/>
      <c r="C79" s="17"/>
      <c r="D79" s="17"/>
      <c r="E79" s="17"/>
      <c r="F79" s="26"/>
      <c r="G79" s="661" t="str">
        <f>General!O38</f>
        <v>tc</v>
      </c>
      <c r="H79" s="241">
        <v>0</v>
      </c>
      <c r="I79" s="241">
        <v>0</v>
      </c>
      <c r="J79" s="241">
        <v>250</v>
      </c>
      <c r="W79" s="16"/>
      <c r="X79" s="8"/>
      <c r="Y79" s="8"/>
      <c r="Z79" s="8"/>
    </row>
    <row r="80" spans="1:26" ht="12" customHeight="1" outlineLevel="1" x14ac:dyDescent="0.35">
      <c r="A80" s="6"/>
      <c r="B80" s="7"/>
      <c r="C80" s="17"/>
      <c r="D80" s="17"/>
      <c r="E80" s="17"/>
      <c r="F80" s="26"/>
      <c r="G80" s="661" t="str">
        <f>General!O39</f>
        <v>u</v>
      </c>
      <c r="H80" s="241">
        <v>0</v>
      </c>
      <c r="I80" s="241">
        <v>0</v>
      </c>
      <c r="J80" s="241">
        <v>250</v>
      </c>
      <c r="W80" s="16"/>
      <c r="X80" s="8"/>
      <c r="Y80" s="8"/>
      <c r="Z80" s="8"/>
    </row>
    <row r="81" spans="1:26" ht="12" customHeight="1" outlineLevel="1" x14ac:dyDescent="0.35">
      <c r="A81" s="6"/>
      <c r="B81" s="7"/>
      <c r="C81" s="17"/>
      <c r="D81" s="17"/>
      <c r="E81" s="17"/>
      <c r="F81" s="26"/>
      <c r="G81" s="661" t="str">
        <f>General!O40</f>
        <v>uc</v>
      </c>
      <c r="H81" s="241">
        <v>0</v>
      </c>
      <c r="I81" s="241">
        <v>0</v>
      </c>
      <c r="J81" s="241">
        <v>250</v>
      </c>
      <c r="W81" s="16"/>
      <c r="X81" s="8"/>
      <c r="Y81" s="8"/>
      <c r="Z81" s="8"/>
    </row>
    <row r="82" spans="1:26" ht="12" customHeight="1" outlineLevel="1" x14ac:dyDescent="0.35">
      <c r="A82" s="6"/>
      <c r="B82" s="7"/>
      <c r="C82" s="17"/>
      <c r="D82" s="17"/>
      <c r="E82" s="17"/>
      <c r="F82" s="26"/>
      <c r="G82" s="661" t="str">
        <f>General!O41</f>
        <v>v</v>
      </c>
      <c r="H82" s="241">
        <v>0</v>
      </c>
      <c r="I82" s="241">
        <v>0</v>
      </c>
      <c r="J82" s="241">
        <v>250</v>
      </c>
      <c r="W82" s="16"/>
      <c r="X82" s="8"/>
      <c r="Y82" s="8"/>
      <c r="Z82" s="8"/>
    </row>
    <row r="83" spans="1:26" ht="12" customHeight="1" outlineLevel="1" x14ac:dyDescent="0.35">
      <c r="A83" s="6"/>
      <c r="B83" s="7"/>
      <c r="C83" s="17"/>
      <c r="D83" s="17"/>
      <c r="E83" s="17"/>
      <c r="F83" s="26"/>
      <c r="G83" s="661" t="str">
        <f>General!O42</f>
        <v>w</v>
      </c>
      <c r="H83" s="241">
        <v>0</v>
      </c>
      <c r="I83" s="241">
        <v>0</v>
      </c>
      <c r="J83" s="241">
        <v>250</v>
      </c>
      <c r="W83" s="16"/>
      <c r="X83" s="8"/>
      <c r="Y83" s="8"/>
      <c r="Z83" s="8"/>
    </row>
    <row r="84" spans="1:26" ht="12" customHeight="1" outlineLevel="1" x14ac:dyDescent="0.35">
      <c r="A84" s="6"/>
      <c r="B84" s="7"/>
      <c r="C84" s="17"/>
      <c r="D84" s="17"/>
      <c r="E84" s="17"/>
      <c r="F84" s="26"/>
      <c r="G84" s="661" t="str">
        <f>General!O43</f>
        <v>wd</v>
      </c>
      <c r="H84" s="241">
        <v>0</v>
      </c>
      <c r="I84" s="241">
        <v>0</v>
      </c>
      <c r="J84" s="241">
        <v>250</v>
      </c>
      <c r="W84" s="16"/>
      <c r="X84" s="8"/>
      <c r="Y84" s="8"/>
      <c r="Z84" s="8"/>
    </row>
    <row r="85" spans="1:26" ht="12" customHeight="1" outlineLevel="1" x14ac:dyDescent="0.35">
      <c r="A85" s="6"/>
      <c r="B85" s="7"/>
      <c r="C85" s="17"/>
      <c r="D85" s="17"/>
      <c r="E85" s="17"/>
      <c r="F85" s="26"/>
      <c r="G85" s="661" t="str">
        <f>General!O44</f>
        <v>x</v>
      </c>
      <c r="H85" s="241">
        <v>0</v>
      </c>
      <c r="I85" s="241">
        <v>0</v>
      </c>
      <c r="J85" s="241">
        <v>250</v>
      </c>
      <c r="W85" s="16"/>
      <c r="X85" s="8"/>
      <c r="Y85" s="8"/>
      <c r="Z85" s="8"/>
    </row>
    <row r="86" spans="1:26" ht="12" customHeight="1" outlineLevel="1" x14ac:dyDescent="0.35">
      <c r="A86" s="6"/>
      <c r="B86" s="7"/>
      <c r="C86" s="17"/>
      <c r="D86" s="17"/>
      <c r="E86" s="17"/>
      <c r="F86" s="26"/>
      <c r="G86" s="661" t="str">
        <f>General!O45</f>
        <v>xc</v>
      </c>
      <c r="H86" s="241">
        <v>0</v>
      </c>
      <c r="I86" s="241">
        <v>0</v>
      </c>
      <c r="J86" s="241">
        <v>250</v>
      </c>
      <c r="W86" s="16"/>
      <c r="X86" s="8"/>
      <c r="Y86" s="8"/>
      <c r="Z86" s="8"/>
    </row>
    <row r="87" spans="1:26" ht="12" customHeight="1" outlineLevel="1" x14ac:dyDescent="0.35">
      <c r="A87" s="6"/>
      <c r="B87" s="7"/>
      <c r="C87" s="17"/>
      <c r="D87" s="17"/>
      <c r="E87" s="17"/>
      <c r="F87" s="26"/>
      <c r="G87" s="661" t="str">
        <f>General!O46</f>
        <v>z</v>
      </c>
      <c r="H87" s="241">
        <v>0</v>
      </c>
      <c r="I87" s="241">
        <v>0</v>
      </c>
      <c r="J87" s="241">
        <v>250</v>
      </c>
      <c r="W87" s="16"/>
      <c r="X87" s="8"/>
      <c r="Y87" s="8"/>
      <c r="Z87" s="8"/>
    </row>
    <row r="88" spans="1:26" ht="12" customHeight="1" outlineLevel="1" x14ac:dyDescent="0.35">
      <c r="A88" s="6"/>
      <c r="B88" s="7"/>
      <c r="C88" s="17"/>
      <c r="D88" s="17"/>
      <c r="E88" s="17"/>
      <c r="F88" s="26"/>
      <c r="G88" s="661" t="str">
        <f>General!O47</f>
        <v>zd</v>
      </c>
      <c r="H88" s="241">
        <v>0</v>
      </c>
      <c r="I88" s="241">
        <v>0</v>
      </c>
      <c r="J88" s="241">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50"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6"/>
  <sheetViews>
    <sheetView topLeftCell="A171" workbookViewId="0">
      <selection activeCell="K198" sqref="K198:T207"/>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908</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1198</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864</v>
      </c>
      <c r="N20" s="25" t="s">
        <v>865</v>
      </c>
      <c r="O20" s="25" t="s">
        <v>866</v>
      </c>
      <c r="P20" s="25" t="s">
        <v>1104</v>
      </c>
      <c r="Q20" s="24"/>
      <c r="R20" s="24"/>
      <c r="S20" s="22"/>
      <c r="T20" s="22"/>
      <c r="U20" s="22"/>
      <c r="V20" s="22"/>
      <c r="W20" s="16"/>
      <c r="X20" s="8"/>
    </row>
    <row r="21" spans="1:24" outlineLevel="1" x14ac:dyDescent="0.35">
      <c r="A21" s="6"/>
      <c r="B21" s="7"/>
      <c r="C21" s="17"/>
      <c r="D21" s="17"/>
      <c r="E21" s="17"/>
      <c r="F21" s="26"/>
      <c r="G21" s="654" t="str">
        <f>[3]General!G17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[3]General!G18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[3]General!G19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[3]General!G20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[3]General!G21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[3]General!G22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[3]General!G23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[3]General!G24</f>
        <v>ms</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[3]General!G25</f>
        <v>o</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[3]General!G26</f>
        <v>od</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[3]General!G27</f>
        <v>of</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[3]General!G28</f>
        <v>r</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[3]General!G29</f>
        <v>rd</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[3]General!G30</f>
        <v>v</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[3]General!G31</f>
        <v>w</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[3]General!G32</f>
        <v>wd</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[3]General!G33</f>
        <v>z</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[3]General!G34</f>
        <v>zd</v>
      </c>
      <c r="H38" s="868">
        <v>1</v>
      </c>
      <c r="I38" s="235">
        <v>1</v>
      </c>
      <c r="J38" s="235">
        <v>1</v>
      </c>
      <c r="K38" s="235">
        <v>1</v>
      </c>
      <c r="L38" s="235">
        <v>1</v>
      </c>
      <c r="M38" s="235">
        <v>1</v>
      </c>
      <c r="N38" s="235">
        <v>1</v>
      </c>
      <c r="O38" s="235">
        <v>1</v>
      </c>
      <c r="P38" s="235">
        <v>1</v>
      </c>
      <c r="Q38" s="603"/>
      <c r="R38" s="603"/>
      <c r="S38" s="603"/>
      <c r="T38" s="603"/>
      <c r="U38" s="603"/>
      <c r="W38" s="16"/>
      <c r="X38" s="8"/>
    </row>
    <row r="39" spans="1:24" ht="12" customHeight="1" outlineLevel="1" x14ac:dyDescent="0.35">
      <c r="A39" s="6"/>
      <c r="B39" s="7"/>
      <c r="C39" s="17"/>
      <c r="D39" s="17"/>
      <c r="E39" s="17"/>
      <c r="F39" s="33"/>
      <c r="G39" s="26"/>
      <c r="H39" s="26"/>
      <c r="I39" s="26"/>
      <c r="J39" s="26"/>
      <c r="K39" s="26"/>
      <c r="L39" s="26"/>
      <c r="M39" s="26"/>
      <c r="N39" s="26"/>
      <c r="O39" s="26"/>
      <c r="P39" s="26"/>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37"/>
      <c r="H41" s="27"/>
      <c r="I41" s="603"/>
      <c r="J41" s="603"/>
      <c r="K41" s="603"/>
      <c r="L41" s="603"/>
      <c r="M41" s="603"/>
      <c r="N41" s="603"/>
      <c r="O41" s="603"/>
      <c r="P41" s="603"/>
      <c r="Q41" s="603"/>
      <c r="R41" s="603"/>
      <c r="S41" s="603"/>
      <c r="T41" s="603"/>
      <c r="U41" s="603"/>
      <c r="W41" s="16"/>
      <c r="X41" s="8"/>
    </row>
    <row r="42" spans="1:24" ht="5.15" customHeight="1" outlineLevel="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outlineLevel="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4.5" customHeight="1" thickBot="1" x14ac:dyDescent="0.4">
      <c r="A45" s="169"/>
      <c r="B45" s="7"/>
      <c r="C45" s="7"/>
      <c r="D45" s="7"/>
      <c r="E45" s="7"/>
      <c r="F45" s="8"/>
      <c r="G45" s="8"/>
      <c r="H45" s="8"/>
      <c r="I45" s="8"/>
      <c r="J45" s="8"/>
      <c r="K45" s="8"/>
      <c r="L45" s="8"/>
      <c r="M45" s="8"/>
      <c r="N45" s="8"/>
      <c r="O45" s="8"/>
      <c r="P45" s="8"/>
      <c r="Q45" s="8"/>
      <c r="R45" s="8"/>
      <c r="S45" s="8"/>
      <c r="T45" s="8"/>
      <c r="U45" s="8"/>
      <c r="V45" s="8"/>
      <c r="W45" s="8"/>
      <c r="X45" s="8"/>
    </row>
    <row r="46" spans="1:24" ht="4.5" customHeight="1" x14ac:dyDescent="0.35">
      <c r="A46" s="169"/>
      <c r="B46" s="7"/>
      <c r="C46" s="9" t="s">
        <v>0</v>
      </c>
      <c r="D46" s="9">
        <f>SUM(F72:V110)</f>
        <v>2884.7999999999984</v>
      </c>
      <c r="E46" s="9"/>
      <c r="F46" s="9"/>
      <c r="G46" s="9"/>
      <c r="H46" s="9"/>
      <c r="I46" s="9"/>
      <c r="J46" s="9"/>
      <c r="K46" s="10"/>
      <c r="L46" s="10"/>
      <c r="M46" s="10"/>
      <c r="N46" s="10"/>
      <c r="O46" s="10"/>
      <c r="P46" s="10"/>
      <c r="Q46" s="10"/>
      <c r="R46" s="10"/>
      <c r="S46" s="10"/>
      <c r="T46" s="10"/>
      <c r="U46" s="10"/>
      <c r="V46" s="10"/>
      <c r="W46" s="11"/>
      <c r="X46" s="8"/>
    </row>
    <row r="47" spans="1:24" x14ac:dyDescent="0.35">
      <c r="A47" s="169"/>
      <c r="B47" s="7"/>
      <c r="C47" s="12"/>
      <c r="D47" s="12">
        <v>80</v>
      </c>
      <c r="E47" s="12" t="s">
        <v>1</v>
      </c>
      <c r="F47" s="13"/>
      <c r="G47" s="14" t="s">
        <v>918</v>
      </c>
      <c r="H47" s="13"/>
      <c r="I47" s="13"/>
      <c r="J47" s="13"/>
      <c r="K47" s="13"/>
      <c r="L47" s="13"/>
      <c r="M47" s="13"/>
      <c r="N47" s="13"/>
      <c r="O47" s="13"/>
      <c r="P47" s="13"/>
      <c r="Q47" s="13"/>
      <c r="R47" s="13"/>
      <c r="S47" s="15"/>
      <c r="T47" s="75"/>
      <c r="U47" s="109"/>
      <c r="V47" s="109"/>
      <c r="W47" s="16"/>
      <c r="X47" s="8"/>
    </row>
    <row r="48" spans="1:24" outlineLevel="1" x14ac:dyDescent="0.35">
      <c r="A48" s="169"/>
      <c r="B48" s="7"/>
      <c r="C48" s="12"/>
      <c r="D48" s="12" t="b">
        <f>OR(ISNA(VLOOKUP(G47,Index_Table_Names,1,FALSE)),G47="")</f>
        <v>0</v>
      </c>
      <c r="E48" s="17"/>
      <c r="F48" s="13"/>
      <c r="G48" s="13"/>
      <c r="H48" s="75"/>
      <c r="I48" s="13"/>
      <c r="J48" s="13"/>
      <c r="K48" s="13"/>
      <c r="L48" s="13"/>
      <c r="M48" s="13"/>
      <c r="N48" s="13"/>
      <c r="O48" s="13"/>
      <c r="P48" s="13"/>
      <c r="Q48" s="13"/>
      <c r="R48" s="13"/>
      <c r="S48" s="15"/>
      <c r="T48" s="110"/>
      <c r="U48" s="109"/>
      <c r="V48" s="109"/>
      <c r="W48" s="16"/>
      <c r="X48" s="8"/>
    </row>
    <row r="49" spans="1:24" outlineLevel="1" x14ac:dyDescent="0.35">
      <c r="A49" s="169"/>
      <c r="B49" s="7"/>
      <c r="C49" s="17"/>
      <c r="D49" s="12" t="b">
        <f>(D47&lt;&gt;D46)</f>
        <v>1</v>
      </c>
      <c r="E49" s="17"/>
      <c r="F49" s="13"/>
      <c r="G49" s="45"/>
      <c r="H49" s="13" t="s">
        <v>1034</v>
      </c>
      <c r="J49" s="13"/>
      <c r="K49" s="248">
        <v>10</v>
      </c>
      <c r="L49" s="13"/>
      <c r="M49" s="13"/>
      <c r="N49" s="13"/>
      <c r="O49" s="13"/>
      <c r="P49" s="13"/>
      <c r="Q49" s="13"/>
      <c r="R49" s="13"/>
      <c r="S49" s="15"/>
      <c r="T49" s="110"/>
      <c r="U49" s="109"/>
      <c r="V49" s="109"/>
      <c r="W49" s="16"/>
      <c r="X49" s="8"/>
    </row>
    <row r="50" spans="1:24" outlineLevel="1" x14ac:dyDescent="0.35">
      <c r="A50" s="169"/>
      <c r="B50" s="7"/>
      <c r="C50" s="17"/>
      <c r="D50" s="12"/>
      <c r="E50" s="17"/>
      <c r="F50" s="13"/>
      <c r="G50" s="21"/>
      <c r="H50" s="13" t="s">
        <v>922</v>
      </c>
      <c r="J50" s="75"/>
      <c r="K50" s="248">
        <v>100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c r="J51" s="75"/>
      <c r="K51" s="75"/>
      <c r="L51" s="13"/>
      <c r="M51" s="13"/>
      <c r="N51" s="13"/>
      <c r="O51" s="13"/>
      <c r="P51" s="13"/>
      <c r="Q51" s="13"/>
      <c r="R51" s="13"/>
      <c r="S51" s="15"/>
      <c r="T51" s="110"/>
      <c r="U51" s="109"/>
      <c r="V51" s="109"/>
      <c r="W51" s="16"/>
      <c r="X51" s="8"/>
    </row>
    <row r="52" spans="1:24" x14ac:dyDescent="0.35">
      <c r="A52" s="169"/>
      <c r="B52" s="7"/>
      <c r="C52" s="17"/>
      <c r="D52" s="17"/>
      <c r="E52" s="17"/>
      <c r="F52" s="17"/>
      <c r="G52" s="612" t="s">
        <v>916</v>
      </c>
      <c r="H52" s="17"/>
      <c r="I52" s="17"/>
      <c r="J52" s="22"/>
      <c r="K52" s="22"/>
      <c r="L52" s="22"/>
      <c r="M52" s="22"/>
      <c r="N52" s="22"/>
      <c r="O52" s="22"/>
      <c r="P52" s="22"/>
      <c r="Q52" s="22"/>
      <c r="R52" s="22"/>
      <c r="S52" s="22"/>
      <c r="T52" s="22"/>
      <c r="U52" s="22"/>
      <c r="V52" s="22"/>
      <c r="W52" s="16"/>
      <c r="X52" s="8"/>
    </row>
    <row r="53" spans="1:24" outlineLevel="1" x14ac:dyDescent="0.35">
      <c r="A53" s="169"/>
      <c r="B53" s="7"/>
      <c r="C53" s="12"/>
      <c r="D53" s="12">
        <v>80</v>
      </c>
      <c r="E53" s="12" t="s">
        <v>1</v>
      </c>
      <c r="F53" s="13"/>
      <c r="G53" s="14"/>
      <c r="H53" s="13"/>
      <c r="I53" s="13"/>
      <c r="J53" s="13" t="s">
        <v>917</v>
      </c>
      <c r="K53" s="615">
        <v>1</v>
      </c>
      <c r="L53" s="109"/>
      <c r="M53" s="109"/>
      <c r="N53" s="109"/>
      <c r="O53" s="109"/>
      <c r="P53" s="109"/>
      <c r="Q53" s="109"/>
      <c r="R53" s="109"/>
      <c r="S53" s="109"/>
      <c r="T53" s="109"/>
      <c r="U53" s="109"/>
      <c r="V53" s="109"/>
      <c r="W53" s="16"/>
      <c r="X53" s="8"/>
    </row>
    <row r="54" spans="1:24" outlineLevel="1" x14ac:dyDescent="0.35">
      <c r="A54" s="169"/>
      <c r="B54" s="7"/>
      <c r="C54" s="12"/>
      <c r="D54" s="12" t="b">
        <f>OR(ISNA(VLOOKUP(G53,Index_Table_Names,1,FALSE)),G53="")</f>
        <v>1</v>
      </c>
      <c r="E54" s="17"/>
      <c r="F54" s="13"/>
      <c r="G54" s="13"/>
      <c r="H54" s="75"/>
      <c r="I54" s="13"/>
      <c r="J54" s="13"/>
      <c r="K54" s="13"/>
      <c r="L54" s="13"/>
      <c r="M54" s="13"/>
      <c r="N54" s="13"/>
      <c r="O54" s="13"/>
      <c r="P54" s="13"/>
      <c r="Q54" s="13"/>
      <c r="R54" s="13"/>
      <c r="S54" s="15"/>
      <c r="T54" s="110"/>
      <c r="U54" s="109"/>
      <c r="V54" s="109"/>
      <c r="W54" s="16"/>
      <c r="X54" s="8"/>
    </row>
    <row r="55" spans="1:24" outlineLevel="1" x14ac:dyDescent="0.35">
      <c r="A55" s="169"/>
      <c r="B55" s="7"/>
      <c r="C55" s="17"/>
      <c r="D55" s="12" t="e">
        <f>(D53&lt;&gt;#REF!)</f>
        <v>#REF!</v>
      </c>
      <c r="E55" s="17"/>
      <c r="F55" s="13"/>
      <c r="G55" s="45"/>
      <c r="H55" s="75"/>
      <c r="I55" s="13"/>
      <c r="J55" s="13"/>
      <c r="K55" s="13"/>
      <c r="L55" s="13"/>
      <c r="M55" s="13"/>
      <c r="N55" s="13"/>
      <c r="O55" s="13"/>
      <c r="P55" s="13"/>
      <c r="Q55" s="13"/>
      <c r="R55" s="13"/>
      <c r="S55" s="15"/>
      <c r="T55" s="110"/>
      <c r="U55" s="109"/>
      <c r="V55" s="109"/>
      <c r="W55" s="16"/>
      <c r="X55" s="8"/>
    </row>
    <row r="56" spans="1:24" x14ac:dyDescent="0.35">
      <c r="A56" s="169"/>
      <c r="B56" s="7"/>
      <c r="C56" s="17"/>
      <c r="D56" s="17"/>
      <c r="E56" s="17"/>
      <c r="F56" s="17"/>
      <c r="G56" s="612" t="s">
        <v>909</v>
      </c>
      <c r="H56" s="17"/>
      <c r="I56" s="17"/>
      <c r="J56" s="22"/>
      <c r="K56" s="23" t="s">
        <v>370</v>
      </c>
      <c r="L56" s="23" t="s">
        <v>131</v>
      </c>
      <c r="M56" s="23" t="s">
        <v>132</v>
      </c>
      <c r="N56" s="23" t="s">
        <v>133</v>
      </c>
      <c r="O56" s="23" t="s">
        <v>134</v>
      </c>
      <c r="P56" s="23" t="s">
        <v>135</v>
      </c>
      <c r="Q56" s="23" t="s">
        <v>136</v>
      </c>
      <c r="R56" s="23" t="s">
        <v>137</v>
      </c>
      <c r="S56" s="23" t="s">
        <v>138</v>
      </c>
      <c r="T56" s="23" t="s">
        <v>139</v>
      </c>
      <c r="U56" s="22"/>
      <c r="V56" s="22"/>
      <c r="W56" s="16"/>
      <c r="X56" s="8"/>
    </row>
    <row r="57" spans="1:24" outlineLevel="1" x14ac:dyDescent="0.35">
      <c r="A57" s="169"/>
      <c r="B57" s="7"/>
      <c r="C57" s="12"/>
      <c r="D57" s="12">
        <v>80</v>
      </c>
      <c r="E57" s="12" t="s">
        <v>1</v>
      </c>
      <c r="F57" s="13"/>
      <c r="G57" s="14"/>
      <c r="H57" s="13"/>
      <c r="I57" s="13"/>
      <c r="J57" s="13" t="s">
        <v>802</v>
      </c>
      <c r="K57" s="244">
        <v>0.25</v>
      </c>
      <c r="L57" s="244">
        <v>0.25</v>
      </c>
      <c r="M57" s="244">
        <v>0.25</v>
      </c>
      <c r="N57" s="244">
        <v>0</v>
      </c>
      <c r="O57" s="244">
        <v>0</v>
      </c>
      <c r="P57" s="244">
        <v>0</v>
      </c>
      <c r="Q57" s="244">
        <v>0</v>
      </c>
      <c r="R57" s="244">
        <v>0</v>
      </c>
      <c r="S57" s="244">
        <v>0</v>
      </c>
      <c r="T57" s="244">
        <v>0</v>
      </c>
      <c r="U57" s="109"/>
      <c r="V57" s="109"/>
      <c r="W57" s="16"/>
      <c r="X57" s="8"/>
    </row>
    <row r="58" spans="1:24" outlineLevel="1" x14ac:dyDescent="0.35">
      <c r="A58" s="169"/>
      <c r="B58" s="7"/>
      <c r="C58" s="12"/>
      <c r="D58" s="12"/>
      <c r="E58" s="12"/>
      <c r="F58" s="13"/>
      <c r="G58" s="14"/>
      <c r="H58" s="13"/>
      <c r="I58" s="13"/>
      <c r="J58" s="13" t="s">
        <v>385</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775</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776</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777</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778</v>
      </c>
      <c r="K62" s="244">
        <v>0</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779</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780</v>
      </c>
      <c r="K64" s="244">
        <v>0</v>
      </c>
      <c r="L64" s="244">
        <v>0</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781</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782</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t="b">
        <f>OR(ISNA(VLOOKUP(G57,Index_Table_Names,1,FALSE)),G57="")</f>
        <v>1</v>
      </c>
      <c r="E67" s="17"/>
      <c r="F67" s="13"/>
      <c r="G67" s="13"/>
      <c r="H67" s="75"/>
      <c r="I67" s="13"/>
      <c r="J67" s="13"/>
      <c r="K67" s="13" t="s">
        <v>913</v>
      </c>
      <c r="L67" s="13"/>
      <c r="M67" s="13"/>
      <c r="N67" s="13"/>
      <c r="O67" s="13"/>
      <c r="P67" s="13"/>
      <c r="Q67" s="13"/>
      <c r="R67" s="13"/>
      <c r="S67" s="15"/>
      <c r="T67" s="110"/>
      <c r="U67" s="109"/>
      <c r="V67" s="109"/>
      <c r="W67" s="16"/>
      <c r="X67" s="8"/>
    </row>
    <row r="68" spans="1:24" outlineLevel="1" x14ac:dyDescent="0.35">
      <c r="A68" s="169"/>
      <c r="B68" s="7"/>
      <c r="C68" s="17"/>
      <c r="D68" s="12" t="e">
        <f>(D57&lt;&gt;#REF!)</f>
        <v>#REF!</v>
      </c>
      <c r="E68" s="17"/>
      <c r="F68" s="13"/>
      <c r="G68" s="45"/>
      <c r="H68" s="75"/>
      <c r="I68" s="13"/>
      <c r="J68" s="13"/>
      <c r="K68" s="13"/>
      <c r="L68" s="13"/>
      <c r="M68" s="13"/>
      <c r="N68" s="13"/>
      <c r="O68" s="13"/>
      <c r="P68" s="13"/>
      <c r="Q68" s="13"/>
      <c r="R68" s="13"/>
      <c r="S68" s="15"/>
      <c r="T68" s="110"/>
      <c r="U68" s="109"/>
      <c r="V68" s="109"/>
      <c r="W68" s="16"/>
      <c r="X68" s="8"/>
    </row>
    <row r="69" spans="1:24" outlineLevel="1" x14ac:dyDescent="0.35">
      <c r="A69" s="169"/>
      <c r="B69" s="7"/>
      <c r="C69" s="17"/>
      <c r="D69" s="12"/>
      <c r="E69" s="17"/>
      <c r="F69" s="13"/>
      <c r="G69" s="21"/>
      <c r="H69" s="75"/>
      <c r="I69" s="13"/>
      <c r="J69" s="75"/>
      <c r="K69" s="13"/>
      <c r="L69" s="13"/>
      <c r="M69" s="13"/>
      <c r="N69" s="13"/>
      <c r="O69" s="13"/>
      <c r="P69" s="13"/>
      <c r="Q69" s="13"/>
      <c r="R69" s="13"/>
      <c r="S69" s="15"/>
      <c r="T69" s="110"/>
      <c r="U69" s="109"/>
      <c r="V69" s="109"/>
      <c r="W69" s="16"/>
      <c r="X69" s="8"/>
    </row>
    <row r="70" spans="1:24" x14ac:dyDescent="0.35">
      <c r="A70" s="169"/>
      <c r="B70" s="7"/>
      <c r="C70" s="17"/>
      <c r="D70" s="17"/>
      <c r="E70" s="17"/>
      <c r="F70" s="17"/>
      <c r="G70" s="143" t="s">
        <v>910</v>
      </c>
      <c r="H70" s="17"/>
      <c r="I70" s="17"/>
      <c r="J70" s="23" t="s">
        <v>738</v>
      </c>
      <c r="K70" s="23" t="s">
        <v>370</v>
      </c>
      <c r="L70" s="23" t="s">
        <v>131</v>
      </c>
      <c r="M70" s="23" t="s">
        <v>132</v>
      </c>
      <c r="N70" s="23" t="s">
        <v>133</v>
      </c>
      <c r="O70" s="23" t="s">
        <v>134</v>
      </c>
      <c r="P70" s="23" t="s">
        <v>135</v>
      </c>
      <c r="Q70" s="23" t="s">
        <v>136</v>
      </c>
      <c r="R70" s="23" t="s">
        <v>137</v>
      </c>
      <c r="S70" s="23" t="s">
        <v>138</v>
      </c>
      <c r="T70" s="23" t="s">
        <v>139</v>
      </c>
      <c r="U70" s="23"/>
      <c r="V70" s="22"/>
      <c r="W70" s="16"/>
      <c r="X70" s="8"/>
    </row>
    <row r="71" spans="1:24" outlineLevel="1" x14ac:dyDescent="0.35">
      <c r="A71" s="169"/>
      <c r="B71" s="7"/>
      <c r="C71" s="17"/>
      <c r="D71" s="17"/>
      <c r="E71" s="17"/>
      <c r="F71" s="17"/>
      <c r="G71" s="22"/>
      <c r="H71" s="17"/>
      <c r="I71" s="17"/>
      <c r="J71" s="23"/>
      <c r="K71" s="23" t="s">
        <v>912</v>
      </c>
      <c r="L71" s="23" t="s">
        <v>912</v>
      </c>
      <c r="M71" s="23" t="s">
        <v>912</v>
      </c>
      <c r="N71" s="23" t="s">
        <v>912</v>
      </c>
      <c r="O71" s="23" t="s">
        <v>912</v>
      </c>
      <c r="P71" s="23" t="s">
        <v>912</v>
      </c>
      <c r="Q71" s="23" t="s">
        <v>912</v>
      </c>
      <c r="R71" s="23" t="s">
        <v>912</v>
      </c>
      <c r="S71" s="23" t="s">
        <v>912</v>
      </c>
      <c r="T71" s="23" t="s">
        <v>912</v>
      </c>
      <c r="U71" s="23"/>
      <c r="V71" s="22"/>
      <c r="W71" s="16"/>
      <c r="X71" s="8"/>
    </row>
    <row r="72" spans="1:24" outlineLevel="1" x14ac:dyDescent="0.35">
      <c r="A72" s="169"/>
      <c r="B72" s="7"/>
      <c r="C72" s="17"/>
      <c r="D72" s="17"/>
      <c r="E72" s="17"/>
      <c r="F72" s="26"/>
      <c r="G72" s="655" t="str">
        <f t="shared" ref="G72:G89" si="0">G21</f>
        <v>b</v>
      </c>
      <c r="H72" s="244">
        <v>1</v>
      </c>
      <c r="J72" s="13" t="s">
        <v>802</v>
      </c>
      <c r="K72" s="611">
        <v>8</v>
      </c>
      <c r="L72" s="611">
        <v>25</v>
      </c>
      <c r="M72" s="611">
        <v>30</v>
      </c>
      <c r="N72" s="611">
        <v>30</v>
      </c>
      <c r="O72" s="611">
        <v>30</v>
      </c>
      <c r="P72" s="611">
        <v>30</v>
      </c>
      <c r="Q72" s="611">
        <v>30</v>
      </c>
      <c r="R72" s="611">
        <v>30</v>
      </c>
      <c r="S72" s="611">
        <v>30</v>
      </c>
      <c r="T72" s="611">
        <v>30</v>
      </c>
      <c r="U72" s="28"/>
      <c r="V72" s="30"/>
      <c r="W72" s="16"/>
      <c r="X72" s="8"/>
    </row>
    <row r="73" spans="1:24" outlineLevel="1" x14ac:dyDescent="0.35">
      <c r="A73" s="169"/>
      <c r="B73" s="7"/>
      <c r="C73" s="17"/>
      <c r="D73" s="17"/>
      <c r="E73" s="17"/>
      <c r="F73" s="26"/>
      <c r="G73" s="655" t="str">
        <f t="shared" si="0"/>
        <v>bd</v>
      </c>
      <c r="H73" s="244">
        <v>1</v>
      </c>
      <c r="J73" s="13" t="s">
        <v>385</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 t="shared" si="0"/>
        <v>f</v>
      </c>
      <c r="H74" s="244">
        <v>1</v>
      </c>
      <c r="J74" s="13" t="s">
        <v>775</v>
      </c>
      <c r="K74" s="611">
        <v>8</v>
      </c>
      <c r="L74" s="611">
        <v>25</v>
      </c>
      <c r="M74" s="611">
        <v>30</v>
      </c>
      <c r="N74" s="611">
        <v>30</v>
      </c>
      <c r="O74" s="611">
        <v>30</v>
      </c>
      <c r="P74" s="611">
        <v>30</v>
      </c>
      <c r="Q74" s="611">
        <v>30</v>
      </c>
      <c r="R74" s="611">
        <v>30</v>
      </c>
      <c r="S74" s="611">
        <v>30</v>
      </c>
      <c r="T74" s="611">
        <v>30</v>
      </c>
      <c r="U74" s="89"/>
      <c r="V74" s="30"/>
      <c r="W74" s="16"/>
      <c r="X74" s="8"/>
    </row>
    <row r="75" spans="1:24" outlineLevel="1" x14ac:dyDescent="0.35">
      <c r="A75" s="169"/>
      <c r="B75" s="7"/>
      <c r="C75" s="17"/>
      <c r="D75" s="17"/>
      <c r="E75" s="17"/>
      <c r="F75" s="26"/>
      <c r="G75" s="655" t="str">
        <f t="shared" si="0"/>
        <v>h</v>
      </c>
      <c r="H75" s="244">
        <v>1</v>
      </c>
      <c r="J75" s="13" t="s">
        <v>776</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i</v>
      </c>
      <c r="H76" s="244">
        <v>1</v>
      </c>
      <c r="J76" s="13" t="s">
        <v>777</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k</v>
      </c>
      <c r="H77" s="244">
        <v>1</v>
      </c>
      <c r="J77" s="13" t="s">
        <v>778</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l</v>
      </c>
      <c r="H78" s="244">
        <v>1</v>
      </c>
      <c r="J78" s="13" t="s">
        <v>779</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ms</v>
      </c>
      <c r="H79" s="244">
        <v>1</v>
      </c>
      <c r="J79" s="13" t="s">
        <v>780</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o</v>
      </c>
      <c r="H80" s="244">
        <v>1</v>
      </c>
      <c r="J80" s="13" t="s">
        <v>781</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od</v>
      </c>
      <c r="H81" s="244">
        <v>1</v>
      </c>
      <c r="J81" s="13" t="s">
        <v>782</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 t="shared" si="0"/>
        <v>of</v>
      </c>
      <c r="H82" s="244">
        <v>1</v>
      </c>
      <c r="U82" s="89"/>
      <c r="V82" s="30"/>
      <c r="W82" s="16"/>
      <c r="X82" s="8"/>
    </row>
    <row r="83" spans="1:24" outlineLevel="1" x14ac:dyDescent="0.35">
      <c r="A83" s="169"/>
      <c r="B83" s="7"/>
      <c r="C83" s="17"/>
      <c r="D83" s="17"/>
      <c r="E83" s="17"/>
      <c r="F83" s="26"/>
      <c r="G83" s="655" t="str">
        <f t="shared" si="0"/>
        <v>r</v>
      </c>
      <c r="H83" s="244">
        <v>1</v>
      </c>
      <c r="U83" s="89"/>
      <c r="V83" s="30"/>
      <c r="W83" s="16"/>
      <c r="X83" s="8"/>
    </row>
    <row r="84" spans="1:24" outlineLevel="1" x14ac:dyDescent="0.35">
      <c r="A84" s="169"/>
      <c r="B84" s="7"/>
      <c r="C84" s="17"/>
      <c r="D84" s="17"/>
      <c r="E84" s="17"/>
      <c r="F84" s="26"/>
      <c r="G84" s="655" t="str">
        <f t="shared" si="0"/>
        <v>rd</v>
      </c>
      <c r="H84" s="244">
        <v>1</v>
      </c>
      <c r="U84" s="89"/>
      <c r="V84" s="30"/>
      <c r="W84" s="16"/>
      <c r="X84" s="8"/>
    </row>
    <row r="85" spans="1:24" outlineLevel="1" x14ac:dyDescent="0.35">
      <c r="A85" s="169"/>
      <c r="B85" s="7"/>
      <c r="C85" s="17"/>
      <c r="D85" s="17"/>
      <c r="E85" s="17"/>
      <c r="F85" s="26"/>
      <c r="G85" s="655" t="str">
        <f t="shared" si="0"/>
        <v>v</v>
      </c>
      <c r="H85" s="244">
        <v>1</v>
      </c>
      <c r="U85" s="89"/>
      <c r="V85" s="30"/>
      <c r="W85" s="16"/>
      <c r="X85" s="8"/>
    </row>
    <row r="86" spans="1:24" outlineLevel="1" x14ac:dyDescent="0.35">
      <c r="A86" s="169"/>
      <c r="B86" s="7"/>
      <c r="C86" s="17"/>
      <c r="D86" s="17"/>
      <c r="E86" s="17"/>
      <c r="F86" s="26"/>
      <c r="G86" s="655" t="str">
        <f t="shared" si="0"/>
        <v>w</v>
      </c>
      <c r="H86" s="244">
        <v>1</v>
      </c>
      <c r="U86" s="89"/>
      <c r="V86" s="30"/>
      <c r="W86" s="16"/>
      <c r="X86" s="8"/>
    </row>
    <row r="87" spans="1:24" outlineLevel="1" x14ac:dyDescent="0.35">
      <c r="A87" s="169"/>
      <c r="B87" s="7"/>
      <c r="C87" s="17"/>
      <c r="D87" s="17"/>
      <c r="E87" s="17"/>
      <c r="F87" s="26"/>
      <c r="G87" s="655" t="str">
        <f t="shared" si="0"/>
        <v>wd</v>
      </c>
      <c r="H87" s="244">
        <v>1</v>
      </c>
      <c r="U87" s="89"/>
      <c r="V87" s="30"/>
      <c r="W87" s="16"/>
      <c r="X87" s="8"/>
    </row>
    <row r="88" spans="1:24" outlineLevel="1" x14ac:dyDescent="0.35">
      <c r="A88" s="169"/>
      <c r="B88" s="7"/>
      <c r="C88" s="17"/>
      <c r="D88" s="17"/>
      <c r="E88" s="17"/>
      <c r="F88" s="26"/>
      <c r="G88" s="655" t="str">
        <f t="shared" si="0"/>
        <v>z</v>
      </c>
      <c r="H88" s="244">
        <v>1</v>
      </c>
      <c r="U88" s="89"/>
      <c r="V88" s="30"/>
      <c r="W88" s="16"/>
      <c r="X88" s="8"/>
    </row>
    <row r="89" spans="1:24" outlineLevel="1" x14ac:dyDescent="0.35">
      <c r="A89" s="169"/>
      <c r="B89" s="7"/>
      <c r="C89" s="17"/>
      <c r="D89" s="17"/>
      <c r="E89" s="17"/>
      <c r="F89" s="26"/>
      <c r="G89" s="655" t="str">
        <f t="shared" si="0"/>
        <v>zd</v>
      </c>
      <c r="H89" s="244">
        <v>1</v>
      </c>
      <c r="U89" s="89"/>
      <c r="V89" s="30"/>
      <c r="W89" s="16"/>
      <c r="X89" s="8"/>
    </row>
    <row r="90" spans="1:24" outlineLevel="1" x14ac:dyDescent="0.35">
      <c r="A90" s="169"/>
      <c r="B90" s="7"/>
      <c r="C90" s="17"/>
      <c r="D90" s="17"/>
      <c r="E90" s="17"/>
      <c r="F90" s="26"/>
      <c r="G90" s="91"/>
      <c r="H90" s="26"/>
      <c r="I90" s="605"/>
      <c r="J90" s="26"/>
      <c r="K90" s="607"/>
      <c r="L90" s="607"/>
      <c r="M90" s="607"/>
      <c r="N90" s="607"/>
      <c r="O90" s="607"/>
      <c r="P90" s="607"/>
      <c r="Q90" s="89"/>
      <c r="R90" s="89"/>
      <c r="S90" s="89"/>
      <c r="T90" s="89"/>
      <c r="U90" s="89"/>
      <c r="V90" s="30"/>
      <c r="W90" s="16"/>
      <c r="X90" s="8"/>
    </row>
    <row r="91" spans="1:24" x14ac:dyDescent="0.35">
      <c r="A91" s="169"/>
      <c r="B91" s="7"/>
      <c r="C91" s="17"/>
      <c r="D91" s="17"/>
      <c r="E91" s="17"/>
      <c r="F91" s="17"/>
      <c r="G91" s="143" t="s">
        <v>911</v>
      </c>
      <c r="H91" s="17"/>
      <c r="I91" s="17"/>
      <c r="J91" s="23"/>
      <c r="K91" s="23" t="s">
        <v>363</v>
      </c>
      <c r="L91" s="23" t="s">
        <v>364</v>
      </c>
      <c r="M91" s="23" t="s">
        <v>366</v>
      </c>
      <c r="N91" s="23" t="s">
        <v>367</v>
      </c>
      <c r="O91" s="23" t="s">
        <v>368</v>
      </c>
      <c r="P91" s="23" t="s">
        <v>369</v>
      </c>
      <c r="Q91" s="23" t="s">
        <v>867</v>
      </c>
      <c r="R91" s="23" t="s">
        <v>868</v>
      </c>
      <c r="S91" s="23" t="s">
        <v>1105</v>
      </c>
      <c r="T91" s="23"/>
      <c r="U91" s="23"/>
      <c r="V91" s="22"/>
      <c r="W91" s="16"/>
      <c r="X91" s="8"/>
    </row>
    <row r="92" spans="1:24" outlineLevel="1" x14ac:dyDescent="0.35">
      <c r="A92" s="169"/>
      <c r="B92" s="7"/>
      <c r="C92" s="17"/>
      <c r="D92" s="17"/>
      <c r="E92" s="17"/>
      <c r="F92" s="26"/>
      <c r="G92" s="26"/>
      <c r="H92" s="26"/>
      <c r="I92" s="655" t="str">
        <f t="shared" ref="I92:I98" si="1">G72</f>
        <v>b</v>
      </c>
      <c r="J92" s="604"/>
      <c r="K92" s="233">
        <v>0</v>
      </c>
      <c r="L92" s="233">
        <v>0.7</v>
      </c>
      <c r="M92" s="233">
        <v>0.9</v>
      </c>
      <c r="N92" s="233">
        <v>1</v>
      </c>
      <c r="O92" s="233">
        <v>1</v>
      </c>
      <c r="P92" s="233">
        <v>1</v>
      </c>
      <c r="Q92" s="233">
        <v>1</v>
      </c>
      <c r="R92" s="233">
        <v>1</v>
      </c>
      <c r="S92" s="233">
        <v>1</v>
      </c>
      <c r="T92" s="28"/>
      <c r="U92" s="28"/>
      <c r="V92" s="30"/>
      <c r="W92" s="16"/>
      <c r="X92" s="8"/>
    </row>
    <row r="93" spans="1:24" outlineLevel="1" x14ac:dyDescent="0.35">
      <c r="A93" s="169"/>
      <c r="B93" s="7"/>
      <c r="C93" s="17"/>
      <c r="D93" s="17"/>
      <c r="E93" s="17"/>
      <c r="F93" s="26"/>
      <c r="G93" s="26"/>
      <c r="H93" s="26"/>
      <c r="I93" s="655" t="str">
        <f t="shared" si="1"/>
        <v>bd</v>
      </c>
      <c r="J93" s="604"/>
      <c r="K93" s="233">
        <v>0</v>
      </c>
      <c r="L93" s="233">
        <v>0.7</v>
      </c>
      <c r="M93" s="233">
        <v>0.9</v>
      </c>
      <c r="N93" s="233">
        <v>1</v>
      </c>
      <c r="O93" s="233">
        <v>1</v>
      </c>
      <c r="P93" s="233">
        <v>1</v>
      </c>
      <c r="Q93" s="233">
        <v>1</v>
      </c>
      <c r="R93" s="233">
        <v>1</v>
      </c>
      <c r="S93" s="233">
        <v>1</v>
      </c>
      <c r="T93" s="28"/>
      <c r="U93" s="28"/>
      <c r="V93" s="30"/>
      <c r="W93" s="16"/>
      <c r="X93" s="8"/>
    </row>
    <row r="94" spans="1:24" outlineLevel="1" x14ac:dyDescent="0.35">
      <c r="A94" s="169"/>
      <c r="B94" s="7"/>
      <c r="C94" s="17"/>
      <c r="D94" s="17"/>
      <c r="E94" s="17"/>
      <c r="F94" s="26"/>
      <c r="G94" s="91"/>
      <c r="H94" s="91"/>
      <c r="I94" s="655" t="str">
        <f t="shared" si="1"/>
        <v>f</v>
      </c>
      <c r="J94" s="604"/>
      <c r="K94" s="233">
        <v>0</v>
      </c>
      <c r="L94" s="233">
        <v>0.7</v>
      </c>
      <c r="M94" s="233">
        <v>0.9</v>
      </c>
      <c r="N94" s="233">
        <v>1</v>
      </c>
      <c r="O94" s="233">
        <v>1</v>
      </c>
      <c r="P94" s="233">
        <v>1</v>
      </c>
      <c r="Q94" s="233">
        <v>1</v>
      </c>
      <c r="R94" s="233">
        <v>1</v>
      </c>
      <c r="S94" s="233">
        <v>1</v>
      </c>
      <c r="T94" s="89"/>
      <c r="U94" s="89"/>
      <c r="V94" s="30"/>
      <c r="W94" s="16"/>
      <c r="X94" s="8"/>
    </row>
    <row r="95" spans="1:24" outlineLevel="1" x14ac:dyDescent="0.35">
      <c r="A95" s="169"/>
      <c r="B95" s="7"/>
      <c r="C95" s="17"/>
      <c r="D95" s="17"/>
      <c r="E95" s="17"/>
      <c r="F95" s="26"/>
      <c r="G95" s="91"/>
      <c r="H95" s="91"/>
      <c r="I95" s="655" t="str">
        <f t="shared" si="1"/>
        <v>h</v>
      </c>
      <c r="J95" s="604"/>
      <c r="K95" s="233">
        <v>0</v>
      </c>
      <c r="L95" s="233">
        <v>0.7</v>
      </c>
      <c r="M95" s="233">
        <v>0.9</v>
      </c>
      <c r="N95" s="233">
        <v>1</v>
      </c>
      <c r="O95" s="233">
        <v>1</v>
      </c>
      <c r="P95" s="233">
        <v>1</v>
      </c>
      <c r="Q95" s="233">
        <v>1</v>
      </c>
      <c r="R95" s="233">
        <v>1</v>
      </c>
      <c r="S95" s="233">
        <v>1</v>
      </c>
      <c r="T95" s="89"/>
      <c r="U95" s="89"/>
      <c r="V95" s="30"/>
      <c r="W95" s="16"/>
      <c r="X95" s="8"/>
    </row>
    <row r="96" spans="1:24" outlineLevel="1" x14ac:dyDescent="0.35">
      <c r="A96" s="169"/>
      <c r="B96" s="7"/>
      <c r="C96" s="17"/>
      <c r="D96" s="17"/>
      <c r="E96" s="17"/>
      <c r="F96" s="26"/>
      <c r="G96" s="91"/>
      <c r="H96" s="91"/>
      <c r="I96" s="655" t="str">
        <f t="shared" si="1"/>
        <v>i</v>
      </c>
      <c r="J96" s="606"/>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k</v>
      </c>
      <c r="J97" s="606"/>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l</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ref="I99" si="2">G79</f>
        <v>ms</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ref="I100:I109" si="3">G80</f>
        <v>o</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si="3"/>
        <v>od</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si="3"/>
        <v>of</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si="3"/>
        <v>r</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3"/>
        <v>rd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3"/>
        <v>v</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3"/>
        <v>w</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3"/>
        <v>wd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3"/>
        <v>z</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3"/>
        <v>zd</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36"/>
      <c r="G110" s="37"/>
      <c r="H110" s="37"/>
      <c r="I110" s="37"/>
      <c r="J110" s="38"/>
      <c r="K110" s="38"/>
      <c r="L110" s="38"/>
      <c r="M110" s="38"/>
      <c r="N110" s="38"/>
      <c r="O110" s="38"/>
      <c r="P110" s="38"/>
      <c r="Q110" s="38"/>
      <c r="R110" s="38"/>
      <c r="S110" s="38"/>
      <c r="T110" s="38"/>
      <c r="U110" s="38"/>
      <c r="V110" s="30"/>
      <c r="W110" s="16"/>
      <c r="X110" s="8"/>
    </row>
    <row r="111" spans="1:24" outlineLevel="1" x14ac:dyDescent="0.35">
      <c r="A111" s="169"/>
      <c r="B111" s="7"/>
      <c r="C111" s="39"/>
      <c r="D111" s="39"/>
      <c r="E111" s="39"/>
      <c r="F111" s="39"/>
      <c r="G111" s="40" t="str">
        <f>G47</f>
        <v>GRAZING CROPS - ESTIMATED GROWTH RATE &amp; CONSUMPTION</v>
      </c>
      <c r="H111" s="39"/>
      <c r="I111" s="39"/>
      <c r="J111" s="39"/>
      <c r="K111" s="39"/>
      <c r="L111" s="39"/>
      <c r="M111" s="39"/>
      <c r="N111" s="39"/>
      <c r="O111" s="39"/>
      <c r="P111" s="39"/>
      <c r="Q111" s="39"/>
      <c r="R111" s="39"/>
      <c r="S111" s="39"/>
      <c r="T111" s="94"/>
      <c r="U111" s="94"/>
      <c r="V111" s="94"/>
      <c r="W111" s="41" t="s">
        <v>117</v>
      </c>
      <c r="X111" s="8"/>
    </row>
    <row r="112" spans="1:24" outlineLevel="1" x14ac:dyDescent="0.35">
      <c r="A112" s="169"/>
      <c r="B112" s="7"/>
      <c r="C112" s="7"/>
      <c r="D112" s="7"/>
      <c r="E112" s="7"/>
      <c r="F112" s="8"/>
      <c r="G112" s="8"/>
      <c r="H112" s="8"/>
      <c r="I112" s="8"/>
      <c r="J112" s="8"/>
      <c r="K112" s="8"/>
      <c r="L112" s="8"/>
      <c r="M112" s="8"/>
      <c r="N112" s="8"/>
      <c r="O112" s="8"/>
      <c r="P112" s="8"/>
      <c r="Q112" s="8"/>
      <c r="R112" s="8"/>
      <c r="S112" s="8"/>
      <c r="T112" s="8"/>
      <c r="U112" s="8"/>
      <c r="V112" s="8"/>
      <c r="W112" s="8"/>
      <c r="X112" s="8"/>
    </row>
    <row r="113" spans="1:24" ht="4.5" customHeight="1" thickBot="1" x14ac:dyDescent="0.4">
      <c r="A113" s="169"/>
      <c r="B113" s="7"/>
      <c r="C113" s="7"/>
      <c r="D113" s="7"/>
      <c r="E113" s="7"/>
      <c r="F113" s="7"/>
      <c r="G113" s="7"/>
      <c r="H113" s="7"/>
      <c r="I113" s="7"/>
      <c r="J113" s="7"/>
      <c r="K113" s="7"/>
      <c r="L113" s="7"/>
      <c r="M113" s="7"/>
      <c r="N113" s="7"/>
      <c r="O113" s="7"/>
      <c r="P113" s="7"/>
      <c r="Q113" s="7"/>
      <c r="R113" s="7"/>
      <c r="S113" s="7"/>
      <c r="T113" s="7"/>
      <c r="U113" s="7"/>
      <c r="V113" s="7"/>
      <c r="W113" s="7"/>
      <c r="X113" s="8"/>
    </row>
    <row r="114" spans="1:24" ht="4.5" customHeight="1" x14ac:dyDescent="0.35">
      <c r="A114" s="169"/>
      <c r="B114" s="7"/>
      <c r="C114" s="9" t="s">
        <v>0</v>
      </c>
      <c r="D114" s="9">
        <f>SUM(F146:V166)</f>
        <v>1.8000000000000005</v>
      </c>
      <c r="E114" s="9"/>
      <c r="F114" s="9"/>
      <c r="G114" s="9"/>
      <c r="H114" s="9"/>
      <c r="I114" s="9"/>
      <c r="J114" s="9"/>
      <c r="K114" s="10"/>
      <c r="L114" s="10"/>
      <c r="M114" s="10"/>
      <c r="N114" s="10"/>
      <c r="O114" s="10"/>
      <c r="P114" s="10"/>
      <c r="Q114" s="10"/>
      <c r="R114" s="10"/>
      <c r="S114" s="10"/>
      <c r="T114" s="10"/>
      <c r="U114" s="10"/>
      <c r="V114" s="10"/>
      <c r="W114" s="11"/>
      <c r="X114" s="8"/>
    </row>
    <row r="115" spans="1:24" x14ac:dyDescent="0.35">
      <c r="A115" s="169"/>
      <c r="B115" s="7"/>
      <c r="C115" s="12"/>
      <c r="D115" s="12">
        <v>2167.88</v>
      </c>
      <c r="E115" s="12" t="s">
        <v>1</v>
      </c>
      <c r="F115" s="13"/>
      <c r="G115" s="14" t="s">
        <v>906</v>
      </c>
      <c r="H115" s="13"/>
      <c r="I115" s="13"/>
      <c r="J115" s="13"/>
      <c r="K115" s="13"/>
      <c r="L115" s="13"/>
      <c r="M115" s="13"/>
      <c r="N115" s="13"/>
      <c r="O115" s="13"/>
      <c r="P115" s="13"/>
      <c r="Q115" s="13"/>
      <c r="R115" s="13"/>
      <c r="S115" s="15"/>
      <c r="T115" s="75"/>
      <c r="U115" s="109"/>
      <c r="V115" s="109"/>
      <c r="W115" s="16"/>
      <c r="X115" s="8"/>
    </row>
    <row r="116" spans="1:24" outlineLevel="1" x14ac:dyDescent="0.35">
      <c r="A116" s="169"/>
      <c r="B116" s="7"/>
      <c r="C116" s="12"/>
      <c r="D116" s="12" t="b">
        <f>OR(ISNA(VLOOKUP(G115,Index_Table_Names,1,FALSE)),G115="")</f>
        <v>0</v>
      </c>
      <c r="E116" s="17"/>
      <c r="F116" s="13"/>
      <c r="G116" s="13"/>
      <c r="H116" s="75"/>
      <c r="I116" s="13"/>
      <c r="J116" s="13"/>
      <c r="K116" s="13"/>
      <c r="L116" s="13"/>
      <c r="M116" s="13"/>
      <c r="N116" s="13"/>
      <c r="O116" s="13"/>
      <c r="P116" s="13"/>
      <c r="Q116" s="13"/>
      <c r="R116" s="13"/>
      <c r="S116" s="15"/>
      <c r="T116" s="110"/>
      <c r="U116" s="109"/>
      <c r="V116" s="109"/>
      <c r="W116" s="16"/>
      <c r="X116" s="8"/>
    </row>
    <row r="117" spans="1:24" outlineLevel="1" x14ac:dyDescent="0.35">
      <c r="A117" s="169"/>
      <c r="B117" s="7"/>
      <c r="C117" s="17"/>
      <c r="D117" s="12" t="b">
        <f>(D115&lt;&gt;D114)</f>
        <v>1</v>
      </c>
      <c r="E117" s="17"/>
      <c r="F117" s="13"/>
      <c r="G117" s="45">
        <v>37780.587162384261</v>
      </c>
      <c r="H117" s="75"/>
      <c r="I117" s="13"/>
      <c r="J117" s="13"/>
      <c r="K117" s="13"/>
      <c r="L117" s="13"/>
      <c r="M117" s="13"/>
      <c r="N117" s="13"/>
      <c r="O117" s="13"/>
      <c r="P117" s="13"/>
      <c r="Q117" s="13"/>
      <c r="R117" s="13"/>
      <c r="S117" s="15"/>
      <c r="T117" s="110"/>
      <c r="U117" s="109"/>
      <c r="V117" s="109"/>
      <c r="W117" s="16"/>
      <c r="X117" s="8"/>
    </row>
    <row r="118" spans="1:24" outlineLevel="1" x14ac:dyDescent="0.35">
      <c r="A118" s="169"/>
      <c r="B118" s="7"/>
      <c r="C118" s="17"/>
      <c r="D118" s="12"/>
      <c r="E118" s="17"/>
      <c r="F118" s="13"/>
      <c r="G118" s="21"/>
      <c r="H118" s="75"/>
      <c r="I118" s="13"/>
      <c r="J118" s="75"/>
      <c r="K118" s="13"/>
      <c r="L118" s="13"/>
      <c r="M118" s="13"/>
      <c r="N118" s="13"/>
      <c r="O118" s="13"/>
      <c r="P118" s="13"/>
      <c r="Q118" s="13"/>
      <c r="R118" s="13"/>
      <c r="S118" s="15"/>
      <c r="T118" s="110"/>
      <c r="U118" s="109"/>
      <c r="V118" s="109"/>
      <c r="W118" s="16"/>
      <c r="X118" s="8"/>
    </row>
    <row r="119" spans="1:24" outlineLevel="1" x14ac:dyDescent="0.35">
      <c r="A119" s="169"/>
      <c r="B119" s="7"/>
      <c r="C119" s="17"/>
      <c r="D119" s="17"/>
      <c r="E119" s="17"/>
      <c r="F119" s="17"/>
      <c r="G119" s="143"/>
      <c r="H119" s="17"/>
      <c r="I119" s="17"/>
      <c r="J119" s="23" t="s">
        <v>738</v>
      </c>
      <c r="K119" s="23" t="s">
        <v>370</v>
      </c>
      <c r="L119" s="23" t="s">
        <v>131</v>
      </c>
      <c r="M119" s="23" t="s">
        <v>132</v>
      </c>
      <c r="N119" s="23" t="s">
        <v>133</v>
      </c>
      <c r="O119" s="23" t="s">
        <v>134</v>
      </c>
      <c r="P119" s="23" t="s">
        <v>135</v>
      </c>
      <c r="Q119" s="23" t="s">
        <v>136</v>
      </c>
      <c r="R119" s="23" t="s">
        <v>137</v>
      </c>
      <c r="S119" s="23" t="s">
        <v>138</v>
      </c>
      <c r="T119" s="23" t="s">
        <v>139</v>
      </c>
      <c r="U119" s="23"/>
      <c r="V119" s="22"/>
      <c r="W119" s="16"/>
      <c r="X119" s="8"/>
    </row>
    <row r="120" spans="1:24" x14ac:dyDescent="0.35">
      <c r="A120" s="169"/>
      <c r="B120" s="7"/>
      <c r="C120" s="17"/>
      <c r="D120" s="17"/>
      <c r="E120" s="17"/>
      <c r="F120" s="17"/>
      <c r="G120" s="46" t="s">
        <v>440</v>
      </c>
      <c r="H120" s="17"/>
      <c r="I120" s="17"/>
      <c r="J120" s="23"/>
      <c r="K120" s="23" t="s">
        <v>440</v>
      </c>
      <c r="L120" s="23" t="s">
        <v>440</v>
      </c>
      <c r="M120" s="23" t="s">
        <v>440</v>
      </c>
      <c r="N120" s="23" t="s">
        <v>440</v>
      </c>
      <c r="O120" s="23" t="s">
        <v>440</v>
      </c>
      <c r="P120" s="23" t="s">
        <v>440</v>
      </c>
      <c r="Q120" s="23" t="s">
        <v>440</v>
      </c>
      <c r="R120" s="23" t="s">
        <v>440</v>
      </c>
      <c r="S120" s="23" t="s">
        <v>440</v>
      </c>
      <c r="T120" s="23" t="s">
        <v>440</v>
      </c>
      <c r="U120" s="23"/>
      <c r="V120" s="22"/>
      <c r="W120" s="16"/>
      <c r="X120" s="8"/>
    </row>
    <row r="121" spans="1:24" outlineLevel="1" x14ac:dyDescent="0.35">
      <c r="A121" s="169"/>
      <c r="B121" s="7"/>
      <c r="C121" s="17"/>
      <c r="D121" s="17"/>
      <c r="E121" s="17"/>
      <c r="F121" s="26"/>
      <c r="G121" s="26"/>
      <c r="H121" s="26"/>
      <c r="I121" s="655" t="str">
        <f t="shared" ref="I121:I128" si="4">G21</f>
        <v>b</v>
      </c>
      <c r="J121" s="604"/>
      <c r="K121" s="244">
        <v>0.81</v>
      </c>
      <c r="L121" s="244">
        <v>0.81</v>
      </c>
      <c r="M121" s="244">
        <v>0.81</v>
      </c>
      <c r="N121" s="244">
        <v>0.81</v>
      </c>
      <c r="O121" s="244">
        <v>0.81</v>
      </c>
      <c r="P121" s="244">
        <v>0.81</v>
      </c>
      <c r="Q121" s="244">
        <v>0.81</v>
      </c>
      <c r="R121" s="244">
        <v>0.81</v>
      </c>
      <c r="S121" s="244">
        <v>0.81</v>
      </c>
      <c r="T121" s="244">
        <v>0.81</v>
      </c>
      <c r="U121" s="28"/>
      <c r="V121" s="30"/>
      <c r="W121" s="16"/>
      <c r="X121" s="8"/>
    </row>
    <row r="122" spans="1:24" outlineLevel="1" x14ac:dyDescent="0.35">
      <c r="A122" s="169"/>
      <c r="B122" s="7"/>
      <c r="C122" s="17"/>
      <c r="D122" s="17"/>
      <c r="E122" s="17"/>
      <c r="F122" s="26"/>
      <c r="G122" s="91"/>
      <c r="H122" s="91"/>
      <c r="I122" s="655" t="str">
        <f t="shared" si="4"/>
        <v>bd</v>
      </c>
      <c r="J122" s="604"/>
      <c r="K122" s="244">
        <v>0.81</v>
      </c>
      <c r="L122" s="244">
        <v>0.81</v>
      </c>
      <c r="M122" s="244">
        <v>0.81</v>
      </c>
      <c r="N122" s="244">
        <v>0.81</v>
      </c>
      <c r="O122" s="244">
        <v>0.81</v>
      </c>
      <c r="P122" s="244">
        <v>0.81</v>
      </c>
      <c r="Q122" s="244">
        <v>0.81</v>
      </c>
      <c r="R122" s="244">
        <v>0.81</v>
      </c>
      <c r="S122" s="244">
        <v>0.81</v>
      </c>
      <c r="T122" s="244">
        <v>0.81</v>
      </c>
      <c r="U122" s="89"/>
      <c r="V122" s="30"/>
      <c r="W122" s="16"/>
      <c r="X122" s="8"/>
    </row>
    <row r="123" spans="1:24" outlineLevel="1" x14ac:dyDescent="0.35">
      <c r="A123" s="169"/>
      <c r="B123" s="7"/>
      <c r="C123" s="17"/>
      <c r="D123" s="17"/>
      <c r="E123" s="17"/>
      <c r="F123" s="26"/>
      <c r="G123" s="91"/>
      <c r="H123" s="91"/>
      <c r="I123" s="655" t="str">
        <f t="shared" si="4"/>
        <v>f</v>
      </c>
      <c r="J123" s="606"/>
      <c r="K123" s="244">
        <v>0.81</v>
      </c>
      <c r="L123" s="244">
        <v>0.81</v>
      </c>
      <c r="M123" s="244">
        <v>0.81</v>
      </c>
      <c r="N123" s="244">
        <v>0.81</v>
      </c>
      <c r="O123" s="244">
        <v>0.81</v>
      </c>
      <c r="P123" s="244">
        <v>0.81</v>
      </c>
      <c r="Q123" s="244">
        <v>0.81</v>
      </c>
      <c r="R123" s="244">
        <v>0.81</v>
      </c>
      <c r="S123" s="244">
        <v>0.81</v>
      </c>
      <c r="T123" s="244">
        <v>0.81</v>
      </c>
      <c r="U123" s="89"/>
      <c r="V123" s="30"/>
      <c r="W123" s="16"/>
      <c r="X123" s="8"/>
    </row>
    <row r="124" spans="1:24" outlineLevel="1" x14ac:dyDescent="0.35">
      <c r="A124" s="169"/>
      <c r="B124" s="7"/>
      <c r="C124" s="17"/>
      <c r="D124" s="17"/>
      <c r="E124" s="17"/>
      <c r="F124" s="26"/>
      <c r="G124" s="91"/>
      <c r="H124" s="91"/>
      <c r="I124" s="655" t="str">
        <f t="shared" si="4"/>
        <v>h</v>
      </c>
      <c r="J124" s="606"/>
      <c r="K124" s="244">
        <v>0.81</v>
      </c>
      <c r="L124" s="244">
        <v>0.81</v>
      </c>
      <c r="M124" s="244">
        <v>0.81</v>
      </c>
      <c r="N124" s="244">
        <v>0.81</v>
      </c>
      <c r="O124" s="244">
        <v>0.81</v>
      </c>
      <c r="P124" s="244">
        <v>0.81</v>
      </c>
      <c r="Q124" s="244">
        <v>0.81</v>
      </c>
      <c r="R124" s="244">
        <v>0.81</v>
      </c>
      <c r="S124" s="244">
        <v>0.81</v>
      </c>
      <c r="T124" s="244">
        <v>0.81</v>
      </c>
      <c r="U124" s="89"/>
      <c r="V124" s="30"/>
      <c r="W124" s="16"/>
      <c r="X124" s="8"/>
    </row>
    <row r="125" spans="1:24" outlineLevel="1" x14ac:dyDescent="0.35">
      <c r="A125" s="169"/>
      <c r="B125" s="7"/>
      <c r="C125" s="17"/>
      <c r="D125" s="17"/>
      <c r="E125" s="17"/>
      <c r="F125" s="26"/>
      <c r="G125" s="91"/>
      <c r="H125" s="91"/>
      <c r="I125" s="655" t="str">
        <f t="shared" si="4"/>
        <v>i</v>
      </c>
      <c r="J125" s="606"/>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4"/>
        <v>k</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4"/>
        <v>l</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4"/>
        <v>ms</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ref="I129:I138" si="5">G29</f>
        <v>o</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5"/>
        <v>od</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5"/>
        <v>of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si="5"/>
        <v>r</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si="5"/>
        <v>rd</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5"/>
        <v>v</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5"/>
        <v>w</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5"/>
        <v>wd</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5"/>
        <v>z</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5"/>
        <v>zd</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17"/>
      <c r="G139" s="17"/>
      <c r="H139" s="17"/>
      <c r="I139" s="17"/>
      <c r="J139" s="17"/>
      <c r="K139" s="17"/>
      <c r="L139" s="17"/>
      <c r="M139" s="17"/>
      <c r="N139" s="17"/>
      <c r="O139" s="17"/>
      <c r="P139" s="17"/>
      <c r="Q139" s="17"/>
      <c r="R139" s="17"/>
      <c r="S139" s="17"/>
      <c r="T139" s="17"/>
      <c r="U139" s="17"/>
      <c r="V139" s="17"/>
      <c r="W139" s="16"/>
      <c r="X139" s="8"/>
    </row>
    <row r="140" spans="1:54" s="107" customFormat="1" ht="13.4" customHeight="1" x14ac:dyDescent="0.35">
      <c r="A140" s="105"/>
      <c r="B140" s="96"/>
      <c r="C140" s="17"/>
      <c r="D140" s="17"/>
      <c r="E140" s="17"/>
      <c r="F140" s="17"/>
      <c r="G140" s="614" t="s">
        <v>915</v>
      </c>
      <c r="H140" s="23"/>
      <c r="I140" s="23"/>
      <c r="J140" s="23"/>
      <c r="K140" s="116"/>
      <c r="L140" s="599"/>
      <c r="M140" s="23"/>
      <c r="N140" s="23"/>
      <c r="O140" s="23"/>
      <c r="P140" s="23"/>
      <c r="Q140" s="23"/>
      <c r="R140" s="23"/>
      <c r="S140" s="23"/>
      <c r="T140" s="23"/>
      <c r="U140" s="23"/>
      <c r="V140" s="23"/>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7" customFormat="1" ht="13.4" customHeight="1" outlineLevel="1" x14ac:dyDescent="0.35">
      <c r="A141" s="105"/>
      <c r="B141" s="96"/>
      <c r="C141" s="17"/>
      <c r="D141" s="17"/>
      <c r="E141" s="17"/>
      <c r="F141" s="13"/>
      <c r="G141" s="150"/>
      <c r="H141" s="151"/>
      <c r="J141" s="123" t="s">
        <v>914</v>
      </c>
      <c r="K141" s="518"/>
      <c r="L141" s="223">
        <v>0.5</v>
      </c>
      <c r="M141" s="87"/>
      <c r="N141" s="87"/>
      <c r="O141" s="87"/>
      <c r="P141" s="87"/>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7" customFormat="1" ht="13.4" customHeight="1" outlineLevel="1" x14ac:dyDescent="0.35">
      <c r="A142" s="105"/>
      <c r="B142" s="96"/>
      <c r="C142" s="17"/>
      <c r="D142" s="17"/>
      <c r="E142" s="17"/>
      <c r="F142" s="13"/>
      <c r="G142" s="15"/>
      <c r="H142" s="150"/>
      <c r="I142" s="616"/>
      <c r="J142" s="616"/>
      <c r="K142" s="617"/>
      <c r="L142" s="617"/>
      <c r="M142" s="616"/>
      <c r="N142" s="616"/>
      <c r="O142" s="616"/>
      <c r="P142" s="616"/>
      <c r="Q142" s="87"/>
      <c r="R142" s="87"/>
      <c r="S142" s="87"/>
      <c r="T142" s="87"/>
      <c r="U142" s="87"/>
      <c r="V142" s="87"/>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7" customFormat="1" ht="13.4" customHeight="1" outlineLevel="1" x14ac:dyDescent="0.35">
      <c r="A143" s="105"/>
      <c r="B143" s="96"/>
      <c r="C143" s="17"/>
      <c r="D143" s="17"/>
      <c r="E143" s="17"/>
      <c r="F143" s="13"/>
      <c r="G143" s="81" t="s">
        <v>734</v>
      </c>
      <c r="H143" s="86"/>
      <c r="I143" s="86"/>
      <c r="J143" s="86"/>
      <c r="K143" s="86"/>
      <c r="L143" s="86"/>
      <c r="M143" s="86"/>
      <c r="N143" s="86"/>
      <c r="O143" s="86"/>
      <c r="P143" s="86"/>
      <c r="Q143" s="92"/>
      <c r="R143" s="92"/>
      <c r="S143" s="92"/>
      <c r="T143" s="92"/>
      <c r="U143" s="92"/>
      <c r="V143" s="92"/>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7" customFormat="1" ht="4.5" customHeight="1" outlineLevel="1" x14ac:dyDescent="0.35">
      <c r="A144" s="105"/>
      <c r="B144" s="96"/>
      <c r="C144" s="12" t="s">
        <v>115</v>
      </c>
      <c r="D144" s="17"/>
      <c r="E144" s="17"/>
      <c r="F144" s="13"/>
      <c r="G144" s="92"/>
      <c r="H144" s="92"/>
      <c r="I144" s="92"/>
      <c r="J144" s="92"/>
      <c r="K144" s="92"/>
      <c r="L144" s="92"/>
      <c r="M144" s="92"/>
      <c r="N144" s="92"/>
      <c r="O144" s="92"/>
      <c r="P144" s="92"/>
      <c r="Q144" s="92"/>
      <c r="R144" s="92"/>
      <c r="S144" s="92"/>
      <c r="T144" s="92"/>
      <c r="U144" s="92"/>
      <c r="V144" s="92"/>
      <c r="W144" s="93"/>
      <c r="X144" s="8"/>
      <c r="AC144"/>
      <c r="AD144"/>
      <c r="AE144"/>
      <c r="AF144"/>
      <c r="AG144"/>
      <c r="AH144"/>
      <c r="AI144"/>
      <c r="AJ144"/>
      <c r="AK144"/>
      <c r="AL144"/>
      <c r="AM144"/>
      <c r="AN144"/>
      <c r="AO144"/>
      <c r="AP144"/>
      <c r="AQ144"/>
      <c r="AR144"/>
      <c r="AS144"/>
      <c r="AT144"/>
      <c r="AU144"/>
      <c r="AV144"/>
      <c r="AW144"/>
      <c r="AX144"/>
      <c r="AY144"/>
      <c r="AZ144"/>
      <c r="BA144"/>
      <c r="BB144"/>
    </row>
    <row r="145" spans="1:24" x14ac:dyDescent="0.35">
      <c r="A145" s="169"/>
      <c r="B145" s="7"/>
      <c r="C145" s="17"/>
      <c r="D145" s="17"/>
      <c r="E145" s="17"/>
      <c r="F145" s="17"/>
      <c r="G145" s="53" t="s">
        <v>919</v>
      </c>
      <c r="H145" s="17"/>
      <c r="I145" s="17"/>
      <c r="J145" s="17"/>
      <c r="K145" s="17"/>
      <c r="L145" s="22"/>
      <c r="M145" s="22"/>
      <c r="N145" s="22"/>
      <c r="O145" s="22"/>
      <c r="P145" s="22"/>
      <c r="Q145" s="22"/>
      <c r="R145" s="22"/>
      <c r="S145" s="22"/>
      <c r="T145" s="22"/>
      <c r="U145" s="22"/>
      <c r="V145" s="22"/>
      <c r="W145" s="16"/>
      <c r="X145" s="8"/>
    </row>
    <row r="146" spans="1:24" outlineLevel="1" x14ac:dyDescent="0.35">
      <c r="A146" s="169"/>
      <c r="B146" s="7"/>
      <c r="C146" s="17"/>
      <c r="D146" s="17"/>
      <c r="E146" s="17"/>
      <c r="F146" s="26"/>
      <c r="G146" s="26"/>
      <c r="H146" s="26"/>
      <c r="I146" s="26"/>
      <c r="J146" s="26"/>
      <c r="K146" s="28"/>
      <c r="L146" s="28"/>
      <c r="M146" s="28"/>
      <c r="N146" s="28"/>
      <c r="O146" s="28"/>
      <c r="P146" s="28"/>
      <c r="Q146" s="28"/>
      <c r="R146" s="28"/>
      <c r="S146" s="28"/>
      <c r="T146" s="28"/>
      <c r="U146" s="28"/>
      <c r="V146" s="30"/>
      <c r="W146" s="16"/>
      <c r="X146" s="8"/>
    </row>
    <row r="147" spans="1:24" outlineLevel="1" x14ac:dyDescent="0.35">
      <c r="A147" s="169"/>
      <c r="B147" s="7"/>
      <c r="C147" s="17"/>
      <c r="D147" s="17"/>
      <c r="E147" s="17"/>
      <c r="F147" s="26"/>
      <c r="G147" s="26"/>
      <c r="H147" s="26"/>
      <c r="I147" s="655" t="str">
        <f t="shared" ref="I147:I154" si="6">G21</f>
        <v>b</v>
      </c>
      <c r="J147" s="244">
        <v>0.1</v>
      </c>
      <c r="L147" s="28"/>
      <c r="M147" s="28"/>
      <c r="N147" s="28"/>
      <c r="O147" s="28"/>
      <c r="P147" s="28"/>
      <c r="Q147" s="28"/>
      <c r="R147" s="28"/>
      <c r="S147" s="28"/>
      <c r="T147" s="28"/>
      <c r="U147" s="28"/>
      <c r="V147" s="30"/>
      <c r="W147" s="16"/>
      <c r="X147" s="8"/>
    </row>
    <row r="148" spans="1:24" outlineLevel="1" x14ac:dyDescent="0.35">
      <c r="A148" s="169"/>
      <c r="B148" s="7"/>
      <c r="C148" s="17"/>
      <c r="D148" s="17"/>
      <c r="E148" s="17"/>
      <c r="F148" s="26"/>
      <c r="G148" s="91"/>
      <c r="H148" s="91"/>
      <c r="I148" s="655" t="str">
        <f t="shared" si="6"/>
        <v>bd</v>
      </c>
      <c r="J148" s="244">
        <v>0.1</v>
      </c>
      <c r="L148" s="89"/>
      <c r="M148" s="89"/>
      <c r="N148" s="89"/>
      <c r="O148" s="89"/>
      <c r="P148" s="89"/>
      <c r="Q148" s="89"/>
      <c r="R148" s="89"/>
      <c r="S148" s="89"/>
      <c r="T148" s="89"/>
      <c r="U148" s="89"/>
      <c r="V148" s="30"/>
      <c r="W148" s="16"/>
      <c r="X148" s="8"/>
    </row>
    <row r="149" spans="1:24" outlineLevel="1" x14ac:dyDescent="0.35">
      <c r="A149" s="169"/>
      <c r="B149" s="7"/>
      <c r="C149" s="17"/>
      <c r="D149" s="17"/>
      <c r="E149" s="17"/>
      <c r="F149" s="26"/>
      <c r="G149" s="91"/>
      <c r="H149" s="91"/>
      <c r="I149" s="655" t="str">
        <f t="shared" si="6"/>
        <v>f</v>
      </c>
      <c r="J149" s="244">
        <v>0.1</v>
      </c>
      <c r="L149" s="89"/>
      <c r="M149" s="89"/>
      <c r="N149" s="89"/>
      <c r="O149" s="89"/>
      <c r="P149" s="89"/>
      <c r="Q149" s="89"/>
      <c r="R149" s="89"/>
      <c r="S149" s="89"/>
      <c r="T149" s="89"/>
      <c r="U149" s="89"/>
      <c r="V149" s="30"/>
      <c r="W149" s="16"/>
      <c r="X149" s="8"/>
    </row>
    <row r="150" spans="1:24" outlineLevel="1" x14ac:dyDescent="0.35">
      <c r="A150" s="169"/>
      <c r="B150" s="7"/>
      <c r="C150" s="17"/>
      <c r="D150" s="17"/>
      <c r="E150" s="17"/>
      <c r="F150" s="26"/>
      <c r="G150" s="91"/>
      <c r="H150" s="91"/>
      <c r="I150" s="655" t="str">
        <f t="shared" si="6"/>
        <v>h</v>
      </c>
      <c r="J150" s="244">
        <v>0.1</v>
      </c>
      <c r="L150" s="89"/>
      <c r="M150" s="89"/>
      <c r="N150" s="89"/>
      <c r="O150" s="89"/>
      <c r="P150" s="89"/>
      <c r="Q150" s="89"/>
      <c r="R150" s="89"/>
      <c r="S150" s="89"/>
      <c r="T150" s="89"/>
      <c r="U150" s="89"/>
      <c r="V150" s="30"/>
      <c r="W150" s="16"/>
      <c r="X150" s="8"/>
    </row>
    <row r="151" spans="1:24" outlineLevel="1" x14ac:dyDescent="0.35">
      <c r="A151" s="169"/>
      <c r="B151" s="7"/>
      <c r="C151" s="17"/>
      <c r="D151" s="17"/>
      <c r="E151" s="17"/>
      <c r="F151" s="26"/>
      <c r="G151" s="91"/>
      <c r="H151" s="91"/>
      <c r="I151" s="655" t="str">
        <f t="shared" si="6"/>
        <v>i</v>
      </c>
      <c r="J151" s="244">
        <v>0.1</v>
      </c>
      <c r="L151" s="89"/>
      <c r="M151" s="89"/>
      <c r="N151" s="89"/>
      <c r="O151" s="89"/>
      <c r="P151" s="89"/>
      <c r="Q151" s="89"/>
      <c r="R151" s="89"/>
      <c r="S151" s="89"/>
      <c r="T151" s="89"/>
      <c r="U151" s="89"/>
      <c r="V151" s="30"/>
      <c r="W151" s="16"/>
      <c r="X151" s="8"/>
    </row>
    <row r="152" spans="1:24" outlineLevel="1" x14ac:dyDescent="0.35">
      <c r="A152" s="169"/>
      <c r="B152" s="7"/>
      <c r="C152" s="17"/>
      <c r="D152" s="17"/>
      <c r="E152" s="17"/>
      <c r="F152" s="26"/>
      <c r="G152" s="91"/>
      <c r="H152" s="91"/>
      <c r="I152" s="655" t="str">
        <f t="shared" si="6"/>
        <v>k</v>
      </c>
      <c r="J152" s="244">
        <v>0.1</v>
      </c>
      <c r="L152" s="89"/>
      <c r="M152" s="89"/>
      <c r="N152" s="89"/>
      <c r="O152" s="89"/>
      <c r="P152" s="89"/>
      <c r="Q152" s="89"/>
      <c r="R152" s="89"/>
      <c r="S152" s="89"/>
      <c r="T152" s="89"/>
      <c r="U152" s="89"/>
      <c r="V152" s="30"/>
      <c r="W152" s="16"/>
      <c r="X152" s="8"/>
    </row>
    <row r="153" spans="1:24" outlineLevel="1" x14ac:dyDescent="0.35">
      <c r="A153" s="169"/>
      <c r="B153" s="7"/>
      <c r="C153" s="17"/>
      <c r="D153" s="17"/>
      <c r="E153" s="17"/>
      <c r="F153" s="26"/>
      <c r="G153" s="91"/>
      <c r="H153" s="91"/>
      <c r="I153" s="655" t="str">
        <f t="shared" si="6"/>
        <v>l</v>
      </c>
      <c r="J153" s="244">
        <v>0.1</v>
      </c>
      <c r="L153" s="89"/>
      <c r="M153" s="89"/>
      <c r="N153" s="89"/>
      <c r="O153" s="89"/>
      <c r="P153" s="89"/>
      <c r="Q153" s="89"/>
      <c r="R153" s="89"/>
      <c r="S153" s="89"/>
      <c r="T153" s="89"/>
      <c r="U153" s="89"/>
      <c r="V153" s="30"/>
      <c r="W153" s="16"/>
      <c r="X153" s="8"/>
    </row>
    <row r="154" spans="1:24" outlineLevel="1" x14ac:dyDescent="0.35">
      <c r="A154" s="169"/>
      <c r="B154" s="7"/>
      <c r="C154" s="17"/>
      <c r="D154" s="17"/>
      <c r="E154" s="17"/>
      <c r="F154" s="26"/>
      <c r="G154" s="91"/>
      <c r="H154" s="91"/>
      <c r="I154" s="655" t="str">
        <f t="shared" si="6"/>
        <v>ms</v>
      </c>
      <c r="J154" s="244">
        <v>0.1</v>
      </c>
      <c r="L154" s="89"/>
      <c r="M154" s="89"/>
      <c r="N154" s="89"/>
      <c r="O154" s="89"/>
      <c r="P154" s="89"/>
      <c r="Q154" s="89"/>
      <c r="R154" s="89"/>
      <c r="S154" s="89"/>
      <c r="T154" s="89"/>
      <c r="U154" s="89"/>
      <c r="V154" s="30"/>
      <c r="W154" s="16"/>
      <c r="X154" s="8"/>
    </row>
    <row r="155" spans="1:24" outlineLevel="1" x14ac:dyDescent="0.35">
      <c r="A155" s="169"/>
      <c r="B155" s="7"/>
      <c r="C155" s="17"/>
      <c r="D155" s="17"/>
      <c r="E155" s="17"/>
      <c r="F155" s="26"/>
      <c r="G155" s="91"/>
      <c r="H155" s="91"/>
      <c r="I155" s="655" t="str">
        <f t="shared" ref="I155:I164" si="7">G29</f>
        <v>o</v>
      </c>
      <c r="J155" s="244">
        <v>0.1</v>
      </c>
      <c r="L155" s="89"/>
      <c r="M155" s="89"/>
      <c r="N155" s="89"/>
      <c r="O155" s="89"/>
      <c r="P155" s="89"/>
      <c r="Q155" s="89"/>
      <c r="R155" s="89"/>
      <c r="S155" s="89"/>
      <c r="T155" s="89"/>
      <c r="U155" s="89"/>
      <c r="V155" s="30"/>
      <c r="W155" s="16"/>
      <c r="X155" s="8"/>
    </row>
    <row r="156" spans="1:24" outlineLevel="1" x14ac:dyDescent="0.35">
      <c r="A156" s="169"/>
      <c r="B156" s="7"/>
      <c r="C156" s="17"/>
      <c r="D156" s="17"/>
      <c r="E156" s="17"/>
      <c r="F156" s="26"/>
      <c r="G156" s="91"/>
      <c r="H156" s="91"/>
      <c r="I156" s="655" t="str">
        <f t="shared" si="7"/>
        <v>od</v>
      </c>
      <c r="J156" s="244">
        <v>0.1</v>
      </c>
      <c r="L156" s="89"/>
      <c r="M156" s="89"/>
      <c r="N156" s="89"/>
      <c r="O156" s="89"/>
      <c r="P156" s="89"/>
      <c r="Q156" s="89"/>
      <c r="R156" s="89"/>
      <c r="S156" s="89"/>
      <c r="T156" s="89"/>
      <c r="U156" s="89"/>
      <c r="V156" s="30"/>
      <c r="W156" s="16"/>
      <c r="X156" s="8"/>
    </row>
    <row r="157" spans="1:24" outlineLevel="1" x14ac:dyDescent="0.35">
      <c r="A157" s="169"/>
      <c r="B157" s="7"/>
      <c r="C157" s="17"/>
      <c r="D157" s="17"/>
      <c r="E157" s="17"/>
      <c r="F157" s="26"/>
      <c r="G157" s="91"/>
      <c r="H157" s="91"/>
      <c r="I157" s="655" t="str">
        <f t="shared" si="7"/>
        <v>of</v>
      </c>
      <c r="J157" s="244">
        <v>0.1</v>
      </c>
      <c r="L157" s="89"/>
      <c r="M157" s="89"/>
      <c r="N157" s="89"/>
      <c r="O157" s="89"/>
      <c r="P157" s="89"/>
      <c r="Q157" s="89"/>
      <c r="R157" s="89"/>
      <c r="S157" s="89"/>
      <c r="T157" s="89"/>
      <c r="U157" s="89"/>
      <c r="V157" s="30"/>
      <c r="W157" s="16"/>
      <c r="X157" s="8"/>
    </row>
    <row r="158" spans="1:24" outlineLevel="1" x14ac:dyDescent="0.35">
      <c r="A158" s="169"/>
      <c r="B158" s="7"/>
      <c r="C158" s="17"/>
      <c r="D158" s="17"/>
      <c r="E158" s="17"/>
      <c r="F158" s="26"/>
      <c r="G158" s="91"/>
      <c r="H158" s="91"/>
      <c r="I158" s="655" t="str">
        <f t="shared" si="7"/>
        <v>r</v>
      </c>
      <c r="J158" s="244">
        <v>0.1</v>
      </c>
      <c r="L158" s="89"/>
      <c r="M158" s="89"/>
      <c r="N158" s="89"/>
      <c r="O158" s="89"/>
      <c r="P158" s="89"/>
      <c r="Q158" s="89"/>
      <c r="R158" s="89"/>
      <c r="S158" s="89"/>
      <c r="T158" s="89"/>
      <c r="U158" s="89"/>
      <c r="V158" s="30"/>
      <c r="W158" s="16"/>
      <c r="X158" s="8"/>
    </row>
    <row r="159" spans="1:24" outlineLevel="1" x14ac:dyDescent="0.35">
      <c r="A159" s="169"/>
      <c r="B159" s="7"/>
      <c r="C159" s="17"/>
      <c r="D159" s="17"/>
      <c r="E159" s="17"/>
      <c r="F159" s="26"/>
      <c r="G159" s="91"/>
      <c r="H159" s="91"/>
      <c r="I159" s="655" t="str">
        <f t="shared" si="7"/>
        <v>rd</v>
      </c>
      <c r="J159" s="244">
        <v>0.1</v>
      </c>
      <c r="L159" s="89"/>
      <c r="M159" s="89"/>
      <c r="N159" s="89"/>
      <c r="O159" s="89"/>
      <c r="P159" s="89"/>
      <c r="Q159" s="89"/>
      <c r="R159" s="89"/>
      <c r="S159" s="89"/>
      <c r="T159" s="89"/>
      <c r="U159" s="89"/>
      <c r="V159" s="30"/>
      <c r="W159" s="16"/>
      <c r="X159" s="8"/>
    </row>
    <row r="160" spans="1:24" outlineLevel="1" x14ac:dyDescent="0.35">
      <c r="A160" s="169"/>
      <c r="B160" s="7"/>
      <c r="C160" s="17"/>
      <c r="D160" s="17"/>
      <c r="E160" s="17"/>
      <c r="F160" s="26"/>
      <c r="G160" s="91"/>
      <c r="H160" s="91"/>
      <c r="I160" s="655" t="str">
        <f t="shared" si="7"/>
        <v>v</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7"/>
        <v>w</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7"/>
        <v>wd</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7"/>
        <v>z</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7"/>
        <v>zd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91"/>
      <c r="J165" s="115"/>
      <c r="K165" s="115"/>
      <c r="L165" s="115"/>
      <c r="M165" s="115"/>
      <c r="N165" s="115"/>
      <c r="O165" s="115"/>
      <c r="P165" s="115"/>
      <c r="Q165" s="115"/>
      <c r="R165" s="115"/>
      <c r="S165" s="115"/>
      <c r="T165" s="115"/>
      <c r="U165" s="115"/>
      <c r="V165" s="30"/>
      <c r="W165" s="16"/>
      <c r="X165" s="8"/>
    </row>
    <row r="166" spans="1:24" outlineLevel="1" x14ac:dyDescent="0.35">
      <c r="A166" s="169"/>
      <c r="B166" s="7"/>
      <c r="C166" s="17"/>
      <c r="D166" s="17"/>
      <c r="E166" s="17"/>
      <c r="F166" s="36"/>
      <c r="G166" s="37"/>
      <c r="H166" s="37"/>
      <c r="I166" s="37"/>
      <c r="J166" s="38"/>
      <c r="K166" s="38"/>
      <c r="L166" s="38"/>
      <c r="M166" s="38"/>
      <c r="N166" s="38"/>
      <c r="O166" s="38"/>
      <c r="P166" s="38"/>
      <c r="Q166" s="38"/>
      <c r="R166" s="38"/>
      <c r="S166" s="38"/>
      <c r="T166" s="38"/>
      <c r="U166" s="38"/>
      <c r="V166" s="30"/>
      <c r="W166" s="16"/>
      <c r="X166" s="8"/>
    </row>
    <row r="167" spans="1:24" outlineLevel="1" x14ac:dyDescent="0.35">
      <c r="A167" s="169"/>
      <c r="B167" s="7"/>
      <c r="C167" s="39"/>
      <c r="D167" s="39"/>
      <c r="E167" s="39"/>
      <c r="F167" s="39"/>
      <c r="G167" s="40" t="str">
        <f>G115</f>
        <v>GRAZING CROPS - QUALITY AND WASTAGE</v>
      </c>
      <c r="H167" s="39"/>
      <c r="I167" s="39"/>
      <c r="J167" s="39"/>
      <c r="K167" s="39"/>
      <c r="L167" s="39"/>
      <c r="M167" s="39"/>
      <c r="N167" s="39"/>
      <c r="O167" s="39"/>
      <c r="P167" s="39"/>
      <c r="Q167" s="39"/>
      <c r="R167" s="39"/>
      <c r="S167" s="39"/>
      <c r="T167" s="94"/>
      <c r="U167" s="94"/>
      <c r="V167" s="94"/>
      <c r="W167" s="41" t="s">
        <v>117</v>
      </c>
      <c r="X167" s="8"/>
    </row>
    <row r="168" spans="1:24" outlineLevel="1" x14ac:dyDescent="0.35">
      <c r="A168" s="169"/>
      <c r="B168" s="7"/>
      <c r="C168" s="7"/>
      <c r="D168" s="7"/>
      <c r="E168" s="7"/>
      <c r="F168" s="8"/>
      <c r="G168" s="8"/>
      <c r="H168" s="8"/>
      <c r="I168" s="8"/>
      <c r="J168" s="8"/>
      <c r="K168" s="8"/>
      <c r="L168" s="8"/>
      <c r="M168" s="8"/>
      <c r="N168" s="8"/>
      <c r="O168" s="8"/>
      <c r="P168" s="8"/>
      <c r="Q168" s="8"/>
      <c r="R168" s="8"/>
      <c r="S168" s="8"/>
      <c r="T168" s="8"/>
      <c r="U168" s="8"/>
      <c r="V168" s="8"/>
      <c r="W168" s="8"/>
      <c r="X168" s="8"/>
    </row>
    <row r="169" spans="1:24" ht="4.5" customHeight="1" thickBot="1" x14ac:dyDescent="0.4">
      <c r="A169" s="169"/>
      <c r="B169" s="7"/>
      <c r="C169" s="7"/>
      <c r="D169" s="7"/>
      <c r="E169" s="7"/>
      <c r="F169" s="7"/>
      <c r="G169" s="7"/>
      <c r="H169" s="7"/>
      <c r="I169" s="7"/>
      <c r="J169" s="7"/>
      <c r="K169" s="7"/>
      <c r="L169" s="7"/>
      <c r="M169" s="7"/>
      <c r="N169" s="7"/>
      <c r="O169" s="7"/>
      <c r="P169" s="7"/>
      <c r="Q169" s="7"/>
      <c r="R169" s="7"/>
      <c r="S169" s="7"/>
      <c r="T169" s="7"/>
      <c r="U169" s="7"/>
      <c r="V169" s="7"/>
      <c r="W169" s="7"/>
      <c r="X169" s="7"/>
    </row>
    <row r="170" spans="1:24" ht="4.5" customHeight="1" x14ac:dyDescent="0.35">
      <c r="A170" s="169"/>
      <c r="B170" s="7"/>
      <c r="C170" s="9" t="s">
        <v>0</v>
      </c>
      <c r="D170" s="9" t="e">
        <f>SUM(#REF!)</f>
        <v>#REF!</v>
      </c>
      <c r="E170" s="9"/>
      <c r="F170" s="9"/>
      <c r="G170" s="9"/>
      <c r="H170" s="9"/>
      <c r="I170" s="9"/>
      <c r="J170" s="9"/>
      <c r="K170" s="10"/>
      <c r="L170" s="10"/>
      <c r="M170" s="10"/>
      <c r="N170" s="10"/>
      <c r="O170" s="10"/>
      <c r="P170" s="10"/>
      <c r="Q170" s="10"/>
      <c r="R170" s="10"/>
      <c r="S170" s="10"/>
      <c r="T170" s="10"/>
      <c r="U170" s="10"/>
      <c r="V170" s="10"/>
      <c r="W170" s="11"/>
      <c r="X170" s="8"/>
    </row>
    <row r="171" spans="1:24" x14ac:dyDescent="0.35">
      <c r="A171" s="169"/>
      <c r="B171" s="7"/>
      <c r="C171" s="12"/>
      <c r="D171" s="12">
        <v>0</v>
      </c>
      <c r="E171" s="12" t="s">
        <v>1</v>
      </c>
      <c r="F171" s="13"/>
      <c r="G171" s="14" t="s">
        <v>907</v>
      </c>
      <c r="H171" s="13"/>
      <c r="I171" s="13"/>
      <c r="J171" s="13"/>
      <c r="K171" s="13"/>
      <c r="L171" s="13"/>
      <c r="M171" s="13"/>
      <c r="O171" s="13"/>
      <c r="P171" s="13"/>
      <c r="Q171" s="13"/>
      <c r="R171" s="13"/>
      <c r="S171" s="15"/>
      <c r="T171" s="75"/>
      <c r="U171" s="109"/>
      <c r="V171" s="109"/>
      <c r="W171" s="16"/>
      <c r="X171" s="8"/>
    </row>
    <row r="172" spans="1:24" outlineLevel="1" x14ac:dyDescent="0.35">
      <c r="A172" s="169"/>
      <c r="B172" s="7"/>
      <c r="C172" s="12"/>
      <c r="D172" s="12" t="b">
        <f>OR(ISNA(VLOOKUP(G171,Index_Table_Names,1,FALSE)),G171="")</f>
        <v>0</v>
      </c>
      <c r="E172" s="17"/>
      <c r="F172" s="13"/>
      <c r="G172" s="13" t="s">
        <v>905</v>
      </c>
      <c r="H172" s="75"/>
      <c r="I172" s="13"/>
      <c r="J172" s="13"/>
      <c r="L172" s="13"/>
      <c r="M172" s="13"/>
      <c r="O172" s="13"/>
      <c r="P172" s="13"/>
      <c r="Q172" s="13"/>
      <c r="R172" s="13"/>
      <c r="S172" s="15"/>
      <c r="T172" s="110"/>
      <c r="U172" s="109"/>
      <c r="V172" s="109"/>
      <c r="W172" s="16"/>
      <c r="X172" s="8"/>
    </row>
    <row r="173" spans="1:24" outlineLevel="1" x14ac:dyDescent="0.35">
      <c r="A173" s="169"/>
      <c r="B173" s="7"/>
      <c r="C173" s="17"/>
      <c r="D173" s="12" t="e">
        <f>(D171&lt;&gt;D170)</f>
        <v>#REF!</v>
      </c>
      <c r="E173" s="17"/>
      <c r="F173" s="13"/>
      <c r="G173" s="78">
        <v>37780.587162384261</v>
      </c>
      <c r="H173" s="75"/>
      <c r="I173" s="13"/>
      <c r="J173" s="13"/>
      <c r="K173" s="13"/>
      <c r="L173" s="608"/>
      <c r="O173" s="13"/>
      <c r="P173" s="13"/>
      <c r="Q173" s="13"/>
      <c r="R173" s="13"/>
      <c r="S173" s="15"/>
      <c r="T173" s="110"/>
      <c r="U173" s="109"/>
      <c r="V173" s="109"/>
      <c r="W173" s="16"/>
      <c r="X173" s="8"/>
    </row>
    <row r="174" spans="1:24" outlineLevel="1" x14ac:dyDescent="0.35">
      <c r="A174" s="169"/>
      <c r="B174" s="7"/>
      <c r="C174" s="17"/>
      <c r="D174" s="12"/>
      <c r="E174" s="17"/>
      <c r="F174" s="13"/>
      <c r="G174" s="78"/>
      <c r="H174" s="75"/>
      <c r="I174" s="13"/>
      <c r="J174" s="13"/>
      <c r="K174" s="13"/>
      <c r="L174" s="608"/>
      <c r="O174" s="13"/>
      <c r="P174" s="13"/>
      <c r="Q174" s="13"/>
      <c r="R174" s="13"/>
      <c r="S174" s="15"/>
      <c r="T174" s="110"/>
      <c r="U174" s="109"/>
      <c r="V174" s="109"/>
      <c r="W174" s="16"/>
      <c r="X174" s="8"/>
    </row>
    <row r="175" spans="1:24" x14ac:dyDescent="0.35">
      <c r="A175" s="169"/>
      <c r="B175" s="7"/>
      <c r="C175" s="17"/>
      <c r="D175" s="17"/>
      <c r="E175" s="17"/>
      <c r="F175" s="17"/>
      <c r="G175" s="53" t="s">
        <v>923</v>
      </c>
      <c r="H175" s="17"/>
      <c r="I175" s="17"/>
      <c r="J175" s="17"/>
      <c r="K175" s="17"/>
      <c r="L175" s="22"/>
      <c r="M175" s="22"/>
      <c r="N175" s="22"/>
      <c r="O175" s="22"/>
      <c r="P175" s="22"/>
      <c r="Q175" s="22"/>
      <c r="R175" s="22"/>
      <c r="S175" s="22"/>
      <c r="T175" s="22"/>
      <c r="U175" s="22"/>
      <c r="V175" s="22"/>
      <c r="W175" s="16"/>
      <c r="X175" s="8"/>
    </row>
    <row r="176" spans="1:24" outlineLevel="1" x14ac:dyDescent="0.35">
      <c r="A176" s="169"/>
      <c r="B176" s="7"/>
      <c r="C176" s="17"/>
      <c r="D176" s="17"/>
      <c r="E176" s="17"/>
      <c r="F176" s="17"/>
      <c r="G176" s="53"/>
      <c r="H176" s="17"/>
      <c r="I176" s="17"/>
      <c r="J176" s="17"/>
      <c r="K176" s="23" t="s">
        <v>370</v>
      </c>
      <c r="L176" s="22"/>
      <c r="M176" s="22"/>
      <c r="N176" s="22"/>
      <c r="O176" s="22"/>
      <c r="P176" s="22"/>
      <c r="Q176" s="22"/>
      <c r="R176" s="22"/>
      <c r="S176" s="22"/>
      <c r="T176" s="22"/>
      <c r="U176" s="22"/>
      <c r="V176" s="22"/>
      <c r="W176" s="16"/>
      <c r="X176" s="8"/>
    </row>
    <row r="177" spans="1:24" outlineLevel="1" x14ac:dyDescent="0.35">
      <c r="A177" s="169"/>
      <c r="B177" s="7"/>
      <c r="C177" s="17"/>
      <c r="D177" s="12"/>
      <c r="E177" s="17"/>
      <c r="F177" s="13"/>
      <c r="G177" s="78"/>
      <c r="H177" s="75"/>
      <c r="I177" s="13"/>
      <c r="J177" s="656" t="str">
        <f t="shared" ref="J177:J184" si="8">G21</f>
        <v>b</v>
      </c>
      <c r="K177" s="613">
        <v>0.35</v>
      </c>
      <c r="L177" s="109"/>
      <c r="M177" s="109"/>
      <c r="N177" s="109"/>
      <c r="O177" s="109"/>
      <c r="P177" s="109"/>
      <c r="Q177" s="109"/>
      <c r="R177" s="109"/>
      <c r="S177" s="109"/>
      <c r="T177" s="109"/>
      <c r="U177" s="109"/>
      <c r="V177" s="109"/>
      <c r="W177" s="16"/>
      <c r="X177" s="8"/>
    </row>
    <row r="178" spans="1:24" outlineLevel="1" x14ac:dyDescent="0.35">
      <c r="A178" s="169"/>
      <c r="B178" s="7"/>
      <c r="C178" s="17"/>
      <c r="D178" s="12"/>
      <c r="E178" s="17"/>
      <c r="F178" s="13"/>
      <c r="G178" s="78"/>
      <c r="H178" s="75"/>
      <c r="I178" s="13"/>
      <c r="J178" s="656" t="str">
        <f t="shared" si="8"/>
        <v>bd</v>
      </c>
      <c r="K178" s="613">
        <v>0.35</v>
      </c>
      <c r="L178" s="109"/>
      <c r="M178" s="109"/>
      <c r="N178" s="109"/>
      <c r="O178" s="109"/>
      <c r="P178" s="109"/>
      <c r="Q178" s="109"/>
      <c r="R178" s="109"/>
      <c r="S178" s="109"/>
      <c r="T178" s="109"/>
      <c r="U178" s="109"/>
      <c r="V178" s="109"/>
      <c r="W178" s="16"/>
      <c r="X178" s="8"/>
    </row>
    <row r="179" spans="1:24" outlineLevel="1" x14ac:dyDescent="0.35">
      <c r="A179" s="169"/>
      <c r="B179" s="7"/>
      <c r="C179" s="17"/>
      <c r="D179" s="12"/>
      <c r="E179" s="17"/>
      <c r="F179" s="13"/>
      <c r="G179" s="78"/>
      <c r="H179" s="75"/>
      <c r="I179" s="13"/>
      <c r="J179" s="656" t="str">
        <f t="shared" si="8"/>
        <v>f</v>
      </c>
      <c r="K179" s="613">
        <v>0.35</v>
      </c>
      <c r="L179" s="109"/>
      <c r="M179" s="109"/>
      <c r="N179" s="109"/>
      <c r="O179" s="109"/>
      <c r="P179" s="109"/>
      <c r="Q179" s="109"/>
      <c r="R179" s="109"/>
      <c r="S179" s="109"/>
      <c r="T179" s="109"/>
      <c r="U179" s="109"/>
      <c r="V179" s="109"/>
      <c r="W179" s="16"/>
      <c r="X179" s="8"/>
    </row>
    <row r="180" spans="1:24" outlineLevel="1" x14ac:dyDescent="0.35">
      <c r="A180" s="169"/>
      <c r="B180" s="7"/>
      <c r="C180" s="17"/>
      <c r="D180" s="12"/>
      <c r="E180" s="17"/>
      <c r="F180" s="13"/>
      <c r="G180" s="78"/>
      <c r="H180" s="75"/>
      <c r="I180" s="13"/>
      <c r="J180" s="656" t="str">
        <f t="shared" si="8"/>
        <v>h</v>
      </c>
      <c r="K180" s="613">
        <v>0.35</v>
      </c>
      <c r="L180" s="109"/>
      <c r="M180" s="109"/>
      <c r="N180" s="109"/>
      <c r="O180" s="109"/>
      <c r="P180" s="109"/>
      <c r="Q180" s="109"/>
      <c r="R180" s="109"/>
      <c r="S180" s="109"/>
      <c r="T180" s="109"/>
      <c r="U180" s="109"/>
      <c r="V180" s="109"/>
      <c r="W180" s="16"/>
      <c r="X180" s="8"/>
    </row>
    <row r="181" spans="1:24" outlineLevel="1" x14ac:dyDescent="0.35">
      <c r="A181" s="169"/>
      <c r="B181" s="7"/>
      <c r="C181" s="17"/>
      <c r="D181" s="12"/>
      <c r="E181" s="17"/>
      <c r="F181" s="13"/>
      <c r="G181" s="78"/>
      <c r="H181" s="75"/>
      <c r="I181" s="13"/>
      <c r="J181" s="656" t="str">
        <f t="shared" si="8"/>
        <v>i</v>
      </c>
      <c r="K181" s="613">
        <v>0.35</v>
      </c>
      <c r="L181" s="109"/>
      <c r="M181" s="109"/>
      <c r="N181" s="109"/>
      <c r="O181" s="109"/>
      <c r="P181" s="109"/>
      <c r="Q181" s="109"/>
      <c r="R181" s="109"/>
      <c r="S181" s="109"/>
      <c r="T181" s="109"/>
      <c r="U181" s="109"/>
      <c r="V181" s="109"/>
      <c r="W181" s="16"/>
      <c r="X181" s="8"/>
    </row>
    <row r="182" spans="1:24" outlineLevel="1" x14ac:dyDescent="0.35">
      <c r="A182" s="169"/>
      <c r="B182" s="7"/>
      <c r="C182" s="17"/>
      <c r="D182" s="12"/>
      <c r="E182" s="17"/>
      <c r="F182" s="13"/>
      <c r="G182" s="78"/>
      <c r="H182" s="75"/>
      <c r="I182" s="13"/>
      <c r="J182" s="656" t="str">
        <f t="shared" si="8"/>
        <v>k</v>
      </c>
      <c r="K182" s="613">
        <v>0.35</v>
      </c>
      <c r="L182" s="109"/>
      <c r="M182" s="109"/>
      <c r="N182" s="109"/>
      <c r="O182" s="109"/>
      <c r="P182" s="109"/>
      <c r="Q182" s="109"/>
      <c r="R182" s="109"/>
      <c r="S182" s="109"/>
      <c r="T182" s="109"/>
      <c r="U182" s="109"/>
      <c r="V182" s="109"/>
      <c r="W182" s="16"/>
      <c r="X182" s="8"/>
    </row>
    <row r="183" spans="1:24" outlineLevel="1" x14ac:dyDescent="0.35">
      <c r="A183" s="169"/>
      <c r="B183" s="7"/>
      <c r="C183" s="17"/>
      <c r="D183" s="12"/>
      <c r="E183" s="17"/>
      <c r="F183" s="13"/>
      <c r="G183" s="78"/>
      <c r="H183" s="75"/>
      <c r="I183" s="13"/>
      <c r="J183" s="656" t="str">
        <f t="shared" si="8"/>
        <v>l</v>
      </c>
      <c r="K183" s="613">
        <v>0.35</v>
      </c>
      <c r="L183" s="109"/>
      <c r="M183" s="109"/>
      <c r="N183" s="109"/>
      <c r="O183" s="109"/>
      <c r="P183" s="109"/>
      <c r="Q183" s="109"/>
      <c r="R183" s="109"/>
      <c r="S183" s="109"/>
      <c r="T183" s="109"/>
      <c r="U183" s="109"/>
      <c r="V183" s="109"/>
      <c r="W183" s="16"/>
      <c r="X183" s="8"/>
    </row>
    <row r="184" spans="1:24" outlineLevel="1" x14ac:dyDescent="0.35">
      <c r="A184" s="169"/>
      <c r="B184" s="7"/>
      <c r="C184" s="17"/>
      <c r="D184" s="12"/>
      <c r="E184" s="17"/>
      <c r="F184" s="13"/>
      <c r="G184" s="78"/>
      <c r="H184" s="75"/>
      <c r="I184" s="13"/>
      <c r="J184" s="656" t="str">
        <f t="shared" si="8"/>
        <v>ms</v>
      </c>
      <c r="K184" s="613">
        <v>0.35</v>
      </c>
      <c r="L184" s="109"/>
      <c r="M184" s="109"/>
      <c r="N184" s="109"/>
      <c r="O184" s="109"/>
      <c r="P184" s="109"/>
      <c r="Q184" s="109"/>
      <c r="R184" s="109"/>
      <c r="S184" s="109"/>
      <c r="T184" s="109"/>
      <c r="U184" s="109"/>
      <c r="V184" s="109"/>
      <c r="W184" s="16"/>
      <c r="X184" s="8"/>
    </row>
    <row r="185" spans="1:24" outlineLevel="1" x14ac:dyDescent="0.35">
      <c r="A185" s="169"/>
      <c r="B185" s="7"/>
      <c r="C185" s="17"/>
      <c r="D185" s="12"/>
      <c r="E185" s="17"/>
      <c r="F185" s="13"/>
      <c r="G185" s="78"/>
      <c r="H185" s="75"/>
      <c r="I185" s="13"/>
      <c r="J185" s="656" t="str">
        <f t="shared" ref="J185:J194" si="9">G29</f>
        <v>o</v>
      </c>
      <c r="K185" s="613">
        <v>0.35</v>
      </c>
      <c r="L185" s="109"/>
      <c r="M185" s="109"/>
      <c r="N185" s="109"/>
      <c r="O185" s="109"/>
      <c r="P185" s="109"/>
      <c r="Q185" s="109"/>
      <c r="R185" s="109"/>
      <c r="S185" s="109"/>
      <c r="T185" s="109"/>
      <c r="U185" s="109"/>
      <c r="V185" s="109"/>
      <c r="W185" s="16"/>
      <c r="X185" s="8"/>
    </row>
    <row r="186" spans="1:24" outlineLevel="1" x14ac:dyDescent="0.35">
      <c r="A186" s="169"/>
      <c r="B186" s="7"/>
      <c r="C186" s="17"/>
      <c r="D186" s="12"/>
      <c r="E186" s="17"/>
      <c r="F186" s="13"/>
      <c r="G186" s="78"/>
      <c r="H186" s="75"/>
      <c r="I186" s="13"/>
      <c r="J186" s="656" t="str">
        <f t="shared" si="9"/>
        <v>od</v>
      </c>
      <c r="K186" s="613">
        <v>0.35</v>
      </c>
      <c r="L186" s="109"/>
      <c r="M186" s="109"/>
      <c r="N186" s="109"/>
      <c r="O186" s="109"/>
      <c r="P186" s="109"/>
      <c r="Q186" s="109"/>
      <c r="R186" s="109"/>
      <c r="S186" s="109"/>
      <c r="T186" s="109"/>
      <c r="U186" s="109"/>
      <c r="V186" s="109"/>
      <c r="W186" s="16"/>
      <c r="X186" s="8"/>
    </row>
    <row r="187" spans="1:24" outlineLevel="1" x14ac:dyDescent="0.35">
      <c r="A187" s="169"/>
      <c r="B187" s="7"/>
      <c r="C187" s="17"/>
      <c r="D187" s="12"/>
      <c r="E187" s="17"/>
      <c r="F187" s="13"/>
      <c r="G187" s="78"/>
      <c r="H187" s="75"/>
      <c r="I187" s="13"/>
      <c r="J187" s="656" t="str">
        <f t="shared" si="9"/>
        <v>of</v>
      </c>
      <c r="K187" s="613">
        <v>0.35</v>
      </c>
      <c r="L187" s="109"/>
      <c r="M187" s="109"/>
      <c r="N187" s="109"/>
      <c r="O187" s="109"/>
      <c r="P187" s="109"/>
      <c r="Q187" s="109"/>
      <c r="R187" s="109"/>
      <c r="S187" s="109"/>
      <c r="T187" s="109"/>
      <c r="U187" s="109"/>
      <c r="V187" s="109"/>
      <c r="W187" s="16"/>
      <c r="X187" s="8"/>
    </row>
    <row r="188" spans="1:24" outlineLevel="1" x14ac:dyDescent="0.35">
      <c r="A188" s="169"/>
      <c r="B188" s="7"/>
      <c r="C188" s="17"/>
      <c r="D188" s="12"/>
      <c r="E188" s="17"/>
      <c r="F188" s="13"/>
      <c r="G188" s="78"/>
      <c r="H188" s="75"/>
      <c r="I188" s="13"/>
      <c r="J188" s="656" t="str">
        <f t="shared" si="9"/>
        <v>r</v>
      </c>
      <c r="K188" s="613">
        <v>0.35</v>
      </c>
      <c r="L188" s="109"/>
      <c r="M188" s="109"/>
      <c r="N188" s="109"/>
      <c r="O188" s="109"/>
      <c r="P188" s="109"/>
      <c r="Q188" s="109"/>
      <c r="R188" s="109"/>
      <c r="S188" s="109"/>
      <c r="T188" s="109"/>
      <c r="U188" s="109"/>
      <c r="V188" s="109"/>
      <c r="W188" s="16"/>
      <c r="X188" s="8"/>
    </row>
    <row r="189" spans="1:24" outlineLevel="1" x14ac:dyDescent="0.35">
      <c r="A189" s="169"/>
      <c r="B189" s="7"/>
      <c r="C189" s="17"/>
      <c r="D189" s="12"/>
      <c r="E189" s="17"/>
      <c r="F189" s="13"/>
      <c r="G189" s="78"/>
      <c r="H189" s="75"/>
      <c r="I189" s="13"/>
      <c r="J189" s="656" t="str">
        <f t="shared" si="9"/>
        <v>rd</v>
      </c>
      <c r="K189" s="613">
        <v>0.35</v>
      </c>
      <c r="L189" s="109"/>
      <c r="M189" s="109"/>
      <c r="N189" s="109"/>
      <c r="O189" s="109"/>
      <c r="P189" s="109"/>
      <c r="Q189" s="109"/>
      <c r="R189" s="109"/>
      <c r="S189" s="109"/>
      <c r="T189" s="109"/>
      <c r="U189" s="109"/>
      <c r="V189" s="109"/>
      <c r="W189" s="16"/>
      <c r="X189" s="8"/>
    </row>
    <row r="190" spans="1:24" outlineLevel="1" x14ac:dyDescent="0.35">
      <c r="A190" s="169"/>
      <c r="B190" s="7"/>
      <c r="C190" s="17"/>
      <c r="D190" s="12"/>
      <c r="E190" s="17"/>
      <c r="F190" s="13"/>
      <c r="G190" s="78"/>
      <c r="H190" s="75"/>
      <c r="I190" s="13"/>
      <c r="J190" s="656" t="str">
        <f t="shared" si="9"/>
        <v>v</v>
      </c>
      <c r="K190" s="613">
        <v>0.35</v>
      </c>
      <c r="L190" s="109"/>
      <c r="M190" s="109"/>
      <c r="N190" s="109"/>
      <c r="O190" s="109"/>
      <c r="P190" s="109"/>
      <c r="Q190" s="109"/>
      <c r="R190" s="109"/>
      <c r="S190" s="109"/>
      <c r="T190" s="109"/>
      <c r="U190" s="109"/>
      <c r="V190" s="109"/>
      <c r="W190" s="16"/>
      <c r="X190" s="8"/>
    </row>
    <row r="191" spans="1:24" outlineLevel="1" x14ac:dyDescent="0.35">
      <c r="A191" s="169"/>
      <c r="B191" s="7"/>
      <c r="C191" s="17"/>
      <c r="D191" s="12"/>
      <c r="E191" s="17"/>
      <c r="F191" s="13"/>
      <c r="G191" s="78"/>
      <c r="H191" s="75"/>
      <c r="I191" s="13"/>
      <c r="J191" s="656" t="str">
        <f t="shared" si="9"/>
        <v>w</v>
      </c>
      <c r="K191" s="613">
        <v>0.35</v>
      </c>
      <c r="L191" s="109"/>
      <c r="M191" s="109"/>
      <c r="N191" s="109"/>
      <c r="O191" s="109"/>
      <c r="P191" s="109"/>
      <c r="Q191" s="109"/>
      <c r="R191" s="109"/>
      <c r="S191" s="109"/>
      <c r="T191" s="109"/>
      <c r="U191" s="109"/>
      <c r="V191" s="109"/>
      <c r="W191" s="16"/>
      <c r="X191" s="8"/>
    </row>
    <row r="192" spans="1:24" outlineLevel="1" x14ac:dyDescent="0.35">
      <c r="A192" s="169"/>
      <c r="B192" s="7"/>
      <c r="C192" s="17"/>
      <c r="D192" s="12"/>
      <c r="E192" s="17"/>
      <c r="F192" s="13"/>
      <c r="G192" s="78"/>
      <c r="H192" s="75"/>
      <c r="I192" s="13"/>
      <c r="J192" s="656" t="str">
        <f t="shared" si="9"/>
        <v>wd</v>
      </c>
      <c r="K192" s="613">
        <v>0.35</v>
      </c>
      <c r="L192" s="109"/>
      <c r="M192" s="109"/>
      <c r="N192" s="109"/>
      <c r="O192" s="109"/>
      <c r="P192" s="109"/>
      <c r="Q192" s="109"/>
      <c r="R192" s="109"/>
      <c r="S192" s="109"/>
      <c r="T192" s="109"/>
      <c r="U192" s="109"/>
      <c r="V192" s="109"/>
      <c r="W192" s="16"/>
      <c r="X192" s="8"/>
    </row>
    <row r="193" spans="1:24" outlineLevel="1" x14ac:dyDescent="0.35">
      <c r="A193" s="169"/>
      <c r="B193" s="7"/>
      <c r="C193" s="17"/>
      <c r="D193" s="12"/>
      <c r="E193" s="17"/>
      <c r="F193" s="13"/>
      <c r="G193" s="78"/>
      <c r="H193" s="75"/>
      <c r="I193" s="13"/>
      <c r="J193" s="656" t="str">
        <f t="shared" si="9"/>
        <v>z</v>
      </c>
      <c r="K193" s="613">
        <v>0.35</v>
      </c>
      <c r="L193" s="109"/>
      <c r="M193" s="109"/>
      <c r="N193" s="109"/>
      <c r="O193" s="109"/>
      <c r="P193" s="109"/>
      <c r="Q193" s="109"/>
      <c r="R193" s="109"/>
      <c r="S193" s="109"/>
      <c r="T193" s="109"/>
      <c r="U193" s="109"/>
      <c r="V193" s="109"/>
      <c r="W193" s="16"/>
      <c r="X193" s="8"/>
    </row>
    <row r="194" spans="1:24" outlineLevel="1" x14ac:dyDescent="0.35">
      <c r="A194" s="169"/>
      <c r="B194" s="7"/>
      <c r="C194" s="17"/>
      <c r="D194" s="12"/>
      <c r="E194" s="17"/>
      <c r="F194" s="13"/>
      <c r="G194" s="78"/>
      <c r="H194" s="75"/>
      <c r="I194" s="13"/>
      <c r="J194" s="656" t="str">
        <f t="shared" si="9"/>
        <v>zd</v>
      </c>
      <c r="K194" s="613">
        <v>0.35</v>
      </c>
      <c r="L194" s="109"/>
      <c r="M194" s="109"/>
      <c r="N194" s="109"/>
      <c r="O194" s="109"/>
      <c r="P194" s="109"/>
      <c r="Q194" s="109"/>
      <c r="R194" s="109"/>
      <c r="S194" s="109"/>
      <c r="T194" s="109"/>
      <c r="U194" s="109"/>
      <c r="V194" s="109"/>
      <c r="W194" s="16"/>
      <c r="X194" s="8"/>
    </row>
    <row r="195" spans="1:24" outlineLevel="1" x14ac:dyDescent="0.35">
      <c r="A195" s="169"/>
      <c r="B195" s="7"/>
      <c r="C195" s="17"/>
      <c r="D195" s="12"/>
      <c r="E195" s="17"/>
      <c r="F195" s="13"/>
      <c r="G195" s="78"/>
      <c r="H195" s="75"/>
      <c r="I195" s="13"/>
      <c r="L195" s="608"/>
      <c r="O195" s="13"/>
      <c r="P195" s="13"/>
      <c r="Q195" s="13"/>
      <c r="R195" s="13"/>
      <c r="S195" s="15"/>
      <c r="T195" s="110"/>
      <c r="U195" s="109"/>
      <c r="V195" s="109"/>
      <c r="W195" s="16"/>
      <c r="X195" s="8"/>
    </row>
    <row r="196" spans="1:24" x14ac:dyDescent="0.35">
      <c r="A196" s="169"/>
      <c r="B196" s="7"/>
      <c r="C196" s="17"/>
      <c r="D196" s="17"/>
      <c r="E196" s="17"/>
      <c r="F196" s="17"/>
      <c r="G196" s="53" t="s">
        <v>1204</v>
      </c>
      <c r="H196" s="17"/>
      <c r="I196" s="17"/>
      <c r="J196" s="17"/>
      <c r="K196" s="17"/>
      <c r="L196" s="22"/>
      <c r="M196" s="22"/>
      <c r="N196" s="22"/>
      <c r="O196" s="22"/>
      <c r="P196" s="22"/>
      <c r="Q196" s="22"/>
      <c r="R196" s="22"/>
      <c r="S196" s="22"/>
      <c r="T196" s="22"/>
      <c r="U196" s="22"/>
      <c r="V196" s="22"/>
      <c r="W196" s="16"/>
      <c r="X196" s="8"/>
    </row>
    <row r="197" spans="1:24" outlineLevel="1" x14ac:dyDescent="0.35">
      <c r="A197" s="169"/>
      <c r="B197" s="7"/>
      <c r="C197" s="17"/>
      <c r="D197" s="17"/>
      <c r="E197" s="17"/>
      <c r="F197" s="17"/>
      <c r="G197" s="53"/>
      <c r="H197" s="17"/>
      <c r="I197" s="17"/>
      <c r="J197" s="17"/>
      <c r="K197" s="23" t="s">
        <v>370</v>
      </c>
      <c r="L197" s="23" t="s">
        <v>131</v>
      </c>
      <c r="M197" s="23" t="s">
        <v>132</v>
      </c>
      <c r="N197" s="23" t="s">
        <v>133</v>
      </c>
      <c r="O197" s="23" t="s">
        <v>134</v>
      </c>
      <c r="P197" s="23" t="s">
        <v>135</v>
      </c>
      <c r="Q197" s="23" t="s">
        <v>136</v>
      </c>
      <c r="R197" s="23" t="s">
        <v>137</v>
      </c>
      <c r="S197" s="23" t="s">
        <v>138</v>
      </c>
      <c r="T197" s="23" t="s">
        <v>139</v>
      </c>
      <c r="U197" s="22"/>
      <c r="V197" s="22"/>
      <c r="W197" s="16"/>
      <c r="X197" s="8"/>
    </row>
    <row r="198" spans="1:24" outlineLevel="1" x14ac:dyDescent="0.35">
      <c r="A198" s="169"/>
      <c r="B198" s="7"/>
      <c r="C198" s="17"/>
      <c r="D198" s="12"/>
      <c r="E198" s="17"/>
      <c r="F198" s="13"/>
      <c r="G198" s="78"/>
      <c r="H198" s="75"/>
      <c r="I198" s="13"/>
      <c r="J198" s="13" t="s">
        <v>802</v>
      </c>
      <c r="K198" s="613">
        <v>2</v>
      </c>
      <c r="L198" s="613">
        <v>1</v>
      </c>
      <c r="M198" s="613">
        <v>1</v>
      </c>
      <c r="N198" s="613">
        <v>1</v>
      </c>
      <c r="O198" s="613">
        <v>2</v>
      </c>
      <c r="P198" s="613">
        <v>2</v>
      </c>
      <c r="Q198" s="613">
        <v>2</v>
      </c>
      <c r="R198" s="613">
        <v>2</v>
      </c>
      <c r="S198" s="613">
        <v>2</v>
      </c>
      <c r="T198" s="613">
        <v>2</v>
      </c>
      <c r="U198" s="109"/>
      <c r="V198" s="109"/>
      <c r="W198" s="16"/>
      <c r="X198" s="8"/>
    </row>
    <row r="199" spans="1:24" outlineLevel="1" x14ac:dyDescent="0.35">
      <c r="A199" s="169"/>
      <c r="B199" s="7"/>
      <c r="C199" s="17"/>
      <c r="D199" s="12"/>
      <c r="E199" s="17"/>
      <c r="F199" s="13"/>
      <c r="G199" s="78"/>
      <c r="H199" s="75"/>
      <c r="I199" s="13"/>
      <c r="J199" s="13" t="s">
        <v>385</v>
      </c>
      <c r="K199" s="613">
        <v>1</v>
      </c>
      <c r="L199" s="613">
        <v>1</v>
      </c>
      <c r="M199" s="613">
        <v>1</v>
      </c>
      <c r="N199" s="613">
        <v>1</v>
      </c>
      <c r="O199" s="613">
        <v>2</v>
      </c>
      <c r="P199" s="613">
        <v>2</v>
      </c>
      <c r="Q199" s="613">
        <v>2</v>
      </c>
      <c r="R199" s="613">
        <v>2</v>
      </c>
      <c r="S199" s="613">
        <v>2</v>
      </c>
      <c r="T199" s="613">
        <v>2</v>
      </c>
      <c r="U199" s="109"/>
      <c r="V199" s="109"/>
      <c r="W199" s="16"/>
      <c r="X199" s="8"/>
    </row>
    <row r="200" spans="1:24" outlineLevel="1" x14ac:dyDescent="0.35">
      <c r="A200" s="169"/>
      <c r="B200" s="7"/>
      <c r="C200" s="17"/>
      <c r="D200" s="12"/>
      <c r="E200" s="17"/>
      <c r="F200" s="13"/>
      <c r="G200" s="78"/>
      <c r="H200" s="75"/>
      <c r="I200" s="13"/>
      <c r="J200" s="13" t="s">
        <v>775</v>
      </c>
      <c r="K200" s="613">
        <v>1.3</v>
      </c>
      <c r="L200" s="613">
        <v>1.3</v>
      </c>
      <c r="M200" s="613">
        <v>1.3</v>
      </c>
      <c r="N200" s="613">
        <v>1.3</v>
      </c>
      <c r="O200" s="613">
        <v>2</v>
      </c>
      <c r="P200" s="613">
        <v>2</v>
      </c>
      <c r="Q200" s="613">
        <v>2</v>
      </c>
      <c r="R200" s="613">
        <v>2</v>
      </c>
      <c r="S200" s="613">
        <v>2</v>
      </c>
      <c r="T200" s="613">
        <v>2</v>
      </c>
      <c r="U200" s="109"/>
      <c r="V200" s="109"/>
      <c r="W200" s="16"/>
      <c r="X200" s="8"/>
    </row>
    <row r="201" spans="1:24" outlineLevel="1" x14ac:dyDescent="0.35">
      <c r="A201" s="169"/>
      <c r="B201" s="7"/>
      <c r="C201" s="17"/>
      <c r="D201" s="12"/>
      <c r="E201" s="17"/>
      <c r="F201" s="13"/>
      <c r="G201" s="78"/>
      <c r="H201" s="75"/>
      <c r="I201" s="13"/>
      <c r="J201" s="13" t="s">
        <v>776</v>
      </c>
      <c r="K201" s="613">
        <v>1</v>
      </c>
      <c r="L201" s="613">
        <v>1</v>
      </c>
      <c r="M201" s="613">
        <v>1</v>
      </c>
      <c r="N201" s="613">
        <v>1</v>
      </c>
      <c r="O201" s="613">
        <v>2</v>
      </c>
      <c r="P201" s="613">
        <v>2</v>
      </c>
      <c r="Q201" s="613">
        <v>2</v>
      </c>
      <c r="R201" s="613">
        <v>2</v>
      </c>
      <c r="S201" s="613">
        <v>2</v>
      </c>
      <c r="T201" s="613">
        <v>2</v>
      </c>
      <c r="U201" s="109"/>
      <c r="V201" s="109"/>
      <c r="W201" s="16"/>
      <c r="X201" s="8"/>
    </row>
    <row r="202" spans="1:24" outlineLevel="1" x14ac:dyDescent="0.35">
      <c r="A202" s="169"/>
      <c r="B202" s="7"/>
      <c r="C202" s="17"/>
      <c r="D202" s="12"/>
      <c r="E202" s="17"/>
      <c r="F202" s="13"/>
      <c r="G202" s="78"/>
      <c r="H202" s="75"/>
      <c r="I202" s="13"/>
      <c r="J202" s="13" t="s">
        <v>777</v>
      </c>
      <c r="K202" s="613">
        <v>1.3</v>
      </c>
      <c r="L202" s="613">
        <v>1.3</v>
      </c>
      <c r="M202" s="613">
        <v>1.3</v>
      </c>
      <c r="N202" s="613">
        <v>1.3</v>
      </c>
      <c r="O202" s="613">
        <v>2</v>
      </c>
      <c r="P202" s="613">
        <v>2</v>
      </c>
      <c r="Q202" s="613">
        <v>2</v>
      </c>
      <c r="R202" s="613">
        <v>2</v>
      </c>
      <c r="S202" s="613">
        <v>2</v>
      </c>
      <c r="T202" s="613">
        <v>2</v>
      </c>
      <c r="U202" s="109"/>
      <c r="V202" s="109"/>
      <c r="W202" s="16"/>
      <c r="X202" s="8"/>
    </row>
    <row r="203" spans="1:24" outlineLevel="1" x14ac:dyDescent="0.35">
      <c r="A203" s="169"/>
      <c r="B203" s="7"/>
      <c r="C203" s="17"/>
      <c r="D203" s="12"/>
      <c r="E203" s="17"/>
      <c r="F203" s="13"/>
      <c r="G203" s="78"/>
      <c r="H203" s="75"/>
      <c r="I203" s="13"/>
      <c r="J203" s="13" t="s">
        <v>778</v>
      </c>
      <c r="K203" s="613">
        <v>1</v>
      </c>
      <c r="L203" s="613">
        <v>1</v>
      </c>
      <c r="M203" s="613">
        <v>1</v>
      </c>
      <c r="N203" s="613">
        <v>1</v>
      </c>
      <c r="O203" s="613">
        <v>2</v>
      </c>
      <c r="P203" s="613">
        <v>2</v>
      </c>
      <c r="Q203" s="613">
        <v>2</v>
      </c>
      <c r="R203" s="613">
        <v>2</v>
      </c>
      <c r="S203" s="613">
        <v>2</v>
      </c>
      <c r="T203" s="613">
        <v>2</v>
      </c>
      <c r="U203" s="109"/>
      <c r="V203" s="109"/>
      <c r="W203" s="16"/>
      <c r="X203" s="8"/>
    </row>
    <row r="204" spans="1:24" outlineLevel="1" x14ac:dyDescent="0.35">
      <c r="A204" s="169"/>
      <c r="B204" s="7"/>
      <c r="C204" s="17"/>
      <c r="D204" s="12"/>
      <c r="E204" s="17"/>
      <c r="F204" s="13"/>
      <c r="G204" s="78"/>
      <c r="H204" s="75"/>
      <c r="I204" s="13"/>
      <c r="J204" s="13" t="s">
        <v>779</v>
      </c>
      <c r="K204" s="613">
        <v>1.3</v>
      </c>
      <c r="L204" s="613">
        <v>1.3</v>
      </c>
      <c r="M204" s="613">
        <v>1.3</v>
      </c>
      <c r="N204" s="613">
        <v>1.3</v>
      </c>
      <c r="O204" s="613">
        <v>2</v>
      </c>
      <c r="P204" s="613">
        <v>2</v>
      </c>
      <c r="Q204" s="613">
        <v>2</v>
      </c>
      <c r="R204" s="613">
        <v>2</v>
      </c>
      <c r="S204" s="613">
        <v>2</v>
      </c>
      <c r="T204" s="613">
        <v>2</v>
      </c>
      <c r="U204" s="109"/>
      <c r="V204" s="109"/>
      <c r="W204" s="16"/>
      <c r="X204" s="8"/>
    </row>
    <row r="205" spans="1:24" outlineLevel="1" x14ac:dyDescent="0.35">
      <c r="A205" s="169"/>
      <c r="B205" s="7"/>
      <c r="C205" s="17"/>
      <c r="D205" s="12"/>
      <c r="E205" s="17"/>
      <c r="F205" s="13"/>
      <c r="G205" s="78"/>
      <c r="H205" s="75"/>
      <c r="I205" s="13"/>
      <c r="J205" s="13" t="s">
        <v>780</v>
      </c>
      <c r="K205" s="613">
        <v>1</v>
      </c>
      <c r="L205" s="613">
        <v>1</v>
      </c>
      <c r="M205" s="613">
        <v>1</v>
      </c>
      <c r="N205" s="613">
        <v>1</v>
      </c>
      <c r="O205" s="613">
        <v>2</v>
      </c>
      <c r="P205" s="613">
        <v>2</v>
      </c>
      <c r="Q205" s="613">
        <v>2</v>
      </c>
      <c r="R205" s="613">
        <v>2</v>
      </c>
      <c r="S205" s="613">
        <v>2</v>
      </c>
      <c r="T205" s="613">
        <v>2</v>
      </c>
      <c r="U205" s="109"/>
      <c r="V205" s="109"/>
      <c r="W205" s="16"/>
      <c r="X205" s="8"/>
    </row>
    <row r="206" spans="1:24" outlineLevel="1" x14ac:dyDescent="0.35">
      <c r="A206" s="169"/>
      <c r="B206" s="7"/>
      <c r="C206" s="17"/>
      <c r="D206" s="12"/>
      <c r="E206" s="17"/>
      <c r="F206" s="13"/>
      <c r="G206" s="78"/>
      <c r="H206" s="75"/>
      <c r="I206" s="13"/>
      <c r="J206" s="13" t="s">
        <v>781</v>
      </c>
      <c r="K206" s="613">
        <v>1.3</v>
      </c>
      <c r="L206" s="613">
        <v>1.3</v>
      </c>
      <c r="M206" s="613">
        <v>1.3</v>
      </c>
      <c r="N206" s="613">
        <v>1.3</v>
      </c>
      <c r="O206" s="613">
        <v>2</v>
      </c>
      <c r="P206" s="613">
        <v>2</v>
      </c>
      <c r="Q206" s="613">
        <v>2</v>
      </c>
      <c r="R206" s="613">
        <v>2</v>
      </c>
      <c r="S206" s="613">
        <v>2</v>
      </c>
      <c r="T206" s="613">
        <v>2</v>
      </c>
      <c r="U206" s="109"/>
      <c r="V206" s="109"/>
      <c r="W206" s="16"/>
      <c r="X206" s="8"/>
    </row>
    <row r="207" spans="1:24" outlineLevel="1" x14ac:dyDescent="0.35">
      <c r="A207" s="169"/>
      <c r="B207" s="7"/>
      <c r="C207" s="17"/>
      <c r="D207" s="12"/>
      <c r="E207" s="17"/>
      <c r="F207" s="13"/>
      <c r="G207" s="78"/>
      <c r="H207" s="75"/>
      <c r="I207" s="13"/>
      <c r="J207" s="13" t="s">
        <v>782</v>
      </c>
      <c r="K207" s="613">
        <v>1</v>
      </c>
      <c r="L207" s="613">
        <v>1</v>
      </c>
      <c r="M207" s="613">
        <v>1</v>
      </c>
      <c r="N207" s="613">
        <v>1</v>
      </c>
      <c r="O207" s="613">
        <v>2</v>
      </c>
      <c r="P207" s="613">
        <v>2</v>
      </c>
      <c r="Q207" s="613">
        <v>2</v>
      </c>
      <c r="R207" s="613">
        <v>2</v>
      </c>
      <c r="S207" s="613">
        <v>2</v>
      </c>
      <c r="T207" s="613">
        <v>2</v>
      </c>
      <c r="U207" s="109"/>
      <c r="V207" s="109"/>
      <c r="W207" s="16"/>
      <c r="X207" s="8"/>
    </row>
    <row r="208" spans="1:24" outlineLevel="1" x14ac:dyDescent="0.35">
      <c r="A208" s="169"/>
      <c r="B208" s="7"/>
      <c r="C208" s="17"/>
      <c r="D208" s="12"/>
      <c r="E208" s="17"/>
      <c r="F208" s="13"/>
      <c r="G208" s="21"/>
      <c r="H208" s="75"/>
      <c r="I208" s="13"/>
      <c r="J208" s="36"/>
      <c r="K208" s="13"/>
      <c r="L208" s="13"/>
      <c r="M208" s="13"/>
      <c r="N208" s="13"/>
      <c r="O208" s="13"/>
      <c r="P208" s="13"/>
      <c r="Q208" s="13"/>
      <c r="R208" s="13"/>
      <c r="S208" s="15"/>
      <c r="T208" s="110"/>
      <c r="U208" s="109"/>
      <c r="V208" s="109"/>
      <c r="W208" s="16"/>
      <c r="X208" s="8"/>
    </row>
    <row r="209" spans="1:24" outlineLevel="1" x14ac:dyDescent="0.35">
      <c r="A209" s="169"/>
      <c r="B209" s="7"/>
      <c r="C209" s="17"/>
      <c r="D209" s="12"/>
      <c r="E209" s="17"/>
      <c r="F209" s="13"/>
      <c r="G209" s="21"/>
      <c r="H209" s="75"/>
      <c r="I209" s="13"/>
      <c r="J209" s="36"/>
      <c r="K209" s="13"/>
      <c r="L209" s="13"/>
      <c r="M209" s="13"/>
      <c r="N209" s="13"/>
      <c r="O209" s="13"/>
      <c r="P209" s="13"/>
      <c r="Q209" s="13"/>
      <c r="R209" s="13"/>
      <c r="S209" s="15"/>
      <c r="T209" s="110"/>
      <c r="U209" s="109"/>
      <c r="V209" s="109"/>
      <c r="W209" s="16"/>
      <c r="X209" s="8"/>
    </row>
    <row r="210" spans="1:24" outlineLevel="1" x14ac:dyDescent="0.35">
      <c r="A210" s="169"/>
      <c r="B210" s="7"/>
      <c r="C210" s="39"/>
      <c r="D210" s="39"/>
      <c r="E210" s="39"/>
      <c r="F210" s="39"/>
      <c r="G210" s="40" t="str">
        <f>G171</f>
        <v>YIELD REDUCTION FROM GRAZING CROP</v>
      </c>
      <c r="H210" s="39"/>
      <c r="I210" s="39"/>
      <c r="J210" s="39"/>
      <c r="K210" s="39"/>
      <c r="L210" s="39"/>
      <c r="M210" s="39"/>
      <c r="N210" s="39"/>
      <c r="O210" s="39"/>
      <c r="P210" s="39"/>
      <c r="Q210" s="39"/>
      <c r="R210" s="39"/>
      <c r="S210" s="39"/>
      <c r="T210" s="94"/>
      <c r="U210" s="94"/>
      <c r="V210" s="94"/>
      <c r="W210" s="41" t="s">
        <v>117</v>
      </c>
      <c r="X210" s="8"/>
    </row>
    <row r="211" spans="1:24" outlineLevel="1" x14ac:dyDescent="0.35">
      <c r="A211" s="169"/>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9"/>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9"/>
      <c r="B213" s="7"/>
      <c r="C213" s="609"/>
      <c r="D213" s="609"/>
      <c r="E213" s="609"/>
      <c r="F213" s="609"/>
      <c r="G213" s="609"/>
      <c r="H213" s="610"/>
      <c r="I213" s="609"/>
      <c r="J213" s="609"/>
      <c r="K213" s="609"/>
      <c r="L213" s="609"/>
      <c r="M213" s="609"/>
      <c r="N213" s="609"/>
      <c r="O213" s="609"/>
      <c r="P213" s="609"/>
      <c r="Q213" s="609"/>
      <c r="R213" s="609"/>
      <c r="S213" s="609"/>
      <c r="T213" s="609"/>
      <c r="U213" s="609"/>
      <c r="V213" s="609"/>
      <c r="W213" s="609"/>
      <c r="X213" s="609"/>
    </row>
    <row r="214" spans="1:24" x14ac:dyDescent="0.35">
      <c r="A214" s="169"/>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9"/>
      <c r="B215" s="7"/>
      <c r="C215" s="7"/>
      <c r="D215" s="7"/>
      <c r="E215" s="7"/>
      <c r="F215" s="8"/>
      <c r="G215" s="8"/>
      <c r="H215" s="8"/>
      <c r="I215" s="8"/>
      <c r="J215" s="8"/>
      <c r="K215" s="8"/>
      <c r="L215" s="8"/>
      <c r="M215" s="8"/>
      <c r="N215" s="8"/>
      <c r="O215" s="8"/>
      <c r="P215" s="8"/>
      <c r="Q215" s="8"/>
      <c r="R215" s="8"/>
      <c r="S215" s="8"/>
      <c r="T215" s="8"/>
      <c r="U215" s="8"/>
      <c r="V215" s="8"/>
      <c r="W215" s="8"/>
      <c r="X215" s="8"/>
    </row>
    <row r="216" spans="1:24" x14ac:dyDescent="0.35">
      <c r="A216" s="169"/>
      <c r="B216" s="7"/>
      <c r="C216" s="7"/>
      <c r="D216" s="7"/>
      <c r="E216" s="7"/>
      <c r="F216" s="8"/>
      <c r="G216" s="8"/>
      <c r="H216" s="8"/>
      <c r="I216" s="8"/>
      <c r="J216" s="8"/>
      <c r="K216" s="8"/>
      <c r="L216" s="8"/>
      <c r="M216" s="8"/>
      <c r="N216" s="8"/>
      <c r="O216" s="8"/>
      <c r="P216" s="8"/>
      <c r="Q216" s="8"/>
      <c r="R216" s="8"/>
      <c r="S216" s="8"/>
      <c r="T216" s="8"/>
      <c r="U216" s="8"/>
      <c r="V216" s="8"/>
      <c r="W216" s="8"/>
      <c r="X21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1043</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1044</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1045</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1046</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1047</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1048</v>
      </c>
      <c r="K31" s="767" t="s">
        <v>1049</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1050</v>
      </c>
      <c r="H34" s="775"/>
      <c r="I34" s="787" t="s">
        <v>1051</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1052</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1053</v>
      </c>
      <c r="H36" s="775"/>
      <c r="I36" s="787" t="s">
        <v>1054</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1055</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1056</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1057</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1058</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1059</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1060</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1061</v>
      </c>
      <c r="J52" s="807" t="s">
        <v>1062</v>
      </c>
      <c r="K52" s="808" t="s">
        <v>1063</v>
      </c>
      <c r="L52" s="767"/>
      <c r="M52" s="801" t="s">
        <v>1064</v>
      </c>
      <c r="N52" s="801"/>
      <c r="O52" s="767"/>
      <c r="P52" s="805" t="s">
        <v>1065</v>
      </c>
      <c r="Q52" s="767"/>
      <c r="R52" s="801" t="s">
        <v>1066</v>
      </c>
      <c r="S52" s="767"/>
      <c r="T52" s="767" t="s">
        <v>1170</v>
      </c>
      <c r="U52" s="805"/>
      <c r="V52" s="805"/>
      <c r="W52" s="800"/>
      <c r="X52" s="730"/>
    </row>
    <row r="53" spans="1:24" ht="13" customHeight="1" x14ac:dyDescent="0.3">
      <c r="A53" s="728"/>
      <c r="B53" s="729"/>
      <c r="C53" s="801"/>
      <c r="D53" s="801"/>
      <c r="E53" s="801"/>
      <c r="F53" s="801"/>
      <c r="G53" s="801"/>
      <c r="H53" s="801"/>
      <c r="I53" s="767" t="s">
        <v>1067</v>
      </c>
      <c r="J53" s="767" t="s">
        <v>1068</v>
      </c>
      <c r="K53" s="767" t="s">
        <v>1069</v>
      </c>
      <c r="L53" s="767"/>
      <c r="M53" s="801" t="s">
        <v>1070</v>
      </c>
      <c r="N53" s="801" t="s">
        <v>1071</v>
      </c>
      <c r="O53" s="767"/>
      <c r="P53" s="805" t="s">
        <v>1072</v>
      </c>
      <c r="Q53" s="767"/>
      <c r="R53" s="801" t="s">
        <v>1073</v>
      </c>
      <c r="S53" s="767"/>
      <c r="T53" s="767" t="s">
        <v>1171</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1074</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1075</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1076</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1077</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1078</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1079</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1080</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1081</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1082</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1083</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1084</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864</v>
      </c>
      <c r="O170" s="23" t="s">
        <v>865</v>
      </c>
      <c r="P170" s="23" t="s">
        <v>866</v>
      </c>
      <c r="Q170" s="23" t="s">
        <v>1104</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1085</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1086</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1087</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1088</v>
      </c>
      <c r="J188" s="767" t="s">
        <v>1089</v>
      </c>
      <c r="K188" s="767" t="s">
        <v>1090</v>
      </c>
      <c r="L188" s="767" t="s">
        <v>1091</v>
      </c>
      <c r="M188" s="767" t="s">
        <v>1092</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1093</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1094</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1095</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1096</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1097</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749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802</v>
      </c>
      <c r="G20" s="491" t="s">
        <v>748</v>
      </c>
      <c r="H20" s="491" t="s">
        <v>740</v>
      </c>
      <c r="I20" s="491" t="s">
        <v>741</v>
      </c>
      <c r="J20" s="491" t="s">
        <v>742</v>
      </c>
      <c r="K20" s="491" t="s">
        <v>743</v>
      </c>
      <c r="L20" s="491" t="s">
        <v>744</v>
      </c>
      <c r="M20" s="491" t="s">
        <v>745</v>
      </c>
      <c r="N20" s="491" t="s">
        <v>746</v>
      </c>
      <c r="O20" s="491" t="s">
        <v>747</v>
      </c>
      <c r="P20" s="22"/>
      <c r="Q20" s="22"/>
      <c r="R20" s="22"/>
      <c r="S20" s="22"/>
      <c r="T20" s="22" t="s">
        <v>91</v>
      </c>
      <c r="U20" s="22" t="s">
        <v>802</v>
      </c>
      <c r="V20" s="22" t="s">
        <v>748</v>
      </c>
      <c r="W20" s="22" t="s">
        <v>740</v>
      </c>
      <c r="X20" s="22" t="s">
        <v>741</v>
      </c>
      <c r="Y20" s="22" t="s">
        <v>742</v>
      </c>
      <c r="Z20" s="22" t="s">
        <v>743</v>
      </c>
      <c r="AA20" s="22" t="s">
        <v>744</v>
      </c>
      <c r="AB20" s="22" t="s">
        <v>745</v>
      </c>
      <c r="AC20" s="22" t="s">
        <v>746</v>
      </c>
      <c r="AD20" s="22" t="s">
        <v>747</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990</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991</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1149</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989</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802</v>
      </c>
      <c r="H46" s="491" t="s">
        <v>748</v>
      </c>
      <c r="I46" s="491" t="s">
        <v>740</v>
      </c>
      <c r="J46" s="491" t="s">
        <v>741</v>
      </c>
      <c r="K46" s="491" t="s">
        <v>742</v>
      </c>
      <c r="L46" s="491" t="s">
        <v>743</v>
      </c>
      <c r="M46" s="491" t="s">
        <v>744</v>
      </c>
      <c r="N46" s="491" t="s">
        <v>745</v>
      </c>
      <c r="O46" s="491" t="s">
        <v>746</v>
      </c>
      <c r="P46" s="491" t="s">
        <v>747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1033</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1033</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MIN(Crop!I97:I114)</f>
        <v>43549</v>
      </c>
      <c r="H59" s="714">
        <f>MIN(Crop!J97:J114)</f>
        <v>43549</v>
      </c>
      <c r="I59" s="714">
        <f>MIN(Crop!K97:K114)</f>
        <v>43549</v>
      </c>
      <c r="J59" s="714">
        <f>MIN(Crop!L97:L114)</f>
        <v>43549</v>
      </c>
      <c r="K59" s="714">
        <f>MIN(Crop!M97:M114)</f>
        <v>43549</v>
      </c>
      <c r="L59" s="714">
        <f>MIN(Crop!N97:N114)</f>
        <v>43549</v>
      </c>
      <c r="M59" s="714">
        <f>MIN(Crop!O97:O114)</f>
        <v>43549</v>
      </c>
      <c r="N59" s="714">
        <f>MIN(Crop!P97:P114)</f>
        <v>43549</v>
      </c>
      <c r="O59" s="714">
        <f>MIN(Crop!Q97:Q114)</f>
        <v>43549</v>
      </c>
      <c r="P59" s="714">
        <f>MIN(Crop!R97:R114)</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1033</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752</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754</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1033</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739</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752</v>
      </c>
      <c r="H95" s="875"/>
      <c r="I95" s="875"/>
      <c r="J95" s="875"/>
      <c r="K95" s="875" t="s">
        <v>753</v>
      </c>
      <c r="L95" s="875"/>
      <c r="M95" s="875" t="s">
        <v>754</v>
      </c>
      <c r="N95" s="875"/>
      <c r="O95" s="17"/>
      <c r="P95" s="22"/>
      <c r="Q95" s="22"/>
      <c r="R95" s="22"/>
      <c r="S95" s="22"/>
      <c r="T95" s="22"/>
      <c r="U95" s="17" t="s">
        <v>1032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802</v>
      </c>
      <c r="G97" s="491" t="s">
        <v>748</v>
      </c>
      <c r="H97" s="491" t="s">
        <v>740</v>
      </c>
      <c r="I97" s="491" t="s">
        <v>741</v>
      </c>
      <c r="J97" s="491" t="s">
        <v>742</v>
      </c>
      <c r="K97" s="491" t="s">
        <v>743</v>
      </c>
      <c r="L97" s="491" t="s">
        <v>744</v>
      </c>
      <c r="M97" s="491" t="s">
        <v>745</v>
      </c>
      <c r="N97" s="491" t="s">
        <v>746</v>
      </c>
      <c r="O97" s="491" t="s">
        <v>747</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755</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769</v>
      </c>
      <c r="R98" s="2"/>
      <c r="S98" s="2"/>
      <c r="T98" s="2" t="s">
        <v>755</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756</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756</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757</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757</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758</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758</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759</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934</v>
      </c>
      <c r="R102" s="155"/>
      <c r="S102" s="623"/>
      <c r="T102" s="623" t="s">
        <v>759</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760</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933</v>
      </c>
      <c r="R103" s="155"/>
      <c r="S103" s="155"/>
      <c r="T103" s="155" t="s">
        <v>760</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761</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761</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762</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762</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763</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763</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764</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767</v>
      </c>
      <c r="R107" s="155"/>
      <c r="S107" s="155"/>
      <c r="T107" s="155" t="s">
        <v>764</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768</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765</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770</v>
      </c>
      <c r="R109" s="2"/>
      <c r="S109" s="2"/>
      <c r="T109" s="2" t="s">
        <v>765</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766</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766</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771</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771</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1015</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1040</v>
      </c>
      <c r="R112" s="2"/>
      <c r="S112" s="2"/>
      <c r="T112" s="2" t="s">
        <v>1015</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7" workbookViewId="0">
      <selection activeCell="I150" sqref="I15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904</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1039</v>
      </c>
      <c r="H72" s="147" t="s">
        <v>255</v>
      </c>
      <c r="I72" s="22"/>
      <c r="J72" s="23" t="s">
        <v>92</v>
      </c>
      <c r="K72" s="23" t="s">
        <v>1039</v>
      </c>
      <c r="L72" s="23" t="s">
        <v>255</v>
      </c>
      <c r="M72" s="22"/>
      <c r="N72" s="23" t="s">
        <v>92</v>
      </c>
      <c r="O72" s="23" t="s">
        <v>1039</v>
      </c>
      <c r="P72" s="23" t="s">
        <v>255</v>
      </c>
      <c r="Q72" s="22"/>
      <c r="R72" s="23" t="s">
        <v>92</v>
      </c>
      <c r="S72" s="23" t="s">
        <v>1039</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1039</v>
      </c>
      <c r="L100" s="23" t="s">
        <v>255</v>
      </c>
      <c r="M100" s="23"/>
      <c r="N100" s="23" t="s">
        <v>92</v>
      </c>
      <c r="O100" s="23" t="s">
        <v>1039</v>
      </c>
      <c r="P100" s="23" t="s">
        <v>255</v>
      </c>
      <c r="Q100" s="23"/>
      <c r="R100" s="23" t="s">
        <v>92</v>
      </c>
      <c r="S100" s="23" t="s">
        <v>1039</v>
      </c>
      <c r="T100" s="23" t="s">
        <v>255</v>
      </c>
      <c r="U100" s="23"/>
      <c r="V100" s="23" t="s">
        <v>92</v>
      </c>
      <c r="W100" s="23" t="s">
        <v>1039</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ms</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o</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od</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of</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r</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rd</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v</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w</v>
      </c>
      <c r="H115" s="601">
        <v>1.3</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wd</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z</v>
      </c>
      <c r="H117" s="601">
        <v>1.2</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zd</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33"/>
      <c r="E119" s="600"/>
      <c r="F119" s="600"/>
      <c r="G119" s="600"/>
      <c r="H119" s="600"/>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x14ac:dyDescent="0.35">
      <c r="A124" s="6"/>
      <c r="B124" s="7"/>
      <c r="C124" s="17"/>
      <c r="D124" s="33"/>
      <c r="E124" s="677" t="s">
        <v>725</v>
      </c>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c r="F125" s="716">
        <v>43466</v>
      </c>
      <c r="G125" s="716">
        <v>43497</v>
      </c>
      <c r="H125" s="716">
        <v>43525</v>
      </c>
      <c r="I125" s="716">
        <v>43556</v>
      </c>
      <c r="J125" s="716">
        <v>43586</v>
      </c>
      <c r="K125" s="716">
        <v>43617</v>
      </c>
      <c r="L125" s="716">
        <v>43647</v>
      </c>
      <c r="M125" s="716">
        <v>43678</v>
      </c>
      <c r="N125" s="716">
        <v>43709</v>
      </c>
      <c r="O125" s="716">
        <v>43739</v>
      </c>
      <c r="P125" s="716">
        <v>43770</v>
      </c>
      <c r="Q125" s="716">
        <v>43800</v>
      </c>
      <c r="R125" s="600"/>
      <c r="S125" s="600"/>
      <c r="T125" s="600"/>
      <c r="U125" s="600"/>
      <c r="V125" s="600"/>
      <c r="W125" s="600"/>
      <c r="X125" s="600"/>
      <c r="Z125" s="16"/>
      <c r="AA125" s="8"/>
      <c r="AB125" s="8"/>
      <c r="AC125" s="8"/>
    </row>
    <row r="126" spans="1:29" ht="13.5" customHeight="1" outlineLevel="1" x14ac:dyDescent="0.35">
      <c r="A126" s="6"/>
      <c r="B126" s="7"/>
      <c r="C126" s="17"/>
      <c r="D126" s="33"/>
      <c r="E126" s="601" t="s">
        <v>92</v>
      </c>
      <c r="F126" s="715">
        <f>MIN(364,INT((F125 - DATE(YEAR(F125),1,1))))</f>
        <v>0</v>
      </c>
      <c r="G126" s="715">
        <f t="shared" ref="G126:Q126" si="7">MIN(364,INT((G125 - DATE(YEAR(G125),1,1))))</f>
        <v>31</v>
      </c>
      <c r="H126" s="715">
        <f t="shared" si="7"/>
        <v>59</v>
      </c>
      <c r="I126" s="715">
        <f t="shared" si="7"/>
        <v>90</v>
      </c>
      <c r="J126" s="715">
        <f t="shared" si="7"/>
        <v>120</v>
      </c>
      <c r="K126" s="715">
        <f t="shared" si="7"/>
        <v>151</v>
      </c>
      <c r="L126" s="715">
        <f t="shared" si="7"/>
        <v>181</v>
      </c>
      <c r="M126" s="715">
        <f t="shared" si="7"/>
        <v>212</v>
      </c>
      <c r="N126" s="715">
        <f t="shared" si="7"/>
        <v>243</v>
      </c>
      <c r="O126" s="715">
        <f t="shared" si="7"/>
        <v>273</v>
      </c>
      <c r="P126" s="715">
        <f t="shared" si="7"/>
        <v>304</v>
      </c>
      <c r="Q126" s="715">
        <f t="shared" si="7"/>
        <v>334</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726</v>
      </c>
      <c r="F127" s="601">
        <v>0</v>
      </c>
      <c r="G127" s="601">
        <v>0</v>
      </c>
      <c r="H127" s="601">
        <v>0</v>
      </c>
      <c r="I127" s="601">
        <v>0</v>
      </c>
      <c r="J127" s="601">
        <v>0</v>
      </c>
      <c r="K127" s="601">
        <v>0.5</v>
      </c>
      <c r="L127" s="601">
        <v>0.5</v>
      </c>
      <c r="M127" s="601">
        <v>0.3</v>
      </c>
      <c r="N127" s="601">
        <v>0.3</v>
      </c>
      <c r="O127" s="601">
        <v>0</v>
      </c>
      <c r="P127" s="601">
        <v>0</v>
      </c>
      <c r="Q127" s="601">
        <v>0</v>
      </c>
      <c r="R127" s="600"/>
      <c r="S127" s="600"/>
      <c r="T127" s="600"/>
      <c r="U127" s="600"/>
      <c r="V127" s="600"/>
      <c r="W127" s="600"/>
      <c r="X127" s="600"/>
      <c r="Z127" s="16"/>
      <c r="AA127" s="8"/>
      <c r="AB127" s="8"/>
      <c r="AC127" s="8"/>
    </row>
    <row r="128" spans="1:29" ht="13.5" customHeight="1" outlineLevel="1" x14ac:dyDescent="0.35">
      <c r="A128" s="6"/>
      <c r="B128" s="7"/>
      <c r="C128" s="17"/>
      <c r="D128" s="33"/>
      <c r="E128" s="600"/>
      <c r="F128" s="600"/>
      <c r="G128" s="600"/>
      <c r="H128" s="600"/>
      <c r="I128" s="600"/>
      <c r="J128" s="600"/>
      <c r="K128" s="600"/>
      <c r="L128" s="600"/>
      <c r="M128" s="600"/>
      <c r="N128" s="600"/>
      <c r="O128" s="600"/>
      <c r="P128" s="600"/>
      <c r="Q128" s="600"/>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x14ac:dyDescent="0.35">
      <c r="A131" s="6"/>
      <c r="B131" s="7"/>
      <c r="C131" s="17"/>
      <c r="D131" s="33"/>
      <c r="E131" s="677" t="s">
        <v>724</v>
      </c>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outlineLevel="1" x14ac:dyDescent="0.35">
      <c r="A132" s="6"/>
      <c r="B132" s="7"/>
      <c r="C132" s="17"/>
      <c r="D132" s="33"/>
      <c r="E132" s="601"/>
      <c r="F132" s="658">
        <f>F126</f>
        <v>0</v>
      </c>
      <c r="G132" s="658">
        <f t="shared" ref="G132:Q132" si="8">G126</f>
        <v>31</v>
      </c>
      <c r="H132" s="658">
        <f t="shared" si="8"/>
        <v>59</v>
      </c>
      <c r="I132" s="658">
        <f t="shared" si="8"/>
        <v>90</v>
      </c>
      <c r="J132" s="658">
        <f t="shared" si="8"/>
        <v>120</v>
      </c>
      <c r="K132" s="658">
        <f t="shared" si="8"/>
        <v>151</v>
      </c>
      <c r="L132" s="658">
        <f t="shared" si="8"/>
        <v>181</v>
      </c>
      <c r="M132" s="658">
        <f t="shared" si="8"/>
        <v>212</v>
      </c>
      <c r="N132" s="658">
        <f t="shared" si="8"/>
        <v>243</v>
      </c>
      <c r="O132" s="658">
        <f t="shared" si="8"/>
        <v>273</v>
      </c>
      <c r="P132" s="658">
        <f t="shared" si="8"/>
        <v>304</v>
      </c>
      <c r="Q132" s="658">
        <f t="shared" si="8"/>
        <v>334</v>
      </c>
      <c r="R132" s="600"/>
      <c r="S132" s="600"/>
      <c r="T132" s="600"/>
      <c r="U132" s="600"/>
      <c r="V132" s="600"/>
      <c r="W132" s="600"/>
      <c r="X132" s="600"/>
      <c r="Z132" s="16"/>
      <c r="AA132" s="8"/>
      <c r="AB132" s="8"/>
      <c r="AC132" s="8"/>
    </row>
    <row r="133" spans="1:29" ht="13.5" customHeight="1" outlineLevel="1" x14ac:dyDescent="0.35">
      <c r="A133" s="6"/>
      <c r="B133" s="7"/>
      <c r="C133" s="17"/>
      <c r="D133" s="33"/>
      <c r="E133" s="658" t="str">
        <f>General!G17</f>
        <v>b</v>
      </c>
      <c r="F133" s="601">
        <v>0</v>
      </c>
      <c r="G133" s="601">
        <v>0</v>
      </c>
      <c r="H133" s="601">
        <v>0</v>
      </c>
      <c r="I133" s="601">
        <v>0</v>
      </c>
      <c r="J133" s="601">
        <v>0</v>
      </c>
      <c r="K133" s="601">
        <v>0.1</v>
      </c>
      <c r="L133" s="601">
        <v>0.1</v>
      </c>
      <c r="M133" s="601">
        <v>0.1</v>
      </c>
      <c r="N133" s="601">
        <v>0.1</v>
      </c>
      <c r="O133" s="601">
        <v>0</v>
      </c>
      <c r="P133" s="601">
        <v>0</v>
      </c>
      <c r="Q133" s="601">
        <v>0</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General!G18</f>
        <v>bd</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General!G19</f>
        <v>f</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General!G20</f>
        <v>h</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General!G21</f>
        <v>i</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General!G22</f>
        <v>k</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General!G23</f>
        <v>l</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General!G24</f>
        <v>ms</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General!G25</f>
        <v>o</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General!G26</f>
        <v>od</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General!G27</f>
        <v>of</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General!G28</f>
        <v>r</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General!G29</f>
        <v>rd</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General!G30</f>
        <v>v</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General!G31</f>
        <v>w</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General!G32</f>
        <v>wd</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General!G33</f>
        <v>z</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General!G34</f>
        <v>zd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00"/>
      <c r="F151" s="600"/>
      <c r="G151" s="600"/>
      <c r="H151" s="600"/>
      <c r="I151" s="600"/>
      <c r="J151" s="600"/>
      <c r="K151" s="600"/>
      <c r="L151" s="600"/>
      <c r="M151" s="600"/>
      <c r="N151" s="600"/>
      <c r="O151" s="600"/>
      <c r="P151" s="600"/>
      <c r="Q151" s="600"/>
      <c r="R151" s="600"/>
      <c r="S151" s="600"/>
      <c r="T151" s="600"/>
      <c r="U151" s="600"/>
      <c r="V151" s="600"/>
      <c r="W151" s="600"/>
      <c r="X151" s="600"/>
      <c r="Z151" s="16"/>
      <c r="AA151" s="8"/>
      <c r="AB151" s="8"/>
      <c r="AC151" s="8"/>
    </row>
    <row r="152" spans="1:29" ht="5.15" customHeight="1" outlineLevel="1" x14ac:dyDescent="0.35">
      <c r="A152" s="6"/>
      <c r="B152" s="7"/>
      <c r="C152" s="17"/>
      <c r="D152" s="36"/>
      <c r="E152" s="37"/>
      <c r="F152" s="37"/>
      <c r="G152" s="44"/>
      <c r="H152" s="44"/>
      <c r="I152" s="44"/>
      <c r="J152" s="44"/>
      <c r="K152" s="44"/>
      <c r="L152" s="44"/>
      <c r="M152" s="44"/>
      <c r="N152" s="44"/>
      <c r="O152" s="44"/>
      <c r="P152" s="44"/>
      <c r="Q152" s="44"/>
      <c r="R152" s="44"/>
      <c r="S152" s="44"/>
      <c r="T152" s="44"/>
      <c r="U152" s="44"/>
      <c r="V152" s="44"/>
      <c r="W152" s="44"/>
      <c r="X152" s="44"/>
      <c r="Y152" s="15"/>
      <c r="Z152" s="16"/>
      <c r="AA152" s="8"/>
      <c r="AB152" s="8"/>
      <c r="AC152" s="8"/>
    </row>
    <row r="153" spans="1:29" ht="25.4" customHeight="1" outlineLevel="1" x14ac:dyDescent="0.35">
      <c r="A153" s="6"/>
      <c r="B153" s="7"/>
      <c r="C153" s="39"/>
      <c r="D153" s="39"/>
      <c r="E153" s="40" t="str">
        <f>E95</f>
        <v>Labour Phases</v>
      </c>
      <c r="F153" s="39"/>
      <c r="G153" s="39"/>
      <c r="H153" s="39"/>
      <c r="I153" s="39"/>
      <c r="J153" s="39"/>
      <c r="K153" s="39"/>
      <c r="L153" s="39"/>
      <c r="M153" s="39"/>
      <c r="N153" s="39"/>
      <c r="O153" s="39"/>
      <c r="P153" s="39"/>
      <c r="Q153" s="39"/>
      <c r="R153" s="39"/>
      <c r="S153" s="39"/>
      <c r="T153" s="39"/>
      <c r="U153" s="39"/>
      <c r="V153" s="39"/>
      <c r="W153" s="39"/>
      <c r="X153" s="39"/>
      <c r="Y153" s="39"/>
      <c r="Z153" s="41" t="s">
        <v>24</v>
      </c>
      <c r="AA153" s="8"/>
      <c r="AB153" s="8"/>
      <c r="AC153" s="8"/>
    </row>
    <row r="154" spans="1:29" ht="12" customHeight="1" x14ac:dyDescent="0.35">
      <c r="A154" s="6"/>
      <c r="B154" s="7"/>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74"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1113</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1115</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213</v>
      </c>
      <c r="L232" s="135">
        <v>213</v>
      </c>
      <c r="M232" s="135">
        <v>213</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213</v>
      </c>
      <c r="L233" s="135">
        <v>213</v>
      </c>
      <c r="M233" s="135">
        <v>213</v>
      </c>
      <c r="N233" s="135">
        <v>0</v>
      </c>
      <c r="O233" s="135">
        <v>0</v>
      </c>
      <c r="P233" s="135">
        <v>0</v>
      </c>
      <c r="Q233" s="135">
        <v>0</v>
      </c>
      <c r="R233" s="135">
        <v>0</v>
      </c>
      <c r="S233" s="135">
        <v>0</v>
      </c>
      <c r="T233" s="87"/>
      <c r="U233" s="102" t="s">
        <v>131</v>
      </c>
      <c r="V233" s="136">
        <v>10.595000000000001</v>
      </c>
      <c r="W233" s="136">
        <v>10.595000000000001</v>
      </c>
      <c r="X233" s="136">
        <v>10.595000000000001</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556.63845976187304</v>
      </c>
      <c r="L234" s="135">
        <v>556.63845976187304</v>
      </c>
      <c r="M234" s="135">
        <v>556.63845976187304</v>
      </c>
      <c r="N234" s="135">
        <v>0</v>
      </c>
      <c r="O234" s="135">
        <v>0</v>
      </c>
      <c r="P234" s="135">
        <v>0</v>
      </c>
      <c r="Q234" s="135">
        <v>0</v>
      </c>
      <c r="R234" s="135">
        <v>0</v>
      </c>
      <c r="S234" s="135">
        <v>0</v>
      </c>
      <c r="T234" s="87"/>
      <c r="U234" s="102" t="s">
        <v>132</v>
      </c>
      <c r="V234" s="136">
        <v>11.339999999999998</v>
      </c>
      <c r="W234" s="136">
        <v>11.339999999999998</v>
      </c>
      <c r="X234" s="136">
        <v>11.339999999999998</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785.45112551016484</v>
      </c>
      <c r="L235" s="135">
        <v>785.45112551016484</v>
      </c>
      <c r="M235" s="135">
        <v>785.45112551016484</v>
      </c>
      <c r="N235" s="135">
        <v>0</v>
      </c>
      <c r="O235" s="135">
        <v>0</v>
      </c>
      <c r="P235" s="135">
        <v>0</v>
      </c>
      <c r="Q235" s="135">
        <v>0</v>
      </c>
      <c r="R235" s="135">
        <v>0</v>
      </c>
      <c r="S235" s="135">
        <v>0</v>
      </c>
      <c r="T235" s="87"/>
      <c r="U235" s="102" t="s">
        <v>133</v>
      </c>
      <c r="V235" s="136">
        <v>23.799999999999997</v>
      </c>
      <c r="W235" s="136">
        <v>23.799999999999997</v>
      </c>
      <c r="X235" s="136">
        <v>23.799999999999997</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864.637824265218</v>
      </c>
      <c r="L236" s="135">
        <v>864.637824265218</v>
      </c>
      <c r="M236" s="135">
        <v>864.637824265218</v>
      </c>
      <c r="N236" s="135">
        <v>0</v>
      </c>
      <c r="O236" s="135">
        <v>0</v>
      </c>
      <c r="P236" s="135">
        <v>0</v>
      </c>
      <c r="Q236" s="135">
        <v>0</v>
      </c>
      <c r="R236" s="135">
        <v>0</v>
      </c>
      <c r="S236" s="135">
        <v>0</v>
      </c>
      <c r="T236" s="87"/>
      <c r="U236" s="102" t="s">
        <v>134</v>
      </c>
      <c r="V236" s="136">
        <v>43.84</v>
      </c>
      <c r="W236" s="136">
        <v>43.84</v>
      </c>
      <c r="X236" s="136">
        <v>43.84</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989.20620747030125</v>
      </c>
      <c r="L237" s="135">
        <v>989.20620747030125</v>
      </c>
      <c r="M237" s="135">
        <v>989.20620747030125</v>
      </c>
      <c r="N237" s="135">
        <v>0</v>
      </c>
      <c r="O237" s="135">
        <v>0</v>
      </c>
      <c r="P237" s="135">
        <v>0</v>
      </c>
      <c r="Q237" s="135">
        <v>0</v>
      </c>
      <c r="R237" s="135">
        <v>0</v>
      </c>
      <c r="S237" s="135">
        <v>0</v>
      </c>
      <c r="T237" s="87"/>
      <c r="U237" s="102" t="s">
        <v>135</v>
      </c>
      <c r="V237" s="136">
        <v>64.89</v>
      </c>
      <c r="W237" s="136">
        <v>64.89</v>
      </c>
      <c r="X237" s="136">
        <v>64.89</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1207.208083640912</v>
      </c>
      <c r="L238" s="135">
        <v>1207.208083640912</v>
      </c>
      <c r="M238" s="135">
        <v>1207.208083640912</v>
      </c>
      <c r="N238" s="135">
        <v>0</v>
      </c>
      <c r="O238" s="135">
        <v>0</v>
      </c>
      <c r="P238" s="135">
        <v>0</v>
      </c>
      <c r="Q238" s="135">
        <v>0</v>
      </c>
      <c r="R238" s="135">
        <v>0</v>
      </c>
      <c r="S238" s="135">
        <v>0</v>
      </c>
      <c r="T238" s="87"/>
      <c r="U238" s="102" t="s">
        <v>136</v>
      </c>
      <c r="V238" s="136">
        <v>50.940000000000005</v>
      </c>
      <c r="W238" s="136">
        <v>50.940000000000005</v>
      </c>
      <c r="X238" s="136">
        <v>50.940000000000005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21.9</v>
      </c>
      <c r="W239" s="136">
        <v>21.9</v>
      </c>
      <c r="X239" s="136">
        <v>21.9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4.9000000000000004</v>
      </c>
      <c r="W240" s="136">
        <v>4.9000000000000004</v>
      </c>
      <c r="X240" s="136">
        <v>4.9000000000000004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65" si="6">$O242</f>
        <v>268.84732142857143</v>
      </c>
      <c r="L242" s="245">
        <f t="shared" ref="L242:N248" si="7">$O242</f>
        <v>268.84732142857143</v>
      </c>
      <c r="M242" s="245">
        <f t="shared" si="7"/>
        <v>268.84732142857143</v>
      </c>
      <c r="N242" s="245">
        <f t="shared" si="7"/>
        <v>268.84732142857143</v>
      </c>
      <c r="O242" s="135">
        <v>268.84732142857143</v>
      </c>
      <c r="P242" s="135">
        <v>0</v>
      </c>
      <c r="Q242" s="135">
        <v>0</v>
      </c>
      <c r="R242" s="135">
        <v>0</v>
      </c>
      <c r="S242" s="135">
        <v>0</v>
      </c>
      <c r="T242" s="87"/>
      <c r="U242" s="102" t="s">
        <v>370</v>
      </c>
      <c r="V242" s="5">
        <f t="shared" ref="V242:V263" si="8">0.55*$Z242*(K242/$O242)</f>
        <v>9.9892346938775542</v>
      </c>
      <c r="W242" s="5">
        <f t="shared" ref="W242:W263" si="9">0.85*$Z242*(L242/$O242)</f>
        <v>15.437908163265309</v>
      </c>
      <c r="X242" s="5">
        <f t="shared" ref="X242:X263" si="10">0.9*$Z242*(M242/$O242)</f>
        <v>16.34602040816327</v>
      </c>
      <c r="Y242" s="5">
        <f t="shared" ref="Y242:Y263" si="11">$Z242*(N242/$O242)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7"/>
        <v>376.84090909090912</v>
      </c>
      <c r="M243" s="245">
        <f t="shared" si="7"/>
        <v>376.84090909090912</v>
      </c>
      <c r="N243" s="245">
        <f t="shared" si="7"/>
        <v>376.84090909090912</v>
      </c>
      <c r="O243" s="135">
        <v>376.84090909090912</v>
      </c>
      <c r="P243" s="135">
        <v>0</v>
      </c>
      <c r="Q243" s="135">
        <v>0</v>
      </c>
      <c r="R243" s="135">
        <v>0</v>
      </c>
      <c r="S243" s="135">
        <v>0</v>
      </c>
      <c r="T243" s="87"/>
      <c r="U243" s="102" t="s">
        <v>131</v>
      </c>
      <c r="V243" s="5">
        <f t="shared" si="8"/>
        <v>14.594642857142864</v>
      </c>
      <c r="W243" s="5">
        <f t="shared" si="9"/>
        <v>22.555357142857151</v>
      </c>
      <c r="X243" s="5">
        <f t="shared" si="10"/>
        <v>23.882142857142867</v>
      </c>
      <c r="Y243" s="5">
        <f t="shared" si="11"/>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7"/>
        <v>337.78181818181815</v>
      </c>
      <c r="M244" s="245">
        <f t="shared" si="7"/>
        <v>337.78181818181815</v>
      </c>
      <c r="N244" s="245">
        <f t="shared" si="7"/>
        <v>337.78181818181815</v>
      </c>
      <c r="O244" s="135">
        <v>337.78181818181815</v>
      </c>
      <c r="P244" s="135">
        <v>0</v>
      </c>
      <c r="Q244" s="135">
        <v>0</v>
      </c>
      <c r="R244" s="135">
        <v>0</v>
      </c>
      <c r="S244" s="135">
        <v>0</v>
      </c>
      <c r="T244" s="87"/>
      <c r="U244" s="102" t="s">
        <v>132</v>
      </c>
      <c r="V244" s="5">
        <f t="shared" si="8"/>
        <v>17.661964285714284</v>
      </c>
      <c r="W244" s="5">
        <f t="shared" si="9"/>
        <v>27.295762987012978</v>
      </c>
      <c r="X244" s="5">
        <f t="shared" si="10"/>
        <v>28.901396103896097</v>
      </c>
      <c r="Y244" s="5">
        <f t="shared" si="11"/>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7"/>
        <v>377.85113636363639</v>
      </c>
      <c r="M245" s="245">
        <f t="shared" si="7"/>
        <v>377.85113636363639</v>
      </c>
      <c r="N245" s="245">
        <f t="shared" si="7"/>
        <v>377.85113636363639</v>
      </c>
      <c r="O245" s="135">
        <v>377.85113636363639</v>
      </c>
      <c r="P245" s="135">
        <v>0</v>
      </c>
      <c r="Q245" s="135">
        <v>0</v>
      </c>
      <c r="R245" s="135">
        <v>0</v>
      </c>
      <c r="S245" s="135">
        <v>0</v>
      </c>
      <c r="T245" s="87"/>
      <c r="U245" s="102" t="s">
        <v>133</v>
      </c>
      <c r="V245" s="5">
        <f t="shared" si="8"/>
        <v>31.796479591836725</v>
      </c>
      <c r="W245" s="5">
        <f t="shared" si="9"/>
        <v>49.140013914656748</v>
      </c>
      <c r="X245" s="5">
        <f t="shared" si="10"/>
        <v>52.030602968460087</v>
      </c>
      <c r="Y245" s="5">
        <f t="shared" si="11"/>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7"/>
        <v>464.81704545454545</v>
      </c>
      <c r="M246" s="245">
        <f t="shared" si="7"/>
        <v>464.81704545454545</v>
      </c>
      <c r="N246" s="245">
        <f t="shared" si="7"/>
        <v>464.81704545454545</v>
      </c>
      <c r="O246" s="135">
        <v>464.81704545454545</v>
      </c>
      <c r="P246" s="135">
        <v>0</v>
      </c>
      <c r="Q246" s="135">
        <v>0</v>
      </c>
      <c r="R246" s="135">
        <v>0</v>
      </c>
      <c r="S246" s="135">
        <v>0</v>
      </c>
      <c r="T246" s="87"/>
      <c r="U246" s="102" t="s">
        <v>134</v>
      </c>
      <c r="V246" s="5">
        <f t="shared" si="8"/>
        <v>35.574999999999989</v>
      </c>
      <c r="W246" s="5">
        <f t="shared" si="9"/>
        <v>54.979545454545431</v>
      </c>
      <c r="X246" s="5">
        <f t="shared" si="10"/>
        <v>58.213636363636347</v>
      </c>
      <c r="Y246" s="5">
        <f t="shared" si="11"/>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7"/>
        <v>521.91666666666674</v>
      </c>
      <c r="M247" s="245">
        <f t="shared" si="7"/>
        <v>521.91666666666674</v>
      </c>
      <c r="N247" s="245">
        <f t="shared" si="7"/>
        <v>521.91666666666674</v>
      </c>
      <c r="O247" s="135">
        <v>521.91666666666674</v>
      </c>
      <c r="P247" s="135">
        <v>0</v>
      </c>
      <c r="Q247" s="135">
        <v>0</v>
      </c>
      <c r="R247" s="135">
        <v>0</v>
      </c>
      <c r="S247" s="135">
        <v>0</v>
      </c>
      <c r="T247" s="87"/>
      <c r="U247" s="102" t="s">
        <v>135</v>
      </c>
      <c r="V247" s="5">
        <f t="shared" si="8"/>
        <v>33.600712365591377</v>
      </c>
      <c r="W247" s="5">
        <f t="shared" si="9"/>
        <v>51.928373655913944</v>
      </c>
      <c r="X247" s="5">
        <f t="shared" si="10"/>
        <v>54.982983870967708</v>
      </c>
      <c r="Y247" s="5">
        <f t="shared" si="11"/>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7"/>
        <v>80</v>
      </c>
      <c r="M248" s="245">
        <f t="shared" si="7"/>
        <v>80</v>
      </c>
      <c r="N248" s="245">
        <f t="shared" si="7"/>
        <v>80</v>
      </c>
      <c r="O248" s="135">
        <v>80</v>
      </c>
      <c r="P248" s="135">
        <v>0</v>
      </c>
      <c r="Q248" s="135">
        <v>0</v>
      </c>
      <c r="R248" s="135">
        <v>0</v>
      </c>
      <c r="S248" s="135">
        <v>0</v>
      </c>
      <c r="T248" s="87"/>
      <c r="U248" s="102" t="s">
        <v>136</v>
      </c>
      <c r="V248" s="5">
        <f t="shared" si="8"/>
        <v>0.45650000000000002</v>
      </c>
      <c r="W248" s="5">
        <f t="shared" si="9"/>
        <v>0.7054999999999999</v>
      </c>
      <c r="X248" s="5">
        <f t="shared" si="10"/>
        <v>0.747</v>
      </c>
      <c r="Y248" s="5">
        <f t="shared" si="11"/>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8"/>
        <v>0.45650000000000002</v>
      </c>
      <c r="W249" s="5">
        <f t="shared" si="9"/>
        <v>0.7054999999999999</v>
      </c>
      <c r="X249" s="5">
        <f t="shared" si="10"/>
        <v>0.747</v>
      </c>
      <c r="Y249" s="5">
        <f t="shared" si="11"/>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8"/>
        <v>9.9892346938775542</v>
      </c>
      <c r="W252" s="5">
        <f t="shared" si="9"/>
        <v>15.437908163265309</v>
      </c>
      <c r="X252" s="5">
        <f t="shared" si="10"/>
        <v>16.34602040816327</v>
      </c>
      <c r="Y252" s="5">
        <f t="shared" si="11"/>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8"/>
        <v>14.594642857142864</v>
      </c>
      <c r="W253" s="5">
        <f t="shared" si="9"/>
        <v>22.555357142857151</v>
      </c>
      <c r="X253" s="5">
        <f t="shared" si="10"/>
        <v>23.882142857142867</v>
      </c>
      <c r="Y253" s="5">
        <f t="shared" si="11"/>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8"/>
        <v>17.661964285714284</v>
      </c>
      <c r="W254" s="5">
        <f t="shared" si="9"/>
        <v>27.295762987012978</v>
      </c>
      <c r="X254" s="5">
        <f t="shared" si="10"/>
        <v>28.901396103896097</v>
      </c>
      <c r="Y254" s="5">
        <f t="shared" si="11"/>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8"/>
        <v>31.796479591836725</v>
      </c>
      <c r="W255" s="5">
        <f t="shared" si="9"/>
        <v>49.140013914656748</v>
      </c>
      <c r="X255" s="5">
        <f t="shared" si="10"/>
        <v>52.030602968460087</v>
      </c>
      <c r="Y255" s="5">
        <f t="shared" si="11"/>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8"/>
        <v>35.574999999999989</v>
      </c>
      <c r="W256" s="5">
        <f t="shared" si="9"/>
        <v>54.979545454545431</v>
      </c>
      <c r="X256" s="5">
        <f t="shared" si="10"/>
        <v>58.213636363636347</v>
      </c>
      <c r="Y256" s="5">
        <f t="shared" si="11"/>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8"/>
        <v>26.225718749999999</v>
      </c>
      <c r="W257" s="5">
        <f t="shared" si="9"/>
        <v>40.53065625</v>
      </c>
      <c r="X257" s="5">
        <f t="shared" si="10"/>
        <v>42.914812499999996</v>
      </c>
      <c r="Y257" s="5">
        <f t="shared" si="11"/>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8"/>
        <v>0.45650000000000002</v>
      </c>
      <c r="W258" s="5">
        <f t="shared" si="9"/>
        <v>0.7054999999999999</v>
      </c>
      <c r="X258" s="5">
        <f t="shared" si="10"/>
        <v>0.747</v>
      </c>
      <c r="Y258" s="5">
        <f t="shared" si="11"/>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8"/>
        <v>0.45650000000000002</v>
      </c>
      <c r="W259" s="5">
        <f t="shared" si="9"/>
        <v>0.7054999999999999</v>
      </c>
      <c r="X259" s="5">
        <f t="shared" si="10"/>
        <v>0.747</v>
      </c>
      <c r="Y259" s="5">
        <f t="shared" si="11"/>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8"/>
        <v>9.9892346938775542</v>
      </c>
      <c r="W262" s="5">
        <f t="shared" si="9"/>
        <v>15.437908163265309</v>
      </c>
      <c r="X262" s="5">
        <f t="shared" si="10"/>
        <v>16.34602040816327</v>
      </c>
      <c r="Y262" s="5">
        <f t="shared" si="11"/>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8"/>
        <v>11.662156862745105</v>
      </c>
      <c r="W263" s="5">
        <f t="shared" si="9"/>
        <v>18.023333333333341</v>
      </c>
      <c r="X263" s="5">
        <f t="shared" si="10"/>
        <v>19.083529411764715</v>
      </c>
      <c r="Y263" s="5">
        <f t="shared" si="11"/>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ref="V264:V295" si="12">0.55*$Z264*(K264/$O264)</f>
        <v>16.916198830409364</v>
      </c>
      <c r="W264" s="5">
        <f t="shared" ref="W264:W295" si="13">0.85*$Z264*(L264/$O264)</f>
        <v>26.143216374269013</v>
      </c>
      <c r="X264" s="5">
        <f t="shared" ref="X264:X295" si="14">0.9*$Z264*(M264/$O264)</f>
        <v>27.681052631578957</v>
      </c>
      <c r="Y264" s="5">
        <f t="shared" ref="Y264:Y295" si="15">$Z264*(N264/$O264)</f>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12"/>
        <v>31.873435374149672</v>
      </c>
      <c r="W265" s="5">
        <f t="shared" si="13"/>
        <v>49.258945578231305</v>
      </c>
      <c r="X265" s="5">
        <f t="shared" si="14"/>
        <v>52.156530612244914</v>
      </c>
      <c r="Y265" s="5">
        <f t="shared" si="15"/>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ref="K266:N297" si="16">$O266</f>
        <v>488.27083333333337</v>
      </c>
      <c r="L266" s="245">
        <f t="shared" si="16"/>
        <v>488.27083333333337</v>
      </c>
      <c r="M266" s="245">
        <f t="shared" si="16"/>
        <v>488.27083333333337</v>
      </c>
      <c r="N266" s="245">
        <f t="shared" si="16"/>
        <v>488.27083333333337</v>
      </c>
      <c r="O266" s="135">
        <v>488.27083333333337</v>
      </c>
      <c r="P266" s="135">
        <v>0</v>
      </c>
      <c r="Q266" s="135">
        <v>0</v>
      </c>
      <c r="R266" s="135">
        <v>0</v>
      </c>
      <c r="S266" s="135">
        <v>0</v>
      </c>
      <c r="T266" s="87"/>
      <c r="U266" s="102" t="s">
        <v>134</v>
      </c>
      <c r="V266" s="5">
        <f t="shared" si="12"/>
        <v>37.588833333333348</v>
      </c>
      <c r="W266" s="5">
        <f t="shared" si="13"/>
        <v>58.091833333333341</v>
      </c>
      <c r="X266" s="5">
        <f t="shared" si="14"/>
        <v>61.509000000000015</v>
      </c>
      <c r="Y266" s="5">
        <f t="shared" si="15"/>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16"/>
        <v>679.15</v>
      </c>
      <c r="L267" s="245">
        <f t="shared" si="16"/>
        <v>679.15</v>
      </c>
      <c r="M267" s="245">
        <f t="shared" si="16"/>
        <v>679.15</v>
      </c>
      <c r="N267" s="245">
        <f t="shared" si="16"/>
        <v>679.15</v>
      </c>
      <c r="O267" s="135">
        <v>679.15</v>
      </c>
      <c r="P267" s="135">
        <v>0</v>
      </c>
      <c r="Q267" s="135">
        <v>0</v>
      </c>
      <c r="R267" s="135">
        <v>0</v>
      </c>
      <c r="S267" s="135">
        <v>0</v>
      </c>
      <c r="T267" s="87"/>
      <c r="U267" s="102" t="s">
        <v>135</v>
      </c>
      <c r="V267" s="5">
        <f t="shared" si="12"/>
        <v>38.765685483870982</v>
      </c>
      <c r="W267" s="5">
        <f t="shared" si="13"/>
        <v>59.910604838709688</v>
      </c>
      <c r="X267" s="5">
        <f t="shared" si="14"/>
        <v>63.434758064516146</v>
      </c>
      <c r="Y267" s="5">
        <f t="shared" si="15"/>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16"/>
        <v>80</v>
      </c>
      <c r="L268" s="245">
        <f t="shared" si="16"/>
        <v>80</v>
      </c>
      <c r="M268" s="245">
        <f t="shared" si="16"/>
        <v>80</v>
      </c>
      <c r="N268" s="245">
        <f t="shared" si="16"/>
        <v>80</v>
      </c>
      <c r="O268" s="135">
        <v>80</v>
      </c>
      <c r="P268" s="135">
        <v>0</v>
      </c>
      <c r="Q268" s="135">
        <v>0</v>
      </c>
      <c r="R268" s="135">
        <v>0</v>
      </c>
      <c r="S268" s="135">
        <v>0</v>
      </c>
      <c r="T268" s="87"/>
      <c r="U268" s="102" t="s">
        <v>136</v>
      </c>
      <c r="V268" s="5">
        <f t="shared" si="12"/>
        <v>0.45650000000000002</v>
      </c>
      <c r="W268" s="5">
        <f t="shared" si="13"/>
        <v>0.7054999999999999</v>
      </c>
      <c r="X268" s="5">
        <f t="shared" si="14"/>
        <v>0.747</v>
      </c>
      <c r="Y268" s="5">
        <f t="shared" si="15"/>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16"/>
        <v>80</v>
      </c>
      <c r="L269" s="245">
        <f t="shared" si="16"/>
        <v>80</v>
      </c>
      <c r="M269" s="245">
        <f t="shared" si="16"/>
        <v>80</v>
      </c>
      <c r="N269" s="245">
        <f t="shared" si="16"/>
        <v>80</v>
      </c>
      <c r="O269" s="135">
        <v>80</v>
      </c>
      <c r="P269" s="135">
        <v>0</v>
      </c>
      <c r="Q269" s="135">
        <v>0</v>
      </c>
      <c r="R269" s="135">
        <v>0</v>
      </c>
      <c r="S269" s="135">
        <v>0</v>
      </c>
      <c r="T269" s="87"/>
      <c r="U269" s="102" t="s">
        <v>137</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16"/>
        <v>80</v>
      </c>
      <c r="L270" s="245">
        <f t="shared" si="16"/>
        <v>80</v>
      </c>
      <c r="M270" s="245">
        <f t="shared" si="16"/>
        <v>80</v>
      </c>
      <c r="N270" s="245">
        <f t="shared" si="16"/>
        <v>80</v>
      </c>
      <c r="O270" s="135">
        <v>80</v>
      </c>
      <c r="P270" s="135">
        <v>0</v>
      </c>
      <c r="Q270" s="135">
        <v>0</v>
      </c>
      <c r="R270" s="135">
        <v>0</v>
      </c>
      <c r="S270" s="135">
        <v>0</v>
      </c>
      <c r="T270" s="87"/>
      <c r="U270" s="102" t="s">
        <v>138</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16"/>
        <v>80</v>
      </c>
      <c r="L271" s="245">
        <f t="shared" si="16"/>
        <v>80</v>
      </c>
      <c r="M271" s="245">
        <f t="shared" si="16"/>
        <v>80</v>
      </c>
      <c r="N271" s="245">
        <f t="shared" si="16"/>
        <v>80</v>
      </c>
      <c r="O271" s="135">
        <v>80</v>
      </c>
      <c r="P271" s="135">
        <v>0</v>
      </c>
      <c r="Q271" s="135">
        <v>0</v>
      </c>
      <c r="R271" s="135">
        <v>0</v>
      </c>
      <c r="S271" s="135">
        <v>0</v>
      </c>
      <c r="T271" s="87"/>
      <c r="U271" s="102" t="s">
        <v>139</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16"/>
        <v>268.84732142857143</v>
      </c>
      <c r="L272" s="245">
        <f t="shared" si="16"/>
        <v>268.84732142857143</v>
      </c>
      <c r="M272" s="245">
        <f t="shared" si="16"/>
        <v>268.84732142857143</v>
      </c>
      <c r="N272" s="245">
        <f t="shared" si="16"/>
        <v>268.84732142857143</v>
      </c>
      <c r="O272" s="135">
        <v>268.84732142857143</v>
      </c>
      <c r="P272" s="135">
        <v>0</v>
      </c>
      <c r="Q272" s="135">
        <v>0</v>
      </c>
      <c r="R272" s="135">
        <v>0</v>
      </c>
      <c r="S272" s="135">
        <v>0</v>
      </c>
      <c r="T272" s="87"/>
      <c r="U272" s="102" t="s">
        <v>370</v>
      </c>
      <c r="V272" s="5">
        <f t="shared" si="12"/>
        <v>9.9892346938775542</v>
      </c>
      <c r="W272" s="5">
        <f t="shared" si="13"/>
        <v>15.437908163265309</v>
      </c>
      <c r="X272" s="5">
        <f t="shared" si="14"/>
        <v>16.34602040816327</v>
      </c>
      <c r="Y272" s="5">
        <f t="shared" si="15"/>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16"/>
        <v>346.35833333333335</v>
      </c>
      <c r="L273" s="245">
        <f t="shared" si="16"/>
        <v>346.35833333333335</v>
      </c>
      <c r="M273" s="245">
        <f t="shared" si="16"/>
        <v>346.35833333333335</v>
      </c>
      <c r="N273" s="245">
        <f t="shared" si="16"/>
        <v>346.35833333333335</v>
      </c>
      <c r="O273" s="135">
        <v>346.35833333333335</v>
      </c>
      <c r="P273" s="135">
        <v>0</v>
      </c>
      <c r="Q273" s="135">
        <v>0</v>
      </c>
      <c r="R273" s="135">
        <v>0</v>
      </c>
      <c r="S273" s="135">
        <v>0</v>
      </c>
      <c r="T273" s="87"/>
      <c r="U273" s="102" t="s">
        <v>131</v>
      </c>
      <c r="V273" s="5">
        <f t="shared" si="12"/>
        <v>11.662156862745105</v>
      </c>
      <c r="W273" s="5">
        <f t="shared" si="13"/>
        <v>18.023333333333341</v>
      </c>
      <c r="X273" s="5">
        <f t="shared" si="14"/>
        <v>19.083529411764715</v>
      </c>
      <c r="Y273" s="5">
        <f t="shared" si="15"/>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si="16"/>
        <v>395.58750000000009</v>
      </c>
      <c r="L274" s="245">
        <f t="shared" si="16"/>
        <v>395.58750000000009</v>
      </c>
      <c r="M274" s="245">
        <f t="shared" si="16"/>
        <v>395.58750000000009</v>
      </c>
      <c r="N274" s="245">
        <f t="shared" si="16"/>
        <v>395.58750000000009</v>
      </c>
      <c r="O274" s="135">
        <v>395.58750000000009</v>
      </c>
      <c r="P274" s="135">
        <v>0</v>
      </c>
      <c r="Q274" s="135">
        <v>0</v>
      </c>
      <c r="R274" s="135">
        <v>0</v>
      </c>
      <c r="S274" s="135">
        <v>0</v>
      </c>
      <c r="T274" s="87"/>
      <c r="U274" s="102" t="s">
        <v>132</v>
      </c>
      <c r="V274" s="5">
        <f t="shared" si="12"/>
        <v>16.916198830409364</v>
      </c>
      <c r="W274" s="5">
        <f t="shared" si="13"/>
        <v>26.143216374269013</v>
      </c>
      <c r="X274" s="5">
        <f t="shared" si="14"/>
        <v>27.681052631578957</v>
      </c>
      <c r="Y274" s="5">
        <f t="shared" si="15"/>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6"/>
        <v>399.13333333333338</v>
      </c>
      <c r="L275" s="245">
        <f t="shared" si="16"/>
        <v>399.13333333333338</v>
      </c>
      <c r="M275" s="245">
        <f t="shared" si="16"/>
        <v>399.13333333333338</v>
      </c>
      <c r="N275" s="245">
        <f t="shared" si="16"/>
        <v>399.13333333333338</v>
      </c>
      <c r="O275" s="135">
        <v>399.13333333333338</v>
      </c>
      <c r="P275" s="135">
        <v>0</v>
      </c>
      <c r="Q275" s="135">
        <v>0</v>
      </c>
      <c r="R275" s="135">
        <v>0</v>
      </c>
      <c r="S275" s="135">
        <v>0</v>
      </c>
      <c r="T275" s="87"/>
      <c r="U275" s="102" t="s">
        <v>133</v>
      </c>
      <c r="V275" s="5">
        <f t="shared" si="12"/>
        <v>31.873435374149672</v>
      </c>
      <c r="W275" s="5">
        <f t="shared" si="13"/>
        <v>49.258945578231305</v>
      </c>
      <c r="X275" s="5">
        <f t="shared" si="14"/>
        <v>52.156530612244914</v>
      </c>
      <c r="Y275" s="5">
        <f t="shared" si="15"/>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6"/>
        <v>488.27083333333337</v>
      </c>
      <c r="L276" s="245">
        <f t="shared" si="16"/>
        <v>488.27083333333337</v>
      </c>
      <c r="M276" s="245">
        <f t="shared" si="16"/>
        <v>488.27083333333337</v>
      </c>
      <c r="N276" s="245">
        <f t="shared" si="16"/>
        <v>488.27083333333337</v>
      </c>
      <c r="O276" s="135">
        <v>488.27083333333337</v>
      </c>
      <c r="P276" s="135">
        <v>0</v>
      </c>
      <c r="Q276" s="135">
        <v>0</v>
      </c>
      <c r="R276" s="135">
        <v>0</v>
      </c>
      <c r="S276" s="135">
        <v>0</v>
      </c>
      <c r="T276" s="87"/>
      <c r="U276" s="102" t="s">
        <v>134</v>
      </c>
      <c r="V276" s="5">
        <f t="shared" si="12"/>
        <v>37.588833333333348</v>
      </c>
      <c r="W276" s="5">
        <f t="shared" si="13"/>
        <v>58.091833333333341</v>
      </c>
      <c r="X276" s="5">
        <f t="shared" si="14"/>
        <v>61.509000000000015</v>
      </c>
      <c r="Y276" s="5">
        <f t="shared" si="15"/>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6"/>
        <v>650.625</v>
      </c>
      <c r="L277" s="245">
        <f t="shared" si="16"/>
        <v>650.625</v>
      </c>
      <c r="M277" s="245">
        <f t="shared" si="16"/>
        <v>650.625</v>
      </c>
      <c r="N277" s="245">
        <f t="shared" si="16"/>
        <v>650.625</v>
      </c>
      <c r="O277" s="135">
        <v>650.625</v>
      </c>
      <c r="P277" s="135">
        <v>0</v>
      </c>
      <c r="Q277" s="135">
        <v>0</v>
      </c>
      <c r="R277" s="135">
        <v>0</v>
      </c>
      <c r="S277" s="135">
        <v>0</v>
      </c>
      <c r="T277" s="87"/>
      <c r="U277" s="102" t="s">
        <v>135</v>
      </c>
      <c r="V277" s="5">
        <f t="shared" si="12"/>
        <v>21.191923076923079</v>
      </c>
      <c r="W277" s="5">
        <f t="shared" si="13"/>
        <v>32.751153846153848</v>
      </c>
      <c r="X277" s="5">
        <f t="shared" si="14"/>
        <v>34.677692307692311</v>
      </c>
      <c r="Y277" s="5">
        <f t="shared" si="15"/>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6"/>
        <v>80</v>
      </c>
      <c r="L278" s="245">
        <f t="shared" si="16"/>
        <v>80</v>
      </c>
      <c r="M278" s="245">
        <f t="shared" si="16"/>
        <v>80</v>
      </c>
      <c r="N278" s="245">
        <f t="shared" si="16"/>
        <v>80</v>
      </c>
      <c r="O278" s="135">
        <v>80</v>
      </c>
      <c r="P278" s="135">
        <v>0</v>
      </c>
      <c r="Q278" s="135">
        <v>0</v>
      </c>
      <c r="R278" s="135">
        <v>0</v>
      </c>
      <c r="S278" s="135">
        <v>0</v>
      </c>
      <c r="T278" s="87"/>
      <c r="U278" s="102" t="s">
        <v>136</v>
      </c>
      <c r="V278" s="5">
        <f t="shared" si="12"/>
        <v>0.45650000000000002</v>
      </c>
      <c r="W278" s="5">
        <f t="shared" si="13"/>
        <v>0.7054999999999999</v>
      </c>
      <c r="X278" s="5">
        <f t="shared" si="14"/>
        <v>0.747</v>
      </c>
      <c r="Y278" s="5">
        <f t="shared" si="15"/>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6"/>
        <v>80</v>
      </c>
      <c r="L279" s="245">
        <f t="shared" si="16"/>
        <v>80</v>
      </c>
      <c r="M279" s="245">
        <f t="shared" si="16"/>
        <v>80</v>
      </c>
      <c r="N279" s="245">
        <f t="shared" si="16"/>
        <v>80</v>
      </c>
      <c r="O279" s="135">
        <v>80</v>
      </c>
      <c r="P279" s="135">
        <v>0</v>
      </c>
      <c r="Q279" s="135">
        <v>0</v>
      </c>
      <c r="R279" s="135">
        <v>0</v>
      </c>
      <c r="S279" s="135">
        <v>0</v>
      </c>
      <c r="T279" s="87"/>
      <c r="U279" s="102" t="s">
        <v>137</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6"/>
        <v>80</v>
      </c>
      <c r="L280" s="245">
        <f t="shared" si="16"/>
        <v>80</v>
      </c>
      <c r="M280" s="245">
        <f t="shared" si="16"/>
        <v>80</v>
      </c>
      <c r="N280" s="245">
        <f t="shared" si="16"/>
        <v>80</v>
      </c>
      <c r="O280" s="135">
        <v>80</v>
      </c>
      <c r="P280" s="135">
        <v>0</v>
      </c>
      <c r="Q280" s="135">
        <v>0</v>
      </c>
      <c r="R280" s="135">
        <v>0</v>
      </c>
      <c r="S280" s="135">
        <v>0</v>
      </c>
      <c r="T280" s="87"/>
      <c r="U280" s="102" t="s">
        <v>138</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6"/>
        <v>80</v>
      </c>
      <c r="L281" s="245">
        <f t="shared" si="16"/>
        <v>80</v>
      </c>
      <c r="M281" s="245">
        <f t="shared" si="16"/>
        <v>80</v>
      </c>
      <c r="N281" s="245">
        <f t="shared" si="16"/>
        <v>80</v>
      </c>
      <c r="O281" s="135">
        <v>80</v>
      </c>
      <c r="P281" s="135">
        <v>0</v>
      </c>
      <c r="Q281" s="135">
        <v>0</v>
      </c>
      <c r="R281" s="135">
        <v>0</v>
      </c>
      <c r="S281" s="135">
        <v>0</v>
      </c>
      <c r="T281" s="87"/>
      <c r="U281" s="102" t="s">
        <v>139</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6"/>
        <v>80</v>
      </c>
      <c r="L282" s="245">
        <f t="shared" si="16"/>
        <v>80</v>
      </c>
      <c r="M282" s="245">
        <f t="shared" si="16"/>
        <v>80</v>
      </c>
      <c r="N282" s="245">
        <f t="shared" si="16"/>
        <v>80</v>
      </c>
      <c r="O282" s="135">
        <v>80</v>
      </c>
      <c r="P282" s="135">
        <v>0</v>
      </c>
      <c r="Q282" s="135">
        <v>0</v>
      </c>
      <c r="R282" s="135">
        <v>0</v>
      </c>
      <c r="S282" s="135">
        <v>0</v>
      </c>
      <c r="T282" s="87"/>
      <c r="U282" s="102" t="s">
        <v>370</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6"/>
        <v>159.11499999999998</v>
      </c>
      <c r="L283" s="245">
        <f t="shared" si="16"/>
        <v>159.11499999999998</v>
      </c>
      <c r="M283" s="245">
        <f t="shared" si="16"/>
        <v>159.11499999999998</v>
      </c>
      <c r="N283" s="245">
        <f t="shared" si="16"/>
        <v>159.11499999999998</v>
      </c>
      <c r="O283" s="135">
        <v>159.11499999999998</v>
      </c>
      <c r="P283" s="135">
        <v>0</v>
      </c>
      <c r="Q283" s="135">
        <v>0</v>
      </c>
      <c r="R283" s="135">
        <v>0</v>
      </c>
      <c r="S283" s="135">
        <v>0</v>
      </c>
      <c r="T283" s="87"/>
      <c r="U283" s="102" t="s">
        <v>131</v>
      </c>
      <c r="V283" s="5">
        <f t="shared" si="12"/>
        <v>10.321882352941172</v>
      </c>
      <c r="W283" s="5">
        <f t="shared" si="13"/>
        <v>15.951999999999993</v>
      </c>
      <c r="X283" s="5">
        <f t="shared" si="14"/>
        <v>16.890352941176463</v>
      </c>
      <c r="Y283" s="5">
        <f t="shared" si="15"/>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6"/>
        <v>308.26333333333332</v>
      </c>
      <c r="L284" s="245">
        <f t="shared" si="16"/>
        <v>308.26333333333332</v>
      </c>
      <c r="M284" s="245">
        <f t="shared" si="16"/>
        <v>308.26333333333332</v>
      </c>
      <c r="N284" s="245">
        <f t="shared" si="16"/>
        <v>308.26333333333332</v>
      </c>
      <c r="O284" s="135">
        <v>308.26333333333332</v>
      </c>
      <c r="P284" s="135">
        <v>0</v>
      </c>
      <c r="Q284" s="135">
        <v>0</v>
      </c>
      <c r="R284" s="135">
        <v>0</v>
      </c>
      <c r="S284" s="135">
        <v>0</v>
      </c>
      <c r="T284" s="87"/>
      <c r="U284" s="102" t="s">
        <v>132</v>
      </c>
      <c r="V284" s="5">
        <f t="shared" si="12"/>
        <v>15.904520467836257</v>
      </c>
      <c r="W284" s="5">
        <f t="shared" si="13"/>
        <v>24.579713450292395</v>
      </c>
      <c r="X284" s="5">
        <f t="shared" si="14"/>
        <v>26.02557894736842</v>
      </c>
      <c r="Y284" s="5">
        <f t="shared" si="15"/>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6"/>
        <v>400.12499999999989</v>
      </c>
      <c r="L285" s="245">
        <f t="shared" si="16"/>
        <v>400.12499999999989</v>
      </c>
      <c r="M285" s="245">
        <f t="shared" si="16"/>
        <v>400.12499999999989</v>
      </c>
      <c r="N285" s="245">
        <f t="shared" si="16"/>
        <v>400.12499999999989</v>
      </c>
      <c r="O285" s="135">
        <v>400.12499999999989</v>
      </c>
      <c r="P285" s="135">
        <v>0</v>
      </c>
      <c r="Q285" s="135">
        <v>0</v>
      </c>
      <c r="R285" s="135">
        <v>0</v>
      </c>
      <c r="S285" s="135">
        <v>0</v>
      </c>
      <c r="T285" s="87"/>
      <c r="U285" s="102" t="s">
        <v>133</v>
      </c>
      <c r="V285" s="5">
        <f t="shared" si="12"/>
        <v>32.140054421768696</v>
      </c>
      <c r="W285" s="5">
        <f t="shared" si="13"/>
        <v>49.670993197278897</v>
      </c>
      <c r="X285" s="5">
        <f t="shared" si="14"/>
        <v>52.592816326530595</v>
      </c>
      <c r="Y285" s="5">
        <f t="shared" si="15"/>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6"/>
        <v>356.88666666666666</v>
      </c>
      <c r="L286" s="245">
        <f t="shared" si="16"/>
        <v>356.88666666666666</v>
      </c>
      <c r="M286" s="245">
        <f t="shared" si="16"/>
        <v>356.88666666666666</v>
      </c>
      <c r="N286" s="245">
        <f t="shared" si="16"/>
        <v>356.88666666666666</v>
      </c>
      <c r="O286" s="135">
        <v>356.88666666666666</v>
      </c>
      <c r="P286" s="135">
        <v>0</v>
      </c>
      <c r="Q286" s="135">
        <v>0</v>
      </c>
      <c r="R286" s="135">
        <v>0</v>
      </c>
      <c r="S286" s="135">
        <v>0</v>
      </c>
      <c r="T286" s="87"/>
      <c r="U286" s="102" t="s">
        <v>134</v>
      </c>
      <c r="V286" s="5">
        <f t="shared" si="12"/>
        <v>31.855999999999991</v>
      </c>
      <c r="W286" s="5">
        <f t="shared" si="13"/>
        <v>49.231999999999985</v>
      </c>
      <c r="X286" s="5">
        <f t="shared" si="14"/>
        <v>52.127999999999986</v>
      </c>
      <c r="Y286" s="5">
        <f t="shared" si="15"/>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6"/>
        <v>498.88214285714292</v>
      </c>
      <c r="L287" s="245">
        <f t="shared" si="16"/>
        <v>498.88214285714292</v>
      </c>
      <c r="M287" s="245">
        <f t="shared" si="16"/>
        <v>498.88214285714292</v>
      </c>
      <c r="N287" s="245">
        <f t="shared" si="16"/>
        <v>498.88214285714292</v>
      </c>
      <c r="O287" s="135">
        <v>498.88214285714292</v>
      </c>
      <c r="P287" s="135">
        <v>0</v>
      </c>
      <c r="Q287" s="135">
        <v>0</v>
      </c>
      <c r="R287" s="135">
        <v>0</v>
      </c>
      <c r="S287" s="135">
        <v>0</v>
      </c>
      <c r="T287" s="87"/>
      <c r="U287" s="102" t="s">
        <v>135</v>
      </c>
      <c r="V287" s="5">
        <f t="shared" si="12"/>
        <v>34.622281746031746</v>
      </c>
      <c r="W287" s="5">
        <f t="shared" si="13"/>
        <v>53.507162698412692</v>
      </c>
      <c r="X287" s="5">
        <f t="shared" si="14"/>
        <v>56.654642857142854</v>
      </c>
      <c r="Y287" s="5">
        <f t="shared" si="15"/>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6"/>
        <v>80</v>
      </c>
      <c r="L288" s="245">
        <f t="shared" si="16"/>
        <v>80</v>
      </c>
      <c r="M288" s="245">
        <f t="shared" si="16"/>
        <v>80</v>
      </c>
      <c r="N288" s="245">
        <f t="shared" si="16"/>
        <v>80</v>
      </c>
      <c r="O288" s="135">
        <v>80</v>
      </c>
      <c r="P288" s="135">
        <v>0</v>
      </c>
      <c r="Q288" s="135">
        <v>0</v>
      </c>
      <c r="R288" s="135">
        <v>0</v>
      </c>
      <c r="S288" s="135">
        <v>0</v>
      </c>
      <c r="T288" s="87"/>
      <c r="U288" s="102" t="s">
        <v>136</v>
      </c>
      <c r="V288" s="5">
        <f t="shared" si="12"/>
        <v>0.45650000000000002</v>
      </c>
      <c r="W288" s="5">
        <f t="shared" si="13"/>
        <v>0.7054999999999999</v>
      </c>
      <c r="X288" s="5">
        <f t="shared" si="14"/>
        <v>0.747</v>
      </c>
      <c r="Y288" s="5">
        <f t="shared" si="15"/>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6"/>
        <v>80</v>
      </c>
      <c r="L289" s="245">
        <f t="shared" si="16"/>
        <v>80</v>
      </c>
      <c r="M289" s="245">
        <f t="shared" si="16"/>
        <v>80</v>
      </c>
      <c r="N289" s="245">
        <f t="shared" si="16"/>
        <v>80</v>
      </c>
      <c r="O289" s="135">
        <v>80</v>
      </c>
      <c r="P289" s="135">
        <v>0</v>
      </c>
      <c r="Q289" s="135">
        <v>0</v>
      </c>
      <c r="R289" s="135">
        <v>0</v>
      </c>
      <c r="S289" s="135">
        <v>0</v>
      </c>
      <c r="T289" s="87"/>
      <c r="U289" s="102" t="s">
        <v>137</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6"/>
        <v>80</v>
      </c>
      <c r="L290" s="245">
        <f t="shared" si="16"/>
        <v>80</v>
      </c>
      <c r="M290" s="245">
        <f t="shared" si="16"/>
        <v>80</v>
      </c>
      <c r="N290" s="245">
        <f t="shared" si="16"/>
        <v>80</v>
      </c>
      <c r="O290" s="135">
        <v>80</v>
      </c>
      <c r="P290" s="135">
        <v>0</v>
      </c>
      <c r="Q290" s="135">
        <v>0</v>
      </c>
      <c r="R290" s="135">
        <v>0</v>
      </c>
      <c r="S290" s="135">
        <v>0</v>
      </c>
      <c r="T290" s="87"/>
      <c r="U290" s="102" t="s">
        <v>138</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6"/>
        <v>80</v>
      </c>
      <c r="L291" s="245">
        <f t="shared" si="16"/>
        <v>80</v>
      </c>
      <c r="M291" s="245">
        <f t="shared" si="16"/>
        <v>80</v>
      </c>
      <c r="N291" s="245">
        <f t="shared" si="16"/>
        <v>80</v>
      </c>
      <c r="O291" s="135">
        <v>80</v>
      </c>
      <c r="P291" s="135">
        <v>0</v>
      </c>
      <c r="Q291" s="135">
        <v>0</v>
      </c>
      <c r="R291" s="135">
        <v>0</v>
      </c>
      <c r="S291" s="135">
        <v>0</v>
      </c>
      <c r="T291" s="87"/>
      <c r="U291" s="102" t="s">
        <v>139</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6"/>
        <v>80</v>
      </c>
      <c r="L292" s="245">
        <f t="shared" si="16"/>
        <v>80</v>
      </c>
      <c r="M292" s="245">
        <f t="shared" si="16"/>
        <v>80</v>
      </c>
      <c r="N292" s="245">
        <f t="shared" si="16"/>
        <v>80</v>
      </c>
      <c r="O292" s="135">
        <v>80</v>
      </c>
      <c r="P292" s="135">
        <v>0</v>
      </c>
      <c r="Q292" s="135">
        <v>0</v>
      </c>
      <c r="R292" s="135">
        <v>0</v>
      </c>
      <c r="S292" s="135">
        <v>0</v>
      </c>
      <c r="T292" s="87"/>
      <c r="U292" s="102" t="s">
        <v>370</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6"/>
        <v>159.11499999999998</v>
      </c>
      <c r="L293" s="245">
        <f t="shared" si="16"/>
        <v>159.11499999999998</v>
      </c>
      <c r="M293" s="245">
        <f t="shared" si="16"/>
        <v>159.11499999999998</v>
      </c>
      <c r="N293" s="245">
        <f t="shared" si="16"/>
        <v>159.11499999999998</v>
      </c>
      <c r="O293" s="135">
        <v>159.11499999999998</v>
      </c>
      <c r="P293" s="135">
        <v>0</v>
      </c>
      <c r="Q293" s="135">
        <v>0</v>
      </c>
      <c r="R293" s="135">
        <v>0</v>
      </c>
      <c r="S293" s="135">
        <v>0</v>
      </c>
      <c r="T293" s="87"/>
      <c r="U293" s="102" t="s">
        <v>131</v>
      </c>
      <c r="V293" s="5">
        <f t="shared" si="12"/>
        <v>10.321882352941172</v>
      </c>
      <c r="W293" s="5">
        <f t="shared" si="13"/>
        <v>15.951999999999993</v>
      </c>
      <c r="X293" s="5">
        <f t="shared" si="14"/>
        <v>16.890352941176463</v>
      </c>
      <c r="Y293" s="5">
        <f t="shared" si="15"/>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6"/>
        <v>308.26333333333332</v>
      </c>
      <c r="L294" s="245">
        <f t="shared" si="16"/>
        <v>308.26333333333332</v>
      </c>
      <c r="M294" s="245">
        <f t="shared" si="16"/>
        <v>308.26333333333332</v>
      </c>
      <c r="N294" s="245">
        <f t="shared" si="16"/>
        <v>308.26333333333332</v>
      </c>
      <c r="O294" s="135">
        <v>308.26333333333332</v>
      </c>
      <c r="P294" s="135">
        <v>0</v>
      </c>
      <c r="Q294" s="135">
        <v>0</v>
      </c>
      <c r="R294" s="135">
        <v>0</v>
      </c>
      <c r="S294" s="135">
        <v>0</v>
      </c>
      <c r="T294" s="87"/>
      <c r="U294" s="102" t="s">
        <v>132</v>
      </c>
      <c r="V294" s="5">
        <f t="shared" si="12"/>
        <v>15.904520467836257</v>
      </c>
      <c r="W294" s="5">
        <f t="shared" si="13"/>
        <v>24.579713450292395</v>
      </c>
      <c r="X294" s="5">
        <f t="shared" si="14"/>
        <v>26.02557894736842</v>
      </c>
      <c r="Y294" s="5">
        <f t="shared" si="15"/>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6"/>
        <v>400.12499999999989</v>
      </c>
      <c r="L295" s="245">
        <f t="shared" si="16"/>
        <v>400.12499999999989</v>
      </c>
      <c r="M295" s="245">
        <f t="shared" si="16"/>
        <v>400.12499999999989</v>
      </c>
      <c r="N295" s="245">
        <f t="shared" si="16"/>
        <v>400.12499999999989</v>
      </c>
      <c r="O295" s="135">
        <v>400.12499999999989</v>
      </c>
      <c r="P295" s="135">
        <v>0</v>
      </c>
      <c r="Q295" s="135">
        <v>0</v>
      </c>
      <c r="R295" s="135">
        <v>0</v>
      </c>
      <c r="S295" s="135">
        <v>0</v>
      </c>
      <c r="T295" s="87"/>
      <c r="U295" s="102" t="s">
        <v>133</v>
      </c>
      <c r="V295" s="5">
        <f t="shared" si="12"/>
        <v>32.140054421768696</v>
      </c>
      <c r="W295" s="5">
        <f t="shared" si="13"/>
        <v>49.670993197278897</v>
      </c>
      <c r="X295" s="5">
        <f t="shared" si="14"/>
        <v>52.592816326530595</v>
      </c>
      <c r="Y295" s="5">
        <f t="shared" si="15"/>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6"/>
        <v>356.88666666666666</v>
      </c>
      <c r="L296" s="245">
        <f t="shared" si="16"/>
        <v>356.88666666666666</v>
      </c>
      <c r="M296" s="245">
        <f t="shared" si="16"/>
        <v>356.88666666666666</v>
      </c>
      <c r="N296" s="245">
        <f t="shared" si="16"/>
        <v>356.88666666666666</v>
      </c>
      <c r="O296" s="135">
        <v>356.88666666666666</v>
      </c>
      <c r="P296" s="135">
        <v>0</v>
      </c>
      <c r="Q296" s="135">
        <v>0</v>
      </c>
      <c r="R296" s="135">
        <v>0</v>
      </c>
      <c r="S296" s="135">
        <v>0</v>
      </c>
      <c r="T296" s="87"/>
      <c r="U296" s="102" t="s">
        <v>134</v>
      </c>
      <c r="V296" s="5">
        <f t="shared" ref="V296:V331" si="17">0.55*$Z296*(K296/$O296)</f>
        <v>31.855999999999991</v>
      </c>
      <c r="W296" s="5">
        <f t="shared" ref="W296:W331" si="18">0.85*$Z296*(L296/$O296)</f>
        <v>49.231999999999985</v>
      </c>
      <c r="X296" s="5">
        <f t="shared" ref="X296:X331" si="19">0.9*$Z296*(M296/$O296)</f>
        <v>52.127999999999986</v>
      </c>
      <c r="Y296" s="5">
        <f t="shared" ref="Y296:Y331" si="20">$Z296*(N296/$O296)</f>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6"/>
        <v>425.65624999999989</v>
      </c>
      <c r="L297" s="245">
        <f t="shared" si="16"/>
        <v>425.65624999999989</v>
      </c>
      <c r="M297" s="245">
        <f t="shared" si="16"/>
        <v>425.65624999999989</v>
      </c>
      <c r="N297" s="245">
        <f t="shared" si="16"/>
        <v>425.65624999999989</v>
      </c>
      <c r="O297" s="135">
        <v>425.65624999999989</v>
      </c>
      <c r="P297" s="135">
        <v>0</v>
      </c>
      <c r="Q297" s="135">
        <v>0</v>
      </c>
      <c r="R297" s="135">
        <v>0</v>
      </c>
      <c r="S297" s="135">
        <v>0</v>
      </c>
      <c r="T297" s="87"/>
      <c r="U297" s="102" t="s">
        <v>135</v>
      </c>
      <c r="V297" s="5">
        <f t="shared" si="17"/>
        <v>31.422187500000042</v>
      </c>
      <c r="W297" s="5">
        <f t="shared" si="18"/>
        <v>48.561562500000058</v>
      </c>
      <c r="X297" s="5">
        <f t="shared" si="19"/>
        <v>51.418125000000067</v>
      </c>
      <c r="Y297" s="5">
        <f t="shared" si="2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ref="K298:N331" si="21">$O298</f>
        <v>80</v>
      </c>
      <c r="L298" s="245">
        <f t="shared" si="21"/>
        <v>80</v>
      </c>
      <c r="M298" s="245">
        <f t="shared" si="21"/>
        <v>80</v>
      </c>
      <c r="N298" s="245">
        <f t="shared" si="21"/>
        <v>80</v>
      </c>
      <c r="O298" s="135">
        <v>80</v>
      </c>
      <c r="P298" s="135">
        <v>0</v>
      </c>
      <c r="Q298" s="135">
        <v>0</v>
      </c>
      <c r="R298" s="135">
        <v>0</v>
      </c>
      <c r="S298" s="135">
        <v>0</v>
      </c>
      <c r="T298" s="87"/>
      <c r="U298" s="102" t="s">
        <v>136</v>
      </c>
      <c r="V298" s="5">
        <f t="shared" si="17"/>
        <v>0.45650000000000002</v>
      </c>
      <c r="W298" s="5">
        <f t="shared" si="18"/>
        <v>0.7054999999999999</v>
      </c>
      <c r="X298" s="5">
        <f t="shared" si="19"/>
        <v>0.747</v>
      </c>
      <c r="Y298" s="5">
        <f t="shared" si="2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21"/>
        <v>80</v>
      </c>
      <c r="L299" s="245">
        <f t="shared" si="21"/>
        <v>80</v>
      </c>
      <c r="M299" s="245">
        <f t="shared" si="21"/>
        <v>80</v>
      </c>
      <c r="N299" s="245">
        <f t="shared" si="21"/>
        <v>80</v>
      </c>
      <c r="O299" s="135">
        <v>80</v>
      </c>
      <c r="P299" s="135">
        <v>0</v>
      </c>
      <c r="Q299" s="135">
        <v>0</v>
      </c>
      <c r="R299" s="135">
        <v>0</v>
      </c>
      <c r="S299" s="135">
        <v>0</v>
      </c>
      <c r="T299" s="87"/>
      <c r="U299" s="102" t="s">
        <v>137</v>
      </c>
      <c r="V299" s="5">
        <f t="shared" si="17"/>
        <v>0.45650000000000002</v>
      </c>
      <c r="W299" s="5">
        <f t="shared" si="18"/>
        <v>0.7054999999999999</v>
      </c>
      <c r="X299" s="5">
        <f t="shared" si="19"/>
        <v>0.747</v>
      </c>
      <c r="Y299" s="5">
        <f t="shared" si="2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21"/>
        <v>80</v>
      </c>
      <c r="L300" s="245">
        <f t="shared" si="21"/>
        <v>80</v>
      </c>
      <c r="M300" s="245">
        <f t="shared" si="21"/>
        <v>80</v>
      </c>
      <c r="N300" s="245">
        <f t="shared" si="21"/>
        <v>80</v>
      </c>
      <c r="O300" s="135">
        <v>80</v>
      </c>
      <c r="P300" s="135">
        <v>0</v>
      </c>
      <c r="Q300" s="135">
        <v>0</v>
      </c>
      <c r="R300" s="135">
        <v>0</v>
      </c>
      <c r="S300" s="135">
        <v>0</v>
      </c>
      <c r="T300" s="87"/>
      <c r="U300" s="102" t="s">
        <v>138</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21"/>
        <v>80</v>
      </c>
      <c r="L301" s="245">
        <f t="shared" si="21"/>
        <v>80</v>
      </c>
      <c r="M301" s="245">
        <f t="shared" si="21"/>
        <v>80</v>
      </c>
      <c r="N301" s="245">
        <f t="shared" si="21"/>
        <v>80</v>
      </c>
      <c r="O301" s="135">
        <v>80</v>
      </c>
      <c r="P301" s="135">
        <v>0</v>
      </c>
      <c r="Q301" s="135">
        <v>0</v>
      </c>
      <c r="R301" s="135">
        <v>0</v>
      </c>
      <c r="S301" s="135">
        <v>0</v>
      </c>
      <c r="T301" s="87"/>
      <c r="U301" s="102" t="s">
        <v>139</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21"/>
        <v>80</v>
      </c>
      <c r="L302" s="245">
        <f t="shared" si="21"/>
        <v>80</v>
      </c>
      <c r="M302" s="245">
        <f t="shared" si="21"/>
        <v>80</v>
      </c>
      <c r="N302" s="245">
        <f t="shared" si="21"/>
        <v>80</v>
      </c>
      <c r="O302" s="135">
        <v>80</v>
      </c>
      <c r="P302" s="135">
        <v>0</v>
      </c>
      <c r="Q302" s="135">
        <v>0</v>
      </c>
      <c r="R302" s="135">
        <v>0</v>
      </c>
      <c r="S302" s="135">
        <v>0</v>
      </c>
      <c r="T302" s="87"/>
      <c r="U302" s="102" t="s">
        <v>370</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21"/>
        <v>80</v>
      </c>
      <c r="L303" s="245">
        <f t="shared" si="21"/>
        <v>80</v>
      </c>
      <c r="M303" s="245">
        <f t="shared" si="21"/>
        <v>80</v>
      </c>
      <c r="N303" s="245">
        <f t="shared" si="21"/>
        <v>80</v>
      </c>
      <c r="O303" s="135">
        <v>80</v>
      </c>
      <c r="P303" s="135">
        <v>0</v>
      </c>
      <c r="Q303" s="135">
        <v>0</v>
      </c>
      <c r="R303" s="135">
        <v>0</v>
      </c>
      <c r="S303" s="135">
        <v>0</v>
      </c>
      <c r="T303" s="87"/>
      <c r="U303" s="102" t="s">
        <v>131</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21"/>
        <v>258.57142857142856</v>
      </c>
      <c r="L304" s="245">
        <f t="shared" si="21"/>
        <v>258.57142857142856</v>
      </c>
      <c r="M304" s="245">
        <f t="shared" si="21"/>
        <v>258.57142857142856</v>
      </c>
      <c r="N304" s="245">
        <f t="shared" si="21"/>
        <v>258.57142857142856</v>
      </c>
      <c r="O304" s="135">
        <v>258.57142857142856</v>
      </c>
      <c r="P304" s="135">
        <v>0</v>
      </c>
      <c r="Q304" s="135">
        <v>0</v>
      </c>
      <c r="R304" s="135">
        <v>0</v>
      </c>
      <c r="S304" s="135">
        <v>0</v>
      </c>
      <c r="T304" s="87"/>
      <c r="U304" s="102" t="s">
        <v>132</v>
      </c>
      <c r="V304" s="5">
        <f t="shared" si="17"/>
        <v>16.288979591836735</v>
      </c>
      <c r="W304" s="5">
        <f t="shared" si="18"/>
        <v>25.173877551020407</v>
      </c>
      <c r="X304" s="5">
        <f t="shared" si="19"/>
        <v>26.654693877551022</v>
      </c>
      <c r="Y304" s="5">
        <f t="shared" si="2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21"/>
        <v>360.12857142857138</v>
      </c>
      <c r="L305" s="245">
        <f t="shared" si="21"/>
        <v>360.12857142857138</v>
      </c>
      <c r="M305" s="245">
        <f t="shared" si="21"/>
        <v>360.12857142857138</v>
      </c>
      <c r="N305" s="245">
        <f t="shared" si="21"/>
        <v>360.12857142857138</v>
      </c>
      <c r="O305" s="135">
        <v>360.12857142857138</v>
      </c>
      <c r="P305" s="135">
        <v>0</v>
      </c>
      <c r="Q305" s="135">
        <v>0</v>
      </c>
      <c r="R305" s="135">
        <v>0</v>
      </c>
      <c r="S305" s="135">
        <v>0</v>
      </c>
      <c r="T305" s="87"/>
      <c r="U305" s="102" t="s">
        <v>133</v>
      </c>
      <c r="V305" s="5">
        <f t="shared" si="17"/>
        <v>31.189810495626837</v>
      </c>
      <c r="W305" s="5">
        <f t="shared" si="18"/>
        <v>48.202434402332379</v>
      </c>
      <c r="X305" s="5">
        <f t="shared" si="19"/>
        <v>51.037871720116634</v>
      </c>
      <c r="Y305" s="5">
        <f t="shared" si="2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si="21"/>
        <v>337.45357142857142</v>
      </c>
      <c r="L306" s="245">
        <f t="shared" si="21"/>
        <v>337.45357142857142</v>
      </c>
      <c r="M306" s="245">
        <f t="shared" si="21"/>
        <v>337.45357142857142</v>
      </c>
      <c r="N306" s="245">
        <f t="shared" si="21"/>
        <v>337.45357142857142</v>
      </c>
      <c r="O306" s="135">
        <v>337.45357142857142</v>
      </c>
      <c r="P306" s="135">
        <v>0</v>
      </c>
      <c r="Q306" s="135">
        <v>0</v>
      </c>
      <c r="R306" s="135">
        <v>0</v>
      </c>
      <c r="S306" s="135">
        <v>0</v>
      </c>
      <c r="T306" s="87"/>
      <c r="U306" s="102" t="s">
        <v>134</v>
      </c>
      <c r="V306" s="5">
        <f t="shared" si="17"/>
        <v>29.815499999999997</v>
      </c>
      <c r="W306" s="5">
        <f t="shared" si="18"/>
        <v>46.078499999999984</v>
      </c>
      <c r="X306" s="5">
        <f t="shared" si="19"/>
        <v>48.788999999999987</v>
      </c>
      <c r="Y306" s="5">
        <f t="shared" si="20"/>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21"/>
        <v>468</v>
      </c>
      <c r="L307" s="245">
        <f t="shared" si="21"/>
        <v>468</v>
      </c>
      <c r="M307" s="245">
        <f t="shared" si="21"/>
        <v>468</v>
      </c>
      <c r="N307" s="245">
        <f t="shared" si="21"/>
        <v>468</v>
      </c>
      <c r="O307" s="135">
        <v>468</v>
      </c>
      <c r="P307" s="135">
        <v>0</v>
      </c>
      <c r="Q307" s="135">
        <v>0</v>
      </c>
      <c r="R307" s="135">
        <v>0</v>
      </c>
      <c r="S307" s="135">
        <v>0</v>
      </c>
      <c r="T307" s="87"/>
      <c r="U307" s="102" t="s">
        <v>135</v>
      </c>
      <c r="V307" s="5">
        <f t="shared" si="17"/>
        <v>32.650000000000027</v>
      </c>
      <c r="W307" s="5">
        <f t="shared" si="18"/>
        <v>50.459090909090939</v>
      </c>
      <c r="X307" s="5">
        <f t="shared" si="19"/>
        <v>53.427272727272765</v>
      </c>
      <c r="Y307" s="5">
        <f t="shared" si="20"/>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21"/>
        <v>80</v>
      </c>
      <c r="L308" s="245">
        <f t="shared" si="21"/>
        <v>80</v>
      </c>
      <c r="M308" s="245">
        <f t="shared" si="21"/>
        <v>80</v>
      </c>
      <c r="N308" s="245">
        <f t="shared" si="21"/>
        <v>80</v>
      </c>
      <c r="O308" s="135">
        <v>80</v>
      </c>
      <c r="P308" s="135">
        <v>0</v>
      </c>
      <c r="Q308" s="135">
        <v>0</v>
      </c>
      <c r="R308" s="135">
        <v>0</v>
      </c>
      <c r="S308" s="135">
        <v>0</v>
      </c>
      <c r="T308" s="87"/>
      <c r="U308" s="102" t="s">
        <v>136</v>
      </c>
      <c r="V308" s="5">
        <f t="shared" si="17"/>
        <v>0.45650000000000002</v>
      </c>
      <c r="W308" s="5">
        <f t="shared" si="18"/>
        <v>0.7054999999999999</v>
      </c>
      <c r="X308" s="5">
        <f t="shared" si="19"/>
        <v>0.747</v>
      </c>
      <c r="Y308" s="5">
        <f t="shared" si="20"/>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21"/>
        <v>80</v>
      </c>
      <c r="L309" s="245">
        <f t="shared" si="21"/>
        <v>80</v>
      </c>
      <c r="M309" s="245">
        <f t="shared" si="21"/>
        <v>80</v>
      </c>
      <c r="N309" s="245">
        <f t="shared" si="21"/>
        <v>80</v>
      </c>
      <c r="O309" s="135">
        <v>80</v>
      </c>
      <c r="P309" s="135">
        <v>0</v>
      </c>
      <c r="Q309" s="135">
        <v>0</v>
      </c>
      <c r="R309" s="135">
        <v>0</v>
      </c>
      <c r="S309" s="135">
        <v>0</v>
      </c>
      <c r="T309" s="87"/>
      <c r="U309" s="102" t="s">
        <v>137</v>
      </c>
      <c r="V309" s="5">
        <f t="shared" si="17"/>
        <v>0.45650000000000002</v>
      </c>
      <c r="W309" s="5">
        <f t="shared" si="18"/>
        <v>0.7054999999999999</v>
      </c>
      <c r="X309" s="5">
        <f t="shared" si="19"/>
        <v>0.747</v>
      </c>
      <c r="Y309" s="5">
        <f t="shared" si="20"/>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21"/>
        <v>80</v>
      </c>
      <c r="L310" s="245">
        <f t="shared" si="21"/>
        <v>80</v>
      </c>
      <c r="M310" s="245">
        <f t="shared" si="21"/>
        <v>80</v>
      </c>
      <c r="N310" s="245">
        <f t="shared" si="21"/>
        <v>80</v>
      </c>
      <c r="O310" s="135">
        <v>80</v>
      </c>
      <c r="P310" s="135">
        <v>0</v>
      </c>
      <c r="Q310" s="135">
        <v>0</v>
      </c>
      <c r="R310" s="135">
        <v>0</v>
      </c>
      <c r="S310" s="135">
        <v>0</v>
      </c>
      <c r="T310" s="87"/>
      <c r="U310" s="102" t="s">
        <v>138</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21"/>
        <v>80</v>
      </c>
      <c r="L311" s="245">
        <f t="shared" si="21"/>
        <v>80</v>
      </c>
      <c r="M311" s="245">
        <f t="shared" si="21"/>
        <v>80</v>
      </c>
      <c r="N311" s="245">
        <f t="shared" si="21"/>
        <v>80</v>
      </c>
      <c r="O311" s="135">
        <v>80</v>
      </c>
      <c r="P311" s="135">
        <v>0</v>
      </c>
      <c r="Q311" s="135">
        <v>0</v>
      </c>
      <c r="R311" s="135">
        <v>0</v>
      </c>
      <c r="S311" s="135">
        <v>0</v>
      </c>
      <c r="T311" s="87"/>
      <c r="U311" s="102" t="s">
        <v>139</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21"/>
        <v>80</v>
      </c>
      <c r="L312" s="245">
        <f t="shared" si="21"/>
        <v>80</v>
      </c>
      <c r="M312" s="245">
        <f t="shared" si="21"/>
        <v>80</v>
      </c>
      <c r="N312" s="245">
        <f t="shared" si="21"/>
        <v>80</v>
      </c>
      <c r="O312" s="135">
        <v>80</v>
      </c>
      <c r="P312" s="135">
        <v>0</v>
      </c>
      <c r="Q312" s="135">
        <v>0</v>
      </c>
      <c r="R312" s="135">
        <v>0</v>
      </c>
      <c r="S312" s="135">
        <v>0</v>
      </c>
      <c r="T312" s="87"/>
      <c r="U312" s="102" t="s">
        <v>370</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21"/>
        <v>80</v>
      </c>
      <c r="L313" s="245">
        <f t="shared" si="21"/>
        <v>80</v>
      </c>
      <c r="M313" s="245">
        <f t="shared" si="21"/>
        <v>80</v>
      </c>
      <c r="N313" s="245">
        <f t="shared" si="21"/>
        <v>80</v>
      </c>
      <c r="O313" s="135">
        <v>80</v>
      </c>
      <c r="P313" s="135">
        <v>0</v>
      </c>
      <c r="Q313" s="135">
        <v>0</v>
      </c>
      <c r="R313" s="135">
        <v>0</v>
      </c>
      <c r="S313" s="135">
        <v>0</v>
      </c>
      <c r="T313" s="87"/>
      <c r="U313" s="102" t="s">
        <v>131</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21"/>
        <v>258.57142857142856</v>
      </c>
      <c r="L314" s="245">
        <f t="shared" si="21"/>
        <v>258.57142857142856</v>
      </c>
      <c r="M314" s="245">
        <f t="shared" si="21"/>
        <v>258.57142857142856</v>
      </c>
      <c r="N314" s="245">
        <f t="shared" si="21"/>
        <v>258.57142857142856</v>
      </c>
      <c r="O314" s="135">
        <v>258.57142857142856</v>
      </c>
      <c r="P314" s="135">
        <v>0</v>
      </c>
      <c r="Q314" s="135">
        <v>0</v>
      </c>
      <c r="R314" s="135">
        <v>0</v>
      </c>
      <c r="S314" s="135">
        <v>0</v>
      </c>
      <c r="T314" s="87"/>
      <c r="U314" s="102" t="s">
        <v>132</v>
      </c>
      <c r="V314" s="5">
        <f t="shared" si="17"/>
        <v>16.288979591836735</v>
      </c>
      <c r="W314" s="5">
        <f t="shared" si="18"/>
        <v>25.173877551020407</v>
      </c>
      <c r="X314" s="5">
        <f t="shared" si="19"/>
        <v>26.654693877551022</v>
      </c>
      <c r="Y314" s="5">
        <f t="shared" si="20"/>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21"/>
        <v>360.12857142857138</v>
      </c>
      <c r="L315" s="245">
        <f t="shared" si="21"/>
        <v>360.12857142857138</v>
      </c>
      <c r="M315" s="245">
        <f t="shared" si="21"/>
        <v>360.12857142857138</v>
      </c>
      <c r="N315" s="245">
        <f t="shared" si="21"/>
        <v>360.12857142857138</v>
      </c>
      <c r="O315" s="135">
        <v>360.12857142857138</v>
      </c>
      <c r="P315" s="135">
        <v>0</v>
      </c>
      <c r="Q315" s="135">
        <v>0</v>
      </c>
      <c r="R315" s="135">
        <v>0</v>
      </c>
      <c r="S315" s="135">
        <v>0</v>
      </c>
      <c r="T315" s="87"/>
      <c r="U315" s="102" t="s">
        <v>133</v>
      </c>
      <c r="V315" s="5">
        <f t="shared" si="17"/>
        <v>31.189810495626837</v>
      </c>
      <c r="W315" s="5">
        <f t="shared" si="18"/>
        <v>48.202434402332379</v>
      </c>
      <c r="X315" s="5">
        <f t="shared" si="19"/>
        <v>51.037871720116634</v>
      </c>
      <c r="Y315" s="5">
        <f t="shared" si="20"/>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21"/>
        <v>337.45357142857142</v>
      </c>
      <c r="L316" s="245">
        <f t="shared" si="21"/>
        <v>337.45357142857142</v>
      </c>
      <c r="M316" s="245">
        <f t="shared" si="21"/>
        <v>337.45357142857142</v>
      </c>
      <c r="N316" s="245">
        <f t="shared" si="21"/>
        <v>337.45357142857142</v>
      </c>
      <c r="O316" s="135">
        <v>337.45357142857142</v>
      </c>
      <c r="P316" s="135">
        <v>0</v>
      </c>
      <c r="Q316" s="135">
        <v>0</v>
      </c>
      <c r="R316" s="135">
        <v>0</v>
      </c>
      <c r="S316" s="135">
        <v>0</v>
      </c>
      <c r="T316" s="87"/>
      <c r="U316" s="102" t="s">
        <v>134</v>
      </c>
      <c r="V316" s="5">
        <f t="shared" si="17"/>
        <v>29.815499999999997</v>
      </c>
      <c r="W316" s="5">
        <f t="shared" si="18"/>
        <v>46.078499999999984</v>
      </c>
      <c r="X316" s="5">
        <f t="shared" si="19"/>
        <v>48.788999999999987</v>
      </c>
      <c r="Y316" s="5">
        <f t="shared" si="20"/>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21"/>
        <v>492.32000000000011</v>
      </c>
      <c r="L317" s="245">
        <f t="shared" si="21"/>
        <v>492.32000000000011</v>
      </c>
      <c r="M317" s="245">
        <f t="shared" si="21"/>
        <v>492.32000000000011</v>
      </c>
      <c r="N317" s="245">
        <f t="shared" si="21"/>
        <v>492.32000000000011</v>
      </c>
      <c r="O317" s="135">
        <v>492.32000000000011</v>
      </c>
      <c r="P317" s="135">
        <v>0</v>
      </c>
      <c r="Q317" s="135">
        <v>0</v>
      </c>
      <c r="R317" s="135">
        <v>0</v>
      </c>
      <c r="S317" s="135">
        <v>0</v>
      </c>
      <c r="T317" s="87"/>
      <c r="U317" s="102" t="s">
        <v>135</v>
      </c>
      <c r="V317" s="5">
        <f t="shared" si="17"/>
        <v>31.540235294117664</v>
      </c>
      <c r="W317" s="5">
        <f t="shared" si="18"/>
        <v>48.744000000000021</v>
      </c>
      <c r="X317" s="5">
        <f t="shared" si="19"/>
        <v>51.611294117647084</v>
      </c>
      <c r="Y317" s="5">
        <f t="shared" si="20"/>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21"/>
        <v>80</v>
      </c>
      <c r="L318" s="245">
        <f t="shared" si="21"/>
        <v>80</v>
      </c>
      <c r="M318" s="245">
        <f t="shared" si="21"/>
        <v>80</v>
      </c>
      <c r="N318" s="245">
        <f t="shared" si="21"/>
        <v>80</v>
      </c>
      <c r="O318" s="135">
        <v>80</v>
      </c>
      <c r="P318" s="135">
        <v>0</v>
      </c>
      <c r="Q318" s="135">
        <v>0</v>
      </c>
      <c r="R318" s="135">
        <v>0</v>
      </c>
      <c r="S318" s="135">
        <v>0</v>
      </c>
      <c r="T318" s="87"/>
      <c r="U318" s="102" t="s">
        <v>136</v>
      </c>
      <c r="V318" s="5">
        <f t="shared" si="17"/>
        <v>0.45650000000000002</v>
      </c>
      <c r="W318" s="5">
        <f t="shared" si="18"/>
        <v>0.7054999999999999</v>
      </c>
      <c r="X318" s="5">
        <f t="shared" si="19"/>
        <v>0.747</v>
      </c>
      <c r="Y318" s="5">
        <f t="shared" si="20"/>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21"/>
        <v>80</v>
      </c>
      <c r="L319" s="245">
        <f t="shared" si="21"/>
        <v>80</v>
      </c>
      <c r="M319" s="245">
        <f t="shared" si="21"/>
        <v>80</v>
      </c>
      <c r="N319" s="245">
        <f t="shared" si="21"/>
        <v>80</v>
      </c>
      <c r="O319" s="135">
        <v>80</v>
      </c>
      <c r="P319" s="135">
        <v>0</v>
      </c>
      <c r="Q319" s="135">
        <v>0</v>
      </c>
      <c r="R319" s="135">
        <v>0</v>
      </c>
      <c r="S319" s="135">
        <v>0</v>
      </c>
      <c r="T319" s="87"/>
      <c r="U319" s="102" t="s">
        <v>137</v>
      </c>
      <c r="V319" s="5">
        <f t="shared" si="17"/>
        <v>0.45650000000000002</v>
      </c>
      <c r="W319" s="5">
        <f t="shared" si="18"/>
        <v>0.7054999999999999</v>
      </c>
      <c r="X319" s="5">
        <f t="shared" si="19"/>
        <v>0.747</v>
      </c>
      <c r="Y319" s="5">
        <f t="shared" si="20"/>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21"/>
        <v>80</v>
      </c>
      <c r="L320" s="245">
        <f t="shared" si="21"/>
        <v>80</v>
      </c>
      <c r="M320" s="245">
        <f t="shared" si="21"/>
        <v>80</v>
      </c>
      <c r="N320" s="245">
        <f t="shared" si="21"/>
        <v>80</v>
      </c>
      <c r="O320" s="135">
        <v>80</v>
      </c>
      <c r="P320" s="135">
        <v>0</v>
      </c>
      <c r="Q320" s="135">
        <v>0</v>
      </c>
      <c r="R320" s="135">
        <v>0</v>
      </c>
      <c r="S320" s="135">
        <v>0</v>
      </c>
      <c r="T320" s="87"/>
      <c r="U320" s="102" t="s">
        <v>138</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21"/>
        <v>80</v>
      </c>
      <c r="L321" s="245">
        <f t="shared" si="21"/>
        <v>80</v>
      </c>
      <c r="M321" s="245">
        <f t="shared" si="21"/>
        <v>80</v>
      </c>
      <c r="N321" s="245">
        <f t="shared" si="21"/>
        <v>80</v>
      </c>
      <c r="O321" s="135">
        <v>80</v>
      </c>
      <c r="P321" s="135">
        <v>0</v>
      </c>
      <c r="Q321" s="135">
        <v>0</v>
      </c>
      <c r="R321" s="135">
        <v>0</v>
      </c>
      <c r="S321" s="135">
        <v>0</v>
      </c>
      <c r="T321" s="87"/>
      <c r="U321" s="102" t="s">
        <v>139</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21"/>
        <v>80</v>
      </c>
      <c r="L322" s="245">
        <f t="shared" si="21"/>
        <v>80</v>
      </c>
      <c r="M322" s="245">
        <f t="shared" si="21"/>
        <v>80</v>
      </c>
      <c r="N322" s="245">
        <f t="shared" si="21"/>
        <v>80</v>
      </c>
      <c r="O322" s="135">
        <v>80</v>
      </c>
      <c r="P322" s="135">
        <v>0</v>
      </c>
      <c r="Q322" s="135">
        <v>0</v>
      </c>
      <c r="R322" s="135">
        <v>0</v>
      </c>
      <c r="S322" s="135">
        <v>0</v>
      </c>
      <c r="T322" s="87"/>
      <c r="U322" s="102" t="s">
        <v>370</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21"/>
        <v>80</v>
      </c>
      <c r="L323" s="245">
        <f t="shared" si="21"/>
        <v>80</v>
      </c>
      <c r="M323" s="245">
        <f t="shared" si="21"/>
        <v>80</v>
      </c>
      <c r="N323" s="245">
        <f t="shared" si="21"/>
        <v>80</v>
      </c>
      <c r="O323" s="135">
        <v>80</v>
      </c>
      <c r="P323" s="135">
        <v>0</v>
      </c>
      <c r="Q323" s="135">
        <v>0</v>
      </c>
      <c r="R323" s="135">
        <v>0</v>
      </c>
      <c r="S323" s="135">
        <v>0</v>
      </c>
      <c r="T323" s="87"/>
      <c r="U323" s="102" t="s">
        <v>131</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21"/>
        <v>258.57142857142856</v>
      </c>
      <c r="L324" s="245">
        <f t="shared" si="21"/>
        <v>258.57142857142856</v>
      </c>
      <c r="M324" s="245">
        <f t="shared" si="21"/>
        <v>258.57142857142856</v>
      </c>
      <c r="N324" s="245">
        <f t="shared" si="21"/>
        <v>258.57142857142856</v>
      </c>
      <c r="O324" s="135">
        <v>258.57142857142856</v>
      </c>
      <c r="P324" s="135">
        <v>0</v>
      </c>
      <c r="Q324" s="135">
        <v>0</v>
      </c>
      <c r="R324" s="135">
        <v>0</v>
      </c>
      <c r="S324" s="135">
        <v>0</v>
      </c>
      <c r="T324" s="87"/>
      <c r="U324" s="102" t="s">
        <v>132</v>
      </c>
      <c r="V324" s="5">
        <f t="shared" si="17"/>
        <v>16.288979591836735</v>
      </c>
      <c r="W324" s="5">
        <f t="shared" si="18"/>
        <v>25.173877551020407</v>
      </c>
      <c r="X324" s="5">
        <f t="shared" si="19"/>
        <v>26.654693877551022</v>
      </c>
      <c r="Y324" s="5">
        <f t="shared" si="20"/>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21"/>
        <v>360.12857142857138</v>
      </c>
      <c r="L325" s="245">
        <f t="shared" si="21"/>
        <v>360.12857142857138</v>
      </c>
      <c r="M325" s="245">
        <f t="shared" si="21"/>
        <v>360.12857142857138</v>
      </c>
      <c r="N325" s="245">
        <f t="shared" si="21"/>
        <v>360.12857142857138</v>
      </c>
      <c r="O325" s="135">
        <v>360.12857142857138</v>
      </c>
      <c r="P325" s="135">
        <v>0</v>
      </c>
      <c r="Q325" s="135">
        <v>0</v>
      </c>
      <c r="R325" s="135">
        <v>0</v>
      </c>
      <c r="S325" s="135">
        <v>0</v>
      </c>
      <c r="T325" s="87"/>
      <c r="U325" s="102" t="s">
        <v>133</v>
      </c>
      <c r="V325" s="5">
        <f t="shared" si="17"/>
        <v>31.189810495626837</v>
      </c>
      <c r="W325" s="5">
        <f t="shared" si="18"/>
        <v>48.202434402332379</v>
      </c>
      <c r="X325" s="5">
        <f t="shared" si="19"/>
        <v>51.037871720116634</v>
      </c>
      <c r="Y325" s="5">
        <f t="shared" si="20"/>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21"/>
        <v>337.45357142857142</v>
      </c>
      <c r="L326" s="245">
        <f t="shared" si="21"/>
        <v>337.45357142857142</v>
      </c>
      <c r="M326" s="245">
        <f t="shared" si="21"/>
        <v>337.45357142857142</v>
      </c>
      <c r="N326" s="245">
        <f t="shared" si="21"/>
        <v>337.45357142857142</v>
      </c>
      <c r="O326" s="135">
        <v>337.45357142857142</v>
      </c>
      <c r="P326" s="135">
        <v>0</v>
      </c>
      <c r="Q326" s="135">
        <v>0</v>
      </c>
      <c r="R326" s="135">
        <v>0</v>
      </c>
      <c r="S326" s="135">
        <v>0</v>
      </c>
      <c r="T326" s="87"/>
      <c r="U326" s="102" t="s">
        <v>134</v>
      </c>
      <c r="V326" s="5">
        <f t="shared" si="17"/>
        <v>29.815499999999997</v>
      </c>
      <c r="W326" s="5">
        <f t="shared" si="18"/>
        <v>46.078499999999984</v>
      </c>
      <c r="X326" s="5">
        <f t="shared" si="19"/>
        <v>48.788999999999987</v>
      </c>
      <c r="Y326" s="5">
        <f t="shared" si="20"/>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21"/>
        <v>492.32000000000011</v>
      </c>
      <c r="L327" s="245">
        <f t="shared" si="21"/>
        <v>492.32000000000011</v>
      </c>
      <c r="M327" s="245">
        <f t="shared" si="21"/>
        <v>492.32000000000011</v>
      </c>
      <c r="N327" s="245">
        <f t="shared" si="21"/>
        <v>492.32000000000011</v>
      </c>
      <c r="O327" s="135">
        <v>492.32000000000011</v>
      </c>
      <c r="P327" s="135">
        <v>0</v>
      </c>
      <c r="Q327" s="135">
        <v>0</v>
      </c>
      <c r="R327" s="135">
        <v>0</v>
      </c>
      <c r="S327" s="135">
        <v>0</v>
      </c>
      <c r="T327" s="87"/>
      <c r="U327" s="102" t="s">
        <v>135</v>
      </c>
      <c r="V327" s="5">
        <f t="shared" si="17"/>
        <v>31.540235294117664</v>
      </c>
      <c r="W327" s="5">
        <f t="shared" si="18"/>
        <v>48.744000000000021</v>
      </c>
      <c r="X327" s="5">
        <f t="shared" si="19"/>
        <v>51.611294117647084</v>
      </c>
      <c r="Y327" s="5">
        <f t="shared" si="20"/>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21"/>
        <v>80</v>
      </c>
      <c r="L328" s="245">
        <f t="shared" si="21"/>
        <v>80</v>
      </c>
      <c r="M328" s="245">
        <f t="shared" si="21"/>
        <v>80</v>
      </c>
      <c r="N328" s="245">
        <f t="shared" si="21"/>
        <v>80</v>
      </c>
      <c r="O328" s="135">
        <v>80</v>
      </c>
      <c r="P328" s="135">
        <v>0</v>
      </c>
      <c r="Q328" s="135">
        <v>0</v>
      </c>
      <c r="R328" s="135">
        <v>0</v>
      </c>
      <c r="S328" s="135">
        <v>0</v>
      </c>
      <c r="T328" s="87"/>
      <c r="U328" s="102" t="s">
        <v>136</v>
      </c>
      <c r="V328" s="5">
        <f t="shared" si="17"/>
        <v>0.45650000000000002</v>
      </c>
      <c r="W328" s="5">
        <f t="shared" si="18"/>
        <v>0.7054999999999999</v>
      </c>
      <c r="X328" s="5">
        <f t="shared" si="19"/>
        <v>0.747</v>
      </c>
      <c r="Y328" s="5">
        <f t="shared" si="20"/>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21"/>
        <v>80</v>
      </c>
      <c r="L329" s="245">
        <f t="shared" si="21"/>
        <v>80</v>
      </c>
      <c r="M329" s="245">
        <f t="shared" si="21"/>
        <v>80</v>
      </c>
      <c r="N329" s="245">
        <f t="shared" si="21"/>
        <v>80</v>
      </c>
      <c r="O329" s="135">
        <v>80</v>
      </c>
      <c r="P329" s="135">
        <v>0</v>
      </c>
      <c r="Q329" s="135">
        <v>0</v>
      </c>
      <c r="R329" s="135">
        <v>0</v>
      </c>
      <c r="S329" s="135">
        <v>0</v>
      </c>
      <c r="T329" s="87"/>
      <c r="U329" s="102" t="s">
        <v>137</v>
      </c>
      <c r="V329" s="5">
        <f t="shared" si="17"/>
        <v>0.45650000000000002</v>
      </c>
      <c r="W329" s="5">
        <f t="shared" si="18"/>
        <v>0.7054999999999999</v>
      </c>
      <c r="X329" s="5">
        <f t="shared" si="19"/>
        <v>0.747</v>
      </c>
      <c r="Y329" s="5">
        <f t="shared" si="20"/>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21"/>
        <v>80</v>
      </c>
      <c r="L330" s="245">
        <f t="shared" si="21"/>
        <v>80</v>
      </c>
      <c r="M330" s="245">
        <f t="shared" si="21"/>
        <v>80</v>
      </c>
      <c r="N330" s="245">
        <f t="shared" si="21"/>
        <v>80</v>
      </c>
      <c r="O330" s="135">
        <v>80</v>
      </c>
      <c r="P330" s="135">
        <v>0</v>
      </c>
      <c r="Q330" s="135">
        <v>0</v>
      </c>
      <c r="R330" s="135">
        <v>0</v>
      </c>
      <c r="S330" s="135">
        <v>0</v>
      </c>
      <c r="T330" s="87"/>
      <c r="U330" s="102" t="s">
        <v>138</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21"/>
        <v>80</v>
      </c>
      <c r="L331" s="245">
        <f t="shared" si="21"/>
        <v>80</v>
      </c>
      <c r="M331" s="245">
        <f t="shared" si="21"/>
        <v>80</v>
      </c>
      <c r="N331" s="245">
        <f t="shared" si="21"/>
        <v>80</v>
      </c>
      <c r="O331" s="135">
        <v>80</v>
      </c>
      <c r="P331" s="135">
        <v>0</v>
      </c>
      <c r="Q331" s="135">
        <v>0</v>
      </c>
      <c r="R331" s="135">
        <v>0</v>
      </c>
      <c r="S331" s="135">
        <v>0</v>
      </c>
      <c r="T331" s="87"/>
      <c r="U331" s="102" t="s">
        <v>139</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319.5</v>
      </c>
      <c r="L346" s="135">
        <v>319.5</v>
      </c>
      <c r="M346" s="135">
        <v>319.5</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319.5</v>
      </c>
      <c r="L347" s="135">
        <v>319.5</v>
      </c>
      <c r="M347" s="135">
        <v>319.5</v>
      </c>
      <c r="N347" s="135">
        <v>0</v>
      </c>
      <c r="O347" s="135">
        <v>0</v>
      </c>
      <c r="P347" s="135">
        <v>0</v>
      </c>
      <c r="Q347" s="135">
        <v>0</v>
      </c>
      <c r="R347" s="135">
        <v>0</v>
      </c>
      <c r="S347" s="135">
        <v>0</v>
      </c>
      <c r="T347" s="87"/>
      <c r="U347" s="102" t="s">
        <v>131</v>
      </c>
      <c r="V347" s="136">
        <v>16.3</v>
      </c>
      <c r="W347" s="136">
        <v>16.3</v>
      </c>
      <c r="X347" s="136">
        <v>16.3</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834.95768964280956</v>
      </c>
      <c r="L348" s="135">
        <v>834.95768964280956</v>
      </c>
      <c r="M348" s="135">
        <v>834.95768964280956</v>
      </c>
      <c r="N348" s="135">
        <v>0</v>
      </c>
      <c r="O348" s="135">
        <v>0</v>
      </c>
      <c r="P348" s="135">
        <v>0</v>
      </c>
      <c r="Q348" s="135">
        <v>0</v>
      </c>
      <c r="R348" s="135">
        <v>0</v>
      </c>
      <c r="S348" s="135">
        <v>0</v>
      </c>
      <c r="T348" s="87"/>
      <c r="U348" s="102" t="s">
        <v>132</v>
      </c>
      <c r="V348" s="136">
        <v>16.2</v>
      </c>
      <c r="W348" s="136">
        <v>16.2</v>
      </c>
      <c r="X348" s="136">
        <v>16.2</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1472.7208603315589</v>
      </c>
      <c r="L349" s="135">
        <v>1472.7208603315589</v>
      </c>
      <c r="M349" s="135">
        <v>1472.7208603315589</v>
      </c>
      <c r="N349" s="135">
        <v>0</v>
      </c>
      <c r="O349" s="135">
        <v>0</v>
      </c>
      <c r="P349" s="135">
        <v>0</v>
      </c>
      <c r="Q349" s="135">
        <v>0</v>
      </c>
      <c r="R349" s="135">
        <v>0</v>
      </c>
      <c r="S349" s="135">
        <v>0</v>
      </c>
      <c r="T349" s="87"/>
      <c r="U349" s="102" t="s">
        <v>133</v>
      </c>
      <c r="V349" s="136">
        <v>34</v>
      </c>
      <c r="W349" s="136">
        <v>34</v>
      </c>
      <c r="X349" s="136">
        <v>34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2161.5945606630453</v>
      </c>
      <c r="L350" s="135">
        <v>2161.5945606630453</v>
      </c>
      <c r="M350" s="135">
        <v>2161.5945606630453</v>
      </c>
      <c r="N350" s="135">
        <v>0</v>
      </c>
      <c r="O350" s="135">
        <v>0</v>
      </c>
      <c r="P350" s="135">
        <v>0</v>
      </c>
      <c r="Q350" s="135">
        <v>0</v>
      </c>
      <c r="R350" s="135">
        <v>0</v>
      </c>
      <c r="S350" s="135">
        <v>0</v>
      </c>
      <c r="T350" s="87"/>
      <c r="U350" s="102" t="s">
        <v>134</v>
      </c>
      <c r="V350" s="136">
        <v>54.8</v>
      </c>
      <c r="W350" s="136">
        <v>54.8</v>
      </c>
      <c r="X350" s="136">
        <v>54.8</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2967.6186224109038</v>
      </c>
      <c r="L351" s="135">
        <v>2967.6186224109038</v>
      </c>
      <c r="M351" s="135">
        <v>2967.6186224109038</v>
      </c>
      <c r="N351" s="135">
        <v>0</v>
      </c>
      <c r="O351" s="135">
        <v>0</v>
      </c>
      <c r="P351" s="135">
        <v>0</v>
      </c>
      <c r="Q351" s="135">
        <v>0</v>
      </c>
      <c r="R351" s="135">
        <v>0</v>
      </c>
      <c r="S351" s="135">
        <v>0</v>
      </c>
      <c r="T351" s="87"/>
      <c r="U351" s="102" t="s">
        <v>135</v>
      </c>
      <c r="V351" s="136">
        <v>72.099999999999994</v>
      </c>
      <c r="W351" s="136">
        <v>72.099999999999994</v>
      </c>
      <c r="X351" s="136">
        <v>72.099999999999994</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3621.6242509227359</v>
      </c>
      <c r="L352" s="135">
        <v>3621.6242509227359</v>
      </c>
      <c r="M352" s="135">
        <v>3621.6242509227359</v>
      </c>
      <c r="N352" s="135">
        <v>0</v>
      </c>
      <c r="O352" s="135">
        <v>0</v>
      </c>
      <c r="P352" s="135">
        <v>0</v>
      </c>
      <c r="Q352" s="135">
        <v>0</v>
      </c>
      <c r="R352" s="135">
        <v>0</v>
      </c>
      <c r="S352" s="135">
        <v>0</v>
      </c>
      <c r="T352" s="87"/>
      <c r="U352" s="102" t="s">
        <v>136</v>
      </c>
      <c r="V352" s="136">
        <v>56.6</v>
      </c>
      <c r="W352" s="136">
        <v>56.6</v>
      </c>
      <c r="X352" s="136">
        <v>56.6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3621.6242509227359</v>
      </c>
      <c r="L353" s="135">
        <v>3621.6242509227359</v>
      </c>
      <c r="M353" s="135">
        <v>3621.6242509227359</v>
      </c>
      <c r="N353" s="135">
        <v>0</v>
      </c>
      <c r="O353" s="135">
        <v>0</v>
      </c>
      <c r="P353" s="135">
        <v>0</v>
      </c>
      <c r="Q353" s="135">
        <v>0</v>
      </c>
      <c r="R353" s="135">
        <v>0</v>
      </c>
      <c r="S353" s="135">
        <v>0</v>
      </c>
      <c r="T353" s="87"/>
      <c r="U353" s="102" t="s">
        <v>137</v>
      </c>
      <c r="V353" s="136">
        <v>21.9</v>
      </c>
      <c r="W353" s="136">
        <v>21.9</v>
      </c>
      <c r="X353" s="136">
        <v>21.9</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3621.6242509227359</v>
      </c>
      <c r="L354" s="135">
        <v>3621.6242509227359</v>
      </c>
      <c r="M354" s="135">
        <v>3621.6242509227359</v>
      </c>
      <c r="N354" s="135">
        <v>0</v>
      </c>
      <c r="O354" s="135">
        <v>0</v>
      </c>
      <c r="P354" s="135">
        <v>0</v>
      </c>
      <c r="Q354" s="135">
        <v>0</v>
      </c>
      <c r="R354" s="135">
        <v>0</v>
      </c>
      <c r="S354" s="135">
        <v>0</v>
      </c>
      <c r="T354" s="87"/>
      <c r="U354" s="102" t="s">
        <v>138</v>
      </c>
      <c r="V354" s="136">
        <v>4.9000000000000004</v>
      </c>
      <c r="W354" s="136">
        <v>4.9000000000000004</v>
      </c>
      <c r="X354" s="136">
        <v>4.9000000000000004</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3621.6242509227359</v>
      </c>
      <c r="L355" s="135">
        <v>3621.6242509227359</v>
      </c>
      <c r="M355" s="135">
        <v>3621.6242509227359</v>
      </c>
      <c r="N355" s="135">
        <v>0</v>
      </c>
      <c r="O355" s="135">
        <v>0</v>
      </c>
      <c r="P355" s="135">
        <v>0</v>
      </c>
      <c r="Q355" s="135">
        <v>0</v>
      </c>
      <c r="R355" s="135">
        <v>0</v>
      </c>
      <c r="S355" s="135">
        <v>0</v>
      </c>
      <c r="T355" s="87"/>
      <c r="U355" s="102" t="s">
        <v>139</v>
      </c>
      <c r="V355" s="136">
        <v>5.5</v>
      </c>
      <c r="W355" s="136">
        <v>5.5</v>
      </c>
      <c r="X355" s="136">
        <v>5.5</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M361" si="22">$O356</f>
        <v>350.51428571428568</v>
      </c>
      <c r="L356" s="245">
        <f t="shared" si="22"/>
        <v>350.51428571428568</v>
      </c>
      <c r="M356" s="245">
        <f t="shared" si="22"/>
        <v>350.51428571428568</v>
      </c>
      <c r="N356" s="245">
        <f t="shared" ref="N356:N377" si="23">$O356</f>
        <v>350.51428571428568</v>
      </c>
      <c r="O356" s="135">
        <v>350.51428571428568</v>
      </c>
      <c r="P356" s="135">
        <v>0</v>
      </c>
      <c r="Q356" s="135">
        <v>0</v>
      </c>
      <c r="R356" s="135">
        <v>0</v>
      </c>
      <c r="S356" s="135">
        <v>0</v>
      </c>
      <c r="T356" s="87"/>
      <c r="U356" s="102" t="s">
        <v>370</v>
      </c>
      <c r="V356" s="5">
        <f t="shared" ref="V356:V377" si="24">0.55*$Z356*(K356/$O356)</f>
        <v>10.601343537414968</v>
      </c>
      <c r="W356" s="5">
        <f t="shared" ref="W356:W357" si="25">0.85*$Z356*(L356/$O356)</f>
        <v>16.38389455782313</v>
      </c>
      <c r="X356" s="5">
        <f t="shared" ref="X356:X377" si="26">0.9*$Z356*(M356/$O356)</f>
        <v>17.347653061224491</v>
      </c>
      <c r="Y356" s="5">
        <f t="shared" ref="Y356:Y359" si="27">$Z356*(N356/$O356)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22"/>
        <v>541.3295454545455</v>
      </c>
      <c r="L357" s="245">
        <f t="shared" si="22"/>
        <v>541.3295454545455</v>
      </c>
      <c r="M357" s="245">
        <f t="shared" si="22"/>
        <v>541.3295454545455</v>
      </c>
      <c r="N357" s="245">
        <f t="shared" si="23"/>
        <v>541.3295454545455</v>
      </c>
      <c r="O357" s="135">
        <v>541.3295454545455</v>
      </c>
      <c r="P357" s="135">
        <v>0</v>
      </c>
      <c r="Q357" s="135">
        <v>0</v>
      </c>
      <c r="R357" s="135">
        <v>0</v>
      </c>
      <c r="S357" s="135">
        <v>0</v>
      </c>
      <c r="T357" s="87"/>
      <c r="U357" s="102" t="s">
        <v>131</v>
      </c>
      <c r="V357" s="5">
        <f t="shared" si="24"/>
        <v>14.765285714285721</v>
      </c>
      <c r="W357" s="5">
        <f t="shared" si="25"/>
        <v>22.819077922077931</v>
      </c>
      <c r="X357" s="5">
        <f t="shared" si="26"/>
        <v>24.161376623376633</v>
      </c>
      <c r="Y357" s="5">
        <f t="shared" si="27"/>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22"/>
        <v>641.43636363636369</v>
      </c>
      <c r="L358" s="245">
        <f t="shared" si="22"/>
        <v>641.43636363636369</v>
      </c>
      <c r="M358" s="245">
        <f t="shared" si="22"/>
        <v>641.43636363636369</v>
      </c>
      <c r="N358" s="245">
        <f t="shared" si="23"/>
        <v>641.43636363636369</v>
      </c>
      <c r="O358" s="135">
        <v>641.43636363636369</v>
      </c>
      <c r="P358" s="135">
        <v>0</v>
      </c>
      <c r="Q358" s="135">
        <v>0</v>
      </c>
      <c r="R358" s="135">
        <v>0</v>
      </c>
      <c r="S358" s="135">
        <v>0</v>
      </c>
      <c r="T358" s="87"/>
      <c r="U358" s="102" t="s">
        <v>132</v>
      </c>
      <c r="V358" s="5">
        <f t="shared" si="24"/>
        <v>18.784687500000004</v>
      </c>
      <c r="W358" s="136">
        <f>0.7*$Z358*(L358/$O358)</f>
        <v>23.90778409090909</v>
      </c>
      <c r="X358" s="5">
        <f t="shared" si="26"/>
        <v>30.738579545454549</v>
      </c>
      <c r="Y358" s="5">
        <f t="shared" si="27"/>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22"/>
        <v>1009.9227272727273</v>
      </c>
      <c r="L359" s="245">
        <f t="shared" si="22"/>
        <v>1009.9227272727273</v>
      </c>
      <c r="M359" s="245">
        <f t="shared" si="22"/>
        <v>1009.9227272727273</v>
      </c>
      <c r="N359" s="245">
        <f t="shared" si="23"/>
        <v>1009.9227272727273</v>
      </c>
      <c r="O359" s="135">
        <v>1009.9227272727273</v>
      </c>
      <c r="P359" s="135">
        <v>0</v>
      </c>
      <c r="Q359" s="135">
        <v>0</v>
      </c>
      <c r="R359" s="135">
        <v>0</v>
      </c>
      <c r="S359" s="135">
        <v>0</v>
      </c>
      <c r="T359" s="87"/>
      <c r="U359" s="102" t="s">
        <v>133</v>
      </c>
      <c r="V359" s="5">
        <f t="shared" si="24"/>
        <v>38.205153061224486</v>
      </c>
      <c r="W359" s="5">
        <f t="shared" ref="W359:W367" si="28">0.85*$Z359*(L359/$O359)</f>
        <v>59.044327458256021</v>
      </c>
      <c r="X359" s="5">
        <f t="shared" si="26"/>
        <v>62.517523191094611</v>
      </c>
      <c r="Y359" s="5">
        <f t="shared" si="27"/>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22"/>
        <v>1827</v>
      </c>
      <c r="L360" s="245">
        <f t="shared" si="22"/>
        <v>1827</v>
      </c>
      <c r="M360" s="245">
        <f t="shared" si="22"/>
        <v>1827</v>
      </c>
      <c r="N360" s="245">
        <f t="shared" si="23"/>
        <v>1827</v>
      </c>
      <c r="O360" s="135">
        <v>1827</v>
      </c>
      <c r="P360" s="135">
        <v>0</v>
      </c>
      <c r="Q360" s="135">
        <v>0</v>
      </c>
      <c r="R360" s="135">
        <v>0</v>
      </c>
      <c r="S360" s="135">
        <v>0</v>
      </c>
      <c r="T360" s="87"/>
      <c r="U360" s="102" t="s">
        <v>134</v>
      </c>
      <c r="V360" s="5">
        <f t="shared" si="24"/>
        <v>51.089624999999998</v>
      </c>
      <c r="W360" s="5">
        <f t="shared" si="28"/>
        <v>78.956693181818167</v>
      </c>
      <c r="X360" s="5">
        <f t="shared" si="26"/>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22"/>
        <v>1798.614583333333</v>
      </c>
      <c r="L361" s="245">
        <f t="shared" si="22"/>
        <v>1798.614583333333</v>
      </c>
      <c r="M361" s="245">
        <f t="shared" si="22"/>
        <v>1798.614583333333</v>
      </c>
      <c r="N361" s="245">
        <f t="shared" si="23"/>
        <v>1798.614583333333</v>
      </c>
      <c r="O361" s="135">
        <v>1798.614583333333</v>
      </c>
      <c r="P361" s="135">
        <v>0</v>
      </c>
      <c r="Q361" s="135">
        <v>0</v>
      </c>
      <c r="R361" s="135">
        <v>0</v>
      </c>
      <c r="S361" s="135">
        <v>0</v>
      </c>
      <c r="T361" s="87"/>
      <c r="U361" s="102" t="s">
        <v>135</v>
      </c>
      <c r="V361" s="5">
        <f t="shared" si="24"/>
        <v>38.266545698924759</v>
      </c>
      <c r="W361" s="5">
        <f t="shared" si="28"/>
        <v>59.139206989247349</v>
      </c>
      <c r="X361" s="5">
        <f t="shared" si="26"/>
        <v>62.617983870967784</v>
      </c>
      <c r="Y361" s="5">
        <f t="shared" ref="Y361:Y369" si="29">$Z361*(N361/$O361)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ref="K362:M425" si="30">$O362</f>
        <v>100</v>
      </c>
      <c r="L362" s="245">
        <f t="shared" si="30"/>
        <v>100</v>
      </c>
      <c r="M362" s="245">
        <f t="shared" si="30"/>
        <v>100</v>
      </c>
      <c r="N362" s="245">
        <f t="shared" si="23"/>
        <v>100</v>
      </c>
      <c r="O362" s="135">
        <v>100</v>
      </c>
      <c r="P362" s="135">
        <v>0</v>
      </c>
      <c r="Q362" s="135">
        <v>0</v>
      </c>
      <c r="R362" s="135">
        <v>0</v>
      </c>
      <c r="S362" s="135">
        <v>0</v>
      </c>
      <c r="T362" s="87"/>
      <c r="U362" s="102" t="s">
        <v>136</v>
      </c>
      <c r="V362" s="5">
        <f t="shared" si="24"/>
        <v>0.55000000000000004</v>
      </c>
      <c r="W362" s="5">
        <f t="shared" si="28"/>
        <v>0.85</v>
      </c>
      <c r="X362" s="5">
        <f t="shared" si="26"/>
        <v>0.9</v>
      </c>
      <c r="Y362" s="5">
        <f t="shared" si="29"/>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30"/>
        <v>100</v>
      </c>
      <c r="L363" s="245">
        <f t="shared" si="30"/>
        <v>100</v>
      </c>
      <c r="M363" s="245">
        <f t="shared" si="30"/>
        <v>100</v>
      </c>
      <c r="N363" s="245">
        <f t="shared" si="23"/>
        <v>100</v>
      </c>
      <c r="O363" s="135">
        <v>100</v>
      </c>
      <c r="P363" s="135">
        <v>0</v>
      </c>
      <c r="Q363" s="135">
        <v>0</v>
      </c>
      <c r="R363" s="135">
        <v>0</v>
      </c>
      <c r="S363" s="135">
        <v>0</v>
      </c>
      <c r="T363" s="87"/>
      <c r="U363" s="102" t="s">
        <v>137</v>
      </c>
      <c r="V363" s="5">
        <f t="shared" si="24"/>
        <v>0.55000000000000004</v>
      </c>
      <c r="W363" s="5">
        <f t="shared" si="28"/>
        <v>0.85</v>
      </c>
      <c r="X363" s="5">
        <f t="shared" si="26"/>
        <v>0.9</v>
      </c>
      <c r="Y363" s="5">
        <f t="shared" si="29"/>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30"/>
        <v>100</v>
      </c>
      <c r="L364" s="245">
        <f t="shared" si="30"/>
        <v>100</v>
      </c>
      <c r="M364" s="245">
        <f t="shared" si="30"/>
        <v>100</v>
      </c>
      <c r="N364" s="245">
        <f t="shared" si="23"/>
        <v>100</v>
      </c>
      <c r="O364" s="135">
        <v>100</v>
      </c>
      <c r="P364" s="135">
        <v>0</v>
      </c>
      <c r="Q364" s="135">
        <v>0</v>
      </c>
      <c r="R364" s="135">
        <v>0</v>
      </c>
      <c r="S364" s="135">
        <v>0</v>
      </c>
      <c r="T364" s="87"/>
      <c r="U364" s="102" t="s">
        <v>138</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30"/>
        <v>100</v>
      </c>
      <c r="L365" s="245">
        <f t="shared" si="30"/>
        <v>100</v>
      </c>
      <c r="M365" s="245">
        <f t="shared" si="30"/>
        <v>100</v>
      </c>
      <c r="N365" s="245">
        <f t="shared" si="23"/>
        <v>100</v>
      </c>
      <c r="O365" s="135">
        <v>100</v>
      </c>
      <c r="P365" s="135">
        <v>0</v>
      </c>
      <c r="Q365" s="135">
        <v>0</v>
      </c>
      <c r="R365" s="135">
        <v>0</v>
      </c>
      <c r="S365" s="135">
        <v>0</v>
      </c>
      <c r="T365" s="87"/>
      <c r="U365" s="102" t="s">
        <v>139</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30"/>
        <v>350.51428571428568</v>
      </c>
      <c r="L366" s="245">
        <f t="shared" si="30"/>
        <v>350.51428571428568</v>
      </c>
      <c r="M366" s="245">
        <f t="shared" si="30"/>
        <v>350.51428571428568</v>
      </c>
      <c r="N366" s="245">
        <f t="shared" si="23"/>
        <v>350.51428571428568</v>
      </c>
      <c r="O366" s="135">
        <v>350.51428571428568</v>
      </c>
      <c r="P366" s="135">
        <v>0</v>
      </c>
      <c r="Q366" s="135">
        <v>0</v>
      </c>
      <c r="R366" s="135">
        <v>0</v>
      </c>
      <c r="S366" s="135">
        <v>0</v>
      </c>
      <c r="T366" s="87"/>
      <c r="U366" s="102" t="s">
        <v>370</v>
      </c>
      <c r="V366" s="5">
        <f t="shared" si="24"/>
        <v>10.601343537414968</v>
      </c>
      <c r="W366" s="5">
        <f t="shared" si="28"/>
        <v>16.38389455782313</v>
      </c>
      <c r="X366" s="5">
        <f t="shared" si="26"/>
        <v>17.347653061224491</v>
      </c>
      <c r="Y366" s="5">
        <f t="shared" si="29"/>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30"/>
        <v>541.3295454545455</v>
      </c>
      <c r="L367" s="245">
        <f t="shared" si="30"/>
        <v>541.3295454545455</v>
      </c>
      <c r="M367" s="245">
        <f t="shared" si="30"/>
        <v>541.3295454545455</v>
      </c>
      <c r="N367" s="245">
        <f t="shared" si="23"/>
        <v>541.3295454545455</v>
      </c>
      <c r="O367" s="135">
        <v>541.3295454545455</v>
      </c>
      <c r="P367" s="135">
        <v>0</v>
      </c>
      <c r="Q367" s="135">
        <v>0</v>
      </c>
      <c r="R367" s="135">
        <v>0</v>
      </c>
      <c r="S367" s="135">
        <v>0</v>
      </c>
      <c r="T367" s="87"/>
      <c r="U367" s="102" t="s">
        <v>131</v>
      </c>
      <c r="V367" s="5">
        <f t="shared" si="24"/>
        <v>14.765285714285721</v>
      </c>
      <c r="W367" s="5">
        <f t="shared" si="28"/>
        <v>22.819077922077931</v>
      </c>
      <c r="X367" s="5">
        <f t="shared" si="26"/>
        <v>24.161376623376633</v>
      </c>
      <c r="Y367" s="5">
        <f t="shared" si="29"/>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30"/>
        <v>641.43636363636369</v>
      </c>
      <c r="L368" s="245">
        <f t="shared" si="30"/>
        <v>641.43636363636369</v>
      </c>
      <c r="M368" s="245">
        <f t="shared" si="30"/>
        <v>641.43636363636369</v>
      </c>
      <c r="N368" s="245">
        <f t="shared" si="23"/>
        <v>641.43636363636369</v>
      </c>
      <c r="O368" s="135">
        <v>641.43636363636369</v>
      </c>
      <c r="P368" s="135">
        <v>0</v>
      </c>
      <c r="Q368" s="135">
        <v>0</v>
      </c>
      <c r="R368" s="135">
        <v>0</v>
      </c>
      <c r="S368" s="135">
        <v>0</v>
      </c>
      <c r="T368" s="87"/>
      <c r="U368" s="102" t="s">
        <v>132</v>
      </c>
      <c r="V368" s="5">
        <f t="shared" si="24"/>
        <v>18.784687500000004</v>
      </c>
      <c r="W368" s="136">
        <f>0.7*$Z368*(L368/$O368)</f>
        <v>23.90778409090909</v>
      </c>
      <c r="X368" s="5">
        <f t="shared" si="26"/>
        <v>30.738579545454549</v>
      </c>
      <c r="Y368" s="5">
        <f t="shared" si="29"/>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30"/>
        <v>1009.9227272727273</v>
      </c>
      <c r="L369" s="245">
        <f t="shared" si="30"/>
        <v>1009.9227272727273</v>
      </c>
      <c r="M369" s="245">
        <f t="shared" si="30"/>
        <v>1009.9227272727273</v>
      </c>
      <c r="N369" s="245">
        <f t="shared" si="23"/>
        <v>1009.9227272727273</v>
      </c>
      <c r="O369" s="135">
        <v>1009.9227272727273</v>
      </c>
      <c r="P369" s="135">
        <v>0</v>
      </c>
      <c r="Q369" s="135">
        <v>0</v>
      </c>
      <c r="R369" s="135">
        <v>0</v>
      </c>
      <c r="S369" s="135">
        <v>0</v>
      </c>
      <c r="T369" s="87"/>
      <c r="U369" s="102" t="s">
        <v>133</v>
      </c>
      <c r="V369" s="5">
        <f t="shared" si="24"/>
        <v>38.205153061224486</v>
      </c>
      <c r="W369" s="5">
        <f t="shared" ref="W369:W377" si="31">0.85*$Z369*(L369/$O369)</f>
        <v>59.044327458256021</v>
      </c>
      <c r="X369" s="5">
        <f t="shared" si="26"/>
        <v>62.517523191094611</v>
      </c>
      <c r="Y369" s="5">
        <f t="shared" si="29"/>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30"/>
        <v>1827</v>
      </c>
      <c r="L370" s="245">
        <f t="shared" si="30"/>
        <v>1827</v>
      </c>
      <c r="M370" s="245">
        <f t="shared" si="30"/>
        <v>1827</v>
      </c>
      <c r="N370" s="245">
        <f t="shared" si="23"/>
        <v>1827</v>
      </c>
      <c r="O370" s="135">
        <v>1827</v>
      </c>
      <c r="P370" s="135">
        <v>0</v>
      </c>
      <c r="Q370" s="135">
        <v>0</v>
      </c>
      <c r="R370" s="135">
        <v>0</v>
      </c>
      <c r="S370" s="135">
        <v>0</v>
      </c>
      <c r="T370" s="87"/>
      <c r="U370" s="102" t="s">
        <v>134</v>
      </c>
      <c r="V370" s="5">
        <f t="shared" si="24"/>
        <v>51.089624999999998</v>
      </c>
      <c r="W370" s="5">
        <f t="shared" si="31"/>
        <v>78.956693181818167</v>
      </c>
      <c r="X370" s="5">
        <f t="shared" si="26"/>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30"/>
        <v>940.00749999999994</v>
      </c>
      <c r="L371" s="245">
        <f t="shared" si="30"/>
        <v>940.00749999999994</v>
      </c>
      <c r="M371" s="245">
        <f t="shared" si="30"/>
        <v>940.00749999999994</v>
      </c>
      <c r="N371" s="245">
        <f t="shared" si="23"/>
        <v>940.00749999999994</v>
      </c>
      <c r="O371" s="135">
        <v>940.00749999999994</v>
      </c>
      <c r="P371" s="135">
        <v>0</v>
      </c>
      <c r="Q371" s="135">
        <v>0</v>
      </c>
      <c r="R371" s="135">
        <v>0</v>
      </c>
      <c r="S371" s="135">
        <v>0</v>
      </c>
      <c r="T371" s="87"/>
      <c r="U371" s="102" t="s">
        <v>135</v>
      </c>
      <c r="V371" s="5">
        <f t="shared" si="24"/>
        <v>17.098124999999992</v>
      </c>
      <c r="W371" s="5">
        <f t="shared" si="31"/>
        <v>26.424374999999984</v>
      </c>
      <c r="X371" s="5">
        <f t="shared" si="26"/>
        <v>27.978749999999984</v>
      </c>
      <c r="Y371" s="5">
        <f t="shared" ref="Y371:Y379" si="32">$Z371*(N371/$O371)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si="30"/>
        <v>100</v>
      </c>
      <c r="L372" s="245">
        <f t="shared" si="30"/>
        <v>100</v>
      </c>
      <c r="M372" s="245">
        <f t="shared" si="30"/>
        <v>100</v>
      </c>
      <c r="N372" s="245">
        <f t="shared" si="23"/>
        <v>100</v>
      </c>
      <c r="O372" s="135">
        <v>100</v>
      </c>
      <c r="P372" s="135">
        <v>0</v>
      </c>
      <c r="Q372" s="135">
        <v>0</v>
      </c>
      <c r="R372" s="135">
        <v>0</v>
      </c>
      <c r="S372" s="135">
        <v>0</v>
      </c>
      <c r="T372" s="87"/>
      <c r="U372" s="102" t="s">
        <v>136</v>
      </c>
      <c r="V372" s="5">
        <f t="shared" si="24"/>
        <v>0.55000000000000004</v>
      </c>
      <c r="W372" s="5">
        <f t="shared" si="31"/>
        <v>0.85</v>
      </c>
      <c r="X372" s="5">
        <f t="shared" si="26"/>
        <v>0.9</v>
      </c>
      <c r="Y372" s="5">
        <f t="shared" si="32"/>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30"/>
        <v>100</v>
      </c>
      <c r="L373" s="245">
        <f t="shared" si="30"/>
        <v>100</v>
      </c>
      <c r="M373" s="245">
        <f t="shared" si="30"/>
        <v>100</v>
      </c>
      <c r="N373" s="245">
        <f t="shared" si="23"/>
        <v>100</v>
      </c>
      <c r="O373" s="135">
        <v>100</v>
      </c>
      <c r="P373" s="135">
        <v>0</v>
      </c>
      <c r="Q373" s="135">
        <v>0</v>
      </c>
      <c r="R373" s="135">
        <v>0</v>
      </c>
      <c r="S373" s="135">
        <v>0</v>
      </c>
      <c r="T373" s="87"/>
      <c r="U373" s="102" t="s">
        <v>137</v>
      </c>
      <c r="V373" s="5">
        <f t="shared" si="24"/>
        <v>0.55000000000000004</v>
      </c>
      <c r="W373" s="5">
        <f t="shared" si="31"/>
        <v>0.85</v>
      </c>
      <c r="X373" s="5">
        <f t="shared" si="26"/>
        <v>0.9</v>
      </c>
      <c r="Y373" s="5">
        <f t="shared" si="32"/>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30"/>
        <v>100</v>
      </c>
      <c r="L374" s="245">
        <f t="shared" si="30"/>
        <v>100</v>
      </c>
      <c r="M374" s="245">
        <f t="shared" si="30"/>
        <v>100</v>
      </c>
      <c r="N374" s="245">
        <f t="shared" si="23"/>
        <v>100</v>
      </c>
      <c r="O374" s="135">
        <v>100</v>
      </c>
      <c r="P374" s="135">
        <v>0</v>
      </c>
      <c r="Q374" s="135">
        <v>0</v>
      </c>
      <c r="R374" s="135">
        <v>0</v>
      </c>
      <c r="S374" s="135">
        <v>0</v>
      </c>
      <c r="T374" s="87"/>
      <c r="U374" s="102" t="s">
        <v>138</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30"/>
        <v>100</v>
      </c>
      <c r="L375" s="245">
        <f t="shared" si="30"/>
        <v>100</v>
      </c>
      <c r="M375" s="245">
        <f t="shared" si="30"/>
        <v>100</v>
      </c>
      <c r="N375" s="245">
        <f t="shared" si="23"/>
        <v>100</v>
      </c>
      <c r="O375" s="135">
        <v>100</v>
      </c>
      <c r="P375" s="135">
        <v>0</v>
      </c>
      <c r="Q375" s="135">
        <v>0</v>
      </c>
      <c r="R375" s="135">
        <v>0</v>
      </c>
      <c r="S375" s="135">
        <v>0</v>
      </c>
      <c r="T375" s="87"/>
      <c r="U375" s="102" t="s">
        <v>139</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30"/>
        <v>350.51428571428568</v>
      </c>
      <c r="L376" s="245">
        <f t="shared" si="30"/>
        <v>350.51428571428568</v>
      </c>
      <c r="M376" s="245">
        <f t="shared" si="30"/>
        <v>350.51428571428568</v>
      </c>
      <c r="N376" s="245">
        <f t="shared" si="23"/>
        <v>350.51428571428568</v>
      </c>
      <c r="O376" s="135">
        <v>350.51428571428568</v>
      </c>
      <c r="P376" s="135">
        <v>0</v>
      </c>
      <c r="Q376" s="135">
        <v>0</v>
      </c>
      <c r="R376" s="135">
        <v>0</v>
      </c>
      <c r="S376" s="135">
        <v>0</v>
      </c>
      <c r="T376" s="87"/>
      <c r="U376" s="102" t="s">
        <v>370</v>
      </c>
      <c r="V376" s="5">
        <f t="shared" si="24"/>
        <v>10.601343537414968</v>
      </c>
      <c r="W376" s="5">
        <f t="shared" si="31"/>
        <v>16.38389455782313</v>
      </c>
      <c r="X376" s="5">
        <f t="shared" si="26"/>
        <v>17.347653061224491</v>
      </c>
      <c r="Y376" s="5">
        <f t="shared" si="32"/>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30"/>
        <v>534.375</v>
      </c>
      <c r="L377" s="245">
        <f t="shared" si="30"/>
        <v>534.375</v>
      </c>
      <c r="M377" s="245">
        <f t="shared" si="30"/>
        <v>534.375</v>
      </c>
      <c r="N377" s="245">
        <f t="shared" si="23"/>
        <v>534.375</v>
      </c>
      <c r="O377" s="135">
        <v>534.375</v>
      </c>
      <c r="P377" s="135">
        <v>0</v>
      </c>
      <c r="Q377" s="135">
        <v>0</v>
      </c>
      <c r="R377" s="135">
        <v>0</v>
      </c>
      <c r="S377" s="135">
        <v>0</v>
      </c>
      <c r="T377" s="87"/>
      <c r="U377" s="102" t="s">
        <v>131</v>
      </c>
      <c r="V377" s="5">
        <f t="shared" si="24"/>
        <v>12.927965686274513</v>
      </c>
      <c r="W377" s="5">
        <f t="shared" si="31"/>
        <v>19.979583333333338</v>
      </c>
      <c r="X377" s="5">
        <f t="shared" si="26"/>
        <v>21.154852941176475</v>
      </c>
      <c r="Y377" s="5">
        <f t="shared" si="32"/>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30"/>
        <v>599.00416666666672</v>
      </c>
      <c r="L378" s="245">
        <f t="shared" si="30"/>
        <v>599.00416666666672</v>
      </c>
      <c r="M378" s="245">
        <f t="shared" si="30"/>
        <v>599.00416666666672</v>
      </c>
      <c r="N378" s="245">
        <f t="shared" ref="N378:N409" si="33">$O378</f>
        <v>599.00416666666672</v>
      </c>
      <c r="O378" s="135">
        <v>599.00416666666672</v>
      </c>
      <c r="P378" s="135">
        <v>0</v>
      </c>
      <c r="Q378" s="135">
        <v>0</v>
      </c>
      <c r="R378" s="135">
        <v>0</v>
      </c>
      <c r="S378" s="135">
        <v>0</v>
      </c>
      <c r="T378" s="87"/>
      <c r="U378" s="102" t="s">
        <v>132</v>
      </c>
      <c r="V378" s="5">
        <f t="shared" ref="V378:V409" si="34">0.55*$Z378*(K378/$O378)</f>
        <v>18.3412134502924</v>
      </c>
      <c r="W378" s="136">
        <f>0.7*$Z378*(L378/$O378)</f>
        <v>23.343362573099412</v>
      </c>
      <c r="X378" s="5">
        <f t="shared" ref="X378:X409" si="35">0.9*$Z378*(M378/$O378)</f>
        <v>30.012894736842107</v>
      </c>
      <c r="Y378" s="5">
        <f t="shared" si="32"/>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30"/>
        <v>1102.1291666666668</v>
      </c>
      <c r="L379" s="245">
        <f t="shared" si="30"/>
        <v>1102.1291666666668</v>
      </c>
      <c r="M379" s="245">
        <f t="shared" si="30"/>
        <v>1102.1291666666668</v>
      </c>
      <c r="N379" s="245">
        <f t="shared" si="33"/>
        <v>1102.1291666666668</v>
      </c>
      <c r="O379" s="135">
        <v>1102.1291666666668</v>
      </c>
      <c r="P379" s="135">
        <v>0</v>
      </c>
      <c r="Q379" s="135">
        <v>0</v>
      </c>
      <c r="R379" s="135">
        <v>0</v>
      </c>
      <c r="S379" s="135">
        <v>0</v>
      </c>
      <c r="T379" s="87"/>
      <c r="U379" s="102" t="s">
        <v>133</v>
      </c>
      <c r="V379" s="5">
        <f t="shared" si="34"/>
        <v>38.178979591836743</v>
      </c>
      <c r="W379" s="5">
        <f t="shared" ref="W379:W387" si="36">0.85*$Z379*(L379/$O379)</f>
        <v>59.003877551020416</v>
      </c>
      <c r="X379" s="5">
        <f t="shared" si="35"/>
        <v>62.474693877551026</v>
      </c>
      <c r="Y379" s="5">
        <f t="shared" si="32"/>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30"/>
        <v>1907.4208333333336</v>
      </c>
      <c r="L380" s="245">
        <f t="shared" si="30"/>
        <v>1907.4208333333336</v>
      </c>
      <c r="M380" s="245">
        <f t="shared" si="30"/>
        <v>1907.4208333333336</v>
      </c>
      <c r="N380" s="245">
        <f t="shared" si="33"/>
        <v>1907.4208333333336</v>
      </c>
      <c r="O380" s="135">
        <v>1907.4208333333336</v>
      </c>
      <c r="P380" s="135">
        <v>0</v>
      </c>
      <c r="Q380" s="135">
        <v>0</v>
      </c>
      <c r="R380" s="135">
        <v>0</v>
      </c>
      <c r="S380" s="135">
        <v>0</v>
      </c>
      <c r="T380" s="87"/>
      <c r="U380" s="102" t="s">
        <v>134</v>
      </c>
      <c r="V380" s="5">
        <f t="shared" si="34"/>
        <v>53.326624999999993</v>
      </c>
      <c r="W380" s="5">
        <f t="shared" si="36"/>
        <v>82.413874999999976</v>
      </c>
      <c r="X380" s="5">
        <f t="shared" si="35"/>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30"/>
        <v>1617.35625</v>
      </c>
      <c r="L381" s="245">
        <f t="shared" si="30"/>
        <v>1617.35625</v>
      </c>
      <c r="M381" s="245">
        <f t="shared" si="30"/>
        <v>1617.35625</v>
      </c>
      <c r="N381" s="245">
        <f t="shared" si="33"/>
        <v>1617.35625</v>
      </c>
      <c r="O381" s="135">
        <v>1617.35625</v>
      </c>
      <c r="P381" s="135">
        <v>0</v>
      </c>
      <c r="Q381" s="135">
        <v>0</v>
      </c>
      <c r="R381" s="135">
        <v>0</v>
      </c>
      <c r="S381" s="135">
        <v>0</v>
      </c>
      <c r="T381" s="87"/>
      <c r="U381" s="102" t="s">
        <v>135</v>
      </c>
      <c r="V381" s="5">
        <f t="shared" si="34"/>
        <v>42.842782258064489</v>
      </c>
      <c r="W381" s="5">
        <f t="shared" si="36"/>
        <v>66.211572580645111</v>
      </c>
      <c r="X381" s="5">
        <f t="shared" si="35"/>
        <v>70.106370967741881</v>
      </c>
      <c r="Y381" s="5">
        <f t="shared" ref="Y381:Y389" si="37">$Z381*(N381/$O381)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30"/>
        <v>100</v>
      </c>
      <c r="L382" s="245">
        <f t="shared" si="30"/>
        <v>100</v>
      </c>
      <c r="M382" s="245">
        <f t="shared" si="30"/>
        <v>100</v>
      </c>
      <c r="N382" s="245">
        <f t="shared" si="33"/>
        <v>100</v>
      </c>
      <c r="O382" s="135">
        <v>100</v>
      </c>
      <c r="P382" s="135">
        <v>0</v>
      </c>
      <c r="Q382" s="135">
        <v>0</v>
      </c>
      <c r="R382" s="135">
        <v>0</v>
      </c>
      <c r="S382" s="135">
        <v>0</v>
      </c>
      <c r="T382" s="87"/>
      <c r="U382" s="102" t="s">
        <v>136</v>
      </c>
      <c r="V382" s="5">
        <f t="shared" si="34"/>
        <v>0.55000000000000004</v>
      </c>
      <c r="W382" s="5">
        <f t="shared" si="36"/>
        <v>0.85</v>
      </c>
      <c r="X382" s="5">
        <f t="shared" si="35"/>
        <v>0.9</v>
      </c>
      <c r="Y382" s="5">
        <f t="shared" si="37"/>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30"/>
        <v>100</v>
      </c>
      <c r="L383" s="245">
        <f t="shared" si="30"/>
        <v>100</v>
      </c>
      <c r="M383" s="245">
        <f t="shared" si="30"/>
        <v>100</v>
      </c>
      <c r="N383" s="245">
        <f t="shared" si="33"/>
        <v>100</v>
      </c>
      <c r="O383" s="135">
        <v>100</v>
      </c>
      <c r="P383" s="135">
        <v>0</v>
      </c>
      <c r="Q383" s="135">
        <v>0</v>
      </c>
      <c r="R383" s="135">
        <v>0</v>
      </c>
      <c r="S383" s="135">
        <v>0</v>
      </c>
      <c r="T383" s="87"/>
      <c r="U383" s="102" t="s">
        <v>137</v>
      </c>
      <c r="V383" s="5">
        <f t="shared" si="34"/>
        <v>0.55000000000000004</v>
      </c>
      <c r="W383" s="5">
        <f t="shared" si="36"/>
        <v>0.85</v>
      </c>
      <c r="X383" s="5">
        <f t="shared" si="35"/>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30"/>
        <v>100</v>
      </c>
      <c r="L384" s="245">
        <f t="shared" si="30"/>
        <v>100</v>
      </c>
      <c r="M384" s="245">
        <f t="shared" si="30"/>
        <v>100</v>
      </c>
      <c r="N384" s="245">
        <f t="shared" si="33"/>
        <v>100</v>
      </c>
      <c r="O384" s="135">
        <v>100</v>
      </c>
      <c r="P384" s="135">
        <v>0</v>
      </c>
      <c r="Q384" s="135">
        <v>0</v>
      </c>
      <c r="R384" s="135">
        <v>0</v>
      </c>
      <c r="S384" s="135">
        <v>0</v>
      </c>
      <c r="T384" s="87"/>
      <c r="U384" s="102" t="s">
        <v>138</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30"/>
        <v>100</v>
      </c>
      <c r="L385" s="245">
        <f t="shared" si="30"/>
        <v>100</v>
      </c>
      <c r="M385" s="245">
        <f t="shared" si="30"/>
        <v>100</v>
      </c>
      <c r="N385" s="245">
        <f t="shared" si="33"/>
        <v>100</v>
      </c>
      <c r="O385" s="135">
        <v>100</v>
      </c>
      <c r="P385" s="135">
        <v>0</v>
      </c>
      <c r="Q385" s="135">
        <v>0</v>
      </c>
      <c r="R385" s="135">
        <v>0</v>
      </c>
      <c r="S385" s="135">
        <v>0</v>
      </c>
      <c r="T385" s="87"/>
      <c r="U385" s="102" t="s">
        <v>139</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30"/>
        <v>350.51428571428568</v>
      </c>
      <c r="L386" s="245">
        <f t="shared" si="30"/>
        <v>350.51428571428568</v>
      </c>
      <c r="M386" s="245">
        <f t="shared" si="30"/>
        <v>350.51428571428568</v>
      </c>
      <c r="N386" s="245">
        <f t="shared" si="33"/>
        <v>350.51428571428568</v>
      </c>
      <c r="O386" s="135">
        <v>350.51428571428568</v>
      </c>
      <c r="P386" s="135">
        <v>0</v>
      </c>
      <c r="Q386" s="135">
        <v>0</v>
      </c>
      <c r="R386" s="135">
        <v>0</v>
      </c>
      <c r="S386" s="135">
        <v>0</v>
      </c>
      <c r="T386" s="87"/>
      <c r="U386" s="102" t="s">
        <v>370</v>
      </c>
      <c r="V386" s="5">
        <f t="shared" si="34"/>
        <v>10.601343537414968</v>
      </c>
      <c r="W386" s="5">
        <f t="shared" si="36"/>
        <v>16.38389455782313</v>
      </c>
      <c r="X386" s="5">
        <f t="shared" si="35"/>
        <v>17.347653061224491</v>
      </c>
      <c r="Y386" s="5">
        <f t="shared" si="37"/>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30"/>
        <v>534.375</v>
      </c>
      <c r="L387" s="245">
        <f t="shared" si="30"/>
        <v>534.375</v>
      </c>
      <c r="M387" s="245">
        <f t="shared" si="30"/>
        <v>534.375</v>
      </c>
      <c r="N387" s="245">
        <f t="shared" si="33"/>
        <v>534.375</v>
      </c>
      <c r="O387" s="135">
        <v>534.375</v>
      </c>
      <c r="P387" s="135">
        <v>0</v>
      </c>
      <c r="Q387" s="135">
        <v>0</v>
      </c>
      <c r="R387" s="135">
        <v>0</v>
      </c>
      <c r="S387" s="135">
        <v>0</v>
      </c>
      <c r="T387" s="87"/>
      <c r="U387" s="102" t="s">
        <v>131</v>
      </c>
      <c r="V387" s="5">
        <f t="shared" si="34"/>
        <v>12.927965686274513</v>
      </c>
      <c r="W387" s="5">
        <f t="shared" si="36"/>
        <v>19.979583333333338</v>
      </c>
      <c r="X387" s="5">
        <f t="shared" si="35"/>
        <v>21.154852941176475</v>
      </c>
      <c r="Y387" s="5">
        <f t="shared" si="37"/>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30"/>
        <v>599.00416666666672</v>
      </c>
      <c r="L388" s="245">
        <f t="shared" si="30"/>
        <v>599.00416666666672</v>
      </c>
      <c r="M388" s="245">
        <f t="shared" si="30"/>
        <v>599.00416666666672</v>
      </c>
      <c r="N388" s="245">
        <f t="shared" si="33"/>
        <v>599.00416666666672</v>
      </c>
      <c r="O388" s="135">
        <v>599.00416666666672</v>
      </c>
      <c r="P388" s="135">
        <v>0</v>
      </c>
      <c r="Q388" s="135">
        <v>0</v>
      </c>
      <c r="R388" s="135">
        <v>0</v>
      </c>
      <c r="S388" s="135">
        <v>0</v>
      </c>
      <c r="T388" s="87"/>
      <c r="U388" s="102" t="s">
        <v>132</v>
      </c>
      <c r="V388" s="5">
        <f t="shared" si="34"/>
        <v>18.3412134502924</v>
      </c>
      <c r="W388" s="136">
        <f>0.7*$Z388*(L388/$O388)</f>
        <v>23.343362573099412</v>
      </c>
      <c r="X388" s="5">
        <f t="shared" si="35"/>
        <v>30.012894736842107</v>
      </c>
      <c r="Y388" s="5">
        <f t="shared" si="37"/>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30"/>
        <v>1102.1291666666668</v>
      </c>
      <c r="L389" s="245">
        <f t="shared" si="30"/>
        <v>1102.1291666666668</v>
      </c>
      <c r="M389" s="245">
        <f t="shared" si="30"/>
        <v>1102.1291666666668</v>
      </c>
      <c r="N389" s="245">
        <f t="shared" si="33"/>
        <v>1102.1291666666668</v>
      </c>
      <c r="O389" s="135">
        <v>1102.1291666666668</v>
      </c>
      <c r="P389" s="135">
        <v>0</v>
      </c>
      <c r="Q389" s="135">
        <v>0</v>
      </c>
      <c r="R389" s="135">
        <v>0</v>
      </c>
      <c r="S389" s="135">
        <v>0</v>
      </c>
      <c r="T389" s="87"/>
      <c r="U389" s="102" t="s">
        <v>133</v>
      </c>
      <c r="V389" s="5">
        <f t="shared" si="34"/>
        <v>38.178979591836743</v>
      </c>
      <c r="W389" s="5">
        <f t="shared" ref="W389:W397" si="38">0.85*$Z389*(L389/$O389)</f>
        <v>59.003877551020416</v>
      </c>
      <c r="X389" s="5">
        <f t="shared" si="35"/>
        <v>62.474693877551026</v>
      </c>
      <c r="Y389" s="5">
        <f t="shared" si="37"/>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30"/>
        <v>1907.4208333333336</v>
      </c>
      <c r="L390" s="245">
        <f t="shared" si="30"/>
        <v>1907.4208333333336</v>
      </c>
      <c r="M390" s="245">
        <f t="shared" si="30"/>
        <v>1907.4208333333336</v>
      </c>
      <c r="N390" s="245">
        <f t="shared" si="33"/>
        <v>1907.4208333333336</v>
      </c>
      <c r="O390" s="135">
        <v>1907.4208333333336</v>
      </c>
      <c r="P390" s="135">
        <v>0</v>
      </c>
      <c r="Q390" s="135">
        <v>0</v>
      </c>
      <c r="R390" s="135">
        <v>0</v>
      </c>
      <c r="S390" s="135">
        <v>0</v>
      </c>
      <c r="T390" s="87"/>
      <c r="U390" s="102" t="s">
        <v>134</v>
      </c>
      <c r="V390" s="5">
        <f t="shared" si="34"/>
        <v>53.326624999999993</v>
      </c>
      <c r="W390" s="5">
        <f t="shared" si="38"/>
        <v>82.413874999999976</v>
      </c>
      <c r="X390" s="5">
        <f t="shared" si="35"/>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30"/>
        <v>2519.6374999999998</v>
      </c>
      <c r="L391" s="245">
        <f t="shared" si="30"/>
        <v>2519.6374999999998</v>
      </c>
      <c r="M391" s="245">
        <f t="shared" si="30"/>
        <v>2519.6374999999998</v>
      </c>
      <c r="N391" s="245">
        <f t="shared" si="33"/>
        <v>2519.6374999999998</v>
      </c>
      <c r="O391" s="135">
        <v>2519.6374999999998</v>
      </c>
      <c r="P391" s="135">
        <v>0</v>
      </c>
      <c r="Q391" s="135">
        <v>0</v>
      </c>
      <c r="R391" s="135">
        <v>0</v>
      </c>
      <c r="S391" s="135">
        <v>0</v>
      </c>
      <c r="T391" s="87"/>
      <c r="U391" s="102" t="s">
        <v>135</v>
      </c>
      <c r="V391" s="5">
        <f t="shared" si="34"/>
        <v>19.594807692307693</v>
      </c>
      <c r="W391" s="5">
        <f t="shared" si="38"/>
        <v>30.282884615384614</v>
      </c>
      <c r="X391" s="5">
        <f t="shared" si="35"/>
        <v>32.064230769230768</v>
      </c>
      <c r="Y391" s="5">
        <f t="shared" ref="Y391:Y399" si="39">$Z391*(N391/$O391)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30"/>
        <v>100</v>
      </c>
      <c r="L392" s="245">
        <f t="shared" si="30"/>
        <v>100</v>
      </c>
      <c r="M392" s="245">
        <f t="shared" si="30"/>
        <v>100</v>
      </c>
      <c r="N392" s="245">
        <f t="shared" si="33"/>
        <v>100</v>
      </c>
      <c r="O392" s="135">
        <v>100</v>
      </c>
      <c r="P392" s="135">
        <v>0</v>
      </c>
      <c r="Q392" s="135">
        <v>0</v>
      </c>
      <c r="R392" s="135">
        <v>0</v>
      </c>
      <c r="S392" s="135">
        <v>0</v>
      </c>
      <c r="T392" s="87"/>
      <c r="U392" s="102" t="s">
        <v>136</v>
      </c>
      <c r="V392" s="5">
        <f t="shared" si="34"/>
        <v>0.55000000000000004</v>
      </c>
      <c r="W392" s="5">
        <f t="shared" si="38"/>
        <v>0.85</v>
      </c>
      <c r="X392" s="5">
        <f t="shared" si="35"/>
        <v>0.9</v>
      </c>
      <c r="Y392" s="5">
        <f t="shared" si="39"/>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30"/>
        <v>100</v>
      </c>
      <c r="L393" s="245">
        <f t="shared" si="30"/>
        <v>100</v>
      </c>
      <c r="M393" s="245">
        <f t="shared" si="30"/>
        <v>100</v>
      </c>
      <c r="N393" s="245">
        <f t="shared" si="33"/>
        <v>100</v>
      </c>
      <c r="O393" s="135">
        <v>100</v>
      </c>
      <c r="P393" s="135">
        <v>0</v>
      </c>
      <c r="Q393" s="135">
        <v>0</v>
      </c>
      <c r="R393" s="135">
        <v>0</v>
      </c>
      <c r="S393" s="135">
        <v>0</v>
      </c>
      <c r="T393" s="87"/>
      <c r="U393" s="102" t="s">
        <v>137</v>
      </c>
      <c r="V393" s="5">
        <f t="shared" si="34"/>
        <v>0.55000000000000004</v>
      </c>
      <c r="W393" s="5">
        <f t="shared" si="38"/>
        <v>0.85</v>
      </c>
      <c r="X393" s="5">
        <f t="shared" si="35"/>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30"/>
        <v>100</v>
      </c>
      <c r="L394" s="245">
        <f t="shared" si="30"/>
        <v>100</v>
      </c>
      <c r="M394" s="245">
        <f t="shared" si="30"/>
        <v>100</v>
      </c>
      <c r="N394" s="245">
        <f t="shared" si="33"/>
        <v>100</v>
      </c>
      <c r="O394" s="135">
        <v>100</v>
      </c>
      <c r="P394" s="135">
        <v>0</v>
      </c>
      <c r="Q394" s="135">
        <v>0</v>
      </c>
      <c r="R394" s="135">
        <v>0</v>
      </c>
      <c r="S394" s="135">
        <v>0</v>
      </c>
      <c r="T394" s="87"/>
      <c r="U394" s="102" t="s">
        <v>138</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30"/>
        <v>100</v>
      </c>
      <c r="L395" s="245">
        <f t="shared" si="30"/>
        <v>100</v>
      </c>
      <c r="M395" s="245">
        <f t="shared" si="30"/>
        <v>100</v>
      </c>
      <c r="N395" s="245">
        <f t="shared" si="33"/>
        <v>100</v>
      </c>
      <c r="O395" s="135">
        <v>100</v>
      </c>
      <c r="P395" s="135">
        <v>0</v>
      </c>
      <c r="Q395" s="135">
        <v>0</v>
      </c>
      <c r="R395" s="135">
        <v>0</v>
      </c>
      <c r="S395" s="135">
        <v>0</v>
      </c>
      <c r="T395" s="87"/>
      <c r="U395" s="102" t="s">
        <v>139</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30"/>
        <v>100</v>
      </c>
      <c r="L396" s="245">
        <f t="shared" si="30"/>
        <v>100</v>
      </c>
      <c r="M396" s="245">
        <f t="shared" si="30"/>
        <v>100</v>
      </c>
      <c r="N396" s="245">
        <f t="shared" si="33"/>
        <v>100</v>
      </c>
      <c r="O396" s="135">
        <v>100</v>
      </c>
      <c r="P396" s="135">
        <v>0</v>
      </c>
      <c r="Q396" s="135">
        <v>0</v>
      </c>
      <c r="R396" s="135">
        <v>0</v>
      </c>
      <c r="S396" s="135">
        <v>0</v>
      </c>
      <c r="T396" s="87"/>
      <c r="U396" s="102" t="s">
        <v>370</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30"/>
        <v>220.89499999999998</v>
      </c>
      <c r="L397" s="245">
        <f t="shared" si="30"/>
        <v>220.89499999999998</v>
      </c>
      <c r="M397" s="245">
        <f t="shared" si="30"/>
        <v>220.89499999999998</v>
      </c>
      <c r="N397" s="245">
        <f t="shared" si="33"/>
        <v>220.89499999999998</v>
      </c>
      <c r="O397" s="135">
        <v>220.89499999999998</v>
      </c>
      <c r="P397" s="135">
        <v>0</v>
      </c>
      <c r="Q397" s="135">
        <v>0</v>
      </c>
      <c r="R397" s="135">
        <v>0</v>
      </c>
      <c r="S397" s="135">
        <v>0</v>
      </c>
      <c r="T397" s="87"/>
      <c r="U397" s="102" t="s">
        <v>131</v>
      </c>
      <c r="V397" s="5">
        <f t="shared" si="34"/>
        <v>10.536274509803913</v>
      </c>
      <c r="W397" s="5">
        <f t="shared" si="38"/>
        <v>16.283333333333321</v>
      </c>
      <c r="X397" s="5">
        <f t="shared" si="35"/>
        <v>17.241176470588222</v>
      </c>
      <c r="Y397" s="5">
        <f t="shared" si="39"/>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30"/>
        <v>598.87499999999989</v>
      </c>
      <c r="L398" s="245">
        <f t="shared" si="30"/>
        <v>598.87499999999989</v>
      </c>
      <c r="M398" s="245">
        <f t="shared" si="30"/>
        <v>598.87499999999989</v>
      </c>
      <c r="N398" s="245">
        <f t="shared" si="33"/>
        <v>598.87499999999989</v>
      </c>
      <c r="O398" s="135">
        <v>598.87499999999989</v>
      </c>
      <c r="P398" s="135">
        <v>0</v>
      </c>
      <c r="Q398" s="135">
        <v>0</v>
      </c>
      <c r="R398" s="135">
        <v>0</v>
      </c>
      <c r="S398" s="135">
        <v>0</v>
      </c>
      <c r="T398" s="87"/>
      <c r="U398" s="102" t="s">
        <v>132</v>
      </c>
      <c r="V398" s="5">
        <f t="shared" si="34"/>
        <v>17.278684210526315</v>
      </c>
      <c r="W398" s="136">
        <f>0.7*$Z398*(L398/$O398)</f>
        <v>21.991052631578942</v>
      </c>
      <c r="X398" s="5">
        <f t="shared" si="35"/>
        <v>28.274210526315784</v>
      </c>
      <c r="Y398" s="5">
        <f t="shared" si="39"/>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30"/>
        <v>900.15666666666652</v>
      </c>
      <c r="L399" s="245">
        <f t="shared" si="30"/>
        <v>900.15666666666652</v>
      </c>
      <c r="M399" s="245">
        <f t="shared" si="30"/>
        <v>900.15666666666652</v>
      </c>
      <c r="N399" s="245">
        <f t="shared" si="33"/>
        <v>900.15666666666652</v>
      </c>
      <c r="O399" s="135">
        <v>900.15666666666652</v>
      </c>
      <c r="P399" s="135">
        <v>0</v>
      </c>
      <c r="Q399" s="135">
        <v>0</v>
      </c>
      <c r="R399" s="135">
        <v>0</v>
      </c>
      <c r="S399" s="135">
        <v>0</v>
      </c>
      <c r="T399" s="87"/>
      <c r="U399" s="102" t="s">
        <v>133</v>
      </c>
      <c r="V399" s="5">
        <f t="shared" si="34"/>
        <v>36.733714285714271</v>
      </c>
      <c r="W399" s="5">
        <f t="shared" ref="W399:W407" si="40">0.85*$Z399*(L399/$O399)</f>
        <v>56.770285714285691</v>
      </c>
      <c r="X399" s="5">
        <f t="shared" si="35"/>
        <v>60.109714285714261</v>
      </c>
      <c r="Y399" s="5">
        <f t="shared" si="39"/>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30"/>
        <v>1092.3666666666668</v>
      </c>
      <c r="L400" s="245">
        <f t="shared" si="30"/>
        <v>1092.3666666666668</v>
      </c>
      <c r="M400" s="245">
        <f t="shared" si="30"/>
        <v>1092.3666666666668</v>
      </c>
      <c r="N400" s="245">
        <f t="shared" si="33"/>
        <v>1092.3666666666668</v>
      </c>
      <c r="O400" s="135">
        <v>1092.3666666666668</v>
      </c>
      <c r="P400" s="135">
        <v>0</v>
      </c>
      <c r="Q400" s="135">
        <v>0</v>
      </c>
      <c r="R400" s="135">
        <v>0</v>
      </c>
      <c r="S400" s="135">
        <v>0</v>
      </c>
      <c r="T400" s="87"/>
      <c r="U400" s="102" t="s">
        <v>134</v>
      </c>
      <c r="V400" s="5">
        <f t="shared" si="34"/>
        <v>49.464616666666679</v>
      </c>
      <c r="W400" s="5">
        <f t="shared" si="40"/>
        <v>76.44531666666667</v>
      </c>
      <c r="X400" s="5">
        <f t="shared" si="35"/>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30"/>
        <v>1764.957142857143</v>
      </c>
      <c r="L401" s="245">
        <f t="shared" si="30"/>
        <v>1764.957142857143</v>
      </c>
      <c r="M401" s="245">
        <f t="shared" si="30"/>
        <v>1764.957142857143</v>
      </c>
      <c r="N401" s="245">
        <f t="shared" si="33"/>
        <v>1764.957142857143</v>
      </c>
      <c r="O401" s="135">
        <v>1764.957142857143</v>
      </c>
      <c r="P401" s="135">
        <v>0</v>
      </c>
      <c r="Q401" s="135">
        <v>0</v>
      </c>
      <c r="R401" s="135">
        <v>0</v>
      </c>
      <c r="S401" s="135">
        <v>0</v>
      </c>
      <c r="T401" s="87"/>
      <c r="U401" s="102" t="s">
        <v>135</v>
      </c>
      <c r="V401" s="5">
        <f t="shared" si="34"/>
        <v>37.528333333333322</v>
      </c>
      <c r="W401" s="5">
        <f t="shared" si="40"/>
        <v>57.998333333333306</v>
      </c>
      <c r="X401" s="5">
        <f t="shared" si="35"/>
        <v>61.409999999999975</v>
      </c>
      <c r="Y401" s="5">
        <f t="shared" ref="Y401:Y409" si="41">$Z401*(N401/$O401)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30"/>
        <v>100</v>
      </c>
      <c r="L402" s="245">
        <f t="shared" si="30"/>
        <v>100</v>
      </c>
      <c r="M402" s="245">
        <f t="shared" si="30"/>
        <v>100</v>
      </c>
      <c r="N402" s="245">
        <f t="shared" si="33"/>
        <v>100</v>
      </c>
      <c r="O402" s="135">
        <v>100</v>
      </c>
      <c r="P402" s="135">
        <v>0</v>
      </c>
      <c r="Q402" s="135">
        <v>0</v>
      </c>
      <c r="R402" s="135">
        <v>0</v>
      </c>
      <c r="S402" s="135">
        <v>0</v>
      </c>
      <c r="T402" s="87"/>
      <c r="U402" s="102" t="s">
        <v>136</v>
      </c>
      <c r="V402" s="5">
        <f t="shared" si="34"/>
        <v>0.55000000000000004</v>
      </c>
      <c r="W402" s="5">
        <f t="shared" si="40"/>
        <v>0.85</v>
      </c>
      <c r="X402" s="5">
        <f t="shared" si="35"/>
        <v>0.9</v>
      </c>
      <c r="Y402" s="5">
        <f t="shared" si="41"/>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30"/>
        <v>100</v>
      </c>
      <c r="L403" s="245">
        <f t="shared" si="30"/>
        <v>100</v>
      </c>
      <c r="M403" s="245">
        <f t="shared" si="30"/>
        <v>100</v>
      </c>
      <c r="N403" s="245">
        <f t="shared" si="33"/>
        <v>100</v>
      </c>
      <c r="O403" s="135">
        <v>100</v>
      </c>
      <c r="P403" s="135">
        <v>0</v>
      </c>
      <c r="Q403" s="135">
        <v>0</v>
      </c>
      <c r="R403" s="135">
        <v>0</v>
      </c>
      <c r="S403" s="135">
        <v>0</v>
      </c>
      <c r="T403" s="87"/>
      <c r="U403" s="102" t="s">
        <v>137</v>
      </c>
      <c r="V403" s="5">
        <f t="shared" si="34"/>
        <v>0.55000000000000004</v>
      </c>
      <c r="W403" s="5">
        <f t="shared" si="40"/>
        <v>0.85</v>
      </c>
      <c r="X403" s="5">
        <f t="shared" si="35"/>
        <v>0.9</v>
      </c>
      <c r="Y403" s="5">
        <f t="shared" si="41"/>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30"/>
        <v>100</v>
      </c>
      <c r="L404" s="245">
        <f t="shared" si="30"/>
        <v>100</v>
      </c>
      <c r="M404" s="245">
        <f t="shared" si="30"/>
        <v>100</v>
      </c>
      <c r="N404" s="245">
        <f t="shared" si="33"/>
        <v>100</v>
      </c>
      <c r="O404" s="135">
        <v>100</v>
      </c>
      <c r="P404" s="135">
        <v>0</v>
      </c>
      <c r="Q404" s="135">
        <v>0</v>
      </c>
      <c r="R404" s="135">
        <v>0</v>
      </c>
      <c r="S404" s="135">
        <v>0</v>
      </c>
      <c r="T404" s="87"/>
      <c r="U404" s="102" t="s">
        <v>138</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30"/>
        <v>100</v>
      </c>
      <c r="L405" s="245">
        <f t="shared" si="30"/>
        <v>100</v>
      </c>
      <c r="M405" s="245">
        <f t="shared" si="30"/>
        <v>100</v>
      </c>
      <c r="N405" s="245">
        <f t="shared" si="33"/>
        <v>100</v>
      </c>
      <c r="O405" s="135">
        <v>100</v>
      </c>
      <c r="P405" s="135">
        <v>0</v>
      </c>
      <c r="Q405" s="135">
        <v>0</v>
      </c>
      <c r="R405" s="135">
        <v>0</v>
      </c>
      <c r="S405" s="135">
        <v>0</v>
      </c>
      <c r="T405" s="87"/>
      <c r="U405" s="102" t="s">
        <v>139</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30"/>
        <v>100</v>
      </c>
      <c r="L406" s="245">
        <f t="shared" si="30"/>
        <v>100</v>
      </c>
      <c r="M406" s="245">
        <f t="shared" si="30"/>
        <v>100</v>
      </c>
      <c r="N406" s="245">
        <f t="shared" si="33"/>
        <v>100</v>
      </c>
      <c r="O406" s="135">
        <v>100</v>
      </c>
      <c r="P406" s="135">
        <v>0</v>
      </c>
      <c r="Q406" s="135">
        <v>0</v>
      </c>
      <c r="R406" s="135">
        <v>0</v>
      </c>
      <c r="S406" s="135">
        <v>0</v>
      </c>
      <c r="T406" s="87"/>
      <c r="U406" s="102" t="s">
        <v>370</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30"/>
        <v>220.89499999999998</v>
      </c>
      <c r="L407" s="245">
        <f t="shared" si="30"/>
        <v>220.89499999999998</v>
      </c>
      <c r="M407" s="245">
        <f t="shared" si="30"/>
        <v>220.89499999999998</v>
      </c>
      <c r="N407" s="245">
        <f t="shared" si="33"/>
        <v>220.89499999999998</v>
      </c>
      <c r="O407" s="135">
        <v>220.89499999999998</v>
      </c>
      <c r="P407" s="135">
        <v>0</v>
      </c>
      <c r="Q407" s="135">
        <v>0</v>
      </c>
      <c r="R407" s="135">
        <v>0</v>
      </c>
      <c r="S407" s="135">
        <v>0</v>
      </c>
      <c r="T407" s="87"/>
      <c r="U407" s="102" t="s">
        <v>131</v>
      </c>
      <c r="V407" s="5">
        <f t="shared" si="34"/>
        <v>10.536274509803913</v>
      </c>
      <c r="W407" s="5">
        <f t="shared" si="40"/>
        <v>16.283333333333321</v>
      </c>
      <c r="X407" s="5">
        <f t="shared" si="35"/>
        <v>17.241176470588222</v>
      </c>
      <c r="Y407" s="5">
        <f t="shared" si="41"/>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30"/>
        <v>598.87499999999989</v>
      </c>
      <c r="L408" s="245">
        <f t="shared" si="30"/>
        <v>598.87499999999989</v>
      </c>
      <c r="M408" s="245">
        <f t="shared" si="30"/>
        <v>598.87499999999989</v>
      </c>
      <c r="N408" s="245">
        <f t="shared" si="33"/>
        <v>598.87499999999989</v>
      </c>
      <c r="O408" s="135">
        <v>598.87499999999989</v>
      </c>
      <c r="P408" s="135">
        <v>0</v>
      </c>
      <c r="Q408" s="135">
        <v>0</v>
      </c>
      <c r="R408" s="135">
        <v>0</v>
      </c>
      <c r="S408" s="135">
        <v>0</v>
      </c>
      <c r="T408" s="87"/>
      <c r="U408" s="102" t="s">
        <v>132</v>
      </c>
      <c r="V408" s="5">
        <f t="shared" si="34"/>
        <v>17.278684210526315</v>
      </c>
      <c r="W408" s="136">
        <f>0.7*$Z408*(L408/$O408)</f>
        <v>21.991052631578942</v>
      </c>
      <c r="X408" s="5">
        <f t="shared" si="35"/>
        <v>28.274210526315784</v>
      </c>
      <c r="Y408" s="5">
        <f t="shared" si="41"/>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30"/>
        <v>900.15666666666652</v>
      </c>
      <c r="L409" s="245">
        <f t="shared" si="30"/>
        <v>900.15666666666652</v>
      </c>
      <c r="M409" s="245">
        <f t="shared" si="30"/>
        <v>900.15666666666652</v>
      </c>
      <c r="N409" s="245">
        <f t="shared" si="33"/>
        <v>900.15666666666652</v>
      </c>
      <c r="O409" s="135">
        <v>900.15666666666652</v>
      </c>
      <c r="P409" s="135">
        <v>0</v>
      </c>
      <c r="Q409" s="135">
        <v>0</v>
      </c>
      <c r="R409" s="135">
        <v>0</v>
      </c>
      <c r="S409" s="135">
        <v>0</v>
      </c>
      <c r="T409" s="87"/>
      <c r="U409" s="102" t="s">
        <v>133</v>
      </c>
      <c r="V409" s="5">
        <f t="shared" si="34"/>
        <v>36.733714285714271</v>
      </c>
      <c r="W409" s="5">
        <f t="shared" ref="W409:W417" si="42">0.85*$Z409*(L409/$O409)</f>
        <v>56.770285714285691</v>
      </c>
      <c r="X409" s="5">
        <f t="shared" si="35"/>
        <v>60.109714285714261</v>
      </c>
      <c r="Y409" s="5">
        <f t="shared" si="41"/>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30"/>
        <v>1092.3666666666668</v>
      </c>
      <c r="L410" s="245">
        <f t="shared" si="30"/>
        <v>1092.3666666666668</v>
      </c>
      <c r="M410" s="245">
        <f t="shared" si="30"/>
        <v>1092.3666666666668</v>
      </c>
      <c r="N410" s="245">
        <f t="shared" ref="N410:N445" si="43">$O410</f>
        <v>1092.3666666666668</v>
      </c>
      <c r="O410" s="135">
        <v>1092.3666666666668</v>
      </c>
      <c r="P410" s="135">
        <v>0</v>
      </c>
      <c r="Q410" s="135">
        <v>0</v>
      </c>
      <c r="R410" s="135">
        <v>0</v>
      </c>
      <c r="S410" s="135">
        <v>0</v>
      </c>
      <c r="T410" s="87"/>
      <c r="U410" s="102" t="s">
        <v>134</v>
      </c>
      <c r="V410" s="5">
        <f t="shared" ref="V410:V445" si="44">0.55*$Z410*(K410/$O410)</f>
        <v>49.464616666666679</v>
      </c>
      <c r="W410" s="5">
        <f t="shared" si="42"/>
        <v>76.44531666666667</v>
      </c>
      <c r="X410" s="5">
        <f t="shared" ref="X410:X445" si="45">0.9*$Z410*(M410/$O410)</f>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30"/>
        <v>1161.203125</v>
      </c>
      <c r="L411" s="245">
        <f t="shared" si="30"/>
        <v>1161.203125</v>
      </c>
      <c r="M411" s="245">
        <f t="shared" si="30"/>
        <v>1161.203125</v>
      </c>
      <c r="N411" s="245">
        <f t="shared" si="43"/>
        <v>1161.203125</v>
      </c>
      <c r="O411" s="135">
        <v>1161.203125</v>
      </c>
      <c r="P411" s="135">
        <v>0</v>
      </c>
      <c r="Q411" s="135">
        <v>0</v>
      </c>
      <c r="R411" s="135">
        <v>0</v>
      </c>
      <c r="S411" s="135">
        <v>0</v>
      </c>
      <c r="T411" s="87"/>
      <c r="U411" s="102" t="s">
        <v>135</v>
      </c>
      <c r="V411" s="5">
        <f t="shared" si="44"/>
        <v>25.419375000000013</v>
      </c>
      <c r="W411" s="5">
        <f t="shared" si="42"/>
        <v>39.284488636363655</v>
      </c>
      <c r="X411" s="5">
        <f t="shared" si="45"/>
        <v>41.595340909090929</v>
      </c>
      <c r="Y411" s="5">
        <f t="shared" ref="Y411:Y419" si="46">$Z411*(N411/$O411)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30"/>
        <v>100</v>
      </c>
      <c r="L412" s="245">
        <f t="shared" si="30"/>
        <v>100</v>
      </c>
      <c r="M412" s="245">
        <f t="shared" si="30"/>
        <v>100</v>
      </c>
      <c r="N412" s="245">
        <f t="shared" si="43"/>
        <v>100</v>
      </c>
      <c r="O412" s="135">
        <v>100</v>
      </c>
      <c r="P412" s="135">
        <v>0</v>
      </c>
      <c r="Q412" s="135">
        <v>0</v>
      </c>
      <c r="R412" s="135">
        <v>0</v>
      </c>
      <c r="S412" s="135">
        <v>0</v>
      </c>
      <c r="T412" s="87"/>
      <c r="U412" s="102" t="s">
        <v>136</v>
      </c>
      <c r="V412" s="5">
        <f t="shared" si="44"/>
        <v>0.55000000000000004</v>
      </c>
      <c r="W412" s="5">
        <f t="shared" si="42"/>
        <v>0.85</v>
      </c>
      <c r="X412" s="5">
        <f t="shared" si="45"/>
        <v>0.9</v>
      </c>
      <c r="Y412" s="5">
        <f t="shared" si="46"/>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30"/>
        <v>100</v>
      </c>
      <c r="L413" s="245">
        <f t="shared" si="30"/>
        <v>100</v>
      </c>
      <c r="M413" s="245">
        <f t="shared" si="30"/>
        <v>100</v>
      </c>
      <c r="N413" s="245">
        <f t="shared" si="43"/>
        <v>100</v>
      </c>
      <c r="O413" s="135">
        <v>100</v>
      </c>
      <c r="P413" s="135">
        <v>0</v>
      </c>
      <c r="Q413" s="135">
        <v>0</v>
      </c>
      <c r="R413" s="135">
        <v>0</v>
      </c>
      <c r="S413" s="135">
        <v>0</v>
      </c>
      <c r="T413" s="87"/>
      <c r="U413" s="102" t="s">
        <v>137</v>
      </c>
      <c r="V413" s="5">
        <f t="shared" si="44"/>
        <v>0.55000000000000004</v>
      </c>
      <c r="W413" s="5">
        <f t="shared" si="42"/>
        <v>0.85</v>
      </c>
      <c r="X413" s="5">
        <f t="shared" si="45"/>
        <v>0.9</v>
      </c>
      <c r="Y413" s="5">
        <f t="shared" si="46"/>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30"/>
        <v>100</v>
      </c>
      <c r="L414" s="245">
        <f t="shared" si="30"/>
        <v>100</v>
      </c>
      <c r="M414" s="245">
        <f t="shared" si="30"/>
        <v>100</v>
      </c>
      <c r="N414" s="245">
        <f t="shared" si="43"/>
        <v>100</v>
      </c>
      <c r="O414" s="135">
        <v>100</v>
      </c>
      <c r="P414" s="135">
        <v>0</v>
      </c>
      <c r="Q414" s="135">
        <v>0</v>
      </c>
      <c r="R414" s="135">
        <v>0</v>
      </c>
      <c r="S414" s="135">
        <v>0</v>
      </c>
      <c r="T414" s="87"/>
      <c r="U414" s="102" t="s">
        <v>138</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30"/>
        <v>100</v>
      </c>
      <c r="L415" s="245">
        <f t="shared" si="30"/>
        <v>100</v>
      </c>
      <c r="M415" s="245">
        <f t="shared" si="30"/>
        <v>100</v>
      </c>
      <c r="N415" s="245">
        <f t="shared" si="43"/>
        <v>100</v>
      </c>
      <c r="O415" s="135">
        <v>100</v>
      </c>
      <c r="P415" s="135">
        <v>0</v>
      </c>
      <c r="Q415" s="135">
        <v>0</v>
      </c>
      <c r="R415" s="135">
        <v>0</v>
      </c>
      <c r="S415" s="135">
        <v>0</v>
      </c>
      <c r="T415" s="87"/>
      <c r="U415" s="102" t="s">
        <v>139</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30"/>
        <v>100</v>
      </c>
      <c r="L416" s="245">
        <f t="shared" si="30"/>
        <v>100</v>
      </c>
      <c r="M416" s="245">
        <f t="shared" si="30"/>
        <v>100</v>
      </c>
      <c r="N416" s="245">
        <f t="shared" si="43"/>
        <v>100</v>
      </c>
      <c r="O416" s="135">
        <v>100</v>
      </c>
      <c r="P416" s="135">
        <v>0</v>
      </c>
      <c r="Q416" s="135">
        <v>0</v>
      </c>
      <c r="R416" s="135">
        <v>0</v>
      </c>
      <c r="S416" s="135">
        <v>0</v>
      </c>
      <c r="T416" s="87"/>
      <c r="U416" s="102" t="s">
        <v>370</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30"/>
        <v>100</v>
      </c>
      <c r="L417" s="245">
        <f t="shared" si="30"/>
        <v>100</v>
      </c>
      <c r="M417" s="245">
        <f t="shared" si="30"/>
        <v>100</v>
      </c>
      <c r="N417" s="245">
        <f t="shared" si="43"/>
        <v>100</v>
      </c>
      <c r="O417" s="135">
        <v>100</v>
      </c>
      <c r="P417" s="135">
        <v>0</v>
      </c>
      <c r="Q417" s="135">
        <v>0</v>
      </c>
      <c r="R417" s="135">
        <v>0</v>
      </c>
      <c r="S417" s="135">
        <v>0</v>
      </c>
      <c r="T417" s="87"/>
      <c r="U417" s="102" t="s">
        <v>131</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30"/>
        <v>358.06785714285712</v>
      </c>
      <c r="L418" s="245">
        <f t="shared" si="30"/>
        <v>358.06785714285712</v>
      </c>
      <c r="M418" s="245">
        <f t="shared" si="30"/>
        <v>358.06785714285712</v>
      </c>
      <c r="N418" s="245">
        <f t="shared" si="43"/>
        <v>358.06785714285712</v>
      </c>
      <c r="O418" s="135">
        <v>358.06785714285712</v>
      </c>
      <c r="P418" s="135">
        <v>0</v>
      </c>
      <c r="Q418" s="135">
        <v>0</v>
      </c>
      <c r="R418" s="135">
        <v>0</v>
      </c>
      <c r="S418" s="135">
        <v>0</v>
      </c>
      <c r="T418" s="87"/>
      <c r="U418" s="102" t="s">
        <v>132</v>
      </c>
      <c r="V418" s="5">
        <f t="shared" si="44"/>
        <v>16.560163265306112</v>
      </c>
      <c r="W418" s="136">
        <f>0.7*$Z418*(L418/$O418)</f>
        <v>21.076571428571413</v>
      </c>
      <c r="X418" s="5">
        <f t="shared" si="45"/>
        <v>27.098448979591819</v>
      </c>
      <c r="Y418" s="5">
        <f t="shared" si="46"/>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30"/>
        <v>881.51428571428585</v>
      </c>
      <c r="L419" s="245">
        <f t="shared" si="30"/>
        <v>881.51428571428585</v>
      </c>
      <c r="M419" s="245">
        <f t="shared" si="30"/>
        <v>881.51428571428585</v>
      </c>
      <c r="N419" s="245">
        <f t="shared" si="43"/>
        <v>881.51428571428585</v>
      </c>
      <c r="O419" s="135">
        <v>881.51428571428585</v>
      </c>
      <c r="P419" s="135">
        <v>0</v>
      </c>
      <c r="Q419" s="135">
        <v>0</v>
      </c>
      <c r="R419" s="135">
        <v>0</v>
      </c>
      <c r="S419" s="135">
        <v>0</v>
      </c>
      <c r="T419" s="87"/>
      <c r="U419" s="102" t="s">
        <v>133</v>
      </c>
      <c r="V419" s="5">
        <f t="shared" si="44"/>
        <v>37.514489795918387</v>
      </c>
      <c r="W419" s="5">
        <f t="shared" ref="W419:W427" si="47">0.85*$Z419*(L419/$O419)</f>
        <v>57.976938775510227</v>
      </c>
      <c r="X419" s="5">
        <f t="shared" si="45"/>
        <v>61.387346938775543</v>
      </c>
      <c r="Y419" s="5">
        <f t="shared" si="46"/>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30"/>
        <v>1004.4642857142858</v>
      </c>
      <c r="L420" s="245">
        <f t="shared" si="30"/>
        <v>1004.4642857142858</v>
      </c>
      <c r="M420" s="245">
        <f t="shared" si="30"/>
        <v>1004.4642857142858</v>
      </c>
      <c r="N420" s="245">
        <f t="shared" si="43"/>
        <v>1004.4642857142858</v>
      </c>
      <c r="O420" s="135">
        <v>1004.4642857142858</v>
      </c>
      <c r="P420" s="135">
        <v>0</v>
      </c>
      <c r="Q420" s="135">
        <v>0</v>
      </c>
      <c r="R420" s="135">
        <v>0</v>
      </c>
      <c r="S420" s="135">
        <v>0</v>
      </c>
      <c r="T420" s="87"/>
      <c r="U420" s="102" t="s">
        <v>134</v>
      </c>
      <c r="V420" s="5">
        <f t="shared" si="44"/>
        <v>49.130321428571435</v>
      </c>
      <c r="W420" s="5">
        <f t="shared" si="47"/>
        <v>75.928678571428563</v>
      </c>
      <c r="X420" s="5">
        <f t="shared" si="45"/>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30"/>
        <v>937.22499999999991</v>
      </c>
      <c r="L421" s="245">
        <f t="shared" si="30"/>
        <v>937.22499999999991</v>
      </c>
      <c r="M421" s="245">
        <f t="shared" si="30"/>
        <v>937.22499999999991</v>
      </c>
      <c r="N421" s="245">
        <f t="shared" si="43"/>
        <v>937.22499999999991</v>
      </c>
      <c r="O421" s="135">
        <v>937.22499999999991</v>
      </c>
      <c r="P421" s="135">
        <v>0</v>
      </c>
      <c r="Q421" s="135">
        <v>0</v>
      </c>
      <c r="R421" s="135">
        <v>0</v>
      </c>
      <c r="S421" s="135">
        <v>0</v>
      </c>
      <c r="T421" s="87"/>
      <c r="U421" s="102" t="s">
        <v>135</v>
      </c>
      <c r="V421" s="5">
        <f t="shared" si="44"/>
        <v>36.940000000000005</v>
      </c>
      <c r="W421" s="5">
        <f t="shared" si="47"/>
        <v>57.089090909090913</v>
      </c>
      <c r="X421" s="5">
        <f t="shared" si="45"/>
        <v>60.447272727272733</v>
      </c>
      <c r="Y421" s="5">
        <f t="shared" ref="Y421:Y429" si="4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30"/>
        <v>100</v>
      </c>
      <c r="L422" s="245">
        <f t="shared" si="30"/>
        <v>100</v>
      </c>
      <c r="M422" s="245">
        <f t="shared" si="30"/>
        <v>100</v>
      </c>
      <c r="N422" s="245">
        <f t="shared" si="43"/>
        <v>100</v>
      </c>
      <c r="O422" s="135">
        <v>100</v>
      </c>
      <c r="P422" s="135">
        <v>0</v>
      </c>
      <c r="Q422" s="135">
        <v>0</v>
      </c>
      <c r="R422" s="135">
        <v>0</v>
      </c>
      <c r="S422" s="135">
        <v>0</v>
      </c>
      <c r="T422" s="87"/>
      <c r="U422" s="102" t="s">
        <v>136</v>
      </c>
      <c r="V422" s="5">
        <f t="shared" si="44"/>
        <v>0.55000000000000004</v>
      </c>
      <c r="W422" s="5">
        <f t="shared" si="47"/>
        <v>0.85</v>
      </c>
      <c r="X422" s="5">
        <f t="shared" si="45"/>
        <v>0.9</v>
      </c>
      <c r="Y422" s="5">
        <f t="shared" si="4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30"/>
        <v>100</v>
      </c>
      <c r="L423" s="245">
        <f t="shared" si="30"/>
        <v>100</v>
      </c>
      <c r="M423" s="245">
        <f t="shared" si="30"/>
        <v>100</v>
      </c>
      <c r="N423" s="245">
        <f t="shared" si="43"/>
        <v>100</v>
      </c>
      <c r="O423" s="135">
        <v>100</v>
      </c>
      <c r="P423" s="135">
        <v>0</v>
      </c>
      <c r="Q423" s="135">
        <v>0</v>
      </c>
      <c r="R423" s="135">
        <v>0</v>
      </c>
      <c r="S423" s="135">
        <v>0</v>
      </c>
      <c r="T423" s="87"/>
      <c r="U423" s="102" t="s">
        <v>137</v>
      </c>
      <c r="V423" s="5">
        <f t="shared" si="44"/>
        <v>0.55000000000000004</v>
      </c>
      <c r="W423" s="5">
        <f t="shared" si="47"/>
        <v>0.85</v>
      </c>
      <c r="X423" s="5">
        <f t="shared" si="45"/>
        <v>0.9</v>
      </c>
      <c r="Y423" s="5">
        <f t="shared" si="4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30"/>
        <v>100</v>
      </c>
      <c r="L424" s="245">
        <f t="shared" si="30"/>
        <v>100</v>
      </c>
      <c r="M424" s="245">
        <f t="shared" si="30"/>
        <v>100</v>
      </c>
      <c r="N424" s="245">
        <f t="shared" si="43"/>
        <v>100</v>
      </c>
      <c r="O424" s="135">
        <v>100</v>
      </c>
      <c r="P424" s="135">
        <v>0</v>
      </c>
      <c r="Q424" s="135">
        <v>0</v>
      </c>
      <c r="R424" s="135">
        <v>0</v>
      </c>
      <c r="S424" s="135">
        <v>0</v>
      </c>
      <c r="T424" s="87"/>
      <c r="U424" s="102" t="s">
        <v>138</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30"/>
        <v>100</v>
      </c>
      <c r="L425" s="245">
        <f t="shared" si="30"/>
        <v>100</v>
      </c>
      <c r="M425" s="245">
        <f t="shared" si="30"/>
        <v>100</v>
      </c>
      <c r="N425" s="245">
        <f t="shared" si="43"/>
        <v>100</v>
      </c>
      <c r="O425" s="135">
        <v>100</v>
      </c>
      <c r="P425" s="135">
        <v>0</v>
      </c>
      <c r="Q425" s="135">
        <v>0</v>
      </c>
      <c r="R425" s="135">
        <v>0</v>
      </c>
      <c r="S425" s="135">
        <v>0</v>
      </c>
      <c r="T425" s="87"/>
      <c r="U425" s="102" t="s">
        <v>139</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ref="K426:M445" si="49">$O426</f>
        <v>100</v>
      </c>
      <c r="L426" s="245">
        <f t="shared" si="49"/>
        <v>100</v>
      </c>
      <c r="M426" s="245">
        <f t="shared" si="49"/>
        <v>100</v>
      </c>
      <c r="N426" s="245">
        <f t="shared" si="43"/>
        <v>100</v>
      </c>
      <c r="O426" s="135">
        <v>100</v>
      </c>
      <c r="P426" s="135">
        <v>0</v>
      </c>
      <c r="Q426" s="135">
        <v>0</v>
      </c>
      <c r="R426" s="135">
        <v>0</v>
      </c>
      <c r="S426" s="135">
        <v>0</v>
      </c>
      <c r="T426" s="87"/>
      <c r="U426" s="102" t="s">
        <v>370</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49"/>
        <v>100</v>
      </c>
      <c r="L427" s="245">
        <f t="shared" si="49"/>
        <v>100</v>
      </c>
      <c r="M427" s="245">
        <f t="shared" si="49"/>
        <v>100</v>
      </c>
      <c r="N427" s="245">
        <f t="shared" si="43"/>
        <v>100</v>
      </c>
      <c r="O427" s="135">
        <v>100</v>
      </c>
      <c r="P427" s="135">
        <v>0</v>
      </c>
      <c r="Q427" s="135">
        <v>0</v>
      </c>
      <c r="R427" s="135">
        <v>0</v>
      </c>
      <c r="S427" s="135">
        <v>0</v>
      </c>
      <c r="T427" s="87"/>
      <c r="U427" s="102" t="s">
        <v>131</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49"/>
        <v>358.06785714285712</v>
      </c>
      <c r="L428" s="245">
        <f t="shared" si="49"/>
        <v>358.06785714285712</v>
      </c>
      <c r="M428" s="245">
        <f t="shared" si="49"/>
        <v>358.06785714285712</v>
      </c>
      <c r="N428" s="245">
        <f t="shared" si="43"/>
        <v>358.06785714285712</v>
      </c>
      <c r="O428" s="135">
        <v>358.06785714285712</v>
      </c>
      <c r="P428" s="135">
        <v>0</v>
      </c>
      <c r="Q428" s="135">
        <v>0</v>
      </c>
      <c r="R428" s="135">
        <v>0</v>
      </c>
      <c r="S428" s="135">
        <v>0</v>
      </c>
      <c r="T428" s="87"/>
      <c r="U428" s="102" t="s">
        <v>132</v>
      </c>
      <c r="V428" s="5">
        <f t="shared" si="44"/>
        <v>16.560163265306112</v>
      </c>
      <c r="W428" s="136">
        <f>0.7*$Z428*(L428/$O428)</f>
        <v>21.076571428571413</v>
      </c>
      <c r="X428" s="5">
        <f t="shared" si="45"/>
        <v>27.098448979591819</v>
      </c>
      <c r="Y428" s="5">
        <f t="shared" si="4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49"/>
        <v>881.51428571428585</v>
      </c>
      <c r="L429" s="245">
        <f t="shared" si="49"/>
        <v>881.51428571428585</v>
      </c>
      <c r="M429" s="245">
        <f t="shared" si="49"/>
        <v>881.51428571428585</v>
      </c>
      <c r="N429" s="245">
        <f t="shared" si="43"/>
        <v>881.51428571428585</v>
      </c>
      <c r="O429" s="135">
        <v>881.51428571428585</v>
      </c>
      <c r="P429" s="135">
        <v>0</v>
      </c>
      <c r="Q429" s="135">
        <v>0</v>
      </c>
      <c r="R429" s="135">
        <v>0</v>
      </c>
      <c r="S429" s="135">
        <v>0</v>
      </c>
      <c r="T429" s="87"/>
      <c r="U429" s="102" t="s">
        <v>133</v>
      </c>
      <c r="V429" s="5">
        <f t="shared" si="44"/>
        <v>37.514489795918387</v>
      </c>
      <c r="W429" s="5">
        <f t="shared" ref="W429:W437" si="50">0.85*$Z429*(L429/$O429)</f>
        <v>57.976938775510227</v>
      </c>
      <c r="X429" s="5">
        <f t="shared" si="45"/>
        <v>61.387346938775543</v>
      </c>
      <c r="Y429" s="5">
        <f t="shared" si="4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49"/>
        <v>1004.4642857142858</v>
      </c>
      <c r="L430" s="245">
        <f t="shared" si="49"/>
        <v>1004.4642857142858</v>
      </c>
      <c r="M430" s="245">
        <f t="shared" si="49"/>
        <v>1004.4642857142858</v>
      </c>
      <c r="N430" s="245">
        <f t="shared" si="43"/>
        <v>1004.4642857142858</v>
      </c>
      <c r="O430" s="135">
        <v>1004.4642857142858</v>
      </c>
      <c r="P430" s="135">
        <v>0</v>
      </c>
      <c r="Q430" s="135">
        <v>0</v>
      </c>
      <c r="R430" s="135">
        <v>0</v>
      </c>
      <c r="S430" s="135">
        <v>0</v>
      </c>
      <c r="T430" s="87"/>
      <c r="U430" s="102" t="s">
        <v>134</v>
      </c>
      <c r="V430" s="5">
        <f t="shared" si="44"/>
        <v>49.130321428571435</v>
      </c>
      <c r="W430" s="5">
        <f t="shared" si="50"/>
        <v>75.928678571428563</v>
      </c>
      <c r="X430" s="5">
        <f t="shared" si="45"/>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49"/>
        <v>1507.165</v>
      </c>
      <c r="L431" s="245">
        <f t="shared" si="49"/>
        <v>1507.165</v>
      </c>
      <c r="M431" s="245">
        <f t="shared" si="49"/>
        <v>1507.165</v>
      </c>
      <c r="N431" s="245">
        <f t="shared" si="43"/>
        <v>1507.165</v>
      </c>
      <c r="O431" s="135">
        <v>1507.165</v>
      </c>
      <c r="P431" s="135">
        <v>0</v>
      </c>
      <c r="Q431" s="135">
        <v>0</v>
      </c>
      <c r="R431" s="135">
        <v>0</v>
      </c>
      <c r="S431" s="135">
        <v>0</v>
      </c>
      <c r="T431" s="87"/>
      <c r="U431" s="102" t="s">
        <v>135</v>
      </c>
      <c r="V431" s="5">
        <f t="shared" si="44"/>
        <v>20.348705882352935</v>
      </c>
      <c r="W431" s="5">
        <f t="shared" si="50"/>
        <v>31.44799999999999</v>
      </c>
      <c r="X431" s="5">
        <f t="shared" si="45"/>
        <v>33.297882352941166</v>
      </c>
      <c r="Y431" s="5">
        <f t="shared" ref="Y431:Y439" si="51">$Z431*(N431/$O431)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49"/>
        <v>100</v>
      </c>
      <c r="L432" s="245">
        <f t="shared" si="49"/>
        <v>100</v>
      </c>
      <c r="M432" s="245">
        <f t="shared" si="49"/>
        <v>100</v>
      </c>
      <c r="N432" s="245">
        <f t="shared" si="43"/>
        <v>100</v>
      </c>
      <c r="O432" s="135">
        <v>100</v>
      </c>
      <c r="P432" s="135">
        <v>0</v>
      </c>
      <c r="Q432" s="135">
        <v>0</v>
      </c>
      <c r="R432" s="135">
        <v>0</v>
      </c>
      <c r="S432" s="135">
        <v>0</v>
      </c>
      <c r="T432" s="87"/>
      <c r="U432" s="102" t="s">
        <v>136</v>
      </c>
      <c r="V432" s="5">
        <f t="shared" si="44"/>
        <v>0.55000000000000004</v>
      </c>
      <c r="W432" s="5">
        <f t="shared" si="50"/>
        <v>0.85</v>
      </c>
      <c r="X432" s="5">
        <f t="shared" si="45"/>
        <v>0.9</v>
      </c>
      <c r="Y432" s="5">
        <f t="shared" si="51"/>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49"/>
        <v>100</v>
      </c>
      <c r="L433" s="245">
        <f t="shared" si="49"/>
        <v>100</v>
      </c>
      <c r="M433" s="245">
        <f t="shared" si="49"/>
        <v>100</v>
      </c>
      <c r="N433" s="245">
        <f t="shared" si="43"/>
        <v>100</v>
      </c>
      <c r="O433" s="135">
        <v>100</v>
      </c>
      <c r="P433" s="135">
        <v>0</v>
      </c>
      <c r="Q433" s="135">
        <v>0</v>
      </c>
      <c r="R433" s="135">
        <v>0</v>
      </c>
      <c r="S433" s="135">
        <v>0</v>
      </c>
      <c r="T433" s="87"/>
      <c r="U433" s="102" t="s">
        <v>137</v>
      </c>
      <c r="V433" s="5">
        <f t="shared" si="44"/>
        <v>0.55000000000000004</v>
      </c>
      <c r="W433" s="5">
        <f t="shared" si="50"/>
        <v>0.85</v>
      </c>
      <c r="X433" s="5">
        <f t="shared" si="45"/>
        <v>0.9</v>
      </c>
      <c r="Y433" s="5">
        <f t="shared" si="51"/>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49"/>
        <v>100</v>
      </c>
      <c r="L434" s="245">
        <f t="shared" si="49"/>
        <v>100</v>
      </c>
      <c r="M434" s="245">
        <f t="shared" si="49"/>
        <v>100</v>
      </c>
      <c r="N434" s="245">
        <f t="shared" si="43"/>
        <v>100</v>
      </c>
      <c r="O434" s="135">
        <v>100</v>
      </c>
      <c r="P434" s="135">
        <v>0</v>
      </c>
      <c r="Q434" s="135">
        <v>0</v>
      </c>
      <c r="R434" s="135">
        <v>0</v>
      </c>
      <c r="S434" s="135">
        <v>0</v>
      </c>
      <c r="T434" s="87"/>
      <c r="U434" s="102" t="s">
        <v>138</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49"/>
        <v>100</v>
      </c>
      <c r="L435" s="245">
        <f t="shared" si="49"/>
        <v>100</v>
      </c>
      <c r="M435" s="245">
        <f t="shared" si="49"/>
        <v>100</v>
      </c>
      <c r="N435" s="245">
        <f t="shared" si="43"/>
        <v>100</v>
      </c>
      <c r="O435" s="135">
        <v>100</v>
      </c>
      <c r="P435" s="135">
        <v>0</v>
      </c>
      <c r="Q435" s="135">
        <v>0</v>
      </c>
      <c r="R435" s="135">
        <v>0</v>
      </c>
      <c r="S435" s="135">
        <v>0</v>
      </c>
      <c r="T435" s="87"/>
      <c r="U435" s="102" t="s">
        <v>139</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si="49"/>
        <v>100</v>
      </c>
      <c r="L436" s="245">
        <f t="shared" si="49"/>
        <v>100</v>
      </c>
      <c r="M436" s="245">
        <f t="shared" si="49"/>
        <v>100</v>
      </c>
      <c r="N436" s="245">
        <f t="shared" si="43"/>
        <v>100</v>
      </c>
      <c r="O436" s="135">
        <v>100</v>
      </c>
      <c r="P436" s="135">
        <v>0</v>
      </c>
      <c r="Q436" s="135">
        <v>0</v>
      </c>
      <c r="R436" s="135">
        <v>0</v>
      </c>
      <c r="S436" s="135">
        <v>0</v>
      </c>
      <c r="T436" s="87"/>
      <c r="U436" s="102" t="s">
        <v>370</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9"/>
        <v>100</v>
      </c>
      <c r="L437" s="245">
        <f t="shared" si="49"/>
        <v>100</v>
      </c>
      <c r="M437" s="245">
        <f t="shared" si="49"/>
        <v>100</v>
      </c>
      <c r="N437" s="245">
        <f t="shared" si="43"/>
        <v>100</v>
      </c>
      <c r="O437" s="135">
        <v>100</v>
      </c>
      <c r="P437" s="135">
        <v>0</v>
      </c>
      <c r="Q437" s="135">
        <v>0</v>
      </c>
      <c r="R437" s="135">
        <v>0</v>
      </c>
      <c r="S437" s="135">
        <v>0</v>
      </c>
      <c r="T437" s="87"/>
      <c r="U437" s="102" t="s">
        <v>131</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9"/>
        <v>358.06785714285712</v>
      </c>
      <c r="L438" s="245">
        <f t="shared" si="49"/>
        <v>358.06785714285712</v>
      </c>
      <c r="M438" s="245">
        <f t="shared" si="49"/>
        <v>358.06785714285712</v>
      </c>
      <c r="N438" s="245">
        <f t="shared" si="43"/>
        <v>358.06785714285712</v>
      </c>
      <c r="O438" s="135">
        <v>358.06785714285712</v>
      </c>
      <c r="P438" s="135">
        <v>0</v>
      </c>
      <c r="Q438" s="135">
        <v>0</v>
      </c>
      <c r="R438" s="135">
        <v>0</v>
      </c>
      <c r="S438" s="135">
        <v>0</v>
      </c>
      <c r="T438" s="87"/>
      <c r="U438" s="102" t="s">
        <v>132</v>
      </c>
      <c r="V438" s="5">
        <f t="shared" si="44"/>
        <v>16.560163265306112</v>
      </c>
      <c r="W438" s="136">
        <f>0.7*$Z438*(L438/$O438)</f>
        <v>21.076571428571413</v>
      </c>
      <c r="X438" s="5">
        <f t="shared" si="45"/>
        <v>27.098448979591819</v>
      </c>
      <c r="Y438" s="5">
        <f t="shared" si="51"/>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9"/>
        <v>881.51428571428585</v>
      </c>
      <c r="L439" s="245">
        <f t="shared" si="49"/>
        <v>881.51428571428585</v>
      </c>
      <c r="M439" s="245">
        <f t="shared" si="49"/>
        <v>881.51428571428585</v>
      </c>
      <c r="N439" s="245">
        <f t="shared" si="43"/>
        <v>881.51428571428585</v>
      </c>
      <c r="O439" s="135">
        <v>881.51428571428585</v>
      </c>
      <c r="P439" s="135">
        <v>0</v>
      </c>
      <c r="Q439" s="135">
        <v>0</v>
      </c>
      <c r="R439" s="135">
        <v>0</v>
      </c>
      <c r="S439" s="135">
        <v>0</v>
      </c>
      <c r="T439" s="87"/>
      <c r="U439" s="102" t="s">
        <v>133</v>
      </c>
      <c r="V439" s="5">
        <f t="shared" si="44"/>
        <v>37.514489795918387</v>
      </c>
      <c r="W439" s="5">
        <f t="shared" ref="W439:W445" si="52">0.85*$Z439*(L439/$O439)</f>
        <v>57.976938775510227</v>
      </c>
      <c r="X439" s="5">
        <f t="shared" si="45"/>
        <v>61.387346938775543</v>
      </c>
      <c r="Y439" s="5">
        <f t="shared" si="51"/>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9"/>
        <v>1004.4642857142858</v>
      </c>
      <c r="L440" s="245">
        <f t="shared" si="49"/>
        <v>1004.4642857142858</v>
      </c>
      <c r="M440" s="245">
        <f t="shared" si="49"/>
        <v>1004.4642857142858</v>
      </c>
      <c r="N440" s="245">
        <f t="shared" si="43"/>
        <v>1004.4642857142858</v>
      </c>
      <c r="O440" s="135">
        <v>1004.4642857142858</v>
      </c>
      <c r="P440" s="135">
        <v>0</v>
      </c>
      <c r="Q440" s="135">
        <v>0</v>
      </c>
      <c r="R440" s="135">
        <v>0</v>
      </c>
      <c r="S440" s="135">
        <v>0</v>
      </c>
      <c r="T440" s="87"/>
      <c r="U440" s="102" t="s">
        <v>134</v>
      </c>
      <c r="V440" s="5">
        <f t="shared" si="44"/>
        <v>49.130321428571435</v>
      </c>
      <c r="W440" s="5">
        <f t="shared" si="52"/>
        <v>75.928678571428563</v>
      </c>
      <c r="X440" s="5">
        <f t="shared" si="45"/>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9"/>
        <v>1507.165</v>
      </c>
      <c r="L441" s="245">
        <f t="shared" si="49"/>
        <v>1507.165</v>
      </c>
      <c r="M441" s="245">
        <f t="shared" si="49"/>
        <v>1507.165</v>
      </c>
      <c r="N441" s="245">
        <f t="shared" si="43"/>
        <v>1507.165</v>
      </c>
      <c r="O441" s="135">
        <v>1507.165</v>
      </c>
      <c r="P441" s="135">
        <v>0</v>
      </c>
      <c r="Q441" s="135">
        <v>0</v>
      </c>
      <c r="R441" s="135">
        <v>0</v>
      </c>
      <c r="S441" s="135">
        <v>0</v>
      </c>
      <c r="T441" s="87"/>
      <c r="U441" s="102" t="s">
        <v>135</v>
      </c>
      <c r="V441" s="5">
        <f t="shared" si="44"/>
        <v>20.348705882352935</v>
      </c>
      <c r="W441" s="5">
        <f t="shared" si="52"/>
        <v>31.44799999999999</v>
      </c>
      <c r="X441" s="5">
        <f t="shared" si="45"/>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9"/>
        <v>100</v>
      </c>
      <c r="L442" s="245">
        <f t="shared" si="49"/>
        <v>100</v>
      </c>
      <c r="M442" s="245">
        <f t="shared" si="49"/>
        <v>100</v>
      </c>
      <c r="N442" s="245">
        <f t="shared" si="43"/>
        <v>100</v>
      </c>
      <c r="O442" s="135">
        <v>100</v>
      </c>
      <c r="P442" s="135">
        <v>0</v>
      </c>
      <c r="Q442" s="135">
        <v>0</v>
      </c>
      <c r="R442" s="135">
        <v>0</v>
      </c>
      <c r="S442" s="135">
        <v>0</v>
      </c>
      <c r="T442" s="87"/>
      <c r="U442" s="102" t="s">
        <v>136</v>
      </c>
      <c r="V442" s="5">
        <f t="shared" si="44"/>
        <v>0.55000000000000004</v>
      </c>
      <c r="W442" s="5">
        <f t="shared" si="52"/>
        <v>0.85</v>
      </c>
      <c r="X442" s="5">
        <f t="shared" si="45"/>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9"/>
        <v>100</v>
      </c>
      <c r="L443" s="245">
        <f t="shared" si="49"/>
        <v>100</v>
      </c>
      <c r="M443" s="245">
        <f t="shared" si="49"/>
        <v>100</v>
      </c>
      <c r="N443" s="245">
        <f t="shared" si="43"/>
        <v>100</v>
      </c>
      <c r="O443" s="135">
        <v>100</v>
      </c>
      <c r="P443" s="135">
        <v>0</v>
      </c>
      <c r="Q443" s="135">
        <v>0</v>
      </c>
      <c r="R443" s="135">
        <v>0</v>
      </c>
      <c r="S443" s="135">
        <v>0</v>
      </c>
      <c r="T443" s="87"/>
      <c r="U443" s="102" t="s">
        <v>137</v>
      </c>
      <c r="V443" s="5">
        <f t="shared" si="44"/>
        <v>0.55000000000000004</v>
      </c>
      <c r="W443" s="5">
        <f t="shared" si="52"/>
        <v>0.85</v>
      </c>
      <c r="X443" s="5">
        <f t="shared" si="45"/>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9"/>
        <v>100</v>
      </c>
      <c r="L444" s="245">
        <f t="shared" si="49"/>
        <v>100</v>
      </c>
      <c r="M444" s="245">
        <f t="shared" si="49"/>
        <v>100</v>
      </c>
      <c r="N444" s="245">
        <f t="shared" si="43"/>
        <v>100</v>
      </c>
      <c r="O444" s="135">
        <v>100</v>
      </c>
      <c r="P444" s="135">
        <v>0</v>
      </c>
      <c r="Q444" s="135">
        <v>0</v>
      </c>
      <c r="R444" s="135">
        <v>0</v>
      </c>
      <c r="S444" s="135">
        <v>0</v>
      </c>
      <c r="T444" s="87"/>
      <c r="U444" s="102" t="s">
        <v>138</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9"/>
        <v>100</v>
      </c>
      <c r="L445" s="245">
        <f t="shared" si="49"/>
        <v>100</v>
      </c>
      <c r="M445" s="245">
        <f t="shared" si="49"/>
        <v>100</v>
      </c>
      <c r="N445" s="245">
        <f t="shared" si="43"/>
        <v>100</v>
      </c>
      <c r="O445" s="135">
        <v>100</v>
      </c>
      <c r="P445" s="135">
        <v>0</v>
      </c>
      <c r="Q445" s="135">
        <v>0</v>
      </c>
      <c r="R445" s="135">
        <v>0</v>
      </c>
      <c r="S445" s="135">
        <v>0</v>
      </c>
      <c r="T445" s="87"/>
      <c r="U445" s="102" t="s">
        <v>139</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814</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790</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53">J145</f>
        <v>typ</v>
      </c>
      <c r="N491" s="23" t="str">
        <f t="shared" si="53"/>
        <v>z0</v>
      </c>
      <c r="O491" s="23" t="str">
        <f t="shared" si="53"/>
        <v>z1</v>
      </c>
      <c r="P491" s="23" t="str">
        <f t="shared" si="53"/>
        <v>z2</v>
      </c>
      <c r="Q491" s="23" t="str">
        <f t="shared" si="53"/>
        <v>z3</v>
      </c>
      <c r="R491" s="23" t="str">
        <f t="shared" si="53"/>
        <v>z4</v>
      </c>
      <c r="S491" s="23" t="str">
        <f t="shared" si="53"/>
        <v>z5</v>
      </c>
      <c r="T491" s="23" t="str">
        <f t="shared" si="53"/>
        <v>z6</v>
      </c>
      <c r="U491" s="23" t="str">
        <f t="shared" si="53"/>
        <v>z7</v>
      </c>
      <c r="V491" s="23" t="str">
        <f t="shared" si="53"/>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0.76</v>
      </c>
      <c r="K517" s="97">
        <v>0.76</v>
      </c>
      <c r="L517" s="97">
        <v>0.76</v>
      </c>
      <c r="M517" s="97">
        <v>0.76</v>
      </c>
      <c r="N517" s="97">
        <v>0.76</v>
      </c>
      <c r="O517" s="97">
        <v>0.76</v>
      </c>
      <c r="P517" s="97">
        <v>0.76</v>
      </c>
      <c r="Q517" s="97">
        <v>0.76</v>
      </c>
      <c r="R517" s="97">
        <v>0.76</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0.76800000000000002</v>
      </c>
      <c r="K518" s="97">
        <v>0.76800000000000002</v>
      </c>
      <c r="L518" s="97">
        <v>0.76800000000000002</v>
      </c>
      <c r="M518" s="97">
        <v>0.76800000000000002</v>
      </c>
      <c r="N518" s="97">
        <v>0.76800000000000002</v>
      </c>
      <c r="O518" s="97">
        <v>0.76800000000000002</v>
      </c>
      <c r="P518" s="97">
        <v>0.76800000000000002</v>
      </c>
      <c r="Q518" s="97">
        <v>0.76800000000000002</v>
      </c>
      <c r="R518" s="97">
        <v>0.76800000000000002</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0.77700000000000002</v>
      </c>
      <c r="K519" s="97">
        <v>0.77700000000000002</v>
      </c>
      <c r="L519" s="97">
        <v>0.77700000000000002</v>
      </c>
      <c r="M519" s="97">
        <v>0.77700000000000002</v>
      </c>
      <c r="N519" s="97">
        <v>0.77700000000000002</v>
      </c>
      <c r="O519" s="97">
        <v>0.77700000000000002</v>
      </c>
      <c r="P519" s="97">
        <v>0.77700000000000002</v>
      </c>
      <c r="Q519" s="97">
        <v>0.77700000000000002</v>
      </c>
      <c r="R519" s="97">
        <v>0.77700000000000002</v>
      </c>
      <c r="S519" s="587"/>
      <c r="T519" s="97">
        <v>-0.1</v>
      </c>
      <c r="U519" s="92"/>
      <c r="V519" s="97">
        <v>7.0000000000000007E-2</v>
      </c>
      <c r="W519" s="92"/>
      <c r="X519" s="233">
        <v>0.21</v>
      </c>
      <c r="Y519" s="92"/>
      <c r="Z519" s="92"/>
      <c r="AA519" s="92"/>
      <c r="AB519" s="92"/>
      <c r="AC519" s="92">
        <f t="shared" ref="AC519:AC526" si="54">AC518</f>
        <v>0</v>
      </c>
      <c r="AD519" s="92">
        <f t="shared" ref="AD519:AD526" si="55">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0.77400000000000002</v>
      </c>
      <c r="K520" s="97">
        <v>0.77400000000000002</v>
      </c>
      <c r="L520" s="97">
        <v>0.77400000000000002</v>
      </c>
      <c r="M520" s="97">
        <v>0.77400000000000002</v>
      </c>
      <c r="N520" s="97">
        <v>0.77400000000000002</v>
      </c>
      <c r="O520" s="97">
        <v>0.77400000000000002</v>
      </c>
      <c r="P520" s="97">
        <v>0.77400000000000002</v>
      </c>
      <c r="Q520" s="97">
        <v>0.77400000000000002</v>
      </c>
      <c r="R520" s="97">
        <v>0.77400000000000002</v>
      </c>
      <c r="S520" s="587"/>
      <c r="T520" s="97">
        <v>-0.1</v>
      </c>
      <c r="U520" s="92"/>
      <c r="V520" s="97">
        <v>0.1</v>
      </c>
      <c r="W520" s="92"/>
      <c r="X520" s="233">
        <v>0.19</v>
      </c>
      <c r="Y520" s="92"/>
      <c r="Z520" s="92"/>
      <c r="AA520" s="92"/>
      <c r="AB520" s="92"/>
      <c r="AC520" s="92">
        <f t="shared" si="54"/>
        <v>0</v>
      </c>
      <c r="AD520" s="92">
        <f t="shared" si="55"/>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0.77</v>
      </c>
      <c r="K521" s="97">
        <v>0.77</v>
      </c>
      <c r="L521" s="97">
        <v>0.77</v>
      </c>
      <c r="M521" s="97">
        <v>0.77</v>
      </c>
      <c r="N521" s="97">
        <v>0.77</v>
      </c>
      <c r="O521" s="97">
        <v>0.77</v>
      </c>
      <c r="P521" s="97">
        <v>0.77</v>
      </c>
      <c r="Q521" s="97">
        <v>0.77</v>
      </c>
      <c r="R521" s="97">
        <v>0.77</v>
      </c>
      <c r="S521" s="587"/>
      <c r="T521" s="97">
        <v>-0.1</v>
      </c>
      <c r="U521" s="92"/>
      <c r="V521" s="97">
        <v>0.1</v>
      </c>
      <c r="W521" s="92"/>
      <c r="X521" s="233">
        <v>0.17</v>
      </c>
      <c r="Y521" s="92"/>
      <c r="Z521" s="92"/>
      <c r="AA521" s="92"/>
      <c r="AB521" s="92"/>
      <c r="AC521" s="92">
        <f t="shared" si="54"/>
        <v>0</v>
      </c>
      <c r="AD521" s="92">
        <f t="shared" si="55"/>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0.73499999999999999</v>
      </c>
      <c r="K522" s="97">
        <v>0.73499999999999999</v>
      </c>
      <c r="L522" s="97">
        <v>0.73499999999999999</v>
      </c>
      <c r="M522" s="97">
        <v>0.73499999999999999</v>
      </c>
      <c r="N522" s="97">
        <v>0.73499999999999999</v>
      </c>
      <c r="O522" s="97">
        <v>0.73499999999999999</v>
      </c>
      <c r="P522" s="97">
        <v>0.73499999999999999</v>
      </c>
      <c r="Q522" s="97">
        <v>0.73499999999999999</v>
      </c>
      <c r="R522" s="97">
        <v>0.73499999999999999</v>
      </c>
      <c r="S522" s="587"/>
      <c r="T522" s="97">
        <v>-0.1</v>
      </c>
      <c r="U522" s="92"/>
      <c r="V522" s="97">
        <v>0.12</v>
      </c>
      <c r="W522" s="92"/>
      <c r="X522" s="233">
        <v>0.15</v>
      </c>
      <c r="Y522" s="92"/>
      <c r="Z522" s="92"/>
      <c r="AA522" s="92"/>
      <c r="AB522" s="92"/>
      <c r="AC522" s="92">
        <f t="shared" si="54"/>
        <v>0</v>
      </c>
      <c r="AD522" s="92">
        <f t="shared" si="55"/>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0.71</v>
      </c>
      <c r="K523" s="97">
        <v>0.71</v>
      </c>
      <c r="L523" s="97">
        <v>0.71</v>
      </c>
      <c r="M523" s="97">
        <v>0.71</v>
      </c>
      <c r="N523" s="97">
        <v>0.71</v>
      </c>
      <c r="O523" s="97">
        <v>0.71</v>
      </c>
      <c r="P523" s="97">
        <v>0.71</v>
      </c>
      <c r="Q523" s="97">
        <v>0.71</v>
      </c>
      <c r="R523" s="97">
        <v>0.71</v>
      </c>
      <c r="S523" s="587"/>
      <c r="T523" s="97">
        <v>-0.1</v>
      </c>
      <c r="U523" s="92"/>
      <c r="V523" s="97">
        <v>0.14000000000000001</v>
      </c>
      <c r="W523" s="92"/>
      <c r="X523" s="233">
        <v>0.13</v>
      </c>
      <c r="Y523" s="92"/>
      <c r="Z523" s="92"/>
      <c r="AA523" s="92"/>
      <c r="AB523" s="92"/>
      <c r="AC523" s="92">
        <f t="shared" si="54"/>
        <v>0</v>
      </c>
      <c r="AD523" s="92">
        <f t="shared" si="55"/>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54"/>
        <v>0</v>
      </c>
      <c r="AD524" s="92">
        <f t="shared" si="55"/>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0.74</v>
      </c>
      <c r="K525" s="97">
        <v>0.74</v>
      </c>
      <c r="L525" s="97">
        <v>0.74</v>
      </c>
      <c r="M525" s="97">
        <v>0.74</v>
      </c>
      <c r="N525" s="97">
        <v>0.74</v>
      </c>
      <c r="O525" s="97">
        <v>0.74</v>
      </c>
      <c r="P525" s="97">
        <v>0.74</v>
      </c>
      <c r="Q525" s="97">
        <v>0.74</v>
      </c>
      <c r="R525" s="97">
        <v>0.74</v>
      </c>
      <c r="S525" s="587"/>
      <c r="T525" s="97">
        <v>-0.15</v>
      </c>
      <c r="U525" s="92"/>
      <c r="V525" s="844">
        <v>0.1</v>
      </c>
      <c r="W525" s="92"/>
      <c r="X525" s="233">
        <v>0.13</v>
      </c>
      <c r="Y525" s="92"/>
      <c r="Z525" s="92"/>
      <c r="AA525" s="92"/>
      <c r="AB525" s="92"/>
      <c r="AC525" s="92">
        <f t="shared" si="54"/>
        <v>0</v>
      </c>
      <c r="AD525" s="92">
        <f t="shared" si="55"/>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0.75</v>
      </c>
      <c r="K526" s="843">
        <v>0.75</v>
      </c>
      <c r="L526" s="843">
        <v>0.75</v>
      </c>
      <c r="M526" s="843">
        <v>0.75</v>
      </c>
      <c r="N526" s="843">
        <v>0.75</v>
      </c>
      <c r="O526" s="843">
        <v>0.75</v>
      </c>
      <c r="P526" s="843">
        <v>0.75</v>
      </c>
      <c r="Q526" s="843">
        <v>0.75</v>
      </c>
      <c r="R526" s="843">
        <v>0.75</v>
      </c>
      <c r="S526" s="587"/>
      <c r="T526" s="843">
        <v>-0.17</v>
      </c>
      <c r="U526" s="92"/>
      <c r="V526" s="843">
        <v>0.12</v>
      </c>
      <c r="W526" s="92"/>
      <c r="X526" s="233">
        <v>0.13</v>
      </c>
      <c r="Y526" s="92"/>
      <c r="Z526" s="92"/>
      <c r="AA526" s="92"/>
      <c r="AB526" s="92"/>
      <c r="AC526" s="92">
        <f t="shared" si="54"/>
        <v>0</v>
      </c>
      <c r="AD526" s="92">
        <f t="shared" si="55"/>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56">V518</f>
        <v>0.05</v>
      </c>
      <c r="W528" s="92"/>
      <c r="X528" s="92"/>
      <c r="Y528" s="92"/>
      <c r="Z528" s="92"/>
      <c r="AA528" s="92"/>
      <c r="AB528" s="92"/>
      <c r="AC528" s="92">
        <f t="shared" ref="AC528:AC591" si="57">AC518+1</f>
        <v>1</v>
      </c>
      <c r="AD528" s="92">
        <f t="shared" ref="AD528:AD591" si="58">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56"/>
        <v>7.0000000000000007E-2</v>
      </c>
      <c r="W529" s="92"/>
      <c r="X529" s="92"/>
      <c r="Y529" s="92"/>
      <c r="Z529" s="92"/>
      <c r="AA529" s="92"/>
      <c r="AB529" s="92"/>
      <c r="AC529" s="92">
        <f t="shared" si="57"/>
        <v>1</v>
      </c>
      <c r="AD529" s="92">
        <f t="shared" si="58"/>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56"/>
        <v>0.1</v>
      </c>
      <c r="W530" s="92"/>
      <c r="X530" s="92"/>
      <c r="Y530" s="92"/>
      <c r="Z530" s="92"/>
      <c r="AA530" s="92"/>
      <c r="AB530" s="92"/>
      <c r="AC530" s="92">
        <f t="shared" si="57"/>
        <v>1</v>
      </c>
      <c r="AD530" s="92">
        <f t="shared" si="58"/>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56"/>
        <v>0.1</v>
      </c>
      <c r="W531" s="92"/>
      <c r="X531" s="92"/>
      <c r="Y531" s="92"/>
      <c r="Z531" s="92"/>
      <c r="AA531" s="92"/>
      <c r="AB531" s="92"/>
      <c r="AC531" s="92">
        <f t="shared" si="57"/>
        <v>1</v>
      </c>
      <c r="AD531" s="92">
        <f t="shared" si="58"/>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56"/>
        <v>0.12</v>
      </c>
      <c r="W532" s="92"/>
      <c r="X532" s="92"/>
      <c r="Y532" s="92"/>
      <c r="Z532" s="92"/>
      <c r="AA532" s="92"/>
      <c r="AB532" s="92"/>
      <c r="AC532" s="92">
        <f t="shared" si="57"/>
        <v>1</v>
      </c>
      <c r="AD532" s="92">
        <f t="shared" si="58"/>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56"/>
        <v>0.14000000000000001</v>
      </c>
      <c r="W533" s="92"/>
      <c r="X533" s="92"/>
      <c r="Y533" s="92"/>
      <c r="Z533" s="92"/>
      <c r="AA533" s="92"/>
      <c r="AB533" s="92"/>
      <c r="AC533" s="92">
        <f t="shared" si="57"/>
        <v>1</v>
      </c>
      <c r="AD533" s="92">
        <f t="shared" si="58"/>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56"/>
        <v>0.14000000000000001</v>
      </c>
      <c r="W534" s="92"/>
      <c r="X534" s="92"/>
      <c r="Y534" s="92"/>
      <c r="Z534" s="92"/>
      <c r="AA534" s="92"/>
      <c r="AB534" s="92"/>
      <c r="AC534" s="92">
        <f t="shared" si="57"/>
        <v>1</v>
      </c>
      <c r="AD534" s="92">
        <f t="shared" si="58"/>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56"/>
        <v>0.1</v>
      </c>
      <c r="W535" s="92"/>
      <c r="X535" s="92"/>
      <c r="Y535" s="92"/>
      <c r="Z535" s="92"/>
      <c r="AA535" s="92"/>
      <c r="AB535" s="92"/>
      <c r="AC535" s="92">
        <f t="shared" si="57"/>
        <v>1</v>
      </c>
      <c r="AD535" s="92">
        <f t="shared" si="58"/>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56"/>
        <v>0.12</v>
      </c>
      <c r="W536" s="92"/>
      <c r="X536" s="92"/>
      <c r="Y536" s="92"/>
      <c r="Z536" s="92"/>
      <c r="AA536" s="92"/>
      <c r="AB536" s="92"/>
      <c r="AC536" s="92">
        <f t="shared" si="57"/>
        <v>1</v>
      </c>
      <c r="AD536" s="92">
        <f t="shared" si="58"/>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56"/>
        <v>0</v>
      </c>
      <c r="W537" s="92"/>
      <c r="X537" s="92"/>
      <c r="Y537" s="92"/>
      <c r="Z537" s="92"/>
      <c r="AA537" s="92"/>
      <c r="AB537" s="92"/>
      <c r="AC537" s="92">
        <f t="shared" si="57"/>
        <v>2</v>
      </c>
      <c r="AD537" s="92">
        <f t="shared" si="58"/>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56"/>
        <v>0.05</v>
      </c>
      <c r="W538" s="92"/>
      <c r="X538" s="92"/>
      <c r="Y538" s="92"/>
      <c r="Z538" s="92"/>
      <c r="AA538" s="92"/>
      <c r="AB538" s="92"/>
      <c r="AC538" s="92">
        <f t="shared" si="57"/>
        <v>2</v>
      </c>
      <c r="AD538" s="92">
        <f t="shared" si="58"/>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56"/>
        <v>7.0000000000000007E-2</v>
      </c>
      <c r="W539" s="92"/>
      <c r="X539" s="92"/>
      <c r="Y539" s="92"/>
      <c r="Z539" s="92"/>
      <c r="AA539" s="92"/>
      <c r="AB539" s="92"/>
      <c r="AC539" s="92">
        <f t="shared" si="57"/>
        <v>2</v>
      </c>
      <c r="AD539" s="92">
        <f t="shared" si="58"/>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56"/>
        <v>0.1</v>
      </c>
      <c r="W540" s="92"/>
      <c r="X540" s="92"/>
      <c r="Y540" s="92"/>
      <c r="Z540" s="92"/>
      <c r="AA540" s="92"/>
      <c r="AB540" s="92"/>
      <c r="AC540" s="92">
        <f t="shared" si="57"/>
        <v>2</v>
      </c>
      <c r="AD540" s="92">
        <f t="shared" si="58"/>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56"/>
        <v>0.1</v>
      </c>
      <c r="W541" s="92"/>
      <c r="X541" s="92"/>
      <c r="Y541" s="92"/>
      <c r="Z541" s="92"/>
      <c r="AA541" s="92"/>
      <c r="AB541" s="92"/>
      <c r="AC541" s="92">
        <f t="shared" si="57"/>
        <v>2</v>
      </c>
      <c r="AD541" s="92">
        <f t="shared" si="58"/>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56"/>
        <v>0.12</v>
      </c>
      <c r="W542" s="92"/>
      <c r="X542" s="92"/>
      <c r="Y542" s="92"/>
      <c r="Z542" s="92"/>
      <c r="AA542" s="92"/>
      <c r="AB542" s="92"/>
      <c r="AC542" s="92">
        <f t="shared" si="57"/>
        <v>2</v>
      </c>
      <c r="AD542" s="92">
        <f t="shared" si="58"/>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56"/>
        <v>0.14000000000000001</v>
      </c>
      <c r="W543" s="92"/>
      <c r="X543" s="92"/>
      <c r="Y543" s="92"/>
      <c r="Z543" s="92"/>
      <c r="AA543" s="92"/>
      <c r="AB543" s="92"/>
      <c r="AC543" s="92">
        <f t="shared" si="57"/>
        <v>2</v>
      </c>
      <c r="AD543" s="92">
        <f t="shared" si="58"/>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56"/>
        <v>0.14000000000000001</v>
      </c>
      <c r="W544" s="92"/>
      <c r="X544" s="92"/>
      <c r="Y544" s="92"/>
      <c r="Z544" s="92"/>
      <c r="AA544" s="92"/>
      <c r="AB544" s="92"/>
      <c r="AC544" s="92">
        <f t="shared" si="57"/>
        <v>2</v>
      </c>
      <c r="AD544" s="92">
        <f t="shared" si="58"/>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56"/>
        <v>0.1</v>
      </c>
      <c r="W545" s="92"/>
      <c r="X545" s="92"/>
      <c r="Y545" s="92"/>
      <c r="Z545" s="92"/>
      <c r="AA545" s="92"/>
      <c r="AB545" s="92"/>
      <c r="AC545" s="92">
        <f t="shared" si="57"/>
        <v>2</v>
      </c>
      <c r="AD545" s="92">
        <f t="shared" si="58"/>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56"/>
        <v>0.12</v>
      </c>
      <c r="W546" s="92"/>
      <c r="X546" s="92"/>
      <c r="Y546" s="92"/>
      <c r="Z546" s="92"/>
      <c r="AA546" s="92"/>
      <c r="AB546" s="92"/>
      <c r="AC546" s="92">
        <f t="shared" si="57"/>
        <v>2</v>
      </c>
      <c r="AD546" s="92">
        <f t="shared" si="58"/>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56"/>
        <v>0</v>
      </c>
      <c r="W547" s="92"/>
      <c r="X547" s="92"/>
      <c r="Y547" s="92"/>
      <c r="Z547" s="92"/>
      <c r="AA547" s="92"/>
      <c r="AB547" s="92"/>
      <c r="AC547" s="92">
        <f t="shared" si="57"/>
        <v>3</v>
      </c>
      <c r="AD547" s="92">
        <f t="shared" si="58"/>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56"/>
        <v>0.05</v>
      </c>
      <c r="W548" s="92"/>
      <c r="X548" s="92"/>
      <c r="Y548" s="92"/>
      <c r="Z548" s="92"/>
      <c r="AA548" s="92"/>
      <c r="AB548" s="92"/>
      <c r="AC548" s="92">
        <f t="shared" si="57"/>
        <v>3</v>
      </c>
      <c r="AD548" s="92">
        <f t="shared" si="58"/>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56"/>
        <v>7.0000000000000007E-2</v>
      </c>
      <c r="W549" s="92"/>
      <c r="X549" s="92"/>
      <c r="Y549" s="92"/>
      <c r="Z549" s="92"/>
      <c r="AA549" s="92"/>
      <c r="AB549" s="92"/>
      <c r="AC549" s="92">
        <f t="shared" si="57"/>
        <v>3</v>
      </c>
      <c r="AD549" s="92">
        <f t="shared" si="58"/>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56"/>
        <v>0.1</v>
      </c>
      <c r="W550" s="92"/>
      <c r="X550" s="92"/>
      <c r="Y550" s="92"/>
      <c r="Z550" s="92"/>
      <c r="AA550" s="92"/>
      <c r="AB550" s="92"/>
      <c r="AC550" s="92">
        <f t="shared" si="57"/>
        <v>3</v>
      </c>
      <c r="AD550" s="92">
        <f t="shared" si="58"/>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56"/>
        <v>0.1</v>
      </c>
      <c r="W551" s="92"/>
      <c r="X551" s="92"/>
      <c r="Y551" s="92"/>
      <c r="Z551" s="92"/>
      <c r="AA551" s="92"/>
      <c r="AB551" s="92"/>
      <c r="AC551" s="92">
        <f t="shared" si="57"/>
        <v>3</v>
      </c>
      <c r="AD551" s="92">
        <f t="shared" si="58"/>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56"/>
        <v>0.12</v>
      </c>
      <c r="W552" s="92"/>
      <c r="X552" s="92"/>
      <c r="Y552" s="92"/>
      <c r="Z552" s="92"/>
      <c r="AA552" s="92"/>
      <c r="AB552" s="92"/>
      <c r="AC552" s="92">
        <f t="shared" si="57"/>
        <v>3</v>
      </c>
      <c r="AD552" s="92">
        <f t="shared" si="58"/>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56"/>
        <v>0.14000000000000001</v>
      </c>
      <c r="W553" s="92"/>
      <c r="X553" s="92"/>
      <c r="Y553" s="92"/>
      <c r="Z553" s="92"/>
      <c r="AA553" s="92"/>
      <c r="AB553" s="92"/>
      <c r="AC553" s="92">
        <f t="shared" si="57"/>
        <v>3</v>
      </c>
      <c r="AD553" s="92">
        <f t="shared" si="58"/>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56"/>
        <v>0.14000000000000001</v>
      </c>
      <c r="W554" s="92"/>
      <c r="X554" s="92"/>
      <c r="Y554" s="92"/>
      <c r="Z554" s="92"/>
      <c r="AA554" s="92"/>
      <c r="AB554" s="92"/>
      <c r="AC554" s="92">
        <f t="shared" si="57"/>
        <v>3</v>
      </c>
      <c r="AD554" s="92">
        <f t="shared" si="58"/>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56"/>
        <v>0.1</v>
      </c>
      <c r="W555" s="92"/>
      <c r="X555" s="92"/>
      <c r="Y555" s="92"/>
      <c r="Z555" s="92"/>
      <c r="AA555" s="92"/>
      <c r="AB555" s="92"/>
      <c r="AC555" s="92">
        <f t="shared" si="57"/>
        <v>3</v>
      </c>
      <c r="AD555" s="92">
        <f t="shared" si="58"/>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56"/>
        <v>0.12</v>
      </c>
      <c r="W556" s="92"/>
      <c r="X556" s="92"/>
      <c r="Y556" s="92"/>
      <c r="Z556" s="92"/>
      <c r="AA556" s="92"/>
      <c r="AB556" s="92"/>
      <c r="AC556" s="92">
        <f t="shared" si="57"/>
        <v>3</v>
      </c>
      <c r="AD556" s="92">
        <f t="shared" si="58"/>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56"/>
        <v>0</v>
      </c>
      <c r="W557" s="92"/>
      <c r="X557" s="92"/>
      <c r="Y557" s="92"/>
      <c r="Z557" s="92"/>
      <c r="AA557" s="92"/>
      <c r="AB557" s="92"/>
      <c r="AC557" s="92">
        <f t="shared" si="57"/>
        <v>4</v>
      </c>
      <c r="AD557" s="92">
        <f t="shared" si="58"/>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56"/>
        <v>0.05</v>
      </c>
      <c r="W558" s="92"/>
      <c r="X558" s="92"/>
      <c r="Y558" s="92"/>
      <c r="Z558" s="92"/>
      <c r="AA558" s="92"/>
      <c r="AB558" s="92"/>
      <c r="AC558" s="92">
        <f t="shared" si="57"/>
        <v>4</v>
      </c>
      <c r="AD558" s="92">
        <f t="shared" si="58"/>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56"/>
        <v>7.0000000000000007E-2</v>
      </c>
      <c r="W559" s="92"/>
      <c r="X559" s="92"/>
      <c r="Y559" s="92"/>
      <c r="Z559" s="92"/>
      <c r="AA559" s="92"/>
      <c r="AB559" s="92"/>
      <c r="AC559" s="92">
        <f t="shared" si="57"/>
        <v>4</v>
      </c>
      <c r="AD559" s="92">
        <f t="shared" si="58"/>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56"/>
        <v>0.1</v>
      </c>
      <c r="W560" s="92"/>
      <c r="X560" s="92"/>
      <c r="Y560" s="92"/>
      <c r="Z560" s="92"/>
      <c r="AA560" s="92"/>
      <c r="AB560" s="92"/>
      <c r="AC560" s="92">
        <f t="shared" si="57"/>
        <v>4</v>
      </c>
      <c r="AD560" s="92">
        <f t="shared" si="58"/>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56"/>
        <v>0.1</v>
      </c>
      <c r="W561" s="92"/>
      <c r="X561" s="92"/>
      <c r="Y561" s="92"/>
      <c r="Z561" s="92"/>
      <c r="AA561" s="92"/>
      <c r="AB561" s="92"/>
      <c r="AC561" s="92">
        <f t="shared" si="57"/>
        <v>4</v>
      </c>
      <c r="AD561" s="92">
        <f t="shared" si="58"/>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56"/>
        <v>0.12</v>
      </c>
      <c r="W562" s="92"/>
      <c r="X562" s="92"/>
      <c r="Y562" s="92"/>
      <c r="Z562" s="92"/>
      <c r="AA562" s="92"/>
      <c r="AB562" s="92"/>
      <c r="AC562" s="92">
        <f t="shared" si="57"/>
        <v>4</v>
      </c>
      <c r="AD562" s="92">
        <f t="shared" si="58"/>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56"/>
        <v>0.14000000000000001</v>
      </c>
      <c r="W563" s="92"/>
      <c r="X563" s="92"/>
      <c r="Y563" s="92"/>
      <c r="Z563" s="92"/>
      <c r="AA563" s="92"/>
      <c r="AB563" s="92"/>
      <c r="AC563" s="92">
        <f t="shared" si="57"/>
        <v>4</v>
      </c>
      <c r="AD563" s="92">
        <f t="shared" si="58"/>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56"/>
        <v>0.14000000000000001</v>
      </c>
      <c r="W564" s="92"/>
      <c r="X564" s="92"/>
      <c r="Y564" s="92"/>
      <c r="Z564" s="92"/>
      <c r="AA564" s="92"/>
      <c r="AB564" s="92"/>
      <c r="AC564" s="92">
        <f t="shared" si="57"/>
        <v>4</v>
      </c>
      <c r="AD564" s="92">
        <f t="shared" si="58"/>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56"/>
        <v>0.1</v>
      </c>
      <c r="W565" s="92"/>
      <c r="X565" s="92"/>
      <c r="Y565" s="92"/>
      <c r="Z565" s="92"/>
      <c r="AA565" s="92"/>
      <c r="AB565" s="92"/>
      <c r="AC565" s="92">
        <f t="shared" si="57"/>
        <v>4</v>
      </c>
      <c r="AD565" s="92">
        <f t="shared" si="58"/>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56"/>
        <v>0.12</v>
      </c>
      <c r="W566" s="92"/>
      <c r="X566" s="92"/>
      <c r="Y566" s="92"/>
      <c r="Z566" s="92"/>
      <c r="AA566" s="92"/>
      <c r="AB566" s="92"/>
      <c r="AC566" s="92">
        <f t="shared" si="57"/>
        <v>4</v>
      </c>
      <c r="AD566" s="92">
        <f t="shared" si="58"/>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56"/>
        <v>0</v>
      </c>
      <c r="W567" s="92"/>
      <c r="X567" s="92"/>
      <c r="Y567" s="92"/>
      <c r="Z567" s="92"/>
      <c r="AA567" s="92"/>
      <c r="AB567" s="92"/>
      <c r="AC567" s="92">
        <f t="shared" si="57"/>
        <v>5</v>
      </c>
      <c r="AD567" s="92">
        <f t="shared" si="58"/>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56"/>
        <v>0.05</v>
      </c>
      <c r="W568" s="92"/>
      <c r="X568" s="92"/>
      <c r="Y568" s="92"/>
      <c r="Z568" s="92"/>
      <c r="AA568" s="92"/>
      <c r="AB568" s="92"/>
      <c r="AC568" s="92">
        <f t="shared" si="57"/>
        <v>5</v>
      </c>
      <c r="AD568" s="92">
        <f t="shared" si="58"/>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56"/>
        <v>7.0000000000000007E-2</v>
      </c>
      <c r="W569" s="92"/>
      <c r="X569" s="92"/>
      <c r="Y569" s="92"/>
      <c r="Z569" s="92"/>
      <c r="AA569" s="92"/>
      <c r="AB569" s="92"/>
      <c r="AC569" s="92">
        <f t="shared" si="57"/>
        <v>5</v>
      </c>
      <c r="AD569" s="92">
        <f t="shared" si="58"/>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56"/>
        <v>0.1</v>
      </c>
      <c r="W570" s="92"/>
      <c r="X570" s="92"/>
      <c r="Y570" s="92"/>
      <c r="Z570" s="92"/>
      <c r="AA570" s="92"/>
      <c r="AB570" s="92"/>
      <c r="AC570" s="92">
        <f t="shared" si="57"/>
        <v>5</v>
      </c>
      <c r="AD570" s="92">
        <f t="shared" si="58"/>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56"/>
        <v>0.1</v>
      </c>
      <c r="W571" s="92"/>
      <c r="X571" s="92"/>
      <c r="Y571" s="92"/>
      <c r="Z571" s="92"/>
      <c r="AA571" s="92"/>
      <c r="AB571" s="92"/>
      <c r="AC571" s="92">
        <f t="shared" si="57"/>
        <v>5</v>
      </c>
      <c r="AD571" s="92">
        <f t="shared" si="58"/>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56"/>
        <v>0.12</v>
      </c>
      <c r="W572" s="92"/>
      <c r="X572" s="92"/>
      <c r="Y572" s="92"/>
      <c r="Z572" s="92"/>
      <c r="AA572" s="92"/>
      <c r="AB572" s="92"/>
      <c r="AC572" s="92">
        <f t="shared" si="57"/>
        <v>5</v>
      </c>
      <c r="AD572" s="92">
        <f t="shared" si="58"/>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56"/>
        <v>0.14000000000000001</v>
      </c>
      <c r="W573" s="92"/>
      <c r="X573" s="92"/>
      <c r="Y573" s="92"/>
      <c r="Z573" s="92"/>
      <c r="AA573" s="92"/>
      <c r="AB573" s="92"/>
      <c r="AC573" s="92">
        <f t="shared" si="57"/>
        <v>5</v>
      </c>
      <c r="AD573" s="92">
        <f t="shared" si="58"/>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56"/>
        <v>0.14000000000000001</v>
      </c>
      <c r="W574" s="92"/>
      <c r="X574" s="92"/>
      <c r="Y574" s="92"/>
      <c r="Z574" s="92"/>
      <c r="AA574" s="92"/>
      <c r="AB574" s="92"/>
      <c r="AC574" s="92">
        <f t="shared" si="57"/>
        <v>5</v>
      </c>
      <c r="AD574" s="92">
        <f t="shared" si="58"/>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56"/>
        <v>0.1</v>
      </c>
      <c r="W575" s="92"/>
      <c r="X575" s="92"/>
      <c r="Y575" s="92"/>
      <c r="Z575" s="92"/>
      <c r="AA575" s="92"/>
      <c r="AB575" s="92"/>
      <c r="AC575" s="92">
        <f t="shared" si="57"/>
        <v>5</v>
      </c>
      <c r="AD575" s="92">
        <f t="shared" si="58"/>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56"/>
        <v>0.12</v>
      </c>
      <c r="W576" s="92"/>
      <c r="X576" s="92"/>
      <c r="Y576" s="92"/>
      <c r="Z576" s="92"/>
      <c r="AA576" s="92"/>
      <c r="AB576" s="92"/>
      <c r="AC576" s="92">
        <f t="shared" si="57"/>
        <v>5</v>
      </c>
      <c r="AD576" s="92">
        <f t="shared" si="58"/>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56"/>
        <v>0</v>
      </c>
      <c r="W577" s="92"/>
      <c r="X577" s="92"/>
      <c r="Y577" s="92"/>
      <c r="Z577" s="92"/>
      <c r="AA577" s="92"/>
      <c r="AB577" s="92"/>
      <c r="AC577" s="92">
        <f t="shared" si="57"/>
        <v>6</v>
      </c>
      <c r="AD577" s="92">
        <f t="shared" si="58"/>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56"/>
        <v>0.05</v>
      </c>
      <c r="W578" s="92"/>
      <c r="X578" s="92"/>
      <c r="Y578" s="92"/>
      <c r="Z578" s="92"/>
      <c r="AA578" s="92"/>
      <c r="AB578" s="92"/>
      <c r="AC578" s="92">
        <f t="shared" si="57"/>
        <v>6</v>
      </c>
      <c r="AD578" s="92">
        <f t="shared" si="58"/>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56"/>
        <v>7.0000000000000007E-2</v>
      </c>
      <c r="W579" s="92"/>
      <c r="X579" s="92"/>
      <c r="Y579" s="92"/>
      <c r="Z579" s="92"/>
      <c r="AA579" s="92"/>
      <c r="AB579" s="92"/>
      <c r="AC579" s="92">
        <f t="shared" si="57"/>
        <v>6</v>
      </c>
      <c r="AD579" s="92">
        <f t="shared" si="58"/>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56"/>
        <v>0.1</v>
      </c>
      <c r="W580" s="92"/>
      <c r="X580" s="92"/>
      <c r="Y580" s="92"/>
      <c r="Z580" s="92"/>
      <c r="AA580" s="92"/>
      <c r="AB580" s="92"/>
      <c r="AC580" s="92">
        <f t="shared" si="57"/>
        <v>6</v>
      </c>
      <c r="AD580" s="92">
        <f t="shared" si="58"/>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56"/>
        <v>0.1</v>
      </c>
      <c r="W581" s="92"/>
      <c r="X581" s="92"/>
      <c r="Y581" s="92"/>
      <c r="Z581" s="92"/>
      <c r="AA581" s="92"/>
      <c r="AB581" s="92"/>
      <c r="AC581" s="92">
        <f t="shared" si="57"/>
        <v>6</v>
      </c>
      <c r="AD581" s="92">
        <f t="shared" si="58"/>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56"/>
        <v>0.12</v>
      </c>
      <c r="W582" s="92"/>
      <c r="X582" s="92"/>
      <c r="Y582" s="92"/>
      <c r="Z582" s="92"/>
      <c r="AA582" s="92"/>
      <c r="AB582" s="92"/>
      <c r="AC582" s="92">
        <f t="shared" si="57"/>
        <v>6</v>
      </c>
      <c r="AD582" s="92">
        <f t="shared" si="58"/>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56"/>
        <v>0.14000000000000001</v>
      </c>
      <c r="W583" s="92"/>
      <c r="X583" s="92"/>
      <c r="Y583" s="92"/>
      <c r="Z583" s="92"/>
      <c r="AA583" s="92"/>
      <c r="AB583" s="92"/>
      <c r="AC583" s="92">
        <f t="shared" si="57"/>
        <v>6</v>
      </c>
      <c r="AD583" s="92">
        <f t="shared" si="58"/>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56"/>
        <v>0.14000000000000001</v>
      </c>
      <c r="W584" s="92"/>
      <c r="X584" s="92"/>
      <c r="Y584" s="92"/>
      <c r="Z584" s="92"/>
      <c r="AA584" s="92"/>
      <c r="AB584" s="92"/>
      <c r="AC584" s="92">
        <f t="shared" si="57"/>
        <v>6</v>
      </c>
      <c r="AD584" s="92">
        <f t="shared" si="58"/>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56"/>
        <v>0.1</v>
      </c>
      <c r="W585" s="92"/>
      <c r="X585" s="92"/>
      <c r="Y585" s="92"/>
      <c r="Z585" s="92"/>
      <c r="AA585" s="92"/>
      <c r="AB585" s="92"/>
      <c r="AC585" s="92">
        <f t="shared" si="57"/>
        <v>6</v>
      </c>
      <c r="AD585" s="92">
        <f t="shared" si="58"/>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56"/>
        <v>0.12</v>
      </c>
      <c r="W586" s="92"/>
      <c r="X586" s="92"/>
      <c r="Y586" s="92"/>
      <c r="Z586" s="92"/>
      <c r="AA586" s="92"/>
      <c r="AB586" s="92"/>
      <c r="AC586" s="92">
        <f t="shared" si="57"/>
        <v>6</v>
      </c>
      <c r="AD586" s="92">
        <f t="shared" si="58"/>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56"/>
        <v>0</v>
      </c>
      <c r="W587" s="92"/>
      <c r="X587" s="92"/>
      <c r="Y587" s="92"/>
      <c r="Z587" s="92"/>
      <c r="AA587" s="92"/>
      <c r="AB587" s="92"/>
      <c r="AC587" s="92">
        <f t="shared" si="57"/>
        <v>7</v>
      </c>
      <c r="AD587" s="92">
        <f t="shared" si="58"/>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56"/>
        <v>0.05</v>
      </c>
      <c r="W588" s="92"/>
      <c r="X588" s="92"/>
      <c r="Y588" s="92"/>
      <c r="Z588" s="92"/>
      <c r="AA588" s="92"/>
      <c r="AB588" s="92"/>
      <c r="AC588" s="92">
        <f t="shared" si="57"/>
        <v>7</v>
      </c>
      <c r="AD588" s="92">
        <f t="shared" si="58"/>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56"/>
        <v>7.0000000000000007E-2</v>
      </c>
      <c r="W589" s="92"/>
      <c r="X589" s="92"/>
      <c r="Y589" s="92"/>
      <c r="Z589" s="92"/>
      <c r="AA589" s="92"/>
      <c r="AB589" s="92"/>
      <c r="AC589" s="92">
        <f t="shared" si="57"/>
        <v>7</v>
      </c>
      <c r="AD589" s="92">
        <f t="shared" si="58"/>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56"/>
        <v>0.1</v>
      </c>
      <c r="W590" s="92"/>
      <c r="X590" s="92"/>
      <c r="Y590" s="92"/>
      <c r="Z590" s="92"/>
      <c r="AA590" s="92"/>
      <c r="AB590" s="92"/>
      <c r="AC590" s="92">
        <f t="shared" si="57"/>
        <v>7</v>
      </c>
      <c r="AD590" s="92">
        <f t="shared" si="58"/>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56"/>
        <v>0.1</v>
      </c>
      <c r="W591" s="92"/>
      <c r="X591" s="92"/>
      <c r="Y591" s="92"/>
      <c r="Z591" s="92"/>
      <c r="AA591" s="92"/>
      <c r="AB591" s="92"/>
      <c r="AC591" s="92">
        <f t="shared" si="57"/>
        <v>7</v>
      </c>
      <c r="AD591" s="92">
        <f t="shared" si="58"/>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9">V582</f>
        <v>0.12</v>
      </c>
      <c r="W592" s="92"/>
      <c r="X592" s="92"/>
      <c r="Y592" s="92"/>
      <c r="Z592" s="92"/>
      <c r="AA592" s="92"/>
      <c r="AB592" s="92"/>
      <c r="AC592" s="92">
        <f t="shared" ref="AC592:AC616" si="60">AC582+1</f>
        <v>7</v>
      </c>
      <c r="AD592" s="92">
        <f t="shared" ref="AD592:AD616" si="61">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9"/>
        <v>0.14000000000000001</v>
      </c>
      <c r="W593" s="92"/>
      <c r="X593" s="92"/>
      <c r="Y593" s="92"/>
      <c r="Z593" s="92"/>
      <c r="AA593" s="92"/>
      <c r="AB593" s="92"/>
      <c r="AC593" s="92">
        <f t="shared" si="60"/>
        <v>7</v>
      </c>
      <c r="AD593" s="92">
        <f t="shared" si="61"/>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9"/>
        <v>0.14000000000000001</v>
      </c>
      <c r="W594" s="92"/>
      <c r="X594" s="92"/>
      <c r="Y594" s="92"/>
      <c r="Z594" s="92"/>
      <c r="AA594" s="92"/>
      <c r="AB594" s="92"/>
      <c r="AC594" s="92">
        <f t="shared" si="60"/>
        <v>7</v>
      </c>
      <c r="AD594" s="92">
        <f t="shared" si="61"/>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9"/>
        <v>0.1</v>
      </c>
      <c r="W595" s="92"/>
      <c r="X595" s="92"/>
      <c r="Y595" s="92"/>
      <c r="Z595" s="92"/>
      <c r="AA595" s="92"/>
      <c r="AB595" s="92"/>
      <c r="AC595" s="92">
        <f t="shared" si="60"/>
        <v>7</v>
      </c>
      <c r="AD595" s="92">
        <f t="shared" si="61"/>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9"/>
        <v>0.12</v>
      </c>
      <c r="W596" s="92"/>
      <c r="X596" s="92"/>
      <c r="Y596" s="92"/>
      <c r="Z596" s="92"/>
      <c r="AA596" s="92"/>
      <c r="AB596" s="92"/>
      <c r="AC596" s="92">
        <f t="shared" si="60"/>
        <v>7</v>
      </c>
      <c r="AD596" s="92">
        <f t="shared" si="61"/>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9"/>
        <v>0</v>
      </c>
      <c r="W597" s="92"/>
      <c r="X597" s="92"/>
      <c r="Y597" s="92"/>
      <c r="Z597" s="92"/>
      <c r="AA597" s="92"/>
      <c r="AB597" s="92"/>
      <c r="AC597" s="92">
        <f t="shared" si="60"/>
        <v>8</v>
      </c>
      <c r="AD597" s="92">
        <f t="shared" si="61"/>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9"/>
        <v>0.05</v>
      </c>
      <c r="W598" s="92"/>
      <c r="X598" s="92"/>
      <c r="Y598" s="92"/>
      <c r="Z598" s="92"/>
      <c r="AA598" s="92"/>
      <c r="AB598" s="92"/>
      <c r="AC598" s="92">
        <f t="shared" si="60"/>
        <v>8</v>
      </c>
      <c r="AD598" s="92">
        <f t="shared" si="61"/>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9"/>
        <v>7.0000000000000007E-2</v>
      </c>
      <c r="W599" s="92"/>
      <c r="X599" s="92"/>
      <c r="Y599" s="92"/>
      <c r="Z599" s="92"/>
      <c r="AA599" s="92"/>
      <c r="AB599" s="92"/>
      <c r="AC599" s="92">
        <f t="shared" si="60"/>
        <v>8</v>
      </c>
      <c r="AD599" s="92">
        <f t="shared" si="61"/>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9"/>
        <v>0.1</v>
      </c>
      <c r="W600" s="92"/>
      <c r="X600" s="92"/>
      <c r="Y600" s="92"/>
      <c r="Z600" s="92"/>
      <c r="AA600" s="92"/>
      <c r="AB600" s="92"/>
      <c r="AC600" s="92">
        <f t="shared" si="60"/>
        <v>8</v>
      </c>
      <c r="AD600" s="92">
        <f t="shared" si="61"/>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9"/>
        <v>0.1</v>
      </c>
      <c r="W601" s="92"/>
      <c r="X601" s="92"/>
      <c r="Y601" s="92"/>
      <c r="Z601" s="92"/>
      <c r="AA601" s="92"/>
      <c r="AB601" s="92"/>
      <c r="AC601" s="92">
        <f t="shared" si="60"/>
        <v>8</v>
      </c>
      <c r="AD601" s="92">
        <f t="shared" si="61"/>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9"/>
        <v>0.12</v>
      </c>
      <c r="W602" s="92"/>
      <c r="X602" s="92"/>
      <c r="Y602" s="92"/>
      <c r="Z602" s="92"/>
      <c r="AA602" s="92"/>
      <c r="AB602" s="92"/>
      <c r="AC602" s="92">
        <f t="shared" si="60"/>
        <v>8</v>
      </c>
      <c r="AD602" s="92">
        <f t="shared" si="61"/>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9"/>
        <v>0.14000000000000001</v>
      </c>
      <c r="W603" s="92"/>
      <c r="X603" s="92"/>
      <c r="Y603" s="92"/>
      <c r="Z603" s="92"/>
      <c r="AA603" s="92"/>
      <c r="AB603" s="92"/>
      <c r="AC603" s="92">
        <f t="shared" si="60"/>
        <v>8</v>
      </c>
      <c r="AD603" s="92">
        <f t="shared" si="61"/>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9"/>
        <v>0.14000000000000001</v>
      </c>
      <c r="W604" s="92"/>
      <c r="X604" s="92"/>
      <c r="Y604" s="92"/>
      <c r="Z604" s="92"/>
      <c r="AA604" s="92"/>
      <c r="AB604" s="92"/>
      <c r="AC604" s="92">
        <f t="shared" si="60"/>
        <v>8</v>
      </c>
      <c r="AD604" s="92">
        <f t="shared" si="61"/>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9"/>
        <v>0.1</v>
      </c>
      <c r="W605" s="92"/>
      <c r="X605" s="92"/>
      <c r="Y605" s="92"/>
      <c r="Z605" s="92"/>
      <c r="AA605" s="92"/>
      <c r="AB605" s="92"/>
      <c r="AC605" s="92">
        <f t="shared" si="60"/>
        <v>8</v>
      </c>
      <c r="AD605" s="92">
        <f t="shared" si="61"/>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9"/>
        <v>0.12</v>
      </c>
      <c r="W606" s="92"/>
      <c r="X606" s="92"/>
      <c r="Y606" s="92"/>
      <c r="Z606" s="92"/>
      <c r="AA606" s="92"/>
      <c r="AB606" s="92"/>
      <c r="AC606" s="92">
        <f t="shared" si="60"/>
        <v>8</v>
      </c>
      <c r="AD606" s="92">
        <f t="shared" si="61"/>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9"/>
        <v>0</v>
      </c>
      <c r="W607" s="92"/>
      <c r="X607" s="92"/>
      <c r="Y607" s="92"/>
      <c r="Z607" s="92"/>
      <c r="AA607" s="92"/>
      <c r="AB607" s="92"/>
      <c r="AC607" s="92">
        <f t="shared" si="60"/>
        <v>9</v>
      </c>
      <c r="AD607" s="92">
        <f t="shared" si="61"/>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9"/>
        <v>0.05</v>
      </c>
      <c r="W608" s="92"/>
      <c r="X608" s="92"/>
      <c r="Y608" s="92"/>
      <c r="Z608" s="92"/>
      <c r="AA608" s="92"/>
      <c r="AB608" s="92"/>
      <c r="AC608" s="92">
        <f t="shared" si="60"/>
        <v>9</v>
      </c>
      <c r="AD608" s="92">
        <f t="shared" si="61"/>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9"/>
        <v>7.0000000000000007E-2</v>
      </c>
      <c r="W609" s="92"/>
      <c r="X609" s="92"/>
      <c r="Y609" s="92"/>
      <c r="Z609" s="92"/>
      <c r="AA609" s="92"/>
      <c r="AB609" s="92"/>
      <c r="AC609" s="92">
        <f t="shared" si="60"/>
        <v>9</v>
      </c>
      <c r="AD609" s="92">
        <f t="shared" si="61"/>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9"/>
        <v>0.1</v>
      </c>
      <c r="W610" s="92"/>
      <c r="X610" s="92"/>
      <c r="Y610" s="92"/>
      <c r="Z610" s="92"/>
      <c r="AA610" s="92"/>
      <c r="AB610" s="92"/>
      <c r="AC610" s="92">
        <f t="shared" si="60"/>
        <v>9</v>
      </c>
      <c r="AD610" s="92">
        <f t="shared" si="61"/>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9"/>
        <v>0.1</v>
      </c>
      <c r="W611" s="92"/>
      <c r="X611" s="92"/>
      <c r="Y611" s="92"/>
      <c r="Z611" s="92"/>
      <c r="AA611" s="92"/>
      <c r="AB611" s="92"/>
      <c r="AC611" s="92">
        <f t="shared" si="60"/>
        <v>9</v>
      </c>
      <c r="AD611" s="92">
        <f t="shared" si="61"/>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9"/>
        <v>0.12</v>
      </c>
      <c r="W612" s="92"/>
      <c r="X612" s="92"/>
      <c r="Y612" s="92"/>
      <c r="Z612" s="92"/>
      <c r="AA612" s="92"/>
      <c r="AB612" s="92"/>
      <c r="AC612" s="92">
        <f t="shared" si="60"/>
        <v>9</v>
      </c>
      <c r="AD612" s="92">
        <f t="shared" si="61"/>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9"/>
        <v>0.14000000000000001</v>
      </c>
      <c r="W613" s="92"/>
      <c r="X613" s="92"/>
      <c r="Y613" s="92"/>
      <c r="Z613" s="92"/>
      <c r="AA613" s="92"/>
      <c r="AB613" s="92"/>
      <c r="AC613" s="92">
        <f t="shared" si="60"/>
        <v>9</v>
      </c>
      <c r="AD613" s="92">
        <f t="shared" si="61"/>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9"/>
        <v>0.14000000000000001</v>
      </c>
      <c r="W614" s="92"/>
      <c r="X614" s="92"/>
      <c r="Y614" s="92"/>
      <c r="Z614" s="92"/>
      <c r="AA614" s="92"/>
      <c r="AB614" s="92"/>
      <c r="AC614" s="92">
        <f t="shared" si="60"/>
        <v>9</v>
      </c>
      <c r="AD614" s="92">
        <f t="shared" si="61"/>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9"/>
        <v>0.1</v>
      </c>
      <c r="W615" s="92"/>
      <c r="X615" s="92"/>
      <c r="Y615" s="92"/>
      <c r="Z615" s="92"/>
      <c r="AA615" s="92"/>
      <c r="AB615" s="92"/>
      <c r="AC615" s="92">
        <f t="shared" si="60"/>
        <v>9</v>
      </c>
      <c r="AD615" s="92">
        <f t="shared" si="61"/>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9"/>
        <v>0.12</v>
      </c>
      <c r="W616" s="92"/>
      <c r="X616" s="92"/>
      <c r="Y616" s="92"/>
      <c r="Z616" s="92"/>
      <c r="AA616" s="92"/>
      <c r="AB616" s="92"/>
      <c r="AC616" s="92">
        <f t="shared" si="60"/>
        <v>9</v>
      </c>
      <c r="AD616" s="92">
        <f t="shared" si="61"/>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62">K$145</f>
        <v>z0</v>
      </c>
      <c r="O630" s="23" t="str">
        <f t="shared" si="62"/>
        <v>z1</v>
      </c>
      <c r="P630" s="23" t="str">
        <f t="shared" si="62"/>
        <v>z2</v>
      </c>
      <c r="Q630" s="23" t="str">
        <f t="shared" si="62"/>
        <v>z3</v>
      </c>
      <c r="R630" s="23" t="str">
        <f t="shared" si="62"/>
        <v>z4</v>
      </c>
      <c r="S630" s="23" t="str">
        <f t="shared" si="62"/>
        <v>z5</v>
      </c>
      <c r="T630" s="23" t="str">
        <f t="shared" si="62"/>
        <v>z6</v>
      </c>
      <c r="U630" s="23" t="str">
        <f t="shared" si="62"/>
        <v>z7</v>
      </c>
      <c r="V630" s="23" t="str">
        <f t="shared" si="62"/>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0.47</v>
      </c>
      <c r="K653" s="113">
        <v>0.1</v>
      </c>
      <c r="L653" s="98">
        <v>300</v>
      </c>
      <c r="M653" s="86"/>
      <c r="N653" s="565">
        <f t="shared" ref="N653:N684" si="63">$J653+$K653/2</f>
        <v>0.52</v>
      </c>
      <c r="P653" s="565">
        <f t="shared" ref="P653:P684" si="64">$J653-$K653/2</f>
        <v>0.42</v>
      </c>
      <c r="S653" s="566">
        <f t="shared" ref="S653:S684" si="65">MAX($J517:$R517)+$T517</f>
        <v>0.61</v>
      </c>
      <c r="T653" s="566">
        <f t="shared" ref="T653:T684" si="66">MIN($J517:$R517)+$T517-INDEX(DigSpread,$AD653+1,1)</f>
        <v>0.61</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v>
      </c>
      <c r="K654" s="113">
        <v>0.1</v>
      </c>
      <c r="L654" s="98">
        <v>250</v>
      </c>
      <c r="M654" s="86"/>
      <c r="N654" s="565">
        <f t="shared" si="63"/>
        <v>0.65</v>
      </c>
      <c r="P654" s="565">
        <f t="shared" si="64"/>
        <v>0.54999999999999993</v>
      </c>
      <c r="S654" s="566">
        <f t="shared" si="65"/>
        <v>0.66800000000000004</v>
      </c>
      <c r="T654" s="566">
        <f t="shared" si="66"/>
        <v>0.61799999999999999</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0.61</v>
      </c>
      <c r="K655" s="113">
        <v>0.1</v>
      </c>
      <c r="L655" s="98">
        <v>250</v>
      </c>
      <c r="M655" s="86"/>
      <c r="N655" s="565">
        <f t="shared" si="63"/>
        <v>0.66</v>
      </c>
      <c r="P655" s="565">
        <f t="shared" si="64"/>
        <v>0.55999999999999994</v>
      </c>
      <c r="S655" s="566">
        <f t="shared" si="65"/>
        <v>0.67700000000000005</v>
      </c>
      <c r="T655" s="566">
        <f t="shared" si="66"/>
        <v>0.60699999999999998</v>
      </c>
      <c r="V655" s="97">
        <v>0.06</v>
      </c>
      <c r="AC655" s="87">
        <f t="shared" ref="AC655:AC662" si="67">AC654</f>
        <v>0</v>
      </c>
      <c r="AD655" s="87">
        <f t="shared" ref="AD655:AD662" si="68">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v>
      </c>
      <c r="K656" s="113">
        <v>0.1</v>
      </c>
      <c r="L656" s="98">
        <v>250</v>
      </c>
      <c r="M656" s="86"/>
      <c r="N656" s="565">
        <f t="shared" si="63"/>
        <v>0.65</v>
      </c>
      <c r="P656" s="565">
        <f t="shared" si="64"/>
        <v>0.54999999999999993</v>
      </c>
      <c r="S656" s="566">
        <f t="shared" si="65"/>
        <v>0.67400000000000004</v>
      </c>
      <c r="T656" s="566">
        <f t="shared" si="66"/>
        <v>0.57400000000000007</v>
      </c>
      <c r="V656" s="97">
        <v>0.06</v>
      </c>
      <c r="AC656" s="87">
        <f t="shared" si="67"/>
        <v>0</v>
      </c>
      <c r="AD656" s="87">
        <f t="shared" si="68"/>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v>
      </c>
      <c r="K657" s="113">
        <v>0.1</v>
      </c>
      <c r="L657" s="98">
        <v>2000</v>
      </c>
      <c r="M657" s="86"/>
      <c r="N657" s="565">
        <f>$J657+$K657/2</f>
        <v>0.65</v>
      </c>
      <c r="P657" s="565">
        <f t="shared" si="64"/>
        <v>0.54999999999999993</v>
      </c>
      <c r="S657" s="566">
        <f t="shared" si="65"/>
        <v>0.67</v>
      </c>
      <c r="T657" s="566">
        <f t="shared" si="66"/>
        <v>0.57000000000000006</v>
      </c>
      <c r="V657" s="97">
        <v>0.06</v>
      </c>
      <c r="AC657" s="87">
        <f t="shared" si="67"/>
        <v>0</v>
      </c>
      <c r="AD657" s="87">
        <f t="shared" si="68"/>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0.56999999999999995</v>
      </c>
      <c r="K658" s="113">
        <v>0.14000000000000001</v>
      </c>
      <c r="L658" s="98">
        <v>5000</v>
      </c>
      <c r="M658" s="86"/>
      <c r="N658" s="565">
        <f>$J658+$K658/2</f>
        <v>0.6399999999999999</v>
      </c>
      <c r="P658" s="565">
        <f t="shared" si="64"/>
        <v>0.49999999999999994</v>
      </c>
      <c r="S658" s="566">
        <f t="shared" si="65"/>
        <v>0.63500000000000001</v>
      </c>
      <c r="T658" s="566">
        <f t="shared" si="66"/>
        <v>0.51500000000000001</v>
      </c>
      <c r="V658" s="97">
        <v>0.06</v>
      </c>
      <c r="AC658" s="87">
        <f t="shared" si="67"/>
        <v>0</v>
      </c>
      <c r="AD658" s="87">
        <f t="shared" si="68"/>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0.54</v>
      </c>
      <c r="K659" s="113">
        <v>0.14000000000000001</v>
      </c>
      <c r="L659" s="98">
        <v>3000</v>
      </c>
      <c r="M659" s="86"/>
      <c r="N659" s="565">
        <f t="shared" si="63"/>
        <v>0.6100000000000001</v>
      </c>
      <c r="P659" s="565">
        <f t="shared" si="64"/>
        <v>0.47000000000000003</v>
      </c>
      <c r="S659" s="566">
        <f t="shared" si="65"/>
        <v>0.61</v>
      </c>
      <c r="T659" s="566">
        <f t="shared" si="66"/>
        <v>0.47</v>
      </c>
      <c r="V659" s="97">
        <v>0.06</v>
      </c>
      <c r="AC659" s="87">
        <f t="shared" si="67"/>
        <v>0</v>
      </c>
      <c r="AD659" s="87">
        <f t="shared" si="68"/>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1500</v>
      </c>
      <c r="M660" s="86"/>
      <c r="N660" s="565">
        <f t="shared" si="63"/>
        <v>0.60000000000000009</v>
      </c>
      <c r="P660" s="565">
        <f t="shared" si="64"/>
        <v>0.46</v>
      </c>
      <c r="S660" s="566">
        <f t="shared" si="65"/>
        <v>0.6</v>
      </c>
      <c r="T660" s="566">
        <f t="shared" si="66"/>
        <v>0.45999999999999996</v>
      </c>
      <c r="V660" s="97">
        <v>0.06</v>
      </c>
      <c r="AC660" s="87">
        <f t="shared" si="67"/>
        <v>0</v>
      </c>
      <c r="AD660" s="87">
        <f t="shared" si="68"/>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0.52</v>
      </c>
      <c r="K661" s="113">
        <v>0.14000000000000001</v>
      </c>
      <c r="L661" s="98">
        <v>1000</v>
      </c>
      <c r="M661" s="86"/>
      <c r="N661" s="565">
        <f t="shared" si="63"/>
        <v>0.59000000000000008</v>
      </c>
      <c r="P661" s="565">
        <f t="shared" si="64"/>
        <v>0.45</v>
      </c>
      <c r="S661" s="566">
        <f t="shared" si="65"/>
        <v>0.59</v>
      </c>
      <c r="T661" s="566">
        <f t="shared" si="66"/>
        <v>0.49</v>
      </c>
      <c r="V661" s="97">
        <v>0.06</v>
      </c>
      <c r="AC661" s="87">
        <f t="shared" si="67"/>
        <v>0</v>
      </c>
      <c r="AD661" s="87">
        <f t="shared" si="68"/>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0.52</v>
      </c>
      <c r="K662" s="113">
        <v>0.12</v>
      </c>
      <c r="L662" s="98">
        <v>750</v>
      </c>
      <c r="M662" s="86"/>
      <c r="N662" s="565">
        <f t="shared" si="63"/>
        <v>0.58000000000000007</v>
      </c>
      <c r="P662" s="565">
        <f t="shared" si="64"/>
        <v>0.46</v>
      </c>
      <c r="S662" s="566">
        <f t="shared" si="65"/>
        <v>0.57999999999999996</v>
      </c>
      <c r="T662" s="566">
        <f t="shared" si="66"/>
        <v>0.45999999999999996</v>
      </c>
      <c r="V662" s="131">
        <v>0.06</v>
      </c>
      <c r="AC662" s="87">
        <f t="shared" si="67"/>
        <v>0</v>
      </c>
      <c r="AD662" s="87">
        <f t="shared" si="68"/>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0.47</v>
      </c>
      <c r="K663" s="113">
        <f t="shared" ref="K663:L663" si="69">K653</f>
        <v>0.1</v>
      </c>
      <c r="L663" s="98">
        <f t="shared" si="69"/>
        <v>300</v>
      </c>
      <c r="M663" s="86"/>
      <c r="N663" s="247">
        <f t="shared" si="63"/>
        <v>0.52</v>
      </c>
      <c r="P663" s="247">
        <f t="shared" si="64"/>
        <v>0.42</v>
      </c>
      <c r="S663" s="566">
        <f t="shared" si="65"/>
        <v>0.68</v>
      </c>
      <c r="T663" s="566">
        <f t="shared" si="66"/>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4" si="70">J654</f>
        <v>0.6</v>
      </c>
      <c r="K664" s="113">
        <f t="shared" si="70"/>
        <v>0.1</v>
      </c>
      <c r="L664" s="98">
        <f t="shared" si="70"/>
        <v>250</v>
      </c>
      <c r="M664" s="86"/>
      <c r="N664" s="247">
        <f t="shared" si="63"/>
        <v>0.65</v>
      </c>
      <c r="P664" s="247">
        <f t="shared" si="64"/>
        <v>0.54999999999999993</v>
      </c>
      <c r="S664" s="566">
        <f t="shared" si="65"/>
        <v>0.68</v>
      </c>
      <c r="T664" s="566">
        <f t="shared" si="66"/>
        <v>0.63</v>
      </c>
      <c r="AC664" s="87">
        <f t="shared" ref="AC664:AC727" si="71">AC654+1</f>
        <v>1</v>
      </c>
      <c r="AD664" s="87">
        <f t="shared" ref="AD664:AD727" si="72">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ref="J665:L665" si="73">J655</f>
        <v>0.61</v>
      </c>
      <c r="K665" s="113">
        <f t="shared" si="73"/>
        <v>0.1</v>
      </c>
      <c r="L665" s="98">
        <f t="shared" si="73"/>
        <v>250</v>
      </c>
      <c r="M665" s="86"/>
      <c r="N665" s="247">
        <f t="shared" si="63"/>
        <v>0.66</v>
      </c>
      <c r="P665" s="247">
        <f t="shared" si="64"/>
        <v>0.55999999999999994</v>
      </c>
      <c r="S665" s="566">
        <f t="shared" si="65"/>
        <v>0.68</v>
      </c>
      <c r="T665" s="566">
        <f t="shared" si="66"/>
        <v>0.6100000000000001</v>
      </c>
      <c r="AC665" s="87">
        <f t="shared" si="71"/>
        <v>1</v>
      </c>
      <c r="AD665" s="87">
        <f t="shared" si="72"/>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ref="J666:L666" si="74">J656</f>
        <v>0.6</v>
      </c>
      <c r="K666" s="113">
        <f t="shared" si="74"/>
        <v>0.1</v>
      </c>
      <c r="L666" s="98">
        <f t="shared" si="74"/>
        <v>250</v>
      </c>
      <c r="M666" s="86"/>
      <c r="N666" s="247">
        <f t="shared" si="63"/>
        <v>0.65</v>
      </c>
      <c r="P666" s="247">
        <f t="shared" si="64"/>
        <v>0.54999999999999993</v>
      </c>
      <c r="S666" s="566">
        <f t="shared" si="65"/>
        <v>0.70000000000000007</v>
      </c>
      <c r="T666" s="566">
        <f t="shared" si="66"/>
        <v>0.58000000000000007</v>
      </c>
      <c r="AC666" s="87">
        <f t="shared" si="71"/>
        <v>1</v>
      </c>
      <c r="AD666" s="87">
        <f t="shared" si="72"/>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ref="J667:L667" si="75">J657</f>
        <v>0.6</v>
      </c>
      <c r="K667" s="113">
        <f t="shared" si="75"/>
        <v>0.1</v>
      </c>
      <c r="L667" s="98">
        <f t="shared" si="75"/>
        <v>2000</v>
      </c>
      <c r="M667" s="86"/>
      <c r="N667" s="247">
        <f t="shared" si="63"/>
        <v>0.65</v>
      </c>
      <c r="P667" s="247">
        <f t="shared" si="64"/>
        <v>0.54999999999999993</v>
      </c>
      <c r="S667" s="566">
        <f t="shared" si="65"/>
        <v>0.73</v>
      </c>
      <c r="T667" s="566">
        <f t="shared" si="66"/>
        <v>0.6</v>
      </c>
      <c r="AC667" s="87">
        <f t="shared" si="71"/>
        <v>1</v>
      </c>
      <c r="AD667" s="87">
        <f t="shared" si="72"/>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v>
      </c>
      <c r="K668" s="113">
        <f t="shared" ref="K668:L668" si="76">K667</f>
        <v>0.1</v>
      </c>
      <c r="L668" s="98">
        <f t="shared" si="76"/>
        <v>2000</v>
      </c>
      <c r="M668" s="86"/>
      <c r="N668" s="247">
        <f t="shared" si="63"/>
        <v>0.65</v>
      </c>
      <c r="P668" s="247">
        <f t="shared" si="64"/>
        <v>0.54999999999999993</v>
      </c>
      <c r="S668" s="566">
        <f t="shared" si="65"/>
        <v>0.73</v>
      </c>
      <c r="T668" s="566">
        <f t="shared" si="66"/>
        <v>0.57999999999999996</v>
      </c>
      <c r="AC668" s="87">
        <f t="shared" si="71"/>
        <v>1</v>
      </c>
      <c r="AD668" s="87">
        <f t="shared" si="72"/>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0.55499999999999994</v>
      </c>
      <c r="K669" s="113">
        <f t="shared" ref="K669:L669" si="77">AVERAGE(K658:K659)</f>
        <v>0.14000000000000001</v>
      </c>
      <c r="L669" s="98">
        <f t="shared" si="77"/>
        <v>4000</v>
      </c>
      <c r="M669" s="86"/>
      <c r="N669" s="247">
        <f t="shared" si="63"/>
        <v>0.625</v>
      </c>
      <c r="P669" s="247">
        <f t="shared" si="64"/>
        <v>0.48499999999999993</v>
      </c>
      <c r="S669" s="566">
        <f t="shared" si="65"/>
        <v>0.55999999999999994</v>
      </c>
      <c r="T669" s="566">
        <f t="shared" si="66"/>
        <v>0.41999999999999993</v>
      </c>
      <c r="AC669" s="87">
        <f t="shared" si="71"/>
        <v>1</v>
      </c>
      <c r="AD669" s="87">
        <f t="shared" si="72"/>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0" si="78">J660</f>
        <v>0.53</v>
      </c>
      <c r="K670" s="113">
        <f t="shared" si="78"/>
        <v>0.14000000000000001</v>
      </c>
      <c r="L670" s="98">
        <f t="shared" si="78"/>
        <v>1500</v>
      </c>
      <c r="M670" s="86"/>
      <c r="N670" s="247">
        <f t="shared" si="63"/>
        <v>0.60000000000000009</v>
      </c>
      <c r="P670" s="247">
        <f t="shared" si="64"/>
        <v>0.46</v>
      </c>
      <c r="S670" s="566">
        <f t="shared" si="65"/>
        <v>0.54999999999999993</v>
      </c>
      <c r="T670" s="566">
        <f t="shared" si="66"/>
        <v>0.40999999999999992</v>
      </c>
      <c r="AC670" s="87">
        <f t="shared" si="71"/>
        <v>1</v>
      </c>
      <c r="AD670" s="87">
        <f t="shared" si="72"/>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ref="J671:L671" si="79">J661</f>
        <v>0.52</v>
      </c>
      <c r="K671" s="113">
        <f t="shared" si="79"/>
        <v>0.14000000000000001</v>
      </c>
      <c r="L671" s="98">
        <f t="shared" si="79"/>
        <v>1000</v>
      </c>
      <c r="M671" s="86"/>
      <c r="N671" s="247">
        <f t="shared" si="63"/>
        <v>0.59000000000000008</v>
      </c>
      <c r="P671" s="247">
        <f t="shared" si="64"/>
        <v>0.45</v>
      </c>
      <c r="S671" s="566">
        <f t="shared" si="65"/>
        <v>0.53</v>
      </c>
      <c r="T671" s="566">
        <f t="shared" si="66"/>
        <v>0.43000000000000005</v>
      </c>
      <c r="AC671" s="87">
        <f t="shared" si="71"/>
        <v>1</v>
      </c>
      <c r="AD671" s="87">
        <f t="shared" si="72"/>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ref="J672:L672" si="80">J662</f>
        <v>0.52</v>
      </c>
      <c r="K672" s="113">
        <f t="shared" si="80"/>
        <v>0.12</v>
      </c>
      <c r="L672" s="98">
        <f t="shared" si="80"/>
        <v>750</v>
      </c>
      <c r="M672" s="86"/>
      <c r="N672" s="247">
        <f t="shared" si="63"/>
        <v>0.58000000000000007</v>
      </c>
      <c r="P672" s="247">
        <f t="shared" si="64"/>
        <v>0.46</v>
      </c>
      <c r="S672" s="566">
        <f t="shared" si="65"/>
        <v>0.5</v>
      </c>
      <c r="T672" s="566">
        <f t="shared" si="66"/>
        <v>0.38</v>
      </c>
      <c r="AC672" s="87">
        <f t="shared" si="71"/>
        <v>1</v>
      </c>
      <c r="AD672" s="87">
        <f t="shared" si="72"/>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0.47</v>
      </c>
      <c r="K673" s="113">
        <f t="shared" ref="K673:L673" si="81">K663</f>
        <v>0.1</v>
      </c>
      <c r="L673" s="98">
        <f t="shared" si="81"/>
        <v>300</v>
      </c>
      <c r="M673" s="86"/>
      <c r="N673" s="247">
        <f t="shared" si="63"/>
        <v>0.52</v>
      </c>
      <c r="P673" s="247">
        <f t="shared" si="64"/>
        <v>0.42</v>
      </c>
      <c r="S673" s="566">
        <f t="shared" si="65"/>
        <v>0.68</v>
      </c>
      <c r="T673" s="566">
        <f t="shared" si="66"/>
        <v>0.68</v>
      </c>
      <c r="AC673" s="87">
        <f t="shared" si="71"/>
        <v>2</v>
      </c>
      <c r="AD673" s="87">
        <f t="shared" si="72"/>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4" si="82">J664</f>
        <v>0.6</v>
      </c>
      <c r="K674" s="113">
        <f t="shared" si="82"/>
        <v>0.1</v>
      </c>
      <c r="L674" s="98">
        <f t="shared" si="82"/>
        <v>250</v>
      </c>
      <c r="M674" s="86"/>
      <c r="N674" s="247">
        <f t="shared" si="63"/>
        <v>0.65</v>
      </c>
      <c r="P674" s="247">
        <f t="shared" si="64"/>
        <v>0.54999999999999993</v>
      </c>
      <c r="S674" s="566">
        <f t="shared" si="65"/>
        <v>0.68</v>
      </c>
      <c r="T674" s="566">
        <f t="shared" si="66"/>
        <v>0.63</v>
      </c>
      <c r="AC674" s="87">
        <f t="shared" si="71"/>
        <v>2</v>
      </c>
      <c r="AD674" s="87">
        <f t="shared" si="72"/>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ref="J675:L675" si="83">J665</f>
        <v>0.61</v>
      </c>
      <c r="K675" s="113">
        <f t="shared" si="83"/>
        <v>0.1</v>
      </c>
      <c r="L675" s="98">
        <f t="shared" si="83"/>
        <v>250</v>
      </c>
      <c r="M675" s="86"/>
      <c r="N675" s="247">
        <f t="shared" si="63"/>
        <v>0.66</v>
      </c>
      <c r="P675" s="247">
        <f t="shared" si="64"/>
        <v>0.55999999999999994</v>
      </c>
      <c r="S675" s="566">
        <f t="shared" si="65"/>
        <v>0.68</v>
      </c>
      <c r="T675" s="566">
        <f t="shared" si="66"/>
        <v>0.6100000000000001</v>
      </c>
      <c r="AC675" s="87">
        <f t="shared" si="71"/>
        <v>2</v>
      </c>
      <c r="AD675" s="87">
        <f t="shared" si="72"/>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ref="J676:L676" si="84">J666</f>
        <v>0.6</v>
      </c>
      <c r="K676" s="113">
        <f t="shared" si="84"/>
        <v>0.1</v>
      </c>
      <c r="L676" s="98">
        <f t="shared" si="84"/>
        <v>250</v>
      </c>
      <c r="M676" s="86"/>
      <c r="N676" s="247">
        <f t="shared" si="63"/>
        <v>0.65</v>
      </c>
      <c r="P676" s="247">
        <f t="shared" si="64"/>
        <v>0.54999999999999993</v>
      </c>
      <c r="S676" s="566">
        <f t="shared" si="65"/>
        <v>0.70000000000000007</v>
      </c>
      <c r="T676" s="566">
        <f t="shared" si="66"/>
        <v>0.58000000000000007</v>
      </c>
      <c r="AC676" s="87">
        <f t="shared" si="71"/>
        <v>2</v>
      </c>
      <c r="AD676" s="87">
        <f t="shared" si="72"/>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ref="J677:L677" si="85">J667</f>
        <v>0.6</v>
      </c>
      <c r="K677" s="113">
        <f t="shared" si="85"/>
        <v>0.1</v>
      </c>
      <c r="L677" s="98">
        <f t="shared" si="85"/>
        <v>2000</v>
      </c>
      <c r="M677" s="86"/>
      <c r="N677" s="247">
        <f t="shared" si="63"/>
        <v>0.65</v>
      </c>
      <c r="P677" s="247">
        <f t="shared" si="64"/>
        <v>0.54999999999999993</v>
      </c>
      <c r="S677" s="566">
        <f t="shared" si="65"/>
        <v>0.74</v>
      </c>
      <c r="T677" s="566">
        <f t="shared" si="66"/>
        <v>0.61</v>
      </c>
      <c r="AC677" s="87">
        <f t="shared" si="71"/>
        <v>2</v>
      </c>
      <c r="AD677" s="87">
        <f t="shared" si="72"/>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v>
      </c>
      <c r="K678" s="113">
        <f t="shared" ref="K678" si="86">K677</f>
        <v>0.1</v>
      </c>
      <c r="L678" s="98">
        <f t="shared" ref="L678" si="87">L677</f>
        <v>2000</v>
      </c>
      <c r="M678" s="86"/>
      <c r="N678" s="247">
        <f t="shared" si="63"/>
        <v>0.65</v>
      </c>
      <c r="P678" s="247">
        <f t="shared" si="64"/>
        <v>0.54999999999999993</v>
      </c>
      <c r="S678" s="566">
        <f t="shared" si="65"/>
        <v>0.74</v>
      </c>
      <c r="T678" s="566">
        <f t="shared" si="66"/>
        <v>0.59</v>
      </c>
      <c r="AC678" s="87">
        <f t="shared" si="71"/>
        <v>2</v>
      </c>
      <c r="AD678" s="87">
        <f t="shared" si="72"/>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0.5774999999999999</v>
      </c>
      <c r="K679" s="113">
        <f t="shared" ref="K679:L679" si="88">AVERAGE(K668:K669)</f>
        <v>0.12000000000000001</v>
      </c>
      <c r="L679" s="98">
        <f t="shared" si="88"/>
        <v>3000</v>
      </c>
      <c r="M679" s="86"/>
      <c r="N679" s="247">
        <f t="shared" si="63"/>
        <v>0.63749999999999996</v>
      </c>
      <c r="P679" s="247">
        <f t="shared" si="64"/>
        <v>0.51749999999999985</v>
      </c>
      <c r="S679" s="566">
        <f t="shared" si="65"/>
        <v>0.55999999999999994</v>
      </c>
      <c r="T679" s="566">
        <f t="shared" si="66"/>
        <v>0.41999999999999993</v>
      </c>
      <c r="AC679" s="87">
        <f t="shared" si="71"/>
        <v>2</v>
      </c>
      <c r="AD679" s="87">
        <f t="shared" si="72"/>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0" si="89">J670</f>
        <v>0.53</v>
      </c>
      <c r="K680" s="113">
        <f t="shared" si="89"/>
        <v>0.14000000000000001</v>
      </c>
      <c r="L680" s="98">
        <f t="shared" si="89"/>
        <v>1500</v>
      </c>
      <c r="M680" s="86"/>
      <c r="N680" s="247">
        <f t="shared" si="63"/>
        <v>0.60000000000000009</v>
      </c>
      <c r="P680" s="247">
        <f t="shared" si="64"/>
        <v>0.46</v>
      </c>
      <c r="S680" s="566">
        <f t="shared" si="65"/>
        <v>0.54999999999999993</v>
      </c>
      <c r="T680" s="566">
        <f t="shared" si="66"/>
        <v>0.40999999999999992</v>
      </c>
      <c r="AC680" s="87">
        <f t="shared" si="71"/>
        <v>2</v>
      </c>
      <c r="AD680" s="87">
        <f t="shared" si="72"/>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ref="J681:L681" si="90">J671</f>
        <v>0.52</v>
      </c>
      <c r="K681" s="113">
        <f t="shared" si="90"/>
        <v>0.14000000000000001</v>
      </c>
      <c r="L681" s="98">
        <f t="shared" si="90"/>
        <v>1000</v>
      </c>
      <c r="M681" s="86"/>
      <c r="N681" s="247">
        <f t="shared" si="63"/>
        <v>0.59000000000000008</v>
      </c>
      <c r="P681" s="247">
        <f t="shared" si="64"/>
        <v>0.45</v>
      </c>
      <c r="S681" s="566">
        <f t="shared" si="65"/>
        <v>0.53</v>
      </c>
      <c r="T681" s="566">
        <f t="shared" si="66"/>
        <v>0.43000000000000005</v>
      </c>
      <c r="AC681" s="87">
        <f t="shared" si="71"/>
        <v>2</v>
      </c>
      <c r="AD681" s="87">
        <f t="shared" si="72"/>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ref="J682:L682" si="91">J672</f>
        <v>0.52</v>
      </c>
      <c r="K682" s="113">
        <f t="shared" si="91"/>
        <v>0.12</v>
      </c>
      <c r="L682" s="98">
        <f t="shared" si="91"/>
        <v>750</v>
      </c>
      <c r="M682" s="86"/>
      <c r="N682" s="247">
        <f t="shared" si="63"/>
        <v>0.58000000000000007</v>
      </c>
      <c r="P682" s="247">
        <f t="shared" si="64"/>
        <v>0.46</v>
      </c>
      <c r="S682" s="566">
        <f t="shared" si="65"/>
        <v>0.5</v>
      </c>
      <c r="T682" s="566">
        <f t="shared" si="66"/>
        <v>0.38</v>
      </c>
      <c r="AC682" s="87">
        <f t="shared" si="71"/>
        <v>2</v>
      </c>
      <c r="AD682" s="87">
        <f t="shared" si="72"/>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0.47</v>
      </c>
      <c r="K683" s="113">
        <f t="shared" ref="K683:L683" si="92">K673</f>
        <v>0.1</v>
      </c>
      <c r="L683" s="98">
        <f t="shared" si="92"/>
        <v>300</v>
      </c>
      <c r="M683" s="86"/>
      <c r="N683" s="247">
        <f t="shared" si="63"/>
        <v>0.52</v>
      </c>
      <c r="P683" s="247">
        <f t="shared" si="64"/>
        <v>0.42</v>
      </c>
      <c r="S683" s="566">
        <f t="shared" si="65"/>
        <v>0.68</v>
      </c>
      <c r="T683" s="566">
        <f t="shared" si="66"/>
        <v>0.68</v>
      </c>
      <c r="AC683" s="87">
        <f t="shared" si="71"/>
        <v>3</v>
      </c>
      <c r="AD683" s="87">
        <f t="shared" si="72"/>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4" si="93">J674</f>
        <v>0.6</v>
      </c>
      <c r="K684" s="113">
        <f t="shared" si="93"/>
        <v>0.1</v>
      </c>
      <c r="L684" s="98">
        <f t="shared" si="93"/>
        <v>250</v>
      </c>
      <c r="M684" s="86"/>
      <c r="N684" s="247">
        <f t="shared" si="63"/>
        <v>0.65</v>
      </c>
      <c r="P684" s="247">
        <f t="shared" si="64"/>
        <v>0.54999999999999993</v>
      </c>
      <c r="S684" s="566">
        <f t="shared" si="65"/>
        <v>0.68</v>
      </c>
      <c r="T684" s="566">
        <f t="shared" si="66"/>
        <v>0.63</v>
      </c>
      <c r="AC684" s="87">
        <f t="shared" si="71"/>
        <v>3</v>
      </c>
      <c r="AD684" s="87">
        <f t="shared" si="72"/>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ref="J685:L685" si="94">J675</f>
        <v>0.61</v>
      </c>
      <c r="K685" s="113">
        <f t="shared" si="94"/>
        <v>0.1</v>
      </c>
      <c r="L685" s="98">
        <f t="shared" si="94"/>
        <v>250</v>
      </c>
      <c r="M685" s="86"/>
      <c r="N685" s="247">
        <f t="shared" ref="N685:N716" si="95">$J685+$K685/2</f>
        <v>0.66</v>
      </c>
      <c r="P685" s="247">
        <f t="shared" ref="P685:P716" si="96">$J685-$K685/2</f>
        <v>0.55999999999999994</v>
      </c>
      <c r="S685" s="566">
        <f t="shared" ref="S685:S716" si="97">MAX($J549:$R549)+$T549</f>
        <v>0.68</v>
      </c>
      <c r="T685" s="566">
        <f t="shared" ref="T685:T716" si="98">MIN($J549:$R549)+$T549-INDEX(DigSpread,$AD685+1,1)</f>
        <v>0.6100000000000001</v>
      </c>
      <c r="AC685" s="87">
        <f t="shared" si="71"/>
        <v>3</v>
      </c>
      <c r="AD685" s="87">
        <f t="shared" si="72"/>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ref="J686:L686" si="99">J676</f>
        <v>0.6</v>
      </c>
      <c r="K686" s="113">
        <f t="shared" si="99"/>
        <v>0.1</v>
      </c>
      <c r="L686" s="98">
        <f t="shared" si="99"/>
        <v>250</v>
      </c>
      <c r="M686" s="86"/>
      <c r="N686" s="247">
        <f t="shared" si="95"/>
        <v>0.65</v>
      </c>
      <c r="P686" s="247">
        <f t="shared" si="96"/>
        <v>0.54999999999999993</v>
      </c>
      <c r="S686" s="566">
        <f t="shared" si="97"/>
        <v>0.70000000000000007</v>
      </c>
      <c r="T686" s="566">
        <f t="shared" si="98"/>
        <v>0.58000000000000007</v>
      </c>
      <c r="AC686" s="87">
        <f t="shared" si="71"/>
        <v>3</v>
      </c>
      <c r="AD686" s="87">
        <f t="shared" si="72"/>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ref="J687:L687" si="100">J677</f>
        <v>0.6</v>
      </c>
      <c r="K687" s="113">
        <f t="shared" si="100"/>
        <v>0.1</v>
      </c>
      <c r="L687" s="98">
        <f t="shared" si="100"/>
        <v>2000</v>
      </c>
      <c r="M687" s="86"/>
      <c r="N687" s="247">
        <f t="shared" si="95"/>
        <v>0.65</v>
      </c>
      <c r="P687" s="247">
        <f t="shared" si="96"/>
        <v>0.54999999999999993</v>
      </c>
      <c r="S687" s="566">
        <f t="shared" si="97"/>
        <v>0.72</v>
      </c>
      <c r="T687" s="566">
        <f t="shared" si="98"/>
        <v>0.59</v>
      </c>
      <c r="AC687" s="87">
        <f t="shared" si="71"/>
        <v>3</v>
      </c>
      <c r="AD687" s="87">
        <f t="shared" si="72"/>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v>
      </c>
      <c r="K688" s="113">
        <f t="shared" ref="K688" si="101">K687</f>
        <v>0.1</v>
      </c>
      <c r="L688" s="98">
        <f t="shared" ref="L688" si="102">L687</f>
        <v>2000</v>
      </c>
      <c r="M688" s="86"/>
      <c r="N688" s="247">
        <f t="shared" si="95"/>
        <v>0.65</v>
      </c>
      <c r="P688" s="247">
        <f t="shared" si="96"/>
        <v>0.54999999999999993</v>
      </c>
      <c r="S688" s="566">
        <f t="shared" si="97"/>
        <v>0.72</v>
      </c>
      <c r="T688" s="566">
        <f t="shared" si="98"/>
        <v>0.56999999999999995</v>
      </c>
      <c r="AC688" s="87">
        <f t="shared" si="71"/>
        <v>3</v>
      </c>
      <c r="AD688" s="87">
        <f t="shared" si="72"/>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0.58874999999999988</v>
      </c>
      <c r="K689" s="113">
        <f t="shared" ref="K689:L689" si="103">AVERAGE(K678:K679)</f>
        <v>0.11000000000000001</v>
      </c>
      <c r="L689" s="98">
        <f t="shared" si="103"/>
        <v>2500</v>
      </c>
      <c r="M689" s="86"/>
      <c r="N689" s="247">
        <f t="shared" si="95"/>
        <v>0.64374999999999993</v>
      </c>
      <c r="P689" s="247">
        <f t="shared" si="96"/>
        <v>0.53374999999999984</v>
      </c>
      <c r="S689" s="566">
        <f t="shared" si="97"/>
        <v>0.55999999999999994</v>
      </c>
      <c r="T689" s="566">
        <f t="shared" si="98"/>
        <v>0.41999999999999993</v>
      </c>
      <c r="AC689" s="87">
        <f t="shared" si="71"/>
        <v>3</v>
      </c>
      <c r="AD689" s="87">
        <f t="shared" si="72"/>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0" si="104">J680</f>
        <v>0.53</v>
      </c>
      <c r="K690" s="113">
        <f t="shared" si="104"/>
        <v>0.14000000000000001</v>
      </c>
      <c r="L690" s="98">
        <f t="shared" si="104"/>
        <v>1500</v>
      </c>
      <c r="M690" s="86"/>
      <c r="N690" s="247">
        <f t="shared" si="95"/>
        <v>0.60000000000000009</v>
      </c>
      <c r="P690" s="247">
        <f t="shared" si="96"/>
        <v>0.46</v>
      </c>
      <c r="S690" s="566">
        <f t="shared" si="97"/>
        <v>0.54999999999999993</v>
      </c>
      <c r="T690" s="566">
        <f t="shared" si="98"/>
        <v>0.40999999999999992</v>
      </c>
      <c r="AC690" s="87">
        <f t="shared" si="71"/>
        <v>3</v>
      </c>
      <c r="AD690" s="87">
        <f t="shared" si="72"/>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ref="J691:L691" si="105">J681</f>
        <v>0.52</v>
      </c>
      <c r="K691" s="113">
        <f t="shared" si="105"/>
        <v>0.14000000000000001</v>
      </c>
      <c r="L691" s="98">
        <f t="shared" si="105"/>
        <v>1000</v>
      </c>
      <c r="M691" s="86"/>
      <c r="N691" s="247">
        <f t="shared" si="95"/>
        <v>0.59000000000000008</v>
      </c>
      <c r="P691" s="247">
        <f t="shared" si="96"/>
        <v>0.45</v>
      </c>
      <c r="S691" s="566">
        <f t="shared" si="97"/>
        <v>0.53</v>
      </c>
      <c r="T691" s="566">
        <f t="shared" si="98"/>
        <v>0.43000000000000005</v>
      </c>
      <c r="AC691" s="87">
        <f t="shared" si="71"/>
        <v>3</v>
      </c>
      <c r="AD691" s="87">
        <f t="shared" si="72"/>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ref="J692:L692" si="106">J682</f>
        <v>0.52</v>
      </c>
      <c r="K692" s="113">
        <f t="shared" si="106"/>
        <v>0.12</v>
      </c>
      <c r="L692" s="98">
        <f t="shared" si="106"/>
        <v>750</v>
      </c>
      <c r="M692" s="86"/>
      <c r="N692" s="247">
        <f t="shared" si="95"/>
        <v>0.58000000000000007</v>
      </c>
      <c r="P692" s="247">
        <f t="shared" si="96"/>
        <v>0.46</v>
      </c>
      <c r="S692" s="566">
        <f t="shared" si="97"/>
        <v>0.5</v>
      </c>
      <c r="T692" s="566">
        <f t="shared" si="98"/>
        <v>0.38</v>
      </c>
      <c r="AC692" s="87">
        <f t="shared" si="71"/>
        <v>3</v>
      </c>
      <c r="AD692" s="87">
        <f t="shared" si="72"/>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0.47</v>
      </c>
      <c r="K693" s="113">
        <f t="shared" ref="K693:L693" si="107">K683</f>
        <v>0.1</v>
      </c>
      <c r="L693" s="98">
        <f t="shared" si="107"/>
        <v>300</v>
      </c>
      <c r="M693" s="86"/>
      <c r="N693" s="247">
        <f t="shared" si="95"/>
        <v>0.52</v>
      </c>
      <c r="P693" s="247">
        <f t="shared" si="96"/>
        <v>0.42</v>
      </c>
      <c r="S693" s="566">
        <f t="shared" si="97"/>
        <v>0.68</v>
      </c>
      <c r="T693" s="566">
        <f t="shared" si="98"/>
        <v>0.68</v>
      </c>
      <c r="AC693" s="87">
        <f t="shared" si="71"/>
        <v>4</v>
      </c>
      <c r="AD693" s="87">
        <f t="shared" si="72"/>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4" si="108">J684</f>
        <v>0.6</v>
      </c>
      <c r="K694" s="113">
        <f t="shared" si="108"/>
        <v>0.1</v>
      </c>
      <c r="L694" s="98">
        <f t="shared" si="108"/>
        <v>250</v>
      </c>
      <c r="M694" s="86"/>
      <c r="N694" s="247">
        <f t="shared" si="95"/>
        <v>0.65</v>
      </c>
      <c r="P694" s="247">
        <f t="shared" si="96"/>
        <v>0.54999999999999993</v>
      </c>
      <c r="S694" s="566">
        <f t="shared" si="97"/>
        <v>0.68</v>
      </c>
      <c r="T694" s="566">
        <f t="shared" si="98"/>
        <v>0.63</v>
      </c>
      <c r="AC694" s="87">
        <f t="shared" si="71"/>
        <v>4</v>
      </c>
      <c r="AD694" s="87">
        <f t="shared" si="72"/>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ref="J695:L695" si="109">J685</f>
        <v>0.61</v>
      </c>
      <c r="K695" s="113">
        <f t="shared" si="109"/>
        <v>0.1</v>
      </c>
      <c r="L695" s="98">
        <f t="shared" si="109"/>
        <v>250</v>
      </c>
      <c r="M695" s="86"/>
      <c r="N695" s="247">
        <f t="shared" si="95"/>
        <v>0.66</v>
      </c>
      <c r="P695" s="247">
        <f t="shared" si="96"/>
        <v>0.55999999999999994</v>
      </c>
      <c r="S695" s="566">
        <f t="shared" si="97"/>
        <v>0.68</v>
      </c>
      <c r="T695" s="566">
        <f t="shared" si="98"/>
        <v>0.6100000000000001</v>
      </c>
      <c r="AC695" s="87">
        <f t="shared" si="71"/>
        <v>4</v>
      </c>
      <c r="AD695" s="87">
        <f t="shared" si="72"/>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ref="J696:L696" si="110">J686</f>
        <v>0.6</v>
      </c>
      <c r="K696" s="113">
        <f t="shared" si="110"/>
        <v>0.1</v>
      </c>
      <c r="L696" s="98">
        <f t="shared" si="110"/>
        <v>250</v>
      </c>
      <c r="M696" s="86"/>
      <c r="N696" s="247">
        <f t="shared" si="95"/>
        <v>0.65</v>
      </c>
      <c r="P696" s="247">
        <f t="shared" si="96"/>
        <v>0.54999999999999993</v>
      </c>
      <c r="S696" s="566">
        <f t="shared" si="97"/>
        <v>0.70000000000000007</v>
      </c>
      <c r="T696" s="566">
        <f t="shared" si="98"/>
        <v>0.58000000000000007</v>
      </c>
      <c r="AC696" s="87">
        <f t="shared" si="71"/>
        <v>4</v>
      </c>
      <c r="AD696" s="87">
        <f t="shared" si="72"/>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ref="J697:L697" si="111">J687</f>
        <v>0.6</v>
      </c>
      <c r="K697" s="113">
        <f t="shared" si="111"/>
        <v>0.1</v>
      </c>
      <c r="L697" s="98">
        <f t="shared" si="111"/>
        <v>2000</v>
      </c>
      <c r="M697" s="86"/>
      <c r="N697" s="247">
        <f t="shared" si="95"/>
        <v>0.65</v>
      </c>
      <c r="P697" s="247">
        <f t="shared" si="96"/>
        <v>0.54999999999999993</v>
      </c>
      <c r="S697" s="566">
        <f t="shared" si="97"/>
        <v>0.73</v>
      </c>
      <c r="T697" s="566">
        <f t="shared" si="98"/>
        <v>0.6</v>
      </c>
      <c r="AC697" s="87">
        <f t="shared" si="71"/>
        <v>4</v>
      </c>
      <c r="AD697" s="87">
        <f t="shared" si="72"/>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v>
      </c>
      <c r="K698" s="113">
        <f t="shared" ref="K698" si="112">K697</f>
        <v>0.1</v>
      </c>
      <c r="L698" s="98">
        <f t="shared" ref="L698" si="113">L697</f>
        <v>2000</v>
      </c>
      <c r="M698" s="86"/>
      <c r="N698" s="247">
        <f t="shared" si="95"/>
        <v>0.65</v>
      </c>
      <c r="P698" s="247">
        <f t="shared" si="96"/>
        <v>0.54999999999999993</v>
      </c>
      <c r="S698" s="566">
        <f t="shared" si="97"/>
        <v>0.73</v>
      </c>
      <c r="T698" s="566">
        <f t="shared" si="98"/>
        <v>0.57999999999999996</v>
      </c>
      <c r="AC698" s="87">
        <f t="shared" si="71"/>
        <v>4</v>
      </c>
      <c r="AD698" s="87">
        <f t="shared" si="72"/>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0.59437499999999988</v>
      </c>
      <c r="K699" s="113">
        <f t="shared" ref="K699:L699" si="114">AVERAGE(K688:K689)</f>
        <v>0.10500000000000001</v>
      </c>
      <c r="L699" s="98">
        <f t="shared" si="114"/>
        <v>2250</v>
      </c>
      <c r="M699" s="86"/>
      <c r="N699" s="247">
        <f t="shared" si="95"/>
        <v>0.64687499999999987</v>
      </c>
      <c r="P699" s="247">
        <f t="shared" si="96"/>
        <v>0.54187499999999988</v>
      </c>
      <c r="S699" s="566">
        <f t="shared" si="97"/>
        <v>0.55999999999999994</v>
      </c>
      <c r="T699" s="566">
        <f t="shared" si="98"/>
        <v>0.41999999999999993</v>
      </c>
      <c r="AC699" s="87">
        <f t="shared" si="71"/>
        <v>4</v>
      </c>
      <c r="AD699" s="87">
        <f t="shared" si="72"/>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0" si="115">J690</f>
        <v>0.53</v>
      </c>
      <c r="K700" s="113">
        <f t="shared" si="115"/>
        <v>0.14000000000000001</v>
      </c>
      <c r="L700" s="98">
        <f t="shared" si="115"/>
        <v>1500</v>
      </c>
      <c r="M700" s="86"/>
      <c r="N700" s="247">
        <f t="shared" si="95"/>
        <v>0.60000000000000009</v>
      </c>
      <c r="P700" s="247">
        <f t="shared" si="96"/>
        <v>0.46</v>
      </c>
      <c r="S700" s="566">
        <f t="shared" si="97"/>
        <v>0.54999999999999993</v>
      </c>
      <c r="T700" s="566">
        <f t="shared" si="98"/>
        <v>0.40999999999999992</v>
      </c>
      <c r="AC700" s="87">
        <f t="shared" si="71"/>
        <v>4</v>
      </c>
      <c r="AD700" s="87">
        <f t="shared" si="72"/>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ref="J701:L701" si="116">J691</f>
        <v>0.52</v>
      </c>
      <c r="K701" s="113">
        <f t="shared" si="116"/>
        <v>0.14000000000000001</v>
      </c>
      <c r="L701" s="98">
        <f t="shared" si="116"/>
        <v>1000</v>
      </c>
      <c r="M701" s="86"/>
      <c r="N701" s="247">
        <f t="shared" si="95"/>
        <v>0.59000000000000008</v>
      </c>
      <c r="P701" s="247">
        <f t="shared" si="96"/>
        <v>0.45</v>
      </c>
      <c r="S701" s="566">
        <f t="shared" si="97"/>
        <v>0.53</v>
      </c>
      <c r="T701" s="566">
        <f t="shared" si="98"/>
        <v>0.43000000000000005</v>
      </c>
      <c r="AC701" s="87">
        <f t="shared" si="71"/>
        <v>4</v>
      </c>
      <c r="AD701" s="87">
        <f t="shared" si="72"/>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ref="J702:L702" si="117">J692</f>
        <v>0.52</v>
      </c>
      <c r="K702" s="113">
        <f t="shared" si="117"/>
        <v>0.12</v>
      </c>
      <c r="L702" s="98">
        <f t="shared" si="117"/>
        <v>750</v>
      </c>
      <c r="M702" s="86"/>
      <c r="N702" s="247">
        <f t="shared" si="95"/>
        <v>0.58000000000000007</v>
      </c>
      <c r="P702" s="247">
        <f t="shared" si="96"/>
        <v>0.46</v>
      </c>
      <c r="S702" s="566">
        <f t="shared" si="97"/>
        <v>0.5</v>
      </c>
      <c r="T702" s="566">
        <f t="shared" si="98"/>
        <v>0.38</v>
      </c>
      <c r="AC702" s="87">
        <f t="shared" si="71"/>
        <v>4</v>
      </c>
      <c r="AD702" s="87">
        <f t="shared" si="72"/>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95"/>
        <v>0.53087809367006378</v>
      </c>
      <c r="P703" s="247">
        <f t="shared" si="96"/>
        <v>0.47587809367006378</v>
      </c>
      <c r="S703" s="566">
        <f t="shared" si="97"/>
        <v>0.5</v>
      </c>
      <c r="T703" s="566">
        <f t="shared" si="98"/>
        <v>0.5</v>
      </c>
      <c r="AC703" s="87">
        <f t="shared" si="71"/>
        <v>5</v>
      </c>
      <c r="AD703" s="87">
        <f t="shared" si="72"/>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4" si="118">J694</f>
        <v>0.6</v>
      </c>
      <c r="K704" s="113">
        <f t="shared" si="118"/>
        <v>0.1</v>
      </c>
      <c r="L704" s="98">
        <f t="shared" si="118"/>
        <v>250</v>
      </c>
      <c r="M704" s="86"/>
      <c r="N704" s="247">
        <f t="shared" si="95"/>
        <v>0.65</v>
      </c>
      <c r="P704" s="247">
        <f t="shared" si="96"/>
        <v>0.54999999999999993</v>
      </c>
      <c r="S704" s="566">
        <f t="shared" si="97"/>
        <v>0.68</v>
      </c>
      <c r="T704" s="566">
        <f t="shared" si="98"/>
        <v>0.63</v>
      </c>
      <c r="AC704" s="87">
        <f t="shared" si="71"/>
        <v>5</v>
      </c>
      <c r="AD704" s="87">
        <f t="shared" si="72"/>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ref="J705:L705" si="119">J695</f>
        <v>0.61</v>
      </c>
      <c r="K705" s="113">
        <f t="shared" si="119"/>
        <v>0.1</v>
      </c>
      <c r="L705" s="98">
        <f t="shared" si="119"/>
        <v>250</v>
      </c>
      <c r="M705" s="86"/>
      <c r="N705" s="247">
        <f t="shared" si="95"/>
        <v>0.66</v>
      </c>
      <c r="P705" s="247">
        <f t="shared" si="96"/>
        <v>0.55999999999999994</v>
      </c>
      <c r="S705" s="566">
        <f t="shared" si="97"/>
        <v>0.68</v>
      </c>
      <c r="T705" s="566">
        <f t="shared" si="98"/>
        <v>0.6100000000000001</v>
      </c>
      <c r="AC705" s="87">
        <f t="shared" si="71"/>
        <v>5</v>
      </c>
      <c r="AD705" s="87">
        <f t="shared" si="72"/>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ref="J706:L706" si="120">J696</f>
        <v>0.6</v>
      </c>
      <c r="K706" s="113">
        <f t="shared" si="120"/>
        <v>0.1</v>
      </c>
      <c r="L706" s="98">
        <f t="shared" si="120"/>
        <v>250</v>
      </c>
      <c r="M706" s="86"/>
      <c r="N706" s="247">
        <f t="shared" si="95"/>
        <v>0.65</v>
      </c>
      <c r="P706" s="247">
        <f t="shared" si="96"/>
        <v>0.54999999999999993</v>
      </c>
      <c r="S706" s="566">
        <f t="shared" si="97"/>
        <v>0.70000000000000007</v>
      </c>
      <c r="T706" s="566">
        <f t="shared" si="98"/>
        <v>0.58000000000000007</v>
      </c>
      <c r="AC706" s="87">
        <f t="shared" si="71"/>
        <v>5</v>
      </c>
      <c r="AD706" s="87">
        <f t="shared" si="72"/>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ref="J707:L707" si="121">J697</f>
        <v>0.6</v>
      </c>
      <c r="K707" s="113">
        <f t="shared" si="121"/>
        <v>0.1</v>
      </c>
      <c r="L707" s="98">
        <f t="shared" si="121"/>
        <v>2000</v>
      </c>
      <c r="M707" s="86"/>
      <c r="N707" s="247">
        <f t="shared" si="95"/>
        <v>0.65</v>
      </c>
      <c r="P707" s="247">
        <f t="shared" si="96"/>
        <v>0.54999999999999993</v>
      </c>
      <c r="S707" s="566">
        <f t="shared" si="97"/>
        <v>0.73</v>
      </c>
      <c r="T707" s="566">
        <f t="shared" si="98"/>
        <v>0.6</v>
      </c>
      <c r="AC707" s="87">
        <f t="shared" si="71"/>
        <v>5</v>
      </c>
      <c r="AD707" s="87">
        <f t="shared" si="72"/>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v>
      </c>
      <c r="K708" s="113">
        <f t="shared" ref="K708" si="122">K707</f>
        <v>0.1</v>
      </c>
      <c r="L708" s="98">
        <f t="shared" ref="L708" si="123">L707</f>
        <v>2000</v>
      </c>
      <c r="M708" s="86"/>
      <c r="N708" s="247">
        <f t="shared" si="95"/>
        <v>0.65</v>
      </c>
      <c r="P708" s="247">
        <f t="shared" si="96"/>
        <v>0.54999999999999993</v>
      </c>
      <c r="S708" s="566">
        <f t="shared" si="97"/>
        <v>0.73</v>
      </c>
      <c r="T708" s="566">
        <f t="shared" si="98"/>
        <v>0.57999999999999996</v>
      </c>
      <c r="AC708" s="87">
        <f t="shared" si="71"/>
        <v>5</v>
      </c>
      <c r="AD708" s="87">
        <f t="shared" si="72"/>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0.59718749999999998</v>
      </c>
      <c r="K709" s="113">
        <f t="shared" ref="K709:L709" si="124">AVERAGE(K698:K699)</f>
        <v>0.10250000000000001</v>
      </c>
      <c r="L709" s="98">
        <f t="shared" si="124"/>
        <v>2125</v>
      </c>
      <c r="M709" s="86"/>
      <c r="N709" s="247">
        <f t="shared" si="95"/>
        <v>0.6484375</v>
      </c>
      <c r="P709" s="247">
        <f t="shared" si="96"/>
        <v>0.54593749999999996</v>
      </c>
      <c r="S709" s="566">
        <f t="shared" si="97"/>
        <v>0.55999999999999994</v>
      </c>
      <c r="T709" s="566">
        <f t="shared" si="98"/>
        <v>0.41999999999999993</v>
      </c>
      <c r="AC709" s="87">
        <f t="shared" si="71"/>
        <v>5</v>
      </c>
      <c r="AD709" s="87">
        <f t="shared" si="72"/>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0" si="125">J700</f>
        <v>0.53</v>
      </c>
      <c r="K710" s="113">
        <f t="shared" si="125"/>
        <v>0.14000000000000001</v>
      </c>
      <c r="L710" s="98">
        <f t="shared" si="125"/>
        <v>1500</v>
      </c>
      <c r="M710" s="86"/>
      <c r="N710" s="247">
        <f t="shared" si="95"/>
        <v>0.60000000000000009</v>
      </c>
      <c r="P710" s="247">
        <f t="shared" si="96"/>
        <v>0.46</v>
      </c>
      <c r="S710" s="566">
        <f t="shared" si="97"/>
        <v>0.54999999999999993</v>
      </c>
      <c r="T710" s="566">
        <f t="shared" si="98"/>
        <v>0.40999999999999992</v>
      </c>
      <c r="AC710" s="87">
        <f t="shared" si="71"/>
        <v>5</v>
      </c>
      <c r="AD710" s="87">
        <f t="shared" si="72"/>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ref="J711:L711" si="126">J701</f>
        <v>0.52</v>
      </c>
      <c r="K711" s="113">
        <f t="shared" si="126"/>
        <v>0.14000000000000001</v>
      </c>
      <c r="L711" s="98">
        <f t="shared" si="126"/>
        <v>1000</v>
      </c>
      <c r="M711" s="86"/>
      <c r="N711" s="247">
        <f t="shared" si="95"/>
        <v>0.59000000000000008</v>
      </c>
      <c r="P711" s="247">
        <f t="shared" si="96"/>
        <v>0.45</v>
      </c>
      <c r="S711" s="566">
        <f t="shared" si="97"/>
        <v>0.53</v>
      </c>
      <c r="T711" s="566">
        <f t="shared" si="98"/>
        <v>0.43000000000000005</v>
      </c>
      <c r="AC711" s="87">
        <f t="shared" si="71"/>
        <v>5</v>
      </c>
      <c r="AD711" s="87">
        <f t="shared" si="72"/>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ref="J712:L712" si="127">J702</f>
        <v>0.52</v>
      </c>
      <c r="K712" s="113">
        <f t="shared" si="127"/>
        <v>0.12</v>
      </c>
      <c r="L712" s="98">
        <f t="shared" si="127"/>
        <v>750</v>
      </c>
      <c r="M712" s="86"/>
      <c r="N712" s="247">
        <f t="shared" si="95"/>
        <v>0.58000000000000007</v>
      </c>
      <c r="P712" s="247">
        <f t="shared" si="96"/>
        <v>0.46</v>
      </c>
      <c r="S712" s="566">
        <f t="shared" si="97"/>
        <v>0.5</v>
      </c>
      <c r="T712" s="566">
        <f t="shared" si="98"/>
        <v>0.38</v>
      </c>
      <c r="AC712" s="87">
        <f t="shared" si="71"/>
        <v>5</v>
      </c>
      <c r="AD712" s="87">
        <f t="shared" si="72"/>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95"/>
        <v>0.53087809367006378</v>
      </c>
      <c r="P713" s="247">
        <f t="shared" si="96"/>
        <v>0.47587809367006378</v>
      </c>
      <c r="S713" s="566">
        <f t="shared" si="97"/>
        <v>0.5</v>
      </c>
      <c r="T713" s="566">
        <f t="shared" si="98"/>
        <v>0.5</v>
      </c>
      <c r="AC713" s="87">
        <f t="shared" si="71"/>
        <v>6</v>
      </c>
      <c r="AD713" s="87">
        <f t="shared" si="72"/>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4" si="128">J704</f>
        <v>0.6</v>
      </c>
      <c r="K714" s="113">
        <f t="shared" si="128"/>
        <v>0.1</v>
      </c>
      <c r="L714" s="98">
        <f t="shared" si="128"/>
        <v>250</v>
      </c>
      <c r="M714" s="86"/>
      <c r="N714" s="247">
        <f t="shared" si="95"/>
        <v>0.65</v>
      </c>
      <c r="P714" s="247">
        <f t="shared" si="96"/>
        <v>0.54999999999999993</v>
      </c>
      <c r="S714" s="566">
        <f t="shared" si="97"/>
        <v>0.68</v>
      </c>
      <c r="T714" s="566">
        <f t="shared" si="98"/>
        <v>0.63</v>
      </c>
      <c r="AC714" s="87">
        <f t="shared" si="71"/>
        <v>6</v>
      </c>
      <c r="AD714" s="87">
        <f t="shared" si="72"/>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ref="J715:L715" si="129">J705</f>
        <v>0.61</v>
      </c>
      <c r="K715" s="113">
        <f t="shared" si="129"/>
        <v>0.1</v>
      </c>
      <c r="L715" s="98">
        <f t="shared" si="129"/>
        <v>250</v>
      </c>
      <c r="M715" s="86"/>
      <c r="N715" s="247">
        <f t="shared" si="95"/>
        <v>0.66</v>
      </c>
      <c r="P715" s="247">
        <f t="shared" si="96"/>
        <v>0.55999999999999994</v>
      </c>
      <c r="S715" s="566">
        <f t="shared" si="97"/>
        <v>0.68</v>
      </c>
      <c r="T715" s="566">
        <f t="shared" si="98"/>
        <v>0.6100000000000001</v>
      </c>
      <c r="AC715" s="87">
        <f t="shared" si="71"/>
        <v>6</v>
      </c>
      <c r="AD715" s="87">
        <f t="shared" si="72"/>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ref="J716:L716" si="130">J706</f>
        <v>0.6</v>
      </c>
      <c r="K716" s="113">
        <f t="shared" si="130"/>
        <v>0.1</v>
      </c>
      <c r="L716" s="98">
        <f t="shared" si="130"/>
        <v>250</v>
      </c>
      <c r="M716" s="86"/>
      <c r="N716" s="247">
        <f t="shared" si="95"/>
        <v>0.65</v>
      </c>
      <c r="P716" s="247">
        <f t="shared" si="96"/>
        <v>0.54999999999999993</v>
      </c>
      <c r="S716" s="566">
        <f t="shared" si="97"/>
        <v>0.70000000000000007</v>
      </c>
      <c r="T716" s="566">
        <f t="shared" si="98"/>
        <v>0.58000000000000007</v>
      </c>
      <c r="AC716" s="87">
        <f t="shared" si="71"/>
        <v>6</v>
      </c>
      <c r="AD716" s="87">
        <f t="shared" si="72"/>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ref="J717:L717" si="131">J707</f>
        <v>0.6</v>
      </c>
      <c r="K717" s="113">
        <f t="shared" si="131"/>
        <v>0.1</v>
      </c>
      <c r="L717" s="98">
        <f t="shared" si="131"/>
        <v>2000</v>
      </c>
      <c r="M717" s="86"/>
      <c r="N717" s="247">
        <f t="shared" ref="N717:N752" si="132">$J717+$K717/2</f>
        <v>0.65</v>
      </c>
      <c r="P717" s="247">
        <f t="shared" ref="P717:P752" si="133">$J717-$K717/2</f>
        <v>0.54999999999999993</v>
      </c>
      <c r="S717" s="566">
        <f t="shared" ref="S717:S748" si="134">MAX($J581:$R581)+$T581</f>
        <v>0.73</v>
      </c>
      <c r="T717" s="566">
        <f t="shared" ref="T717:T748" si="135">MIN($J581:$R581)+$T581-INDEX(DigSpread,$AD717+1,1)</f>
        <v>0.6</v>
      </c>
      <c r="AC717" s="87">
        <f t="shared" si="71"/>
        <v>6</v>
      </c>
      <c r="AD717" s="87">
        <f t="shared" si="72"/>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v>
      </c>
      <c r="K718" s="113">
        <f t="shared" ref="K718" si="136">K717</f>
        <v>0.1</v>
      </c>
      <c r="L718" s="98">
        <f t="shared" ref="L718" si="137">L717</f>
        <v>2000</v>
      </c>
      <c r="M718" s="86"/>
      <c r="N718" s="247">
        <f t="shared" si="132"/>
        <v>0.65</v>
      </c>
      <c r="P718" s="247">
        <f t="shared" si="133"/>
        <v>0.54999999999999993</v>
      </c>
      <c r="S718" s="566">
        <f t="shared" si="134"/>
        <v>0.73</v>
      </c>
      <c r="T718" s="566">
        <f t="shared" si="135"/>
        <v>0.57999999999999996</v>
      </c>
      <c r="AC718" s="87">
        <f t="shared" si="71"/>
        <v>6</v>
      </c>
      <c r="AD718" s="87">
        <f t="shared" si="72"/>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0.59859375000000004</v>
      </c>
      <c r="K719" s="113">
        <f t="shared" ref="K719:L719" si="138">AVERAGE(K708:K709)</f>
        <v>0.10125000000000001</v>
      </c>
      <c r="L719" s="98">
        <f t="shared" si="138"/>
        <v>2062.5</v>
      </c>
      <c r="M719" s="86"/>
      <c r="N719" s="247">
        <f t="shared" si="132"/>
        <v>0.64921875000000007</v>
      </c>
      <c r="P719" s="247">
        <f t="shared" si="133"/>
        <v>0.54796875</v>
      </c>
      <c r="S719" s="566">
        <f t="shared" si="134"/>
        <v>0.55999999999999994</v>
      </c>
      <c r="T719" s="566">
        <f t="shared" si="135"/>
        <v>0.41999999999999993</v>
      </c>
      <c r="AC719" s="87">
        <f t="shared" si="71"/>
        <v>6</v>
      </c>
      <c r="AD719" s="87">
        <f t="shared" si="72"/>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0" si="139">J710</f>
        <v>0.53</v>
      </c>
      <c r="K720" s="113">
        <f t="shared" si="139"/>
        <v>0.14000000000000001</v>
      </c>
      <c r="L720" s="98">
        <f t="shared" si="139"/>
        <v>1500</v>
      </c>
      <c r="M720" s="86"/>
      <c r="N720" s="247">
        <f t="shared" si="132"/>
        <v>0.60000000000000009</v>
      </c>
      <c r="P720" s="247">
        <f t="shared" si="133"/>
        <v>0.46</v>
      </c>
      <c r="S720" s="566">
        <f t="shared" si="134"/>
        <v>0.54999999999999993</v>
      </c>
      <c r="T720" s="566">
        <f t="shared" si="135"/>
        <v>0.40999999999999992</v>
      </c>
      <c r="AC720" s="87">
        <f t="shared" si="71"/>
        <v>6</v>
      </c>
      <c r="AD720" s="87">
        <f t="shared" si="72"/>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ref="J721:L721" si="140">J711</f>
        <v>0.52</v>
      </c>
      <c r="K721" s="113">
        <f t="shared" si="140"/>
        <v>0.14000000000000001</v>
      </c>
      <c r="L721" s="98">
        <f t="shared" si="140"/>
        <v>1000</v>
      </c>
      <c r="M721" s="86"/>
      <c r="N721" s="247">
        <f t="shared" si="132"/>
        <v>0.59000000000000008</v>
      </c>
      <c r="P721" s="247">
        <f t="shared" si="133"/>
        <v>0.45</v>
      </c>
      <c r="S721" s="566">
        <f t="shared" si="134"/>
        <v>0.53</v>
      </c>
      <c r="T721" s="566">
        <f t="shared" si="135"/>
        <v>0.43000000000000005</v>
      </c>
      <c r="AC721" s="87">
        <f t="shared" si="71"/>
        <v>6</v>
      </c>
      <c r="AD721" s="87">
        <f t="shared" si="72"/>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ref="J722:L722" si="141">J712</f>
        <v>0.52</v>
      </c>
      <c r="K722" s="113">
        <f t="shared" si="141"/>
        <v>0.12</v>
      </c>
      <c r="L722" s="98">
        <f t="shared" si="141"/>
        <v>750</v>
      </c>
      <c r="M722" s="86"/>
      <c r="N722" s="247">
        <f t="shared" si="132"/>
        <v>0.58000000000000007</v>
      </c>
      <c r="P722" s="247">
        <f t="shared" si="133"/>
        <v>0.46</v>
      </c>
      <c r="S722" s="566">
        <f t="shared" si="134"/>
        <v>0.5</v>
      </c>
      <c r="T722" s="566">
        <f t="shared" si="135"/>
        <v>0.38</v>
      </c>
      <c r="AC722" s="87">
        <f t="shared" si="71"/>
        <v>6</v>
      </c>
      <c r="AD722" s="87">
        <f t="shared" si="72"/>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132"/>
        <v>0.53087809367006378</v>
      </c>
      <c r="P723" s="247">
        <f t="shared" si="133"/>
        <v>0.47587809367006378</v>
      </c>
      <c r="S723" s="566">
        <f t="shared" si="134"/>
        <v>0.5</v>
      </c>
      <c r="T723" s="566">
        <f t="shared" si="135"/>
        <v>0.5</v>
      </c>
      <c r="AC723" s="87">
        <f t="shared" si="71"/>
        <v>7</v>
      </c>
      <c r="AD723" s="87">
        <f t="shared" si="72"/>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132"/>
        <v>0.53087809367006378</v>
      </c>
      <c r="P724" s="247">
        <f t="shared" si="133"/>
        <v>0.47587809367006378</v>
      </c>
      <c r="S724" s="566">
        <f t="shared" si="134"/>
        <v>0.5</v>
      </c>
      <c r="T724" s="566">
        <f t="shared" si="135"/>
        <v>0.45</v>
      </c>
      <c r="AC724" s="87">
        <f t="shared" si="71"/>
        <v>7</v>
      </c>
      <c r="AD724" s="87">
        <f t="shared" si="72"/>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5" si="142">J715</f>
        <v>0.61</v>
      </c>
      <c r="K725" s="113">
        <f t="shared" si="142"/>
        <v>0.1</v>
      </c>
      <c r="L725" s="98">
        <f t="shared" si="142"/>
        <v>250</v>
      </c>
      <c r="M725" s="86"/>
      <c r="N725" s="247">
        <f t="shared" si="132"/>
        <v>0.66</v>
      </c>
      <c r="P725" s="247">
        <f t="shared" si="133"/>
        <v>0.55999999999999994</v>
      </c>
      <c r="S725" s="566">
        <f t="shared" si="134"/>
        <v>0.68</v>
      </c>
      <c r="T725" s="566">
        <f t="shared" si="135"/>
        <v>0.6100000000000001</v>
      </c>
      <c r="AC725" s="87">
        <f t="shared" si="71"/>
        <v>7</v>
      </c>
      <c r="AD725" s="87">
        <f t="shared" si="72"/>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ref="J726:L726" si="143">J716</f>
        <v>0.6</v>
      </c>
      <c r="K726" s="113">
        <f t="shared" si="143"/>
        <v>0.1</v>
      </c>
      <c r="L726" s="98">
        <f t="shared" si="143"/>
        <v>250</v>
      </c>
      <c r="M726" s="86"/>
      <c r="N726" s="247">
        <f t="shared" si="132"/>
        <v>0.65</v>
      </c>
      <c r="P726" s="247">
        <f t="shared" si="133"/>
        <v>0.54999999999999993</v>
      </c>
      <c r="S726" s="566">
        <f t="shared" si="134"/>
        <v>0.70000000000000007</v>
      </c>
      <c r="T726" s="566">
        <f t="shared" si="135"/>
        <v>0.58000000000000007</v>
      </c>
      <c r="AC726" s="87">
        <f t="shared" si="71"/>
        <v>7</v>
      </c>
      <c r="AD726" s="87">
        <f t="shared" si="72"/>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ref="J727:L727" si="144">J717</f>
        <v>0.6</v>
      </c>
      <c r="K727" s="113">
        <f t="shared" si="144"/>
        <v>0.1</v>
      </c>
      <c r="L727" s="98">
        <f t="shared" si="144"/>
        <v>2000</v>
      </c>
      <c r="M727" s="86"/>
      <c r="N727" s="247">
        <f t="shared" si="132"/>
        <v>0.65</v>
      </c>
      <c r="P727" s="247">
        <f t="shared" si="133"/>
        <v>0.54999999999999993</v>
      </c>
      <c r="S727" s="566">
        <f t="shared" si="134"/>
        <v>0.74</v>
      </c>
      <c r="T727" s="566">
        <f t="shared" si="135"/>
        <v>0.61</v>
      </c>
      <c r="AC727" s="87">
        <f t="shared" si="71"/>
        <v>7</v>
      </c>
      <c r="AD727" s="87">
        <f t="shared" si="72"/>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v>
      </c>
      <c r="K728" s="113">
        <f t="shared" ref="K728" si="145">K727</f>
        <v>0.1</v>
      </c>
      <c r="L728" s="98">
        <f t="shared" ref="L728" si="146">L727</f>
        <v>2000</v>
      </c>
      <c r="M728" s="86"/>
      <c r="N728" s="247">
        <f t="shared" si="132"/>
        <v>0.65</v>
      </c>
      <c r="P728" s="247">
        <f t="shared" si="133"/>
        <v>0.54999999999999993</v>
      </c>
      <c r="S728" s="566">
        <f t="shared" si="134"/>
        <v>0.74</v>
      </c>
      <c r="T728" s="566">
        <f t="shared" si="135"/>
        <v>0.59</v>
      </c>
      <c r="AC728" s="87">
        <f t="shared" ref="AC728:AC752" si="147">AC718+1</f>
        <v>7</v>
      </c>
      <c r="AD728" s="87">
        <f t="shared" ref="AD728:AD752" si="148">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0.59929687500000006</v>
      </c>
      <c r="K729" s="113">
        <f t="shared" ref="K729:L729" si="149">AVERAGE(K718:K719)</f>
        <v>0.10062500000000001</v>
      </c>
      <c r="L729" s="98">
        <f t="shared" si="149"/>
        <v>2031.25</v>
      </c>
      <c r="M729" s="86"/>
      <c r="N729" s="247">
        <f t="shared" si="132"/>
        <v>0.64960937500000004</v>
      </c>
      <c r="P729" s="247">
        <f t="shared" si="133"/>
        <v>0.54898437500000008</v>
      </c>
      <c r="S729" s="566">
        <f t="shared" si="134"/>
        <v>0.55999999999999994</v>
      </c>
      <c r="T729" s="566">
        <f t="shared" si="135"/>
        <v>0.41999999999999993</v>
      </c>
      <c r="AC729" s="87">
        <f t="shared" si="147"/>
        <v>7</v>
      </c>
      <c r="AD729" s="87">
        <f t="shared" si="148"/>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0" si="150">J720</f>
        <v>0.53</v>
      </c>
      <c r="K730" s="113">
        <f t="shared" si="150"/>
        <v>0.14000000000000001</v>
      </c>
      <c r="L730" s="98">
        <f t="shared" si="150"/>
        <v>1500</v>
      </c>
      <c r="M730" s="86"/>
      <c r="N730" s="247">
        <f t="shared" si="132"/>
        <v>0.60000000000000009</v>
      </c>
      <c r="P730" s="247">
        <f t="shared" si="133"/>
        <v>0.46</v>
      </c>
      <c r="S730" s="566">
        <f t="shared" si="134"/>
        <v>0.54999999999999993</v>
      </c>
      <c r="T730" s="566">
        <f t="shared" si="135"/>
        <v>0.40999999999999992</v>
      </c>
      <c r="AC730" s="87">
        <f t="shared" si="147"/>
        <v>7</v>
      </c>
      <c r="AD730" s="87">
        <f t="shared" si="148"/>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ref="J731:L731" si="151">J721</f>
        <v>0.52</v>
      </c>
      <c r="K731" s="113">
        <f t="shared" si="151"/>
        <v>0.14000000000000001</v>
      </c>
      <c r="L731" s="98">
        <f t="shared" si="151"/>
        <v>1000</v>
      </c>
      <c r="M731" s="86"/>
      <c r="N731" s="247">
        <f t="shared" si="132"/>
        <v>0.59000000000000008</v>
      </c>
      <c r="P731" s="247">
        <f t="shared" si="133"/>
        <v>0.45</v>
      </c>
      <c r="S731" s="566">
        <f t="shared" si="134"/>
        <v>0.53</v>
      </c>
      <c r="T731" s="566">
        <f t="shared" si="135"/>
        <v>0.43000000000000005</v>
      </c>
      <c r="AC731" s="87">
        <f t="shared" si="147"/>
        <v>7</v>
      </c>
      <c r="AD731" s="87">
        <f t="shared" si="148"/>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ref="J732:L732" si="152">J722</f>
        <v>0.52</v>
      </c>
      <c r="K732" s="113">
        <f t="shared" si="152"/>
        <v>0.12</v>
      </c>
      <c r="L732" s="98">
        <f t="shared" si="152"/>
        <v>750</v>
      </c>
      <c r="M732" s="86"/>
      <c r="N732" s="247">
        <f t="shared" si="132"/>
        <v>0.58000000000000007</v>
      </c>
      <c r="P732" s="247">
        <f t="shared" si="133"/>
        <v>0.46</v>
      </c>
      <c r="S732" s="566">
        <f t="shared" si="134"/>
        <v>0.5</v>
      </c>
      <c r="T732" s="566">
        <f t="shared" si="135"/>
        <v>0.38</v>
      </c>
      <c r="AC732" s="87">
        <f t="shared" si="147"/>
        <v>7</v>
      </c>
      <c r="AD732" s="87">
        <f t="shared" si="148"/>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132"/>
        <v>0.53087809367006378</v>
      </c>
      <c r="P733" s="247">
        <f t="shared" si="133"/>
        <v>0.47587809367006378</v>
      </c>
      <c r="S733" s="566">
        <f t="shared" si="134"/>
        <v>0.5</v>
      </c>
      <c r="T733" s="566">
        <f t="shared" si="135"/>
        <v>0.5</v>
      </c>
      <c r="AC733" s="87">
        <f t="shared" si="147"/>
        <v>8</v>
      </c>
      <c r="AD733" s="87">
        <f t="shared" si="148"/>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132"/>
        <v>0.53087809367006378</v>
      </c>
      <c r="P734" s="247">
        <f t="shared" si="133"/>
        <v>0.47587809367006378</v>
      </c>
      <c r="S734" s="566">
        <f t="shared" si="134"/>
        <v>0.5</v>
      </c>
      <c r="T734" s="566">
        <f t="shared" si="135"/>
        <v>0.45</v>
      </c>
      <c r="AC734" s="87">
        <f t="shared" si="147"/>
        <v>8</v>
      </c>
      <c r="AD734" s="87">
        <f t="shared" si="148"/>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5" si="153">J725</f>
        <v>0.61</v>
      </c>
      <c r="K735" s="113">
        <f t="shared" si="153"/>
        <v>0.1</v>
      </c>
      <c r="L735" s="98">
        <f t="shared" si="153"/>
        <v>250</v>
      </c>
      <c r="M735" s="86"/>
      <c r="N735" s="247">
        <f t="shared" si="132"/>
        <v>0.66</v>
      </c>
      <c r="P735" s="247">
        <f t="shared" si="133"/>
        <v>0.55999999999999994</v>
      </c>
      <c r="S735" s="566">
        <f t="shared" si="134"/>
        <v>0.68</v>
      </c>
      <c r="T735" s="566">
        <f t="shared" si="135"/>
        <v>0.6100000000000001</v>
      </c>
      <c r="AC735" s="87">
        <f t="shared" si="147"/>
        <v>8</v>
      </c>
      <c r="AD735" s="87">
        <f t="shared" si="148"/>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ref="J736:L736" si="154">J726</f>
        <v>0.6</v>
      </c>
      <c r="K736" s="113">
        <f t="shared" si="154"/>
        <v>0.1</v>
      </c>
      <c r="L736" s="98">
        <f t="shared" si="154"/>
        <v>250</v>
      </c>
      <c r="M736" s="86"/>
      <c r="N736" s="247">
        <f t="shared" si="132"/>
        <v>0.65</v>
      </c>
      <c r="P736" s="247">
        <f t="shared" si="133"/>
        <v>0.54999999999999993</v>
      </c>
      <c r="S736" s="566">
        <f t="shared" si="134"/>
        <v>0.70000000000000007</v>
      </c>
      <c r="T736" s="566">
        <f t="shared" si="135"/>
        <v>0.58000000000000007</v>
      </c>
      <c r="AC736" s="87">
        <f t="shared" si="147"/>
        <v>8</v>
      </c>
      <c r="AD736" s="87">
        <f t="shared" si="148"/>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ref="J737:L737" si="155">J727</f>
        <v>0.6</v>
      </c>
      <c r="K737" s="113">
        <f t="shared" si="155"/>
        <v>0.1</v>
      </c>
      <c r="L737" s="98">
        <f t="shared" si="155"/>
        <v>2000</v>
      </c>
      <c r="M737" s="86"/>
      <c r="N737" s="247">
        <f t="shared" si="132"/>
        <v>0.65</v>
      </c>
      <c r="P737" s="247">
        <f t="shared" si="133"/>
        <v>0.54999999999999993</v>
      </c>
      <c r="S737" s="566">
        <f t="shared" si="134"/>
        <v>0.75</v>
      </c>
      <c r="T737" s="566">
        <f t="shared" si="135"/>
        <v>0.62</v>
      </c>
      <c r="AC737" s="87">
        <f t="shared" si="147"/>
        <v>8</v>
      </c>
      <c r="AD737" s="87">
        <f t="shared" si="148"/>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v>
      </c>
      <c r="K738" s="113">
        <f t="shared" ref="K738" si="156">K737</f>
        <v>0.1</v>
      </c>
      <c r="L738" s="98">
        <f t="shared" ref="L738" si="157">L737</f>
        <v>2000</v>
      </c>
      <c r="M738" s="87"/>
      <c r="N738" s="247">
        <f t="shared" si="132"/>
        <v>0.65</v>
      </c>
      <c r="P738" s="247">
        <f t="shared" si="133"/>
        <v>0.54999999999999993</v>
      </c>
      <c r="S738" s="566">
        <f t="shared" si="134"/>
        <v>0.75</v>
      </c>
      <c r="T738" s="566">
        <f t="shared" si="135"/>
        <v>0.6</v>
      </c>
      <c r="AC738" s="87">
        <f t="shared" si="147"/>
        <v>8</v>
      </c>
      <c r="AD738" s="87">
        <f t="shared" si="148"/>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0.59964843749999996</v>
      </c>
      <c r="K739" s="113">
        <f t="shared" ref="K739:L739" si="158">AVERAGE(K728:K729)</f>
        <v>0.1003125</v>
      </c>
      <c r="L739" s="98">
        <f t="shared" si="158"/>
        <v>2015.625</v>
      </c>
      <c r="M739" s="87"/>
      <c r="N739" s="247">
        <f t="shared" si="132"/>
        <v>0.64980468749999998</v>
      </c>
      <c r="P739" s="247">
        <f t="shared" si="133"/>
        <v>0.54949218749999995</v>
      </c>
      <c r="S739" s="566">
        <f t="shared" si="134"/>
        <v>0.55999999999999994</v>
      </c>
      <c r="T739" s="566">
        <f t="shared" si="135"/>
        <v>0.41999999999999993</v>
      </c>
      <c r="AC739" s="87">
        <f t="shared" si="147"/>
        <v>8</v>
      </c>
      <c r="AD739" s="87">
        <f t="shared" si="148"/>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0" si="159">J730</f>
        <v>0.53</v>
      </c>
      <c r="K740" s="113">
        <f t="shared" si="159"/>
        <v>0.14000000000000001</v>
      </c>
      <c r="L740" s="98">
        <f t="shared" si="159"/>
        <v>1500</v>
      </c>
      <c r="M740" s="87"/>
      <c r="N740" s="247">
        <f t="shared" si="132"/>
        <v>0.60000000000000009</v>
      </c>
      <c r="P740" s="247">
        <f t="shared" si="133"/>
        <v>0.46</v>
      </c>
      <c r="S740" s="566">
        <f t="shared" si="134"/>
        <v>0.54999999999999993</v>
      </c>
      <c r="T740" s="566">
        <f t="shared" si="135"/>
        <v>0.40999999999999992</v>
      </c>
      <c r="AC740" s="87">
        <f t="shared" si="147"/>
        <v>8</v>
      </c>
      <c r="AD740" s="87">
        <f t="shared" si="148"/>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ref="J741:L741" si="160">J731</f>
        <v>0.52</v>
      </c>
      <c r="K741" s="113">
        <f t="shared" si="160"/>
        <v>0.14000000000000001</v>
      </c>
      <c r="L741" s="98">
        <f t="shared" si="160"/>
        <v>1000</v>
      </c>
      <c r="M741" s="87"/>
      <c r="N741" s="247">
        <f t="shared" si="132"/>
        <v>0.59000000000000008</v>
      </c>
      <c r="P741" s="247">
        <f t="shared" si="133"/>
        <v>0.45</v>
      </c>
      <c r="S741" s="566">
        <f t="shared" si="134"/>
        <v>0.53</v>
      </c>
      <c r="T741" s="566">
        <f t="shared" si="135"/>
        <v>0.43000000000000005</v>
      </c>
      <c r="AC741" s="87">
        <f t="shared" si="147"/>
        <v>8</v>
      </c>
      <c r="AD741" s="87">
        <f t="shared" si="148"/>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ref="J742:L742" si="161">J732</f>
        <v>0.52</v>
      </c>
      <c r="K742" s="113">
        <f t="shared" si="161"/>
        <v>0.12</v>
      </c>
      <c r="L742" s="98">
        <f t="shared" si="161"/>
        <v>750</v>
      </c>
      <c r="M742" s="87"/>
      <c r="N742" s="247">
        <f t="shared" si="132"/>
        <v>0.58000000000000007</v>
      </c>
      <c r="P742" s="247">
        <f t="shared" si="133"/>
        <v>0.46</v>
      </c>
      <c r="S742" s="566">
        <f t="shared" si="134"/>
        <v>0.5</v>
      </c>
      <c r="T742" s="566">
        <f t="shared" si="135"/>
        <v>0.38</v>
      </c>
      <c r="AC742" s="87">
        <f t="shared" si="147"/>
        <v>8</v>
      </c>
      <c r="AD742" s="87">
        <f t="shared" si="148"/>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132"/>
        <v>0.53087809367006378</v>
      </c>
      <c r="P743" s="247">
        <f t="shared" si="133"/>
        <v>0.47587809367006378</v>
      </c>
      <c r="S743" s="566">
        <f t="shared" si="134"/>
        <v>0.5</v>
      </c>
      <c r="T743" s="566">
        <f t="shared" si="135"/>
        <v>0.5</v>
      </c>
      <c r="AC743" s="87">
        <f t="shared" si="147"/>
        <v>9</v>
      </c>
      <c r="AD743" s="87">
        <f t="shared" si="148"/>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132"/>
        <v>0.53087809367006378</v>
      </c>
      <c r="P744" s="247">
        <f t="shared" si="133"/>
        <v>0.47587809367006378</v>
      </c>
      <c r="S744" s="566">
        <f t="shared" si="134"/>
        <v>0.5</v>
      </c>
      <c r="T744" s="566">
        <f t="shared" si="135"/>
        <v>0.45</v>
      </c>
      <c r="AC744" s="87">
        <f t="shared" si="147"/>
        <v>9</v>
      </c>
      <c r="AD744" s="87">
        <f t="shared" si="148"/>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5" si="162">J735</f>
        <v>0.61</v>
      </c>
      <c r="K745" s="113">
        <f t="shared" si="162"/>
        <v>0.1</v>
      </c>
      <c r="L745" s="98">
        <f t="shared" si="162"/>
        <v>250</v>
      </c>
      <c r="M745" s="87"/>
      <c r="N745" s="247">
        <f t="shared" si="132"/>
        <v>0.66</v>
      </c>
      <c r="P745" s="247">
        <f t="shared" si="133"/>
        <v>0.55999999999999994</v>
      </c>
      <c r="S745" s="566">
        <f t="shared" si="134"/>
        <v>0.68</v>
      </c>
      <c r="T745" s="566">
        <f t="shared" si="135"/>
        <v>0.6100000000000001</v>
      </c>
      <c r="AC745" s="87">
        <f t="shared" si="147"/>
        <v>9</v>
      </c>
      <c r="AD745" s="87">
        <f t="shared" si="148"/>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ref="J746:L746" si="163">J736</f>
        <v>0.6</v>
      </c>
      <c r="K746" s="113">
        <f t="shared" si="163"/>
        <v>0.1</v>
      </c>
      <c r="L746" s="98">
        <f t="shared" si="163"/>
        <v>250</v>
      </c>
      <c r="M746" s="87"/>
      <c r="N746" s="247">
        <f t="shared" si="132"/>
        <v>0.65</v>
      </c>
      <c r="P746" s="247">
        <f t="shared" si="133"/>
        <v>0.54999999999999993</v>
      </c>
      <c r="S746" s="566">
        <f t="shared" si="134"/>
        <v>0.70000000000000007</v>
      </c>
      <c r="T746" s="566">
        <f t="shared" si="135"/>
        <v>0.58000000000000007</v>
      </c>
      <c r="AC746" s="87">
        <f t="shared" si="147"/>
        <v>9</v>
      </c>
      <c r="AD746" s="87">
        <f t="shared" si="148"/>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ref="J747:L747" si="164">J737</f>
        <v>0.6</v>
      </c>
      <c r="K747" s="113">
        <f t="shared" si="164"/>
        <v>0.1</v>
      </c>
      <c r="L747" s="98">
        <f t="shared" si="164"/>
        <v>2000</v>
      </c>
      <c r="M747" s="87"/>
      <c r="N747" s="247">
        <f t="shared" si="132"/>
        <v>0.65</v>
      </c>
      <c r="P747" s="247">
        <f t="shared" si="133"/>
        <v>0.54999999999999993</v>
      </c>
      <c r="S747" s="566">
        <f t="shared" si="134"/>
        <v>0.75</v>
      </c>
      <c r="T747" s="566">
        <f t="shared" si="135"/>
        <v>0.62</v>
      </c>
      <c r="AC747" s="87">
        <f t="shared" si="147"/>
        <v>9</v>
      </c>
      <c r="AD747" s="87">
        <f t="shared" si="148"/>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v>
      </c>
      <c r="K748" s="113">
        <f t="shared" ref="K748" si="165">K747</f>
        <v>0.1</v>
      </c>
      <c r="L748" s="98">
        <f t="shared" ref="L748" si="166">L747</f>
        <v>2000</v>
      </c>
      <c r="M748" s="87"/>
      <c r="N748" s="247">
        <f t="shared" si="132"/>
        <v>0.65</v>
      </c>
      <c r="P748" s="247">
        <f t="shared" si="133"/>
        <v>0.54999999999999993</v>
      </c>
      <c r="S748" s="566">
        <f t="shared" si="134"/>
        <v>0.75</v>
      </c>
      <c r="T748" s="566">
        <f t="shared" si="135"/>
        <v>0.6</v>
      </c>
      <c r="AC748" s="87">
        <f t="shared" si="147"/>
        <v>9</v>
      </c>
      <c r="AD748" s="87">
        <f t="shared" si="148"/>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0.59982421875000003</v>
      </c>
      <c r="K749" s="113">
        <f t="shared" ref="K749:L749" si="167">AVERAGE(K738:K739)</f>
        <v>0.10015625</v>
      </c>
      <c r="L749" s="98">
        <f t="shared" si="167"/>
        <v>2007.8125</v>
      </c>
      <c r="M749" s="87"/>
      <c r="N749" s="247">
        <f t="shared" si="132"/>
        <v>0.64990234375</v>
      </c>
      <c r="P749" s="247">
        <f t="shared" si="133"/>
        <v>0.54974609375000005</v>
      </c>
      <c r="S749" s="566">
        <f t="shared" ref="S749:S752" si="168">MAX($J613:$R613)+$T613</f>
        <v>0.55999999999999994</v>
      </c>
      <c r="T749" s="566">
        <f t="shared" ref="T749:T752" si="169">MIN($J613:$R613)+$T613-INDEX(DigSpread,$AD749+1,1)</f>
        <v>0.41999999999999993</v>
      </c>
      <c r="AC749" s="87">
        <f t="shared" si="147"/>
        <v>9</v>
      </c>
      <c r="AD749" s="87">
        <f t="shared" si="148"/>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0" si="170">J740</f>
        <v>0.53</v>
      </c>
      <c r="K750" s="113">
        <f t="shared" si="170"/>
        <v>0.14000000000000001</v>
      </c>
      <c r="L750" s="98">
        <f t="shared" si="170"/>
        <v>1500</v>
      </c>
      <c r="M750" s="87"/>
      <c r="N750" s="247">
        <f t="shared" si="132"/>
        <v>0.60000000000000009</v>
      </c>
      <c r="P750" s="247">
        <f t="shared" si="133"/>
        <v>0.46</v>
      </c>
      <c r="S750" s="566">
        <f t="shared" si="168"/>
        <v>0.54999999999999993</v>
      </c>
      <c r="T750" s="566">
        <f t="shared" si="169"/>
        <v>0.40999999999999992</v>
      </c>
      <c r="AC750" s="87">
        <f t="shared" si="147"/>
        <v>9</v>
      </c>
      <c r="AD750" s="87">
        <f t="shared" si="148"/>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ref="J751:L751" si="171">J741</f>
        <v>0.52</v>
      </c>
      <c r="K751" s="113">
        <f t="shared" si="171"/>
        <v>0.14000000000000001</v>
      </c>
      <c r="L751" s="98">
        <f t="shared" si="171"/>
        <v>1000</v>
      </c>
      <c r="M751" s="87"/>
      <c r="N751" s="247">
        <f t="shared" si="132"/>
        <v>0.59000000000000008</v>
      </c>
      <c r="P751" s="247">
        <f t="shared" si="133"/>
        <v>0.45</v>
      </c>
      <c r="S751" s="566">
        <f t="shared" si="168"/>
        <v>0.53</v>
      </c>
      <c r="T751" s="566">
        <f t="shared" si="169"/>
        <v>0.43000000000000005</v>
      </c>
      <c r="AC751" s="87">
        <f t="shared" si="147"/>
        <v>9</v>
      </c>
      <c r="AD751" s="87">
        <f t="shared" si="148"/>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ref="J752:L752" si="172">J742</f>
        <v>0.52</v>
      </c>
      <c r="K752" s="113">
        <f t="shared" si="172"/>
        <v>0.12</v>
      </c>
      <c r="L752" s="98">
        <f t="shared" si="172"/>
        <v>750</v>
      </c>
      <c r="M752" s="87"/>
      <c r="N752" s="247">
        <f t="shared" si="132"/>
        <v>0.58000000000000007</v>
      </c>
      <c r="P752" s="247">
        <f t="shared" si="133"/>
        <v>0.46</v>
      </c>
      <c r="S752" s="566">
        <f t="shared" si="168"/>
        <v>0.5</v>
      </c>
      <c r="T752" s="566">
        <f t="shared" si="169"/>
        <v>0.38</v>
      </c>
      <c r="AC752" s="87">
        <f t="shared" si="147"/>
        <v>9</v>
      </c>
      <c r="AD752" s="87">
        <f t="shared" si="148"/>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T774" si="173">M773</f>
        <v>0</v>
      </c>
      <c r="N774" s="246">
        <f t="shared" si="173"/>
        <v>0</v>
      </c>
      <c r="O774" s="246">
        <f t="shared" si="173"/>
        <v>0</v>
      </c>
      <c r="P774" s="246">
        <f t="shared" si="173"/>
        <v>0</v>
      </c>
      <c r="Q774" s="246">
        <f t="shared" si="173"/>
        <v>0</v>
      </c>
      <c r="R774" s="246">
        <f t="shared" si="173"/>
        <v>0</v>
      </c>
      <c r="S774" s="246">
        <f t="shared" si="173"/>
        <v>0</v>
      </c>
      <c r="T774" s="246">
        <f t="shared" si="173"/>
        <v>0</v>
      </c>
      <c r="U774" s="246">
        <f t="shared" ref="U774:U782" si="174">U773</f>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ref="M775:T775" si="175">M774</f>
        <v>0</v>
      </c>
      <c r="N775" s="246">
        <f t="shared" si="175"/>
        <v>0</v>
      </c>
      <c r="O775" s="246">
        <f t="shared" si="175"/>
        <v>0</v>
      </c>
      <c r="P775" s="246">
        <f t="shared" si="175"/>
        <v>0</v>
      </c>
      <c r="Q775" s="246">
        <f t="shared" si="175"/>
        <v>0</v>
      </c>
      <c r="R775" s="246">
        <f t="shared" si="175"/>
        <v>0</v>
      </c>
      <c r="S775" s="246">
        <f t="shared" si="175"/>
        <v>0</v>
      </c>
      <c r="T775" s="246">
        <f t="shared" si="175"/>
        <v>0</v>
      </c>
      <c r="U775" s="246">
        <f t="shared" si="174"/>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ref="M776:T776" si="176">M775</f>
        <v>0</v>
      </c>
      <c r="N776" s="246">
        <f t="shared" si="176"/>
        <v>0</v>
      </c>
      <c r="O776" s="246">
        <f t="shared" si="176"/>
        <v>0</v>
      </c>
      <c r="P776" s="246">
        <f t="shared" si="176"/>
        <v>0</v>
      </c>
      <c r="Q776" s="246">
        <f t="shared" si="176"/>
        <v>0</v>
      </c>
      <c r="R776" s="246">
        <f t="shared" si="176"/>
        <v>0</v>
      </c>
      <c r="S776" s="246">
        <f t="shared" si="176"/>
        <v>0</v>
      </c>
      <c r="T776" s="246">
        <f t="shared" si="176"/>
        <v>0</v>
      </c>
      <c r="U776" s="246">
        <f t="shared" si="174"/>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ref="M777:T777" si="177">M776</f>
        <v>0</v>
      </c>
      <c r="N777" s="246">
        <f t="shared" si="177"/>
        <v>0</v>
      </c>
      <c r="O777" s="246">
        <f t="shared" si="177"/>
        <v>0</v>
      </c>
      <c r="P777" s="246">
        <f t="shared" si="177"/>
        <v>0</v>
      </c>
      <c r="Q777" s="246">
        <f t="shared" si="177"/>
        <v>0</v>
      </c>
      <c r="R777" s="246">
        <f t="shared" si="177"/>
        <v>0</v>
      </c>
      <c r="S777" s="246">
        <f t="shared" si="177"/>
        <v>0</v>
      </c>
      <c r="T777" s="246">
        <f t="shared" si="177"/>
        <v>0</v>
      </c>
      <c r="U777" s="246">
        <f t="shared" si="174"/>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ref="M778:T778" si="178">M777</f>
        <v>0</v>
      </c>
      <c r="N778" s="246">
        <f t="shared" si="178"/>
        <v>0</v>
      </c>
      <c r="O778" s="246">
        <f t="shared" si="178"/>
        <v>0</v>
      </c>
      <c r="P778" s="246">
        <f t="shared" si="178"/>
        <v>0</v>
      </c>
      <c r="Q778" s="246">
        <f t="shared" si="178"/>
        <v>0</v>
      </c>
      <c r="R778" s="246">
        <f t="shared" si="178"/>
        <v>0</v>
      </c>
      <c r="S778" s="246">
        <f t="shared" si="178"/>
        <v>0</v>
      </c>
      <c r="T778" s="246">
        <f t="shared" si="178"/>
        <v>0</v>
      </c>
      <c r="U778" s="246">
        <f t="shared" si="174"/>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ref="M779:T779" si="179">M778</f>
        <v>0</v>
      </c>
      <c r="N779" s="246">
        <f t="shared" si="179"/>
        <v>0</v>
      </c>
      <c r="O779" s="246">
        <f t="shared" si="179"/>
        <v>0</v>
      </c>
      <c r="P779" s="246">
        <f t="shared" si="179"/>
        <v>0</v>
      </c>
      <c r="Q779" s="246">
        <f t="shared" si="179"/>
        <v>0</v>
      </c>
      <c r="R779" s="246">
        <f t="shared" si="179"/>
        <v>0</v>
      </c>
      <c r="S779" s="246">
        <f t="shared" si="179"/>
        <v>0</v>
      </c>
      <c r="T779" s="246">
        <f t="shared" si="179"/>
        <v>0</v>
      </c>
      <c r="U779" s="246">
        <f t="shared" si="174"/>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ref="M780:T780" si="180">M779</f>
        <v>0</v>
      </c>
      <c r="N780" s="246">
        <f t="shared" si="180"/>
        <v>0</v>
      </c>
      <c r="O780" s="246">
        <f t="shared" si="180"/>
        <v>0</v>
      </c>
      <c r="P780" s="246">
        <f t="shared" si="180"/>
        <v>0</v>
      </c>
      <c r="Q780" s="246">
        <f t="shared" si="180"/>
        <v>0</v>
      </c>
      <c r="R780" s="246">
        <f t="shared" si="180"/>
        <v>0</v>
      </c>
      <c r="S780" s="246">
        <f t="shared" si="180"/>
        <v>0</v>
      </c>
      <c r="T780" s="246">
        <f t="shared" si="180"/>
        <v>0</v>
      </c>
      <c r="U780" s="246">
        <f t="shared" si="174"/>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ref="M781:T781" si="181">M780</f>
        <v>0</v>
      </c>
      <c r="N781" s="246">
        <f t="shared" si="181"/>
        <v>0</v>
      </c>
      <c r="O781" s="246">
        <f t="shared" si="181"/>
        <v>0</v>
      </c>
      <c r="P781" s="246">
        <f t="shared" si="181"/>
        <v>0</v>
      </c>
      <c r="Q781" s="246">
        <f t="shared" si="181"/>
        <v>0</v>
      </c>
      <c r="R781" s="246">
        <f t="shared" si="181"/>
        <v>0</v>
      </c>
      <c r="S781" s="246">
        <f t="shared" si="181"/>
        <v>0</v>
      </c>
      <c r="T781" s="246">
        <f t="shared" si="181"/>
        <v>0</v>
      </c>
      <c r="U781" s="246">
        <f t="shared" si="174"/>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ref="M782:T782" si="182">M781</f>
        <v>0</v>
      </c>
      <c r="N782" s="246">
        <f t="shared" si="182"/>
        <v>0</v>
      </c>
      <c r="O782" s="246">
        <f t="shared" si="182"/>
        <v>0</v>
      </c>
      <c r="P782" s="246">
        <f t="shared" si="182"/>
        <v>0</v>
      </c>
      <c r="Q782" s="246">
        <f t="shared" si="182"/>
        <v>0</v>
      </c>
      <c r="R782" s="246">
        <f t="shared" si="182"/>
        <v>0</v>
      </c>
      <c r="S782" s="246">
        <f t="shared" si="182"/>
        <v>0</v>
      </c>
      <c r="T782" s="246">
        <f t="shared" si="182"/>
        <v>0</v>
      </c>
      <c r="U782" s="246">
        <f t="shared" si="174"/>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83">INDEX(N$773:N$782,MATCH($L783,$L$773:$L$782,0))</f>
        <v>0</v>
      </c>
      <c r="O783" s="5">
        <f t="shared" si="183"/>
        <v>0</v>
      </c>
      <c r="P783" s="5">
        <f t="shared" si="183"/>
        <v>0</v>
      </c>
      <c r="Q783" s="5">
        <f t="shared" si="183"/>
        <v>0</v>
      </c>
      <c r="R783" s="5">
        <f t="shared" si="183"/>
        <v>0</v>
      </c>
      <c r="S783" s="5">
        <f t="shared" si="183"/>
        <v>0</v>
      </c>
      <c r="T783" s="5">
        <f t="shared" si="183"/>
        <v>0</v>
      </c>
      <c r="U783" s="5">
        <f t="shared" si="183"/>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84">INDEX(M$773:M$782,MATCH($L784,$L$773:$L$782,0))</f>
        <v>0</v>
      </c>
      <c r="N784" s="5">
        <f t="shared" si="183"/>
        <v>0</v>
      </c>
      <c r="O784" s="5">
        <f t="shared" si="183"/>
        <v>0</v>
      </c>
      <c r="P784" s="5">
        <f t="shared" si="183"/>
        <v>0</v>
      </c>
      <c r="Q784" s="5">
        <f t="shared" si="183"/>
        <v>0</v>
      </c>
      <c r="R784" s="5">
        <f t="shared" si="183"/>
        <v>0</v>
      </c>
      <c r="S784" s="5">
        <f t="shared" si="183"/>
        <v>0</v>
      </c>
      <c r="T784" s="5">
        <f t="shared" si="183"/>
        <v>0</v>
      </c>
      <c r="U784" s="5">
        <f t="shared" si="18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84"/>
        <v>0</v>
      </c>
      <c r="N785" s="5">
        <f t="shared" si="183"/>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84"/>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84"/>
        <v>0</v>
      </c>
      <c r="N799" s="5">
        <f t="shared" si="184"/>
        <v>0</v>
      </c>
      <c r="O799" s="5">
        <f t="shared" si="184"/>
        <v>0</v>
      </c>
      <c r="P799" s="5">
        <f t="shared" si="184"/>
        <v>0</v>
      </c>
      <c r="Q799" s="5">
        <f t="shared" si="184"/>
        <v>0</v>
      </c>
      <c r="R799" s="5">
        <f t="shared" si="184"/>
        <v>0</v>
      </c>
      <c r="S799" s="5">
        <f t="shared" si="184"/>
        <v>0</v>
      </c>
      <c r="T799" s="5">
        <f t="shared" si="184"/>
        <v>0</v>
      </c>
      <c r="U799" s="5">
        <f t="shared" si="184"/>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84"/>
        <v>0</v>
      </c>
      <c r="N800" s="5">
        <f t="shared" si="184"/>
        <v>0</v>
      </c>
      <c r="O800" s="5">
        <f t="shared" si="184"/>
        <v>0</v>
      </c>
      <c r="P800" s="5">
        <f t="shared" si="184"/>
        <v>0</v>
      </c>
      <c r="Q800" s="5">
        <f t="shared" si="184"/>
        <v>0</v>
      </c>
      <c r="R800" s="5">
        <f t="shared" si="184"/>
        <v>0</v>
      </c>
      <c r="S800" s="5">
        <f t="shared" si="184"/>
        <v>0</v>
      </c>
      <c r="T800" s="5">
        <f t="shared" si="184"/>
        <v>0</v>
      </c>
      <c r="U800" s="5">
        <f t="shared" si="184"/>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84"/>
        <v>0</v>
      </c>
      <c r="N809" s="5">
        <f t="shared" si="184"/>
        <v>0</v>
      </c>
      <c r="O809" s="5">
        <f>INDEX(O$773:O$782,MATCH($L809,$L$773:$L$782,0))</f>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84"/>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84"/>
        <v>0</v>
      </c>
      <c r="N811" s="5">
        <f t="shared" si="184"/>
        <v>0</v>
      </c>
      <c r="O811" s="5">
        <f t="shared" si="184"/>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85">INDEX(M$773:M$782,MATCH($L816,$L$773:$L$782,0))</f>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85"/>
        <v>0</v>
      </c>
      <c r="N817" s="5">
        <f t="shared" si="185"/>
        <v>0</v>
      </c>
      <c r="O817" s="5">
        <f t="shared" si="185"/>
        <v>0</v>
      </c>
      <c r="P817" s="5">
        <f t="shared" si="185"/>
        <v>0</v>
      </c>
      <c r="Q817" s="5">
        <f t="shared" si="185"/>
        <v>0</v>
      </c>
      <c r="R817" s="5">
        <f t="shared" si="185"/>
        <v>0</v>
      </c>
      <c r="S817" s="5">
        <f t="shared" si="185"/>
        <v>0</v>
      </c>
      <c r="T817" s="5">
        <f t="shared" si="185"/>
        <v>0</v>
      </c>
      <c r="U817" s="5">
        <f t="shared" si="185"/>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85"/>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85"/>
        <v>0</v>
      </c>
      <c r="N825" s="5">
        <f t="shared" si="185"/>
        <v>0</v>
      </c>
      <c r="O825" s="5">
        <f t="shared" si="185"/>
        <v>0</v>
      </c>
      <c r="P825" s="5">
        <f t="shared" si="185"/>
        <v>0</v>
      </c>
      <c r="Q825" s="5">
        <f t="shared" si="185"/>
        <v>0</v>
      </c>
      <c r="R825" s="5">
        <f t="shared" si="185"/>
        <v>0</v>
      </c>
      <c r="S825" s="5">
        <f t="shared" si="185"/>
        <v>0</v>
      </c>
      <c r="T825" s="5">
        <f t="shared" si="185"/>
        <v>0</v>
      </c>
      <c r="U825" s="5">
        <f t="shared" si="185"/>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85"/>
        <v>0</v>
      </c>
      <c r="N835" s="5">
        <f t="shared" si="185"/>
        <v>0</v>
      </c>
      <c r="O835" s="5">
        <f t="shared" si="185"/>
        <v>0</v>
      </c>
      <c r="P835" s="5">
        <f t="shared" si="185"/>
        <v>0</v>
      </c>
      <c r="Q835" s="5">
        <f t="shared" si="185"/>
        <v>0</v>
      </c>
      <c r="R835" s="5">
        <f t="shared" si="185"/>
        <v>0</v>
      </c>
      <c r="S835" s="5">
        <f t="shared" si="185"/>
        <v>0</v>
      </c>
      <c r="T835" s="5">
        <f t="shared" si="185"/>
        <v>0</v>
      </c>
      <c r="U835" s="5">
        <f t="shared" si="185"/>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85"/>
        <v>0</v>
      </c>
      <c r="N845" s="5">
        <f t="shared" si="185"/>
        <v>0</v>
      </c>
      <c r="O845" s="5">
        <f t="shared" si="185"/>
        <v>0</v>
      </c>
      <c r="P845" s="5">
        <f t="shared" si="185"/>
        <v>0</v>
      </c>
      <c r="Q845" s="5">
        <f t="shared" si="185"/>
        <v>0</v>
      </c>
      <c r="R845" s="5">
        <f t="shared" si="185"/>
        <v>0</v>
      </c>
      <c r="S845" s="5">
        <f t="shared" si="185"/>
        <v>0</v>
      </c>
      <c r="T845" s="5">
        <f t="shared" si="185"/>
        <v>0</v>
      </c>
      <c r="U845" s="5">
        <f t="shared" si="185"/>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85"/>
        <v>0</v>
      </c>
      <c r="N846" s="5">
        <f t="shared" si="185"/>
        <v>0</v>
      </c>
      <c r="O846" s="5">
        <f t="shared" si="185"/>
        <v>0</v>
      </c>
      <c r="P846" s="5">
        <f t="shared" si="185"/>
        <v>0</v>
      </c>
      <c r="Q846" s="5">
        <f t="shared" si="185"/>
        <v>0</v>
      </c>
      <c r="R846" s="5">
        <f t="shared" si="185"/>
        <v>0</v>
      </c>
      <c r="S846" s="5">
        <f t="shared" si="185"/>
        <v>0</v>
      </c>
      <c r="T846" s="5">
        <f t="shared" si="185"/>
        <v>0</v>
      </c>
      <c r="U846" s="5">
        <f t="shared" si="185"/>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85"/>
        <v>0</v>
      </c>
      <c r="N847" s="5">
        <f t="shared" si="185"/>
        <v>0</v>
      </c>
      <c r="O847" s="5">
        <f t="shared" si="185"/>
        <v>0</v>
      </c>
      <c r="P847" s="5">
        <f t="shared" si="185"/>
        <v>0</v>
      </c>
      <c r="Q847" s="5">
        <f t="shared" si="185"/>
        <v>0</v>
      </c>
      <c r="R847" s="5">
        <f t="shared" si="185"/>
        <v>0</v>
      </c>
      <c r="S847" s="5">
        <f t="shared" si="185"/>
        <v>0</v>
      </c>
      <c r="T847" s="5">
        <f t="shared" ref="N847:U872" si="186">INDEX(T$773:T$782,MATCH($L847,$L$773:$L$782,0))</f>
        <v>0</v>
      </c>
      <c r="U847" s="5">
        <f t="shared" si="186"/>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M872" si="187">INDEX(M$773:M$782,MATCH($L848,$L$773:$L$782,0))</f>
        <v>0</v>
      </c>
      <c r="N848" s="5">
        <f t="shared" si="186"/>
        <v>0</v>
      </c>
      <c r="O848" s="5">
        <f t="shared" si="186"/>
        <v>0</v>
      </c>
      <c r="P848" s="5">
        <f t="shared" si="186"/>
        <v>0</v>
      </c>
      <c r="Q848" s="5">
        <f t="shared" si="186"/>
        <v>0</v>
      </c>
      <c r="R848" s="5">
        <f t="shared" si="186"/>
        <v>0</v>
      </c>
      <c r="S848" s="5">
        <f t="shared" si="186"/>
        <v>0</v>
      </c>
      <c r="T848" s="5">
        <f t="shared" si="186"/>
        <v>0</v>
      </c>
      <c r="U848" s="5">
        <f t="shared" si="186"/>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87"/>
        <v>0</v>
      </c>
      <c r="N849" s="5">
        <f t="shared" si="186"/>
        <v>0</v>
      </c>
      <c r="O849" s="5">
        <f t="shared" si="186"/>
        <v>0</v>
      </c>
      <c r="P849" s="5">
        <f t="shared" si="186"/>
        <v>0</v>
      </c>
      <c r="Q849" s="5">
        <f t="shared" si="186"/>
        <v>0</v>
      </c>
      <c r="R849" s="5">
        <f t="shared" si="186"/>
        <v>0</v>
      </c>
      <c r="S849" s="5">
        <f t="shared" si="186"/>
        <v>0</v>
      </c>
      <c r="T849" s="5">
        <f t="shared" si="186"/>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87"/>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87"/>
        <v>0</v>
      </c>
      <c r="N855" s="5">
        <f t="shared" si="186"/>
        <v>0</v>
      </c>
      <c r="O855" s="5">
        <f t="shared" si="186"/>
        <v>0</v>
      </c>
      <c r="P855" s="5">
        <f t="shared" si="186"/>
        <v>0</v>
      </c>
      <c r="Q855" s="5">
        <f t="shared" si="186"/>
        <v>0</v>
      </c>
      <c r="R855" s="5">
        <f t="shared" si="186"/>
        <v>0</v>
      </c>
      <c r="S855" s="5">
        <f t="shared" si="186"/>
        <v>0</v>
      </c>
      <c r="T855" s="5">
        <f t="shared" si="186"/>
        <v>0</v>
      </c>
      <c r="U855" s="5">
        <f t="shared" si="186"/>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87"/>
        <v>0</v>
      </c>
      <c r="N856" s="5">
        <f t="shared" si="186"/>
        <v>0</v>
      </c>
      <c r="O856" s="5">
        <f t="shared" si="186"/>
        <v>0</v>
      </c>
      <c r="P856" s="5">
        <f t="shared" si="186"/>
        <v>0</v>
      </c>
      <c r="Q856" s="5">
        <f t="shared" si="186"/>
        <v>0</v>
      </c>
      <c r="R856" s="5">
        <f t="shared" si="186"/>
        <v>0</v>
      </c>
      <c r="S856" s="5">
        <f t="shared" si="186"/>
        <v>0</v>
      </c>
      <c r="T856" s="5">
        <f t="shared" si="186"/>
        <v>0</v>
      </c>
      <c r="U856" s="5">
        <f t="shared" si="186"/>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87"/>
        <v>0</v>
      </c>
      <c r="N865" s="5">
        <f t="shared" si="186"/>
        <v>0</v>
      </c>
      <c r="O865" s="5">
        <f t="shared" si="186"/>
        <v>0</v>
      </c>
      <c r="P865" s="5">
        <f t="shared" si="186"/>
        <v>0</v>
      </c>
      <c r="Q865" s="5">
        <f t="shared" si="186"/>
        <v>0</v>
      </c>
      <c r="R865" s="5">
        <f t="shared" si="186"/>
        <v>0</v>
      </c>
      <c r="S865" s="5">
        <f t="shared" si="186"/>
        <v>0</v>
      </c>
      <c r="T865" s="5">
        <f t="shared" si="186"/>
        <v>0</v>
      </c>
      <c r="U865" s="5">
        <f t="shared" si="186"/>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87"/>
        <v>0</v>
      </c>
      <c r="N866" s="5">
        <f t="shared" si="186"/>
        <v>0</v>
      </c>
      <c r="O866" s="5">
        <f t="shared" si="186"/>
        <v>0</v>
      </c>
      <c r="P866" s="5">
        <f t="shared" si="186"/>
        <v>0</v>
      </c>
      <c r="Q866" s="5">
        <f t="shared" si="186"/>
        <v>0</v>
      </c>
      <c r="R866" s="5">
        <f t="shared" si="186"/>
        <v>0</v>
      </c>
      <c r="S866" s="5">
        <f t="shared" si="186"/>
        <v>0</v>
      </c>
      <c r="T866" s="5">
        <f t="shared" si="186"/>
        <v>0</v>
      </c>
      <c r="U866" s="5">
        <f t="shared" si="186"/>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88">J$145</f>
        <v>typ</v>
      </c>
      <c r="J889" s="23" t="str">
        <f t="shared" si="188"/>
        <v>z0</v>
      </c>
      <c r="K889" s="23" t="str">
        <f t="shared" si="188"/>
        <v>z1</v>
      </c>
      <c r="L889" s="23" t="str">
        <f t="shared" si="188"/>
        <v>z2</v>
      </c>
      <c r="M889" s="23" t="str">
        <f t="shared" si="188"/>
        <v>z3</v>
      </c>
      <c r="N889" s="23" t="str">
        <f t="shared" si="188"/>
        <v>z4</v>
      </c>
      <c r="O889" s="23" t="str">
        <f t="shared" si="188"/>
        <v>z5</v>
      </c>
      <c r="P889" s="23" t="str">
        <f t="shared" si="188"/>
        <v>z6</v>
      </c>
      <c r="Q889" s="23" t="str">
        <f t="shared" si="188"/>
        <v>z7</v>
      </c>
      <c r="R889" s="23" t="str">
        <f t="shared" si="188"/>
        <v>z8</v>
      </c>
      <c r="S889" s="22"/>
      <c r="T889" s="23" t="str">
        <f>J$145</f>
        <v>typ</v>
      </c>
      <c r="U889" s="23" t="str">
        <f t="shared" ref="U889:AC889" si="189">K$145</f>
        <v>z0</v>
      </c>
      <c r="V889" s="23" t="str">
        <f t="shared" si="189"/>
        <v>z1</v>
      </c>
      <c r="W889" s="23" t="str">
        <f t="shared" si="189"/>
        <v>z2</v>
      </c>
      <c r="X889" s="23" t="str">
        <f t="shared" si="189"/>
        <v>z3</v>
      </c>
      <c r="Y889" s="23" t="str">
        <f t="shared" si="189"/>
        <v>z4</v>
      </c>
      <c r="Z889" s="23" t="str">
        <f t="shared" si="189"/>
        <v>z5</v>
      </c>
      <c r="AA889" s="23" t="str">
        <f t="shared" si="189"/>
        <v>z6</v>
      </c>
      <c r="AB889" s="23" t="str">
        <f t="shared" si="189"/>
        <v>z7</v>
      </c>
      <c r="AC889" s="23" t="str">
        <f t="shared" si="189"/>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27" si="190">$K918</f>
        <v>100</v>
      </c>
      <c r="M918" s="5">
        <f t="shared" si="190"/>
        <v>100</v>
      </c>
      <c r="N918" s="5">
        <f t="shared" si="190"/>
        <v>100</v>
      </c>
      <c r="O918" s="5">
        <f t="shared" si="190"/>
        <v>100</v>
      </c>
      <c r="P918" s="5">
        <f t="shared" si="190"/>
        <v>100</v>
      </c>
      <c r="Q918" s="5">
        <f t="shared" si="190"/>
        <v>100</v>
      </c>
      <c r="R918" s="5">
        <f t="shared" si="190"/>
        <v>100</v>
      </c>
      <c r="S918" s="5">
        <f t="shared" si="190"/>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90"/>
        <v>100</v>
      </c>
      <c r="M919" s="5">
        <f t="shared" si="190"/>
        <v>100</v>
      </c>
      <c r="N919" s="5">
        <f t="shared" si="190"/>
        <v>100</v>
      </c>
      <c r="O919" s="5">
        <f t="shared" si="190"/>
        <v>100</v>
      </c>
      <c r="P919" s="5">
        <f t="shared" si="190"/>
        <v>100</v>
      </c>
      <c r="Q919" s="5">
        <f t="shared" si="190"/>
        <v>100</v>
      </c>
      <c r="R919" s="5">
        <f t="shared" si="190"/>
        <v>100</v>
      </c>
      <c r="S919" s="5">
        <f t="shared" si="190"/>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90"/>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90"/>
        <v>1250</v>
      </c>
      <c r="M926" s="5">
        <f t="shared" si="190"/>
        <v>1250</v>
      </c>
      <c r="N926" s="5">
        <f t="shared" si="190"/>
        <v>1250</v>
      </c>
      <c r="O926" s="5">
        <f t="shared" si="190"/>
        <v>1250</v>
      </c>
      <c r="P926" s="5">
        <f t="shared" si="190"/>
        <v>1250</v>
      </c>
      <c r="Q926" s="5">
        <f t="shared" si="190"/>
        <v>1250</v>
      </c>
      <c r="R926" s="5">
        <f t="shared" si="190"/>
        <v>1250</v>
      </c>
      <c r="S926" s="5">
        <f t="shared" si="190"/>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90"/>
        <v>1000</v>
      </c>
      <c r="M927" s="5">
        <f t="shared" si="190"/>
        <v>1000</v>
      </c>
      <c r="N927" s="5">
        <f t="shared" si="190"/>
        <v>1000</v>
      </c>
      <c r="O927" s="5">
        <f t="shared" si="190"/>
        <v>1000</v>
      </c>
      <c r="P927" s="5">
        <f t="shared" si="190"/>
        <v>1000</v>
      </c>
      <c r="Q927" s="5">
        <f t="shared" si="190"/>
        <v>1000</v>
      </c>
      <c r="R927" s="5">
        <f t="shared" si="190"/>
        <v>1000</v>
      </c>
      <c r="S927" s="5">
        <f t="shared" si="190"/>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ref="M928:S943" si="191">$K928</f>
        <v>100</v>
      </c>
      <c r="N928" s="5">
        <f t="shared" si="191"/>
        <v>100</v>
      </c>
      <c r="O928" s="5">
        <f t="shared" si="191"/>
        <v>100</v>
      </c>
      <c r="P928" s="5">
        <f t="shared" si="191"/>
        <v>100</v>
      </c>
      <c r="Q928" s="5">
        <f t="shared" si="191"/>
        <v>100</v>
      </c>
      <c r="R928" s="5">
        <f t="shared" si="191"/>
        <v>100</v>
      </c>
      <c r="S928" s="5">
        <f t="shared" si="191"/>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92">$K929</f>
        <v>100</v>
      </c>
      <c r="M929" s="5">
        <f t="shared" si="191"/>
        <v>100</v>
      </c>
      <c r="N929" s="5">
        <f t="shared" si="191"/>
        <v>100</v>
      </c>
      <c r="O929" s="5">
        <f t="shared" si="191"/>
        <v>100</v>
      </c>
      <c r="P929" s="5">
        <f t="shared" si="191"/>
        <v>100</v>
      </c>
      <c r="Q929" s="5">
        <f t="shared" si="191"/>
        <v>100</v>
      </c>
      <c r="R929" s="5">
        <f t="shared" si="191"/>
        <v>100</v>
      </c>
      <c r="S929" s="5">
        <f t="shared" si="191"/>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92"/>
        <v>100</v>
      </c>
      <c r="M930" s="5">
        <f t="shared" si="191"/>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92"/>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92"/>
        <v>1500</v>
      </c>
      <c r="M933" s="5">
        <f t="shared" si="191"/>
        <v>1500</v>
      </c>
      <c r="N933" s="5">
        <f t="shared" si="191"/>
        <v>1500</v>
      </c>
      <c r="O933" s="5">
        <f t="shared" si="191"/>
        <v>1500</v>
      </c>
      <c r="P933" s="5">
        <f t="shared" si="191"/>
        <v>1500</v>
      </c>
      <c r="Q933" s="5">
        <f t="shared" si="191"/>
        <v>1500</v>
      </c>
      <c r="R933" s="5">
        <f t="shared" si="191"/>
        <v>1500</v>
      </c>
      <c r="S933" s="5">
        <f t="shared" si="191"/>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92"/>
        <v>1500</v>
      </c>
      <c r="M934" s="5">
        <f t="shared" si="191"/>
        <v>1500</v>
      </c>
      <c r="N934" s="5">
        <f t="shared" si="191"/>
        <v>1500</v>
      </c>
      <c r="O934" s="5">
        <f t="shared" si="191"/>
        <v>1500</v>
      </c>
      <c r="P934" s="5">
        <f t="shared" si="191"/>
        <v>1500</v>
      </c>
      <c r="Q934" s="5">
        <f t="shared" si="191"/>
        <v>1500</v>
      </c>
      <c r="R934" s="5">
        <f t="shared" si="191"/>
        <v>1500</v>
      </c>
      <c r="S934" s="5">
        <f t="shared" si="191"/>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92"/>
        <v>1250</v>
      </c>
      <c r="M936" s="5">
        <f t="shared" si="191"/>
        <v>1250</v>
      </c>
      <c r="N936" s="5">
        <f t="shared" si="191"/>
        <v>1250</v>
      </c>
      <c r="O936" s="5">
        <f t="shared" si="191"/>
        <v>1250</v>
      </c>
      <c r="P936" s="5">
        <f t="shared" si="191"/>
        <v>1250</v>
      </c>
      <c r="Q936" s="5">
        <f t="shared" si="191"/>
        <v>1250</v>
      </c>
      <c r="R936" s="5">
        <f t="shared" si="191"/>
        <v>1250</v>
      </c>
      <c r="S936" s="5">
        <f t="shared" si="191"/>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92"/>
        <v>1000</v>
      </c>
      <c r="M937" s="5">
        <f t="shared" si="191"/>
        <v>1000</v>
      </c>
      <c r="N937" s="5">
        <f t="shared" si="191"/>
        <v>1000</v>
      </c>
      <c r="O937" s="5">
        <f t="shared" si="191"/>
        <v>1000</v>
      </c>
      <c r="P937" s="5">
        <f t="shared" si="191"/>
        <v>1000</v>
      </c>
      <c r="Q937" s="5">
        <f t="shared" si="191"/>
        <v>1000</v>
      </c>
      <c r="R937" s="5">
        <f t="shared" si="191"/>
        <v>1000</v>
      </c>
      <c r="S937" s="5">
        <f t="shared" si="191"/>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92"/>
        <v>100</v>
      </c>
      <c r="M938" s="5">
        <f t="shared" si="191"/>
        <v>100</v>
      </c>
      <c r="N938" s="5">
        <f t="shared" si="191"/>
        <v>100</v>
      </c>
      <c r="O938" s="5">
        <f t="shared" si="191"/>
        <v>100</v>
      </c>
      <c r="P938" s="5">
        <f t="shared" si="191"/>
        <v>100</v>
      </c>
      <c r="Q938" s="5">
        <f t="shared" si="191"/>
        <v>100</v>
      </c>
      <c r="R938" s="5">
        <f t="shared" si="191"/>
        <v>100</v>
      </c>
      <c r="S938" s="5">
        <f t="shared" si="191"/>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92"/>
        <v>100</v>
      </c>
      <c r="M939" s="5">
        <f t="shared" si="191"/>
        <v>100</v>
      </c>
      <c r="N939" s="5">
        <f t="shared" si="191"/>
        <v>100</v>
      </c>
      <c r="O939" s="5">
        <f t="shared" si="191"/>
        <v>100</v>
      </c>
      <c r="P939" s="5">
        <f t="shared" si="191"/>
        <v>100</v>
      </c>
      <c r="Q939" s="5">
        <f t="shared" si="191"/>
        <v>100</v>
      </c>
      <c r="R939" s="5">
        <f t="shared" si="191"/>
        <v>100</v>
      </c>
      <c r="S939" s="5">
        <f t="shared" si="191"/>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92"/>
        <v>1500</v>
      </c>
      <c r="M943" s="5">
        <f t="shared" si="191"/>
        <v>1500</v>
      </c>
      <c r="N943" s="5">
        <f t="shared" si="191"/>
        <v>1500</v>
      </c>
      <c r="O943" s="5">
        <f t="shared" si="191"/>
        <v>1500</v>
      </c>
      <c r="P943" s="5">
        <f t="shared" si="191"/>
        <v>1500</v>
      </c>
      <c r="Q943" s="5">
        <f t="shared" si="191"/>
        <v>1500</v>
      </c>
      <c r="R943" s="5">
        <f t="shared" si="191"/>
        <v>1500</v>
      </c>
      <c r="S943" s="5">
        <f t="shared" si="191"/>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92"/>
        <v>1500</v>
      </c>
      <c r="M944" s="5">
        <f t="shared" si="192"/>
        <v>1500</v>
      </c>
      <c r="N944" s="5">
        <f t="shared" si="192"/>
        <v>1500</v>
      </c>
      <c r="O944" s="5">
        <f t="shared" si="192"/>
        <v>1500</v>
      </c>
      <c r="P944" s="5">
        <f t="shared" si="192"/>
        <v>1500</v>
      </c>
      <c r="Q944" s="5">
        <f t="shared" si="192"/>
        <v>1500</v>
      </c>
      <c r="R944" s="5">
        <f t="shared" si="192"/>
        <v>1500</v>
      </c>
      <c r="S944" s="5">
        <f t="shared" si="192"/>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92"/>
        <v>1500</v>
      </c>
      <c r="M945" s="5">
        <f t="shared" si="192"/>
        <v>1500</v>
      </c>
      <c r="N945" s="5">
        <f t="shared" si="192"/>
        <v>1500</v>
      </c>
      <c r="O945" s="5">
        <f t="shared" si="192"/>
        <v>1500</v>
      </c>
      <c r="P945" s="5">
        <f t="shared" si="192"/>
        <v>1500</v>
      </c>
      <c r="Q945" s="5">
        <f t="shared" si="192"/>
        <v>1500</v>
      </c>
      <c r="R945" s="5">
        <f t="shared" si="192"/>
        <v>1500</v>
      </c>
      <c r="S945" s="5">
        <f t="shared" si="192"/>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92"/>
        <v>1250</v>
      </c>
      <c r="M946" s="5">
        <f t="shared" si="192"/>
        <v>1250</v>
      </c>
      <c r="N946" s="5">
        <f t="shared" si="192"/>
        <v>1250</v>
      </c>
      <c r="O946" s="5">
        <f t="shared" si="192"/>
        <v>1250</v>
      </c>
      <c r="P946" s="5">
        <f t="shared" si="192"/>
        <v>1250</v>
      </c>
      <c r="Q946" s="5">
        <f t="shared" si="192"/>
        <v>1250</v>
      </c>
      <c r="R946" s="5">
        <f t="shared" si="192"/>
        <v>1250</v>
      </c>
      <c r="S946" s="5">
        <f t="shared" si="192"/>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92"/>
        <v>1000</v>
      </c>
      <c r="M947" s="5">
        <f t="shared" si="192"/>
        <v>1000</v>
      </c>
      <c r="N947" s="5">
        <f t="shared" si="192"/>
        <v>1000</v>
      </c>
      <c r="O947" s="5">
        <f t="shared" si="192"/>
        <v>1000</v>
      </c>
      <c r="P947" s="5">
        <f t="shared" si="192"/>
        <v>1000</v>
      </c>
      <c r="Q947" s="5">
        <f t="shared" si="192"/>
        <v>1000</v>
      </c>
      <c r="R947" s="5">
        <f t="shared" si="192"/>
        <v>1000</v>
      </c>
      <c r="S947" s="5">
        <f t="shared" si="192"/>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92"/>
        <v>100</v>
      </c>
      <c r="M948" s="5">
        <f t="shared" si="192"/>
        <v>100</v>
      </c>
      <c r="N948" s="5">
        <f t="shared" si="192"/>
        <v>100</v>
      </c>
      <c r="O948" s="5">
        <f t="shared" si="192"/>
        <v>100</v>
      </c>
      <c r="P948" s="5">
        <f t="shared" si="192"/>
        <v>100</v>
      </c>
      <c r="Q948" s="5">
        <f t="shared" si="192"/>
        <v>100</v>
      </c>
      <c r="R948" s="5">
        <f t="shared" si="192"/>
        <v>100</v>
      </c>
      <c r="S948" s="5">
        <f t="shared" si="192"/>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92"/>
        <v>100</v>
      </c>
      <c r="M949" s="5">
        <f t="shared" si="192"/>
        <v>100</v>
      </c>
      <c r="N949" s="5">
        <f t="shared" si="192"/>
        <v>100</v>
      </c>
      <c r="O949" s="5">
        <f t="shared" si="192"/>
        <v>100</v>
      </c>
      <c r="P949" s="5">
        <f t="shared" si="192"/>
        <v>100</v>
      </c>
      <c r="Q949" s="5">
        <f t="shared" si="192"/>
        <v>100</v>
      </c>
      <c r="R949" s="5">
        <f t="shared" si="192"/>
        <v>100</v>
      </c>
      <c r="S949" s="5">
        <f t="shared" si="192"/>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92"/>
        <v>1500</v>
      </c>
      <c r="M953" s="5">
        <f t="shared" si="192"/>
        <v>1500</v>
      </c>
      <c r="N953" s="5">
        <f t="shared" si="192"/>
        <v>1500</v>
      </c>
      <c r="O953" s="5">
        <f t="shared" si="192"/>
        <v>1500</v>
      </c>
      <c r="P953" s="5">
        <f t="shared" si="192"/>
        <v>1500</v>
      </c>
      <c r="Q953" s="5">
        <f t="shared" si="192"/>
        <v>1500</v>
      </c>
      <c r="R953" s="5">
        <f t="shared" si="192"/>
        <v>1500</v>
      </c>
      <c r="S953" s="5">
        <f t="shared" si="192"/>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92"/>
        <v>1500</v>
      </c>
      <c r="M954" s="5">
        <f t="shared" si="192"/>
        <v>1500</v>
      </c>
      <c r="N954" s="5">
        <f t="shared" si="192"/>
        <v>1500</v>
      </c>
      <c r="O954" s="5">
        <f t="shared" si="192"/>
        <v>1500</v>
      </c>
      <c r="P954" s="5">
        <f t="shared" si="192"/>
        <v>1500</v>
      </c>
      <c r="Q954" s="5">
        <f t="shared" si="192"/>
        <v>1500</v>
      </c>
      <c r="R954" s="5">
        <f t="shared" si="192"/>
        <v>1500</v>
      </c>
      <c r="S954" s="5">
        <f t="shared" si="192"/>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92"/>
        <v>1250</v>
      </c>
      <c r="M956" s="5">
        <f t="shared" si="192"/>
        <v>1250</v>
      </c>
      <c r="N956" s="5">
        <f t="shared" si="192"/>
        <v>1250</v>
      </c>
      <c r="O956" s="5">
        <f t="shared" si="192"/>
        <v>1250</v>
      </c>
      <c r="P956" s="5">
        <f t="shared" si="192"/>
        <v>1250</v>
      </c>
      <c r="Q956" s="5">
        <f t="shared" si="192"/>
        <v>1250</v>
      </c>
      <c r="R956" s="5">
        <f t="shared" si="192"/>
        <v>1250</v>
      </c>
      <c r="S956" s="5">
        <f t="shared" si="192"/>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92"/>
        <v>1000</v>
      </c>
      <c r="M957" s="5">
        <f t="shared" si="192"/>
        <v>1000</v>
      </c>
      <c r="N957" s="5">
        <f t="shared" si="192"/>
        <v>1000</v>
      </c>
      <c r="O957" s="5">
        <f t="shared" si="192"/>
        <v>1000</v>
      </c>
      <c r="P957" s="5">
        <f t="shared" si="192"/>
        <v>1000</v>
      </c>
      <c r="Q957" s="5">
        <f t="shared" si="192"/>
        <v>1000</v>
      </c>
      <c r="R957" s="5">
        <f t="shared" si="192"/>
        <v>1000</v>
      </c>
      <c r="S957" s="5">
        <f t="shared" si="192"/>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92"/>
        <v>100</v>
      </c>
      <c r="M958" s="5">
        <f t="shared" si="192"/>
        <v>100</v>
      </c>
      <c r="N958" s="5">
        <f t="shared" si="192"/>
        <v>100</v>
      </c>
      <c r="O958" s="5">
        <f t="shared" si="192"/>
        <v>100</v>
      </c>
      <c r="P958" s="5">
        <f t="shared" si="192"/>
        <v>100</v>
      </c>
      <c r="Q958" s="5">
        <f t="shared" si="192"/>
        <v>100</v>
      </c>
      <c r="R958" s="5">
        <f t="shared" si="192"/>
        <v>100</v>
      </c>
      <c r="S958" s="5">
        <f t="shared" si="192"/>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92"/>
        <v>100</v>
      </c>
      <c r="M959" s="5">
        <f t="shared" si="192"/>
        <v>100</v>
      </c>
      <c r="N959" s="5">
        <f t="shared" si="192"/>
        <v>100</v>
      </c>
      <c r="O959" s="5">
        <f t="shared" si="192"/>
        <v>100</v>
      </c>
      <c r="P959" s="5">
        <f t="shared" si="192"/>
        <v>100</v>
      </c>
      <c r="Q959" s="5">
        <f t="shared" si="192"/>
        <v>100</v>
      </c>
      <c r="R959" s="5">
        <f t="shared" si="192"/>
        <v>100</v>
      </c>
      <c r="S959" s="5">
        <f t="shared" si="192"/>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93">$K961</f>
        <v>100</v>
      </c>
      <c r="M961" s="5">
        <f t="shared" si="193"/>
        <v>100</v>
      </c>
      <c r="N961" s="5">
        <f t="shared" si="193"/>
        <v>100</v>
      </c>
      <c r="O961" s="5">
        <f t="shared" si="193"/>
        <v>100</v>
      </c>
      <c r="P961" s="5">
        <f t="shared" si="193"/>
        <v>100</v>
      </c>
      <c r="Q961" s="5">
        <f t="shared" si="193"/>
        <v>100</v>
      </c>
      <c r="R961" s="5">
        <f t="shared" si="193"/>
        <v>100</v>
      </c>
      <c r="S961" s="5">
        <f t="shared" si="193"/>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93"/>
        <v>100</v>
      </c>
      <c r="M962" s="5">
        <f t="shared" si="193"/>
        <v>100</v>
      </c>
      <c r="N962" s="5">
        <f t="shared" si="193"/>
        <v>100</v>
      </c>
      <c r="O962" s="5">
        <f t="shared" si="193"/>
        <v>100</v>
      </c>
      <c r="P962" s="5">
        <f t="shared" si="193"/>
        <v>100</v>
      </c>
      <c r="Q962" s="5">
        <f t="shared" si="193"/>
        <v>100</v>
      </c>
      <c r="R962" s="5">
        <f t="shared" si="193"/>
        <v>100</v>
      </c>
      <c r="S962" s="5">
        <f t="shared" si="193"/>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93"/>
        <v>1500</v>
      </c>
      <c r="M963" s="5">
        <f t="shared" si="193"/>
        <v>1500</v>
      </c>
      <c r="N963" s="5">
        <f t="shared" si="193"/>
        <v>1500</v>
      </c>
      <c r="O963" s="5">
        <f t="shared" si="193"/>
        <v>1500</v>
      </c>
      <c r="P963" s="5">
        <f t="shared" si="193"/>
        <v>1500</v>
      </c>
      <c r="Q963" s="5">
        <f t="shared" si="193"/>
        <v>1500</v>
      </c>
      <c r="R963" s="5">
        <f t="shared" si="193"/>
        <v>1500</v>
      </c>
      <c r="S963" s="5">
        <f t="shared" si="193"/>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93"/>
        <v>1500</v>
      </c>
      <c r="M964" s="5">
        <f t="shared" si="193"/>
        <v>1500</v>
      </c>
      <c r="N964" s="5">
        <f t="shared" si="193"/>
        <v>1500</v>
      </c>
      <c r="O964" s="5">
        <f t="shared" si="193"/>
        <v>1500</v>
      </c>
      <c r="P964" s="5">
        <f t="shared" si="193"/>
        <v>1500</v>
      </c>
      <c r="Q964" s="5">
        <f t="shared" si="193"/>
        <v>1500</v>
      </c>
      <c r="R964" s="5">
        <f t="shared" si="193"/>
        <v>1500</v>
      </c>
      <c r="S964" s="5">
        <f t="shared" si="193"/>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93"/>
        <v>1250</v>
      </c>
      <c r="M966" s="5">
        <f t="shared" si="193"/>
        <v>1250</v>
      </c>
      <c r="N966" s="5">
        <f t="shared" si="193"/>
        <v>1250</v>
      </c>
      <c r="O966" s="5">
        <f t="shared" si="193"/>
        <v>1250</v>
      </c>
      <c r="P966" s="5">
        <f t="shared" si="193"/>
        <v>1250</v>
      </c>
      <c r="Q966" s="5">
        <f t="shared" si="193"/>
        <v>1250</v>
      </c>
      <c r="R966" s="5">
        <f t="shared" si="193"/>
        <v>1250</v>
      </c>
      <c r="S966" s="5">
        <f t="shared" si="193"/>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93"/>
        <v>1000</v>
      </c>
      <c r="M967" s="5">
        <f t="shared" si="193"/>
        <v>1000</v>
      </c>
      <c r="N967" s="5">
        <f t="shared" si="193"/>
        <v>1000</v>
      </c>
      <c r="O967" s="5">
        <f t="shared" si="193"/>
        <v>1000</v>
      </c>
      <c r="P967" s="5">
        <f t="shared" si="193"/>
        <v>1000</v>
      </c>
      <c r="Q967" s="5">
        <f t="shared" si="193"/>
        <v>1000</v>
      </c>
      <c r="R967" s="5">
        <f t="shared" si="193"/>
        <v>1000</v>
      </c>
      <c r="S967" s="5">
        <f t="shared" si="193"/>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93"/>
        <v>1000</v>
      </c>
      <c r="M968" s="5">
        <f t="shared" si="193"/>
        <v>1000</v>
      </c>
      <c r="N968" s="5">
        <f t="shared" si="193"/>
        <v>1000</v>
      </c>
      <c r="O968" s="5">
        <f t="shared" si="193"/>
        <v>1000</v>
      </c>
      <c r="P968" s="5">
        <f t="shared" si="193"/>
        <v>1000</v>
      </c>
      <c r="Q968" s="5">
        <f t="shared" si="193"/>
        <v>1000</v>
      </c>
      <c r="R968" s="5">
        <f t="shared" si="193"/>
        <v>1000</v>
      </c>
      <c r="S968" s="5">
        <f t="shared" si="193"/>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93"/>
        <v>100</v>
      </c>
      <c r="M969" s="5">
        <f t="shared" si="193"/>
        <v>100</v>
      </c>
      <c r="N969" s="5">
        <f t="shared" si="193"/>
        <v>100</v>
      </c>
      <c r="O969" s="5">
        <f t="shared" si="193"/>
        <v>100</v>
      </c>
      <c r="P969" s="5">
        <f t="shared" si="193"/>
        <v>100</v>
      </c>
      <c r="Q969" s="5">
        <f t="shared" si="193"/>
        <v>100</v>
      </c>
      <c r="R969" s="5">
        <f t="shared" si="193"/>
        <v>100</v>
      </c>
      <c r="S969" s="5">
        <f t="shared" si="193"/>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93"/>
        <v>100</v>
      </c>
      <c r="M970" s="5">
        <f t="shared" si="193"/>
        <v>100</v>
      </c>
      <c r="N970" s="5">
        <f t="shared" si="193"/>
        <v>100</v>
      </c>
      <c r="O970" s="5">
        <f t="shared" si="193"/>
        <v>100</v>
      </c>
      <c r="P970" s="5">
        <f t="shared" si="193"/>
        <v>100</v>
      </c>
      <c r="Q970" s="5">
        <f t="shared" si="193"/>
        <v>100</v>
      </c>
      <c r="R970" s="5">
        <f t="shared" si="193"/>
        <v>100</v>
      </c>
      <c r="S970" s="5">
        <f t="shared" si="193"/>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93"/>
        <v>1500</v>
      </c>
      <c r="M973" s="5">
        <f t="shared" si="193"/>
        <v>1500</v>
      </c>
      <c r="N973" s="5">
        <f t="shared" si="193"/>
        <v>1500</v>
      </c>
      <c r="O973" s="5">
        <f t="shared" si="193"/>
        <v>1500</v>
      </c>
      <c r="P973" s="5">
        <f t="shared" si="193"/>
        <v>1500</v>
      </c>
      <c r="Q973" s="5">
        <f t="shared" si="193"/>
        <v>1500</v>
      </c>
      <c r="R973" s="5">
        <f t="shared" si="193"/>
        <v>1500</v>
      </c>
      <c r="S973" s="5">
        <f t="shared" si="193"/>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93"/>
        <v>1500</v>
      </c>
      <c r="M974" s="5">
        <f t="shared" si="193"/>
        <v>1500</v>
      </c>
      <c r="N974" s="5">
        <f t="shared" si="193"/>
        <v>1500</v>
      </c>
      <c r="O974" s="5">
        <f t="shared" si="193"/>
        <v>1500</v>
      </c>
      <c r="P974" s="5">
        <f t="shared" si="193"/>
        <v>1500</v>
      </c>
      <c r="Q974" s="5">
        <f t="shared" si="193"/>
        <v>1500</v>
      </c>
      <c r="R974" s="5">
        <f t="shared" si="193"/>
        <v>1500</v>
      </c>
      <c r="S974" s="5">
        <f t="shared" si="193"/>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93"/>
        <v>1250</v>
      </c>
      <c r="M976" s="5">
        <f t="shared" si="193"/>
        <v>1250</v>
      </c>
      <c r="N976" s="5">
        <f t="shared" si="193"/>
        <v>1250</v>
      </c>
      <c r="O976" s="5">
        <f t="shared" si="193"/>
        <v>1250</v>
      </c>
      <c r="P976" s="5">
        <f t="shared" si="193"/>
        <v>1250</v>
      </c>
      <c r="Q976" s="5">
        <f t="shared" si="193"/>
        <v>1250</v>
      </c>
      <c r="R976" s="5">
        <f t="shared" si="193"/>
        <v>1250</v>
      </c>
      <c r="S976" s="5">
        <f t="shared" si="193"/>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93"/>
        <v>1000</v>
      </c>
      <c r="M977" s="5">
        <f t="shared" si="193"/>
        <v>1000</v>
      </c>
      <c r="N977" s="5">
        <f t="shared" si="193"/>
        <v>1000</v>
      </c>
      <c r="O977" s="5">
        <f t="shared" si="193"/>
        <v>1000</v>
      </c>
      <c r="P977" s="5">
        <f t="shared" si="193"/>
        <v>1000</v>
      </c>
      <c r="Q977" s="5">
        <f t="shared" si="193"/>
        <v>1000</v>
      </c>
      <c r="R977" s="5">
        <f t="shared" si="193"/>
        <v>1000</v>
      </c>
      <c r="S977" s="5">
        <f t="shared" si="193"/>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93"/>
        <v>1000</v>
      </c>
      <c r="M978" s="5">
        <f t="shared" si="193"/>
        <v>1000</v>
      </c>
      <c r="N978" s="5">
        <f t="shared" si="193"/>
        <v>1000</v>
      </c>
      <c r="O978" s="5">
        <f t="shared" si="193"/>
        <v>1000</v>
      </c>
      <c r="P978" s="5">
        <f t="shared" si="193"/>
        <v>1000</v>
      </c>
      <c r="Q978" s="5">
        <f t="shared" si="193"/>
        <v>1000</v>
      </c>
      <c r="R978" s="5">
        <f t="shared" si="193"/>
        <v>1000</v>
      </c>
      <c r="S978" s="5">
        <f t="shared" si="193"/>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93"/>
        <v>100</v>
      </c>
      <c r="M979" s="5">
        <f t="shared" si="193"/>
        <v>100</v>
      </c>
      <c r="N979" s="5">
        <f t="shared" si="193"/>
        <v>100</v>
      </c>
      <c r="O979" s="5">
        <f t="shared" si="193"/>
        <v>100</v>
      </c>
      <c r="P979" s="5">
        <f t="shared" si="193"/>
        <v>100</v>
      </c>
      <c r="Q979" s="5">
        <f t="shared" si="193"/>
        <v>100</v>
      </c>
      <c r="R979" s="5">
        <f t="shared" si="193"/>
        <v>100</v>
      </c>
      <c r="S979" s="5">
        <f t="shared" si="193"/>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93"/>
        <v>100</v>
      </c>
      <c r="M980" s="5">
        <f t="shared" si="193"/>
        <v>100</v>
      </c>
      <c r="N980" s="5">
        <f t="shared" si="193"/>
        <v>100</v>
      </c>
      <c r="O980" s="5">
        <f t="shared" si="193"/>
        <v>100</v>
      </c>
      <c r="P980" s="5">
        <f t="shared" si="193"/>
        <v>100</v>
      </c>
      <c r="Q980" s="5">
        <f t="shared" si="193"/>
        <v>100</v>
      </c>
      <c r="R980" s="5">
        <f t="shared" si="193"/>
        <v>100</v>
      </c>
      <c r="S980" s="5">
        <f t="shared" si="193"/>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93"/>
        <v>1500</v>
      </c>
      <c r="M983" s="5">
        <f t="shared" si="193"/>
        <v>1500</v>
      </c>
      <c r="N983" s="5">
        <f t="shared" si="193"/>
        <v>1500</v>
      </c>
      <c r="O983" s="5">
        <f t="shared" si="193"/>
        <v>1500</v>
      </c>
      <c r="P983" s="5">
        <f t="shared" si="193"/>
        <v>1500</v>
      </c>
      <c r="Q983" s="5">
        <f t="shared" si="193"/>
        <v>1500</v>
      </c>
      <c r="R983" s="5">
        <f t="shared" si="193"/>
        <v>1500</v>
      </c>
      <c r="S983" s="5">
        <f t="shared" si="193"/>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93"/>
        <v>1500</v>
      </c>
      <c r="M984" s="5">
        <f t="shared" si="193"/>
        <v>1500</v>
      </c>
      <c r="N984" s="5">
        <f t="shared" si="193"/>
        <v>1500</v>
      </c>
      <c r="O984" s="5">
        <f t="shared" si="193"/>
        <v>1500</v>
      </c>
      <c r="P984" s="5">
        <f t="shared" si="193"/>
        <v>1500</v>
      </c>
      <c r="Q984" s="5">
        <f t="shared" si="193"/>
        <v>1500</v>
      </c>
      <c r="R984" s="5">
        <f t="shared" si="193"/>
        <v>1500</v>
      </c>
      <c r="S984" s="5">
        <f t="shared" si="193"/>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93"/>
        <v>1250</v>
      </c>
      <c r="M986" s="5">
        <f t="shared" si="193"/>
        <v>1250</v>
      </c>
      <c r="N986" s="5">
        <f t="shared" si="193"/>
        <v>1250</v>
      </c>
      <c r="O986" s="5">
        <f t="shared" si="193"/>
        <v>1250</v>
      </c>
      <c r="P986" s="5">
        <f t="shared" si="193"/>
        <v>1250</v>
      </c>
      <c r="Q986" s="5">
        <f t="shared" si="193"/>
        <v>1250</v>
      </c>
      <c r="R986" s="5">
        <f t="shared" si="193"/>
        <v>1250</v>
      </c>
      <c r="S986" s="5">
        <f t="shared" si="193"/>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93"/>
        <v>1000</v>
      </c>
      <c r="M987" s="5">
        <f t="shared" si="193"/>
        <v>1000</v>
      </c>
      <c r="N987" s="5">
        <f t="shared" si="193"/>
        <v>1000</v>
      </c>
      <c r="O987" s="5">
        <f t="shared" si="193"/>
        <v>1000</v>
      </c>
      <c r="P987" s="5">
        <f t="shared" si="193"/>
        <v>1000</v>
      </c>
      <c r="Q987" s="5">
        <f t="shared" si="193"/>
        <v>1000</v>
      </c>
      <c r="R987" s="5">
        <f t="shared" si="193"/>
        <v>1000</v>
      </c>
      <c r="S987" s="5">
        <f t="shared" si="193"/>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93"/>
        <v>1000</v>
      </c>
      <c r="M988" s="5">
        <f t="shared" si="193"/>
        <v>1000</v>
      </c>
      <c r="N988" s="5">
        <f t="shared" si="193"/>
        <v>1000</v>
      </c>
      <c r="O988" s="5">
        <f t="shared" si="193"/>
        <v>1000</v>
      </c>
      <c r="P988" s="5">
        <f t="shared" si="193"/>
        <v>1000</v>
      </c>
      <c r="Q988" s="5">
        <f t="shared" si="193"/>
        <v>1000</v>
      </c>
      <c r="R988" s="5">
        <f t="shared" si="193"/>
        <v>1000</v>
      </c>
      <c r="S988" s="5">
        <f t="shared" si="193"/>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93"/>
        <v>100</v>
      </c>
      <c r="M990" s="5">
        <f t="shared" si="193"/>
        <v>100</v>
      </c>
      <c r="N990" s="5">
        <f t="shared" si="193"/>
        <v>100</v>
      </c>
      <c r="O990" s="5">
        <f t="shared" si="193"/>
        <v>100</v>
      </c>
      <c r="P990" s="5">
        <f t="shared" si="193"/>
        <v>100</v>
      </c>
      <c r="Q990" s="5">
        <f t="shared" si="193"/>
        <v>100</v>
      </c>
      <c r="R990" s="5">
        <f t="shared" si="193"/>
        <v>100</v>
      </c>
      <c r="S990" s="5">
        <f t="shared" si="193"/>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93"/>
        <v>100</v>
      </c>
      <c r="M991" s="5">
        <f t="shared" si="193"/>
        <v>100</v>
      </c>
      <c r="N991" s="5">
        <f t="shared" si="193"/>
        <v>100</v>
      </c>
      <c r="O991" s="5">
        <f t="shared" si="193"/>
        <v>100</v>
      </c>
      <c r="P991" s="5">
        <f t="shared" si="193"/>
        <v>100</v>
      </c>
      <c r="Q991" s="5">
        <f t="shared" si="193"/>
        <v>100</v>
      </c>
      <c r="R991" s="5">
        <f t="shared" si="193"/>
        <v>100</v>
      </c>
      <c r="S991" s="5">
        <f t="shared" si="193"/>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93"/>
        <v>100</v>
      </c>
      <c r="M992" s="5">
        <f t="shared" si="193"/>
        <v>100</v>
      </c>
      <c r="N992" s="5">
        <f t="shared" si="193"/>
        <v>100</v>
      </c>
      <c r="O992" s="5">
        <f t="shared" si="193"/>
        <v>100</v>
      </c>
      <c r="P992" s="5">
        <f t="shared" si="193"/>
        <v>100</v>
      </c>
      <c r="Q992" s="5">
        <f t="shared" si="193"/>
        <v>100</v>
      </c>
      <c r="R992" s="5">
        <f t="shared" ref="R992" si="194">$K992</f>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95">$K993</f>
        <v>1500</v>
      </c>
      <c r="M993" s="5">
        <f t="shared" si="195"/>
        <v>1500</v>
      </c>
      <c r="N993" s="5">
        <f t="shared" si="195"/>
        <v>1500</v>
      </c>
      <c r="O993" s="5">
        <f t="shared" si="195"/>
        <v>1500</v>
      </c>
      <c r="P993" s="5">
        <f t="shared" si="195"/>
        <v>1500</v>
      </c>
      <c r="Q993" s="5">
        <f t="shared" si="195"/>
        <v>1500</v>
      </c>
      <c r="R993" s="5">
        <f t="shared" si="195"/>
        <v>1500</v>
      </c>
      <c r="S993" s="5">
        <f t="shared" si="195"/>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95"/>
        <v>1500</v>
      </c>
      <c r="M994" s="5">
        <f t="shared" si="195"/>
        <v>1500</v>
      </c>
      <c r="N994" s="5">
        <f t="shared" si="195"/>
        <v>1500</v>
      </c>
      <c r="O994" s="5">
        <f t="shared" si="195"/>
        <v>1500</v>
      </c>
      <c r="P994" s="5">
        <f t="shared" si="195"/>
        <v>1500</v>
      </c>
      <c r="Q994" s="5">
        <f t="shared" si="195"/>
        <v>1500</v>
      </c>
      <c r="R994" s="5">
        <f t="shared" si="195"/>
        <v>1500</v>
      </c>
      <c r="S994" s="5">
        <f t="shared" si="195"/>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95"/>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95"/>
        <v>1250</v>
      </c>
      <c r="M996" s="5">
        <f t="shared" si="195"/>
        <v>1250</v>
      </c>
      <c r="N996" s="5">
        <f t="shared" si="195"/>
        <v>1250</v>
      </c>
      <c r="O996" s="5">
        <f t="shared" si="195"/>
        <v>1250</v>
      </c>
      <c r="P996" s="5">
        <f t="shared" si="195"/>
        <v>1250</v>
      </c>
      <c r="Q996" s="5">
        <f t="shared" si="195"/>
        <v>1250</v>
      </c>
      <c r="R996" s="5">
        <f t="shared" si="195"/>
        <v>1250</v>
      </c>
      <c r="S996" s="5">
        <f t="shared" si="195"/>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95"/>
        <v>1000</v>
      </c>
      <c r="M997" s="5">
        <f t="shared" si="195"/>
        <v>1000</v>
      </c>
      <c r="N997" s="5">
        <f t="shared" si="195"/>
        <v>1000</v>
      </c>
      <c r="O997" s="5">
        <f t="shared" si="195"/>
        <v>1000</v>
      </c>
      <c r="P997" s="5">
        <f t="shared" si="195"/>
        <v>1000</v>
      </c>
      <c r="Q997" s="5">
        <f t="shared" si="195"/>
        <v>1000</v>
      </c>
      <c r="R997" s="5">
        <f t="shared" si="195"/>
        <v>1000</v>
      </c>
      <c r="S997" s="5">
        <f t="shared" si="195"/>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95"/>
        <v>1000</v>
      </c>
      <c r="M998" s="5">
        <f t="shared" si="195"/>
        <v>1000</v>
      </c>
      <c r="N998" s="5">
        <f t="shared" si="195"/>
        <v>1000</v>
      </c>
      <c r="O998" s="5">
        <f t="shared" si="195"/>
        <v>1000</v>
      </c>
      <c r="P998" s="5">
        <f t="shared" si="195"/>
        <v>1000</v>
      </c>
      <c r="Q998" s="5">
        <f t="shared" si="195"/>
        <v>1000</v>
      </c>
      <c r="R998" s="5">
        <f t="shared" si="195"/>
        <v>1000</v>
      </c>
      <c r="S998" s="5">
        <f t="shared" si="195"/>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95"/>
        <v>100</v>
      </c>
      <c r="M1000" s="5">
        <f t="shared" si="195"/>
        <v>100</v>
      </c>
      <c r="N1000" s="5">
        <f t="shared" si="195"/>
        <v>100</v>
      </c>
      <c r="O1000" s="5">
        <f t="shared" si="195"/>
        <v>100</v>
      </c>
      <c r="P1000" s="5">
        <f t="shared" si="195"/>
        <v>100</v>
      </c>
      <c r="Q1000" s="5">
        <f t="shared" si="195"/>
        <v>100</v>
      </c>
      <c r="R1000" s="5">
        <f t="shared" si="195"/>
        <v>100</v>
      </c>
      <c r="S1000" s="5">
        <f t="shared" si="195"/>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95"/>
        <v>100</v>
      </c>
      <c r="M1001" s="5">
        <f t="shared" si="195"/>
        <v>100</v>
      </c>
      <c r="N1001" s="5">
        <f t="shared" si="195"/>
        <v>100</v>
      </c>
      <c r="O1001" s="5">
        <f t="shared" si="195"/>
        <v>100</v>
      </c>
      <c r="P1001" s="5">
        <f t="shared" si="195"/>
        <v>100</v>
      </c>
      <c r="Q1001" s="5">
        <f t="shared" si="195"/>
        <v>100</v>
      </c>
      <c r="R1001" s="5">
        <f t="shared" si="195"/>
        <v>100</v>
      </c>
      <c r="S1001" s="5">
        <f t="shared" si="195"/>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95"/>
        <v>1500</v>
      </c>
      <c r="M1003" s="5">
        <f t="shared" si="195"/>
        <v>1500</v>
      </c>
      <c r="N1003" s="5">
        <f t="shared" si="195"/>
        <v>1500</v>
      </c>
      <c r="O1003" s="5">
        <f t="shared" si="195"/>
        <v>1500</v>
      </c>
      <c r="P1003" s="5">
        <f t="shared" si="195"/>
        <v>1500</v>
      </c>
      <c r="Q1003" s="5">
        <f t="shared" si="195"/>
        <v>1500</v>
      </c>
      <c r="R1003" s="5">
        <f t="shared" si="195"/>
        <v>1500</v>
      </c>
      <c r="S1003" s="5">
        <f t="shared" si="195"/>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95"/>
        <v>1500</v>
      </c>
      <c r="M1004" s="5">
        <f t="shared" si="195"/>
        <v>1500</v>
      </c>
      <c r="N1004" s="5">
        <f t="shared" si="195"/>
        <v>1500</v>
      </c>
      <c r="O1004" s="5">
        <f t="shared" si="195"/>
        <v>1500</v>
      </c>
      <c r="P1004" s="5">
        <f t="shared" si="195"/>
        <v>1500</v>
      </c>
      <c r="Q1004" s="5">
        <f t="shared" si="195"/>
        <v>1500</v>
      </c>
      <c r="R1004" s="5">
        <f t="shared" si="195"/>
        <v>1500</v>
      </c>
      <c r="S1004" s="5">
        <f t="shared" si="195"/>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95"/>
        <v>1250</v>
      </c>
      <c r="M1006" s="5">
        <f t="shared" si="195"/>
        <v>1250</v>
      </c>
      <c r="N1006" s="5">
        <f t="shared" si="195"/>
        <v>1250</v>
      </c>
      <c r="O1006" s="5">
        <f t="shared" si="195"/>
        <v>1250</v>
      </c>
      <c r="P1006" s="5">
        <f t="shared" si="195"/>
        <v>1250</v>
      </c>
      <c r="Q1006" s="5">
        <f t="shared" si="195"/>
        <v>1250</v>
      </c>
      <c r="R1006" s="5">
        <f t="shared" si="195"/>
        <v>1250</v>
      </c>
      <c r="S1006" s="5">
        <f t="shared" si="195"/>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95"/>
        <v>1000</v>
      </c>
      <c r="M1007" s="5">
        <f t="shared" si="195"/>
        <v>1000</v>
      </c>
      <c r="N1007" s="5">
        <f t="shared" si="195"/>
        <v>1000</v>
      </c>
      <c r="O1007" s="5">
        <f t="shared" si="195"/>
        <v>1000</v>
      </c>
      <c r="P1007" s="5">
        <f t="shared" si="195"/>
        <v>1000</v>
      </c>
      <c r="Q1007" s="5">
        <f t="shared" si="195"/>
        <v>1000</v>
      </c>
      <c r="R1007" s="5">
        <f t="shared" si="195"/>
        <v>1000</v>
      </c>
      <c r="S1007" s="5">
        <f t="shared" si="195"/>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95"/>
        <v>1000</v>
      </c>
      <c r="M1008" s="5">
        <f t="shared" si="195"/>
        <v>1000</v>
      </c>
      <c r="N1008" s="5">
        <f t="shared" si="195"/>
        <v>1000</v>
      </c>
      <c r="O1008" s="5">
        <f t="shared" si="195"/>
        <v>1000</v>
      </c>
      <c r="P1008" s="5">
        <f t="shared" si="195"/>
        <v>1000</v>
      </c>
      <c r="Q1008" s="5">
        <f t="shared" si="195"/>
        <v>1000</v>
      </c>
      <c r="R1008" s="5">
        <f t="shared" si="195"/>
        <v>1000</v>
      </c>
      <c r="S1008" s="5">
        <f t="shared" si="195"/>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95"/>
        <v>100</v>
      </c>
      <c r="M1010" s="5">
        <f t="shared" si="195"/>
        <v>100</v>
      </c>
      <c r="N1010" s="5">
        <f t="shared" si="195"/>
        <v>100</v>
      </c>
      <c r="O1010" s="5">
        <f t="shared" si="195"/>
        <v>100</v>
      </c>
      <c r="P1010" s="5">
        <f t="shared" si="195"/>
        <v>100</v>
      </c>
      <c r="Q1010" s="5">
        <f t="shared" si="195"/>
        <v>100</v>
      </c>
      <c r="R1010" s="5">
        <f t="shared" si="195"/>
        <v>100</v>
      </c>
      <c r="S1010" s="5">
        <f t="shared" si="195"/>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95"/>
        <v>100</v>
      </c>
      <c r="M1011" s="5">
        <f t="shared" si="195"/>
        <v>100</v>
      </c>
      <c r="N1011" s="5">
        <f t="shared" si="195"/>
        <v>100</v>
      </c>
      <c r="O1011" s="5">
        <f t="shared" si="195"/>
        <v>100</v>
      </c>
      <c r="P1011" s="5">
        <f t="shared" si="195"/>
        <v>100</v>
      </c>
      <c r="Q1011" s="5">
        <f t="shared" si="195"/>
        <v>100</v>
      </c>
      <c r="R1011" s="5">
        <f t="shared" si="195"/>
        <v>100</v>
      </c>
      <c r="S1011" s="5">
        <f t="shared" si="195"/>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95"/>
        <v>1500</v>
      </c>
      <c r="M1013" s="5">
        <f t="shared" si="195"/>
        <v>1500</v>
      </c>
      <c r="N1013" s="5">
        <f t="shared" si="195"/>
        <v>1500</v>
      </c>
      <c r="O1013" s="5">
        <f t="shared" si="195"/>
        <v>1500</v>
      </c>
      <c r="P1013" s="5">
        <f t="shared" si="195"/>
        <v>1500</v>
      </c>
      <c r="Q1013" s="5">
        <f t="shared" si="195"/>
        <v>1500</v>
      </c>
      <c r="R1013" s="5">
        <f t="shared" si="195"/>
        <v>1500</v>
      </c>
      <c r="S1013" s="5">
        <f t="shared" si="195"/>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95"/>
        <v>1500</v>
      </c>
      <c r="M1014" s="5">
        <f t="shared" si="195"/>
        <v>1500</v>
      </c>
      <c r="N1014" s="5">
        <f t="shared" si="195"/>
        <v>1500</v>
      </c>
      <c r="O1014" s="5">
        <f t="shared" si="195"/>
        <v>1500</v>
      </c>
      <c r="P1014" s="5">
        <f t="shared" si="195"/>
        <v>1500</v>
      </c>
      <c r="Q1014" s="5">
        <f t="shared" si="195"/>
        <v>1500</v>
      </c>
      <c r="R1014" s="5">
        <f t="shared" si="195"/>
        <v>1500</v>
      </c>
      <c r="S1014" s="5">
        <f t="shared" si="195"/>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95"/>
        <v>1250</v>
      </c>
      <c r="M1016" s="5">
        <f t="shared" si="195"/>
        <v>1250</v>
      </c>
      <c r="N1016" s="5">
        <f t="shared" si="195"/>
        <v>1250</v>
      </c>
      <c r="O1016" s="5">
        <f t="shared" si="195"/>
        <v>1250</v>
      </c>
      <c r="P1016" s="5">
        <f t="shared" si="195"/>
        <v>1250</v>
      </c>
      <c r="Q1016" s="5">
        <f t="shared" si="195"/>
        <v>1250</v>
      </c>
      <c r="R1016" s="5">
        <f t="shared" si="195"/>
        <v>1250</v>
      </c>
      <c r="S1016" s="5">
        <f t="shared" si="195"/>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95"/>
        <v>1000</v>
      </c>
      <c r="M1017" s="5">
        <f t="shared" si="195"/>
        <v>1000</v>
      </c>
      <c r="N1017" s="5">
        <f t="shared" si="195"/>
        <v>1000</v>
      </c>
      <c r="O1017" s="5">
        <f t="shared" si="195"/>
        <v>1000</v>
      </c>
      <c r="P1017" s="5">
        <f t="shared" si="195"/>
        <v>1000</v>
      </c>
      <c r="Q1017" s="5">
        <f t="shared" si="195"/>
        <v>1000</v>
      </c>
      <c r="R1017" s="5">
        <f t="shared" si="195"/>
        <v>1000</v>
      </c>
      <c r="S1017" s="5">
        <f t="shared" si="195"/>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L768:N768"/>
    <mergeCell ref="H61:T61"/>
    <mergeCell ref="G624:R624"/>
  </mergeCells>
  <phoneticPr fontId="11" type="noConversion"/>
  <conditionalFormatting sqref="J517:R526">
    <cfRule type="expression" dxfId="35" priority="1" stopIfTrue="1">
      <formula>OR($M$459:$M493=1)</formula>
    </cfRule>
  </conditionalFormatting>
  <conditionalFormatting sqref="J527:R616 T527:T616">
    <cfRule type="expression" dxfId="34" priority="150" stopIfTrue="1">
      <formula>AND(OFFSET($M$494,$AD527,$AC527)=1,OFFSET($M$494,$AD526,$AC527)=1)</formula>
    </cfRule>
  </conditionalFormatting>
  <conditionalFormatting sqref="J150:S150">
    <cfRule type="expression" dxfId="33" priority="6">
      <formula>J$151&lt;MIN(i_date_node_zm)</formula>
    </cfRule>
  </conditionalFormatting>
  <conditionalFormatting sqref="K462:K471 M462:M471">
    <cfRule type="expression" dxfId="32" priority="74" stopIfTrue="1">
      <formula>OR($M$493:$M493=1)</formula>
    </cfRule>
  </conditionalFormatting>
  <conditionalFormatting sqref="K494:K503">
    <cfRule type="expression" dxfId="31" priority="82" stopIfTrue="1">
      <formula>OR($M$493:$M494=1)</formula>
    </cfRule>
  </conditionalFormatting>
  <conditionalFormatting sqref="N653:N752">
    <cfRule type="expression" dxfId="30" priority="88" stopIfTrue="1">
      <formula>AND(N653&lt;$S653,OFFSET($M$494,$AD653,$AC653,1,1)&gt;0)</formula>
    </cfRule>
  </conditionalFormatting>
  <conditionalFormatting sqref="P653:P752">
    <cfRule type="expression" dxfId="29" priority="140" stopIfTrue="1">
      <formula>AND(P653&gt;$T653,OFFSET($M$494,$AD653,$AC653,1,1)&gt;0)</formula>
    </cfRule>
  </conditionalFormatting>
  <conditionalFormatting sqref="T517:T526">
    <cfRule type="expression" dxfId="28" priority="3" stopIfTrue="1">
      <formula>OR($M$459:$M493=1)</formula>
    </cfRule>
  </conditionalFormatting>
  <conditionalFormatting sqref="V517:V526">
    <cfRule type="expression" dxfId="27" priority="2"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814</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790</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44">J145</f>
        <v>typ</v>
      </c>
      <c r="N491" s="23" t="str">
        <f t="shared" si="44"/>
        <v>z0</v>
      </c>
      <c r="O491" s="23" t="str">
        <f t="shared" si="44"/>
        <v>z1</v>
      </c>
      <c r="P491" s="23" t="str">
        <f t="shared" si="44"/>
        <v>z2</v>
      </c>
      <c r="Q491" s="23" t="str">
        <f t="shared" si="44"/>
        <v>z3</v>
      </c>
      <c r="R491" s="23" t="str">
        <f t="shared" si="44"/>
        <v>z4</v>
      </c>
      <c r="S491" s="23" t="str">
        <f t="shared" si="44"/>
        <v>z5</v>
      </c>
      <c r="T491" s="23" t="str">
        <f t="shared" si="44"/>
        <v>z6</v>
      </c>
      <c r="U491" s="23" t="str">
        <f t="shared" si="44"/>
        <v>z7</v>
      </c>
      <c r="V491" s="23" t="str">
        <f t="shared" si="44"/>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5">AC518</f>
        <v>0</v>
      </c>
      <c r="AD519" s="92">
        <f t="shared" ref="AD519:AD526" si="4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5"/>
        <v>0</v>
      </c>
      <c r="AD520" s="92">
        <f t="shared" si="4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5"/>
        <v>0</v>
      </c>
      <c r="AD521" s="92">
        <f t="shared" si="4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5"/>
        <v>0</v>
      </c>
      <c r="AD522" s="92">
        <f t="shared" si="4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5"/>
        <v>0</v>
      </c>
      <c r="AD523" s="92">
        <f t="shared" si="4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5"/>
        <v>0</v>
      </c>
      <c r="AD524" s="92">
        <f t="shared" si="4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5"/>
        <v>0</v>
      </c>
      <c r="AD525" s="92">
        <f t="shared" si="4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5"/>
        <v>0</v>
      </c>
      <c r="AD526" s="92">
        <f t="shared" si="4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7">V518</f>
        <v>0.05</v>
      </c>
      <c r="W528" s="92"/>
      <c r="X528" s="92"/>
      <c r="Y528" s="92"/>
      <c r="Z528" s="92"/>
      <c r="AA528" s="92"/>
      <c r="AB528" s="92"/>
      <c r="AC528" s="92">
        <f t="shared" ref="AC528:AC591" si="48">AC518+1</f>
        <v>1</v>
      </c>
      <c r="AD528" s="92">
        <f t="shared" ref="AD528:AD591" si="4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7"/>
        <v>7.0000000000000007E-2</v>
      </c>
      <c r="W529" s="92"/>
      <c r="X529" s="92"/>
      <c r="Y529" s="92"/>
      <c r="Z529" s="92"/>
      <c r="AA529" s="92"/>
      <c r="AB529" s="92"/>
      <c r="AC529" s="92">
        <f t="shared" si="48"/>
        <v>1</v>
      </c>
      <c r="AD529" s="92">
        <f t="shared" si="4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7"/>
        <v>0.1</v>
      </c>
      <c r="W530" s="92"/>
      <c r="X530" s="92"/>
      <c r="Y530" s="92"/>
      <c r="Z530" s="92"/>
      <c r="AA530" s="92"/>
      <c r="AB530" s="92"/>
      <c r="AC530" s="92">
        <f t="shared" si="48"/>
        <v>1</v>
      </c>
      <c r="AD530" s="92">
        <f t="shared" si="4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7"/>
        <v>0.1</v>
      </c>
      <c r="W531" s="92"/>
      <c r="X531" s="92"/>
      <c r="Y531" s="92"/>
      <c r="Z531" s="92"/>
      <c r="AA531" s="92"/>
      <c r="AB531" s="92"/>
      <c r="AC531" s="92">
        <f t="shared" si="48"/>
        <v>1</v>
      </c>
      <c r="AD531" s="92">
        <f t="shared" si="4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7"/>
        <v>0.12</v>
      </c>
      <c r="W532" s="92"/>
      <c r="X532" s="92"/>
      <c r="Y532" s="92"/>
      <c r="Z532" s="92"/>
      <c r="AA532" s="92"/>
      <c r="AB532" s="92"/>
      <c r="AC532" s="92">
        <f t="shared" si="48"/>
        <v>1</v>
      </c>
      <c r="AD532" s="92">
        <f t="shared" si="4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7"/>
        <v>0.14000000000000001</v>
      </c>
      <c r="W533" s="92"/>
      <c r="X533" s="92"/>
      <c r="Y533" s="92"/>
      <c r="Z533" s="92"/>
      <c r="AA533" s="92"/>
      <c r="AB533" s="92"/>
      <c r="AC533" s="92">
        <f t="shared" si="48"/>
        <v>1</v>
      </c>
      <c r="AD533" s="92">
        <f t="shared" si="4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7"/>
        <v>0.14000000000000001</v>
      </c>
      <c r="W534" s="92"/>
      <c r="X534" s="92"/>
      <c r="Y534" s="92"/>
      <c r="Z534" s="92"/>
      <c r="AA534" s="92"/>
      <c r="AB534" s="92"/>
      <c r="AC534" s="92">
        <f t="shared" si="48"/>
        <v>1</v>
      </c>
      <c r="AD534" s="92">
        <f t="shared" si="4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7"/>
        <v>0.12</v>
      </c>
      <c r="W535" s="92"/>
      <c r="X535" s="92"/>
      <c r="Y535" s="92"/>
      <c r="Z535" s="92"/>
      <c r="AA535" s="92"/>
      <c r="AB535" s="92"/>
      <c r="AC535" s="92">
        <f t="shared" si="48"/>
        <v>1</v>
      </c>
      <c r="AD535" s="92">
        <f t="shared" si="4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7"/>
        <v>0.12</v>
      </c>
      <c r="W536" s="92"/>
      <c r="X536" s="92"/>
      <c r="Y536" s="92"/>
      <c r="Z536" s="92"/>
      <c r="AA536" s="92"/>
      <c r="AB536" s="92"/>
      <c r="AC536" s="92">
        <f t="shared" si="48"/>
        <v>1</v>
      </c>
      <c r="AD536" s="92">
        <f t="shared" si="4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7"/>
        <v>0</v>
      </c>
      <c r="W537" s="92"/>
      <c r="X537" s="92"/>
      <c r="Y537" s="92"/>
      <c r="Z537" s="92"/>
      <c r="AA537" s="92"/>
      <c r="AB537" s="92"/>
      <c r="AC537" s="92">
        <f t="shared" si="48"/>
        <v>2</v>
      </c>
      <c r="AD537" s="92">
        <f t="shared" si="4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7"/>
        <v>0.05</v>
      </c>
      <c r="W538" s="92"/>
      <c r="X538" s="92"/>
      <c r="Y538" s="92"/>
      <c r="Z538" s="92"/>
      <c r="AA538" s="92"/>
      <c r="AB538" s="92"/>
      <c r="AC538" s="92">
        <f t="shared" si="48"/>
        <v>2</v>
      </c>
      <c r="AD538" s="92">
        <f t="shared" si="4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7"/>
        <v>7.0000000000000007E-2</v>
      </c>
      <c r="W539" s="92"/>
      <c r="X539" s="92"/>
      <c r="Y539" s="92"/>
      <c r="Z539" s="92"/>
      <c r="AA539" s="92"/>
      <c r="AB539" s="92"/>
      <c r="AC539" s="92">
        <f t="shared" si="48"/>
        <v>2</v>
      </c>
      <c r="AD539" s="92">
        <f t="shared" si="4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7"/>
        <v>0.1</v>
      </c>
      <c r="W540" s="92"/>
      <c r="X540" s="92"/>
      <c r="Y540" s="92"/>
      <c r="Z540" s="92"/>
      <c r="AA540" s="92"/>
      <c r="AB540" s="92"/>
      <c r="AC540" s="92">
        <f t="shared" si="48"/>
        <v>2</v>
      </c>
      <c r="AD540" s="92">
        <f t="shared" si="4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7"/>
        <v>0.1</v>
      </c>
      <c r="W541" s="92"/>
      <c r="X541" s="92"/>
      <c r="Y541" s="92"/>
      <c r="Z541" s="92"/>
      <c r="AA541" s="92"/>
      <c r="AB541" s="92"/>
      <c r="AC541" s="92">
        <f t="shared" si="48"/>
        <v>2</v>
      </c>
      <c r="AD541" s="92">
        <f t="shared" si="4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7"/>
        <v>0.12</v>
      </c>
      <c r="W542" s="92"/>
      <c r="X542" s="92"/>
      <c r="Y542" s="92"/>
      <c r="Z542" s="92"/>
      <c r="AA542" s="92"/>
      <c r="AB542" s="92"/>
      <c r="AC542" s="92">
        <f t="shared" si="48"/>
        <v>2</v>
      </c>
      <c r="AD542" s="92">
        <f t="shared" si="4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7"/>
        <v>0.14000000000000001</v>
      </c>
      <c r="W543" s="92"/>
      <c r="X543" s="92"/>
      <c r="Y543" s="92"/>
      <c r="Z543" s="92"/>
      <c r="AA543" s="92"/>
      <c r="AB543" s="92"/>
      <c r="AC543" s="92">
        <f t="shared" si="48"/>
        <v>2</v>
      </c>
      <c r="AD543" s="92">
        <f t="shared" si="4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7"/>
        <v>0.14000000000000001</v>
      </c>
      <c r="W544" s="92"/>
      <c r="X544" s="92"/>
      <c r="Y544" s="92"/>
      <c r="Z544" s="92"/>
      <c r="AA544" s="92"/>
      <c r="AB544" s="92"/>
      <c r="AC544" s="92">
        <f t="shared" si="48"/>
        <v>2</v>
      </c>
      <c r="AD544" s="92">
        <f t="shared" si="4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7"/>
        <v>0.12</v>
      </c>
      <c r="W545" s="92"/>
      <c r="X545" s="92"/>
      <c r="Y545" s="92"/>
      <c r="Z545" s="92"/>
      <c r="AA545" s="92"/>
      <c r="AB545" s="92"/>
      <c r="AC545" s="92">
        <f t="shared" si="48"/>
        <v>2</v>
      </c>
      <c r="AD545" s="92">
        <f t="shared" si="4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7"/>
        <v>0.12</v>
      </c>
      <c r="W546" s="92"/>
      <c r="X546" s="92"/>
      <c r="Y546" s="92"/>
      <c r="Z546" s="92"/>
      <c r="AA546" s="92"/>
      <c r="AB546" s="92"/>
      <c r="AC546" s="92">
        <f t="shared" si="48"/>
        <v>2</v>
      </c>
      <c r="AD546" s="92">
        <f t="shared" si="4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7"/>
        <v>0</v>
      </c>
      <c r="W547" s="92"/>
      <c r="X547" s="92"/>
      <c r="Y547" s="92"/>
      <c r="Z547" s="92"/>
      <c r="AA547" s="92"/>
      <c r="AB547" s="92"/>
      <c r="AC547" s="92">
        <f t="shared" si="48"/>
        <v>3</v>
      </c>
      <c r="AD547" s="92">
        <f t="shared" si="4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7"/>
        <v>0.05</v>
      </c>
      <c r="W548" s="92"/>
      <c r="X548" s="92"/>
      <c r="Y548" s="92"/>
      <c r="Z548" s="92"/>
      <c r="AA548" s="92"/>
      <c r="AB548" s="92"/>
      <c r="AC548" s="92">
        <f t="shared" si="48"/>
        <v>3</v>
      </c>
      <c r="AD548" s="92">
        <f t="shared" si="4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7"/>
        <v>7.0000000000000007E-2</v>
      </c>
      <c r="W549" s="92"/>
      <c r="X549" s="92"/>
      <c r="Y549" s="92"/>
      <c r="Z549" s="92"/>
      <c r="AA549" s="92"/>
      <c r="AB549" s="92"/>
      <c r="AC549" s="92">
        <f t="shared" si="48"/>
        <v>3</v>
      </c>
      <c r="AD549" s="92">
        <f t="shared" si="4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7"/>
        <v>0.1</v>
      </c>
      <c r="W550" s="92"/>
      <c r="X550" s="92"/>
      <c r="Y550" s="92"/>
      <c r="Z550" s="92"/>
      <c r="AA550" s="92"/>
      <c r="AB550" s="92"/>
      <c r="AC550" s="92">
        <f t="shared" si="48"/>
        <v>3</v>
      </c>
      <c r="AD550" s="92">
        <f t="shared" si="4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7"/>
        <v>0.1</v>
      </c>
      <c r="W551" s="92"/>
      <c r="X551" s="92"/>
      <c r="Y551" s="92"/>
      <c r="Z551" s="92"/>
      <c r="AA551" s="92"/>
      <c r="AB551" s="92"/>
      <c r="AC551" s="92">
        <f t="shared" si="48"/>
        <v>3</v>
      </c>
      <c r="AD551" s="92">
        <f t="shared" si="4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7"/>
        <v>0.12</v>
      </c>
      <c r="W552" s="92"/>
      <c r="X552" s="92"/>
      <c r="Y552" s="92"/>
      <c r="Z552" s="92"/>
      <c r="AA552" s="92"/>
      <c r="AB552" s="92"/>
      <c r="AC552" s="92">
        <f t="shared" si="48"/>
        <v>3</v>
      </c>
      <c r="AD552" s="92">
        <f t="shared" si="4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7"/>
        <v>0.14000000000000001</v>
      </c>
      <c r="W553" s="92"/>
      <c r="X553" s="92"/>
      <c r="Y553" s="92"/>
      <c r="Z553" s="92"/>
      <c r="AA553" s="92"/>
      <c r="AB553" s="92"/>
      <c r="AC553" s="92">
        <f t="shared" si="48"/>
        <v>3</v>
      </c>
      <c r="AD553" s="92">
        <f t="shared" si="4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7"/>
        <v>0.14000000000000001</v>
      </c>
      <c r="W554" s="92"/>
      <c r="X554" s="92"/>
      <c r="Y554" s="92"/>
      <c r="Z554" s="92"/>
      <c r="AA554" s="92"/>
      <c r="AB554" s="92"/>
      <c r="AC554" s="92">
        <f t="shared" si="48"/>
        <v>3</v>
      </c>
      <c r="AD554" s="92">
        <f t="shared" si="4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7"/>
        <v>0.12</v>
      </c>
      <c r="W555" s="92"/>
      <c r="X555" s="92"/>
      <c r="Y555" s="92"/>
      <c r="Z555" s="92"/>
      <c r="AA555" s="92"/>
      <c r="AB555" s="92"/>
      <c r="AC555" s="92">
        <f t="shared" si="48"/>
        <v>3</v>
      </c>
      <c r="AD555" s="92">
        <f t="shared" si="4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7"/>
        <v>0.12</v>
      </c>
      <c r="W556" s="92"/>
      <c r="X556" s="92"/>
      <c r="Y556" s="92"/>
      <c r="Z556" s="92"/>
      <c r="AA556" s="92"/>
      <c r="AB556" s="92"/>
      <c r="AC556" s="92">
        <f t="shared" si="48"/>
        <v>3</v>
      </c>
      <c r="AD556" s="92">
        <f t="shared" si="4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7"/>
        <v>0</v>
      </c>
      <c r="W557" s="92"/>
      <c r="X557" s="92"/>
      <c r="Y557" s="92"/>
      <c r="Z557" s="92"/>
      <c r="AA557" s="92"/>
      <c r="AB557" s="92"/>
      <c r="AC557" s="92">
        <f t="shared" si="48"/>
        <v>4</v>
      </c>
      <c r="AD557" s="92">
        <f t="shared" si="4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7"/>
        <v>0.05</v>
      </c>
      <c r="W558" s="92"/>
      <c r="X558" s="92"/>
      <c r="Y558" s="92"/>
      <c r="Z558" s="92"/>
      <c r="AA558" s="92"/>
      <c r="AB558" s="92"/>
      <c r="AC558" s="92">
        <f t="shared" si="48"/>
        <v>4</v>
      </c>
      <c r="AD558" s="92">
        <f t="shared" si="4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7"/>
        <v>7.0000000000000007E-2</v>
      </c>
      <c r="W559" s="92"/>
      <c r="X559" s="92"/>
      <c r="Y559" s="92"/>
      <c r="Z559" s="92"/>
      <c r="AA559" s="92"/>
      <c r="AB559" s="92"/>
      <c r="AC559" s="92">
        <f t="shared" si="48"/>
        <v>4</v>
      </c>
      <c r="AD559" s="92">
        <f t="shared" si="4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7"/>
        <v>0.1</v>
      </c>
      <c r="W560" s="92"/>
      <c r="X560" s="92"/>
      <c r="Y560" s="92"/>
      <c r="Z560" s="92"/>
      <c r="AA560" s="92"/>
      <c r="AB560" s="92"/>
      <c r="AC560" s="92">
        <f t="shared" si="48"/>
        <v>4</v>
      </c>
      <c r="AD560" s="92">
        <f t="shared" si="4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7"/>
        <v>0.1</v>
      </c>
      <c r="W561" s="92"/>
      <c r="X561" s="92"/>
      <c r="Y561" s="92"/>
      <c r="Z561" s="92"/>
      <c r="AA561" s="92"/>
      <c r="AB561" s="92"/>
      <c r="AC561" s="92">
        <f t="shared" si="48"/>
        <v>4</v>
      </c>
      <c r="AD561" s="92">
        <f t="shared" si="4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7"/>
        <v>0.12</v>
      </c>
      <c r="W562" s="92"/>
      <c r="X562" s="92"/>
      <c r="Y562" s="92"/>
      <c r="Z562" s="92"/>
      <c r="AA562" s="92"/>
      <c r="AB562" s="92"/>
      <c r="AC562" s="92">
        <f t="shared" si="48"/>
        <v>4</v>
      </c>
      <c r="AD562" s="92">
        <f t="shared" si="4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7"/>
        <v>0.14000000000000001</v>
      </c>
      <c r="W563" s="92"/>
      <c r="X563" s="92"/>
      <c r="Y563" s="92"/>
      <c r="Z563" s="92"/>
      <c r="AA563" s="92"/>
      <c r="AB563" s="92"/>
      <c r="AC563" s="92">
        <f t="shared" si="48"/>
        <v>4</v>
      </c>
      <c r="AD563" s="92">
        <f t="shared" si="4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7"/>
        <v>0.14000000000000001</v>
      </c>
      <c r="W564" s="92"/>
      <c r="X564" s="92"/>
      <c r="Y564" s="92"/>
      <c r="Z564" s="92"/>
      <c r="AA564" s="92"/>
      <c r="AB564" s="92"/>
      <c r="AC564" s="92">
        <f t="shared" si="48"/>
        <v>4</v>
      </c>
      <c r="AD564" s="92">
        <f t="shared" si="4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7"/>
        <v>0.12</v>
      </c>
      <c r="W565" s="92"/>
      <c r="X565" s="92"/>
      <c r="Y565" s="92"/>
      <c r="Z565" s="92"/>
      <c r="AA565" s="92"/>
      <c r="AB565" s="92"/>
      <c r="AC565" s="92">
        <f t="shared" si="48"/>
        <v>4</v>
      </c>
      <c r="AD565" s="92">
        <f t="shared" si="4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7"/>
        <v>0.12</v>
      </c>
      <c r="W566" s="92"/>
      <c r="X566" s="92"/>
      <c r="Y566" s="92"/>
      <c r="Z566" s="92"/>
      <c r="AA566" s="92"/>
      <c r="AB566" s="92"/>
      <c r="AC566" s="92">
        <f t="shared" si="48"/>
        <v>4</v>
      </c>
      <c r="AD566" s="92">
        <f t="shared" si="4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7"/>
        <v>0</v>
      </c>
      <c r="W567" s="92"/>
      <c r="X567" s="92"/>
      <c r="Y567" s="92"/>
      <c r="Z567" s="92"/>
      <c r="AA567" s="92"/>
      <c r="AB567" s="92"/>
      <c r="AC567" s="92">
        <f t="shared" si="48"/>
        <v>5</v>
      </c>
      <c r="AD567" s="92">
        <f t="shared" si="4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7"/>
        <v>0.05</v>
      </c>
      <c r="W568" s="92"/>
      <c r="X568" s="92"/>
      <c r="Y568" s="92"/>
      <c r="Z568" s="92"/>
      <c r="AA568" s="92"/>
      <c r="AB568" s="92"/>
      <c r="AC568" s="92">
        <f t="shared" si="48"/>
        <v>5</v>
      </c>
      <c r="AD568" s="92">
        <f t="shared" si="4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7"/>
        <v>7.0000000000000007E-2</v>
      </c>
      <c r="W569" s="92"/>
      <c r="X569" s="92"/>
      <c r="Y569" s="92"/>
      <c r="Z569" s="92"/>
      <c r="AA569" s="92"/>
      <c r="AB569" s="92"/>
      <c r="AC569" s="92">
        <f t="shared" si="48"/>
        <v>5</v>
      </c>
      <c r="AD569" s="92">
        <f t="shared" si="4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7"/>
        <v>0.1</v>
      </c>
      <c r="W570" s="92"/>
      <c r="X570" s="92"/>
      <c r="Y570" s="92"/>
      <c r="Z570" s="92"/>
      <c r="AA570" s="92"/>
      <c r="AB570" s="92"/>
      <c r="AC570" s="92">
        <f t="shared" si="48"/>
        <v>5</v>
      </c>
      <c r="AD570" s="92">
        <f t="shared" si="4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7"/>
        <v>0.1</v>
      </c>
      <c r="W571" s="92"/>
      <c r="X571" s="92"/>
      <c r="Y571" s="92"/>
      <c r="Z571" s="92"/>
      <c r="AA571" s="92"/>
      <c r="AB571" s="92"/>
      <c r="AC571" s="92">
        <f t="shared" si="48"/>
        <v>5</v>
      </c>
      <c r="AD571" s="92">
        <f t="shared" si="4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7"/>
        <v>0.12</v>
      </c>
      <c r="W572" s="92"/>
      <c r="X572" s="92"/>
      <c r="Y572" s="92"/>
      <c r="Z572" s="92"/>
      <c r="AA572" s="92"/>
      <c r="AB572" s="92"/>
      <c r="AC572" s="92">
        <f t="shared" si="48"/>
        <v>5</v>
      </c>
      <c r="AD572" s="92">
        <f t="shared" si="4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7"/>
        <v>0.14000000000000001</v>
      </c>
      <c r="W573" s="92"/>
      <c r="X573" s="92"/>
      <c r="Y573" s="92"/>
      <c r="Z573" s="92"/>
      <c r="AA573" s="92"/>
      <c r="AB573" s="92"/>
      <c r="AC573" s="92">
        <f t="shared" si="48"/>
        <v>5</v>
      </c>
      <c r="AD573" s="92">
        <f t="shared" si="4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7"/>
        <v>0.14000000000000001</v>
      </c>
      <c r="W574" s="92"/>
      <c r="X574" s="92"/>
      <c r="Y574" s="92"/>
      <c r="Z574" s="92"/>
      <c r="AA574" s="92"/>
      <c r="AB574" s="92"/>
      <c r="AC574" s="92">
        <f t="shared" si="48"/>
        <v>5</v>
      </c>
      <c r="AD574" s="92">
        <f t="shared" si="4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7"/>
        <v>0.12</v>
      </c>
      <c r="W575" s="92"/>
      <c r="X575" s="92"/>
      <c r="Y575" s="92"/>
      <c r="Z575" s="92"/>
      <c r="AA575" s="92"/>
      <c r="AB575" s="92"/>
      <c r="AC575" s="92">
        <f t="shared" si="48"/>
        <v>5</v>
      </c>
      <c r="AD575" s="92">
        <f t="shared" si="4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7"/>
        <v>0.12</v>
      </c>
      <c r="W576" s="92"/>
      <c r="X576" s="92"/>
      <c r="Y576" s="92"/>
      <c r="Z576" s="92"/>
      <c r="AA576" s="92"/>
      <c r="AB576" s="92"/>
      <c r="AC576" s="92">
        <f t="shared" si="48"/>
        <v>5</v>
      </c>
      <c r="AD576" s="92">
        <f t="shared" si="4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7"/>
        <v>0</v>
      </c>
      <c r="W577" s="92"/>
      <c r="X577" s="92"/>
      <c r="Y577" s="92"/>
      <c r="Z577" s="92"/>
      <c r="AA577" s="92"/>
      <c r="AB577" s="92"/>
      <c r="AC577" s="92">
        <f t="shared" si="48"/>
        <v>6</v>
      </c>
      <c r="AD577" s="92">
        <f t="shared" si="4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7"/>
        <v>0.05</v>
      </c>
      <c r="W578" s="92"/>
      <c r="X578" s="92"/>
      <c r="Y578" s="92"/>
      <c r="Z578" s="92"/>
      <c r="AA578" s="92"/>
      <c r="AB578" s="92"/>
      <c r="AC578" s="92">
        <f t="shared" si="48"/>
        <v>6</v>
      </c>
      <c r="AD578" s="92">
        <f t="shared" si="4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7"/>
        <v>7.0000000000000007E-2</v>
      </c>
      <c r="W579" s="92"/>
      <c r="X579" s="92"/>
      <c r="Y579" s="92"/>
      <c r="Z579" s="92"/>
      <c r="AA579" s="92"/>
      <c r="AB579" s="92"/>
      <c r="AC579" s="92">
        <f t="shared" si="48"/>
        <v>6</v>
      </c>
      <c r="AD579" s="92">
        <f t="shared" si="4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7"/>
        <v>0.1</v>
      </c>
      <c r="W580" s="92"/>
      <c r="X580" s="92"/>
      <c r="Y580" s="92"/>
      <c r="Z580" s="92"/>
      <c r="AA580" s="92"/>
      <c r="AB580" s="92"/>
      <c r="AC580" s="92">
        <f t="shared" si="48"/>
        <v>6</v>
      </c>
      <c r="AD580" s="92">
        <f t="shared" si="4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7"/>
        <v>0.1</v>
      </c>
      <c r="W581" s="92"/>
      <c r="X581" s="92"/>
      <c r="Y581" s="92"/>
      <c r="Z581" s="92"/>
      <c r="AA581" s="92"/>
      <c r="AB581" s="92"/>
      <c r="AC581" s="92">
        <f t="shared" si="48"/>
        <v>6</v>
      </c>
      <c r="AD581" s="92">
        <f t="shared" si="4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7"/>
        <v>0.12</v>
      </c>
      <c r="W582" s="92"/>
      <c r="X582" s="92"/>
      <c r="Y582" s="92"/>
      <c r="Z582" s="92"/>
      <c r="AA582" s="92"/>
      <c r="AB582" s="92"/>
      <c r="AC582" s="92">
        <f t="shared" si="48"/>
        <v>6</v>
      </c>
      <c r="AD582" s="92">
        <f t="shared" si="4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7"/>
        <v>0.14000000000000001</v>
      </c>
      <c r="W583" s="92"/>
      <c r="X583" s="92"/>
      <c r="Y583" s="92"/>
      <c r="Z583" s="92"/>
      <c r="AA583" s="92"/>
      <c r="AB583" s="92"/>
      <c r="AC583" s="92">
        <f t="shared" si="48"/>
        <v>6</v>
      </c>
      <c r="AD583" s="92">
        <f t="shared" si="4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7"/>
        <v>0.14000000000000001</v>
      </c>
      <c r="W584" s="92"/>
      <c r="X584" s="92"/>
      <c r="Y584" s="92"/>
      <c r="Z584" s="92"/>
      <c r="AA584" s="92"/>
      <c r="AB584" s="92"/>
      <c r="AC584" s="92">
        <f t="shared" si="48"/>
        <v>6</v>
      </c>
      <c r="AD584" s="92">
        <f t="shared" si="4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7"/>
        <v>0.12</v>
      </c>
      <c r="W585" s="92"/>
      <c r="X585" s="92"/>
      <c r="Y585" s="92"/>
      <c r="Z585" s="92"/>
      <c r="AA585" s="92"/>
      <c r="AB585" s="92"/>
      <c r="AC585" s="92">
        <f t="shared" si="48"/>
        <v>6</v>
      </c>
      <c r="AD585" s="92">
        <f t="shared" si="4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7"/>
        <v>0.12</v>
      </c>
      <c r="W586" s="92"/>
      <c r="X586" s="92"/>
      <c r="Y586" s="92"/>
      <c r="Z586" s="92"/>
      <c r="AA586" s="92"/>
      <c r="AB586" s="92"/>
      <c r="AC586" s="92">
        <f t="shared" si="48"/>
        <v>6</v>
      </c>
      <c r="AD586" s="92">
        <f t="shared" si="4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7"/>
        <v>0</v>
      </c>
      <c r="W587" s="92"/>
      <c r="X587" s="92"/>
      <c r="Y587" s="92"/>
      <c r="Z587" s="92"/>
      <c r="AA587" s="92"/>
      <c r="AB587" s="92"/>
      <c r="AC587" s="92">
        <f t="shared" si="48"/>
        <v>7</v>
      </c>
      <c r="AD587" s="92">
        <f t="shared" si="4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7"/>
        <v>0.05</v>
      </c>
      <c r="W588" s="92"/>
      <c r="X588" s="92"/>
      <c r="Y588" s="92"/>
      <c r="Z588" s="92"/>
      <c r="AA588" s="92"/>
      <c r="AB588" s="92"/>
      <c r="AC588" s="92">
        <f t="shared" si="48"/>
        <v>7</v>
      </c>
      <c r="AD588" s="92">
        <f t="shared" si="4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7"/>
        <v>7.0000000000000007E-2</v>
      </c>
      <c r="W589" s="92"/>
      <c r="X589" s="92"/>
      <c r="Y589" s="92"/>
      <c r="Z589" s="92"/>
      <c r="AA589" s="92"/>
      <c r="AB589" s="92"/>
      <c r="AC589" s="92">
        <f t="shared" si="48"/>
        <v>7</v>
      </c>
      <c r="AD589" s="92">
        <f t="shared" si="4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7"/>
        <v>0.1</v>
      </c>
      <c r="W590" s="92"/>
      <c r="X590" s="92"/>
      <c r="Y590" s="92"/>
      <c r="Z590" s="92"/>
      <c r="AA590" s="92"/>
      <c r="AB590" s="92"/>
      <c r="AC590" s="92">
        <f t="shared" si="48"/>
        <v>7</v>
      </c>
      <c r="AD590" s="92">
        <f t="shared" si="4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7"/>
        <v>0.1</v>
      </c>
      <c r="W591" s="92"/>
      <c r="X591" s="92"/>
      <c r="Y591" s="92"/>
      <c r="Z591" s="92"/>
      <c r="AA591" s="92"/>
      <c r="AB591" s="92"/>
      <c r="AC591" s="92">
        <f t="shared" si="48"/>
        <v>7</v>
      </c>
      <c r="AD591" s="92">
        <f t="shared" si="4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0">V582</f>
        <v>0.12</v>
      </c>
      <c r="W592" s="92"/>
      <c r="X592" s="92"/>
      <c r="Y592" s="92"/>
      <c r="Z592" s="92"/>
      <c r="AA592" s="92"/>
      <c r="AB592" s="92"/>
      <c r="AC592" s="92">
        <f t="shared" ref="AC592:AC616" si="51">AC582+1</f>
        <v>7</v>
      </c>
      <c r="AD592" s="92">
        <f t="shared" ref="AD592:AD616" si="5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0"/>
        <v>0.14000000000000001</v>
      </c>
      <c r="W593" s="92"/>
      <c r="X593" s="92"/>
      <c r="Y593" s="92"/>
      <c r="Z593" s="92"/>
      <c r="AA593" s="92"/>
      <c r="AB593" s="92"/>
      <c r="AC593" s="92">
        <f t="shared" si="51"/>
        <v>7</v>
      </c>
      <c r="AD593" s="92">
        <f t="shared" si="5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0"/>
        <v>0.14000000000000001</v>
      </c>
      <c r="W594" s="92"/>
      <c r="X594" s="92"/>
      <c r="Y594" s="92"/>
      <c r="Z594" s="92"/>
      <c r="AA594" s="92"/>
      <c r="AB594" s="92"/>
      <c r="AC594" s="92">
        <f t="shared" si="51"/>
        <v>7</v>
      </c>
      <c r="AD594" s="92">
        <f t="shared" si="5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0"/>
        <v>0.12</v>
      </c>
      <c r="W595" s="92"/>
      <c r="X595" s="92"/>
      <c r="Y595" s="92"/>
      <c r="Z595" s="92"/>
      <c r="AA595" s="92"/>
      <c r="AB595" s="92"/>
      <c r="AC595" s="92">
        <f t="shared" si="51"/>
        <v>7</v>
      </c>
      <c r="AD595" s="92">
        <f t="shared" si="5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0"/>
        <v>0.12</v>
      </c>
      <c r="W596" s="92"/>
      <c r="X596" s="92"/>
      <c r="Y596" s="92"/>
      <c r="Z596" s="92"/>
      <c r="AA596" s="92"/>
      <c r="AB596" s="92"/>
      <c r="AC596" s="92">
        <f t="shared" si="51"/>
        <v>7</v>
      </c>
      <c r="AD596" s="92">
        <f t="shared" si="5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0"/>
        <v>0</v>
      </c>
      <c r="W597" s="92"/>
      <c r="X597" s="92"/>
      <c r="Y597" s="92"/>
      <c r="Z597" s="92"/>
      <c r="AA597" s="92"/>
      <c r="AB597" s="92"/>
      <c r="AC597" s="92">
        <f t="shared" si="51"/>
        <v>8</v>
      </c>
      <c r="AD597" s="92">
        <f t="shared" si="5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0"/>
        <v>0.05</v>
      </c>
      <c r="W598" s="92"/>
      <c r="X598" s="92"/>
      <c r="Y598" s="92"/>
      <c r="Z598" s="92"/>
      <c r="AA598" s="92"/>
      <c r="AB598" s="92"/>
      <c r="AC598" s="92">
        <f t="shared" si="51"/>
        <v>8</v>
      </c>
      <c r="AD598" s="92">
        <f t="shared" si="5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0"/>
        <v>7.0000000000000007E-2</v>
      </c>
      <c r="W599" s="92"/>
      <c r="X599" s="92"/>
      <c r="Y599" s="92"/>
      <c r="Z599" s="92"/>
      <c r="AA599" s="92"/>
      <c r="AB599" s="92"/>
      <c r="AC599" s="92">
        <f t="shared" si="51"/>
        <v>8</v>
      </c>
      <c r="AD599" s="92">
        <f t="shared" si="5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0"/>
        <v>0.1</v>
      </c>
      <c r="W600" s="92"/>
      <c r="X600" s="92"/>
      <c r="Y600" s="92"/>
      <c r="Z600" s="92"/>
      <c r="AA600" s="92"/>
      <c r="AB600" s="92"/>
      <c r="AC600" s="92">
        <f t="shared" si="51"/>
        <v>8</v>
      </c>
      <c r="AD600" s="92">
        <f t="shared" si="5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0"/>
        <v>0.1</v>
      </c>
      <c r="W601" s="92"/>
      <c r="X601" s="92"/>
      <c r="Y601" s="92"/>
      <c r="Z601" s="92"/>
      <c r="AA601" s="92"/>
      <c r="AB601" s="92"/>
      <c r="AC601" s="92">
        <f t="shared" si="51"/>
        <v>8</v>
      </c>
      <c r="AD601" s="92">
        <f t="shared" si="5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0"/>
        <v>0.12</v>
      </c>
      <c r="W602" s="92"/>
      <c r="X602" s="92"/>
      <c r="Y602" s="92"/>
      <c r="Z602" s="92"/>
      <c r="AA602" s="92"/>
      <c r="AB602" s="92"/>
      <c r="AC602" s="92">
        <f t="shared" si="51"/>
        <v>8</v>
      </c>
      <c r="AD602" s="92">
        <f t="shared" si="5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0"/>
        <v>0.14000000000000001</v>
      </c>
      <c r="W603" s="92"/>
      <c r="X603" s="92"/>
      <c r="Y603" s="92"/>
      <c r="Z603" s="92"/>
      <c r="AA603" s="92"/>
      <c r="AB603" s="92"/>
      <c r="AC603" s="92">
        <f t="shared" si="51"/>
        <v>8</v>
      </c>
      <c r="AD603" s="92">
        <f t="shared" si="5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0"/>
        <v>0.14000000000000001</v>
      </c>
      <c r="W604" s="92"/>
      <c r="X604" s="92"/>
      <c r="Y604" s="92"/>
      <c r="Z604" s="92"/>
      <c r="AA604" s="92"/>
      <c r="AB604" s="92"/>
      <c r="AC604" s="92">
        <f t="shared" si="51"/>
        <v>8</v>
      </c>
      <c r="AD604" s="92">
        <f t="shared" si="5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0"/>
        <v>0.12</v>
      </c>
      <c r="W605" s="92"/>
      <c r="X605" s="92"/>
      <c r="Y605" s="92"/>
      <c r="Z605" s="92"/>
      <c r="AA605" s="92"/>
      <c r="AB605" s="92"/>
      <c r="AC605" s="92">
        <f t="shared" si="51"/>
        <v>8</v>
      </c>
      <c r="AD605" s="92">
        <f t="shared" si="5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0"/>
        <v>0.12</v>
      </c>
      <c r="W606" s="92"/>
      <c r="X606" s="92"/>
      <c r="Y606" s="92"/>
      <c r="Z606" s="92"/>
      <c r="AA606" s="92"/>
      <c r="AB606" s="92"/>
      <c r="AC606" s="92">
        <f t="shared" si="51"/>
        <v>8</v>
      </c>
      <c r="AD606" s="92">
        <f t="shared" si="5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0"/>
        <v>0</v>
      </c>
      <c r="W607" s="92"/>
      <c r="X607" s="92"/>
      <c r="Y607" s="92"/>
      <c r="Z607" s="92"/>
      <c r="AA607" s="92"/>
      <c r="AB607" s="92"/>
      <c r="AC607" s="92">
        <f t="shared" si="51"/>
        <v>9</v>
      </c>
      <c r="AD607" s="92">
        <f t="shared" si="5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0"/>
        <v>0.05</v>
      </c>
      <c r="W608" s="92"/>
      <c r="X608" s="92"/>
      <c r="Y608" s="92"/>
      <c r="Z608" s="92"/>
      <c r="AA608" s="92"/>
      <c r="AB608" s="92"/>
      <c r="AC608" s="92">
        <f t="shared" si="51"/>
        <v>9</v>
      </c>
      <c r="AD608" s="92">
        <f t="shared" si="5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0"/>
        <v>7.0000000000000007E-2</v>
      </c>
      <c r="W609" s="92"/>
      <c r="X609" s="92"/>
      <c r="Y609" s="92"/>
      <c r="Z609" s="92"/>
      <c r="AA609" s="92"/>
      <c r="AB609" s="92"/>
      <c r="AC609" s="92">
        <f t="shared" si="51"/>
        <v>9</v>
      </c>
      <c r="AD609" s="92">
        <f t="shared" si="5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0"/>
        <v>0.1</v>
      </c>
      <c r="W610" s="92"/>
      <c r="X610" s="92"/>
      <c r="Y610" s="92"/>
      <c r="Z610" s="92"/>
      <c r="AA610" s="92"/>
      <c r="AB610" s="92"/>
      <c r="AC610" s="92">
        <f t="shared" si="51"/>
        <v>9</v>
      </c>
      <c r="AD610" s="92">
        <f t="shared" si="5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0"/>
        <v>0.1</v>
      </c>
      <c r="W611" s="92"/>
      <c r="X611" s="92"/>
      <c r="Y611" s="92"/>
      <c r="Z611" s="92"/>
      <c r="AA611" s="92"/>
      <c r="AB611" s="92"/>
      <c r="AC611" s="92">
        <f t="shared" si="51"/>
        <v>9</v>
      </c>
      <c r="AD611" s="92">
        <f t="shared" si="5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0"/>
        <v>0.12</v>
      </c>
      <c r="W612" s="92"/>
      <c r="X612" s="92"/>
      <c r="Y612" s="92"/>
      <c r="Z612" s="92"/>
      <c r="AA612" s="92"/>
      <c r="AB612" s="92"/>
      <c r="AC612" s="92">
        <f t="shared" si="51"/>
        <v>9</v>
      </c>
      <c r="AD612" s="92">
        <f t="shared" si="5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0"/>
        <v>0.14000000000000001</v>
      </c>
      <c r="W613" s="92"/>
      <c r="X613" s="92"/>
      <c r="Y613" s="92"/>
      <c r="Z613" s="92"/>
      <c r="AA613" s="92"/>
      <c r="AB613" s="92"/>
      <c r="AC613" s="92">
        <f t="shared" si="51"/>
        <v>9</v>
      </c>
      <c r="AD613" s="92">
        <f t="shared" si="5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0"/>
        <v>0.14000000000000001</v>
      </c>
      <c r="W614" s="92"/>
      <c r="X614" s="92"/>
      <c r="Y614" s="92"/>
      <c r="Z614" s="92"/>
      <c r="AA614" s="92"/>
      <c r="AB614" s="92"/>
      <c r="AC614" s="92">
        <f t="shared" si="51"/>
        <v>9</v>
      </c>
      <c r="AD614" s="92">
        <f t="shared" si="5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0"/>
        <v>0.12</v>
      </c>
      <c r="W615" s="92"/>
      <c r="X615" s="92"/>
      <c r="Y615" s="92"/>
      <c r="Z615" s="92"/>
      <c r="AA615" s="92"/>
      <c r="AB615" s="92"/>
      <c r="AC615" s="92">
        <f t="shared" si="51"/>
        <v>9</v>
      </c>
      <c r="AD615" s="92">
        <f t="shared" si="5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0"/>
        <v>0.12</v>
      </c>
      <c r="W616" s="92"/>
      <c r="X616" s="92"/>
      <c r="Y616" s="92"/>
      <c r="Z616" s="92"/>
      <c r="AA616" s="92"/>
      <c r="AB616" s="92"/>
      <c r="AC616" s="92">
        <f t="shared" si="51"/>
        <v>9</v>
      </c>
      <c r="AD616" s="92">
        <f t="shared" si="5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3">K$145</f>
        <v>z0</v>
      </c>
      <c r="O630" s="23" t="str">
        <f t="shared" si="53"/>
        <v>z1</v>
      </c>
      <c r="P630" s="23" t="str">
        <f t="shared" si="53"/>
        <v>z2</v>
      </c>
      <c r="Q630" s="23" t="str">
        <f t="shared" si="53"/>
        <v>z3</v>
      </c>
      <c r="R630" s="23" t="str">
        <f t="shared" si="53"/>
        <v>z4</v>
      </c>
      <c r="S630" s="23" t="str">
        <f t="shared" si="53"/>
        <v>z5</v>
      </c>
      <c r="T630" s="23" t="str">
        <f t="shared" si="53"/>
        <v>z6</v>
      </c>
      <c r="U630" s="23" t="str">
        <f t="shared" si="53"/>
        <v>z7</v>
      </c>
      <c r="V630" s="23" t="str">
        <f t="shared" si="5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0.49</v>
      </c>
      <c r="K653" s="113">
        <v>0.1</v>
      </c>
      <c r="L653" s="98">
        <v>150</v>
      </c>
      <c r="M653" s="86"/>
      <c r="N653" s="565">
        <f t="shared" ref="N653:N716" si="54">$J653+$K653/2</f>
        <v>0.54</v>
      </c>
      <c r="P653" s="565">
        <f t="shared" ref="P653:P716" si="55">$J653-$K653/2</f>
        <v>0.44</v>
      </c>
      <c r="S653" s="566">
        <f t="shared" ref="S653:S716" si="56">MAX($J517:$R517)+$T517</f>
        <v>0.63</v>
      </c>
      <c r="T653" s="566">
        <f t="shared" ref="T653:T684" si="57">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4"/>
        <v>0.72000000000000008</v>
      </c>
      <c r="P654" s="565">
        <f t="shared" si="55"/>
        <v>0.62</v>
      </c>
      <c r="S654" s="566">
        <f t="shared" si="56"/>
        <v>0.70000000000000007</v>
      </c>
      <c r="T654" s="566">
        <f t="shared" si="57"/>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4"/>
        <v>0.72000000000000008</v>
      </c>
      <c r="P655" s="565">
        <f t="shared" si="55"/>
        <v>0.62</v>
      </c>
      <c r="S655" s="566">
        <f t="shared" si="56"/>
        <v>0.70000000000000007</v>
      </c>
      <c r="T655" s="566">
        <f t="shared" si="57"/>
        <v>0.63000000000000012</v>
      </c>
      <c r="V655" s="97">
        <v>0.06</v>
      </c>
      <c r="AC655" s="87">
        <f t="shared" ref="AC655:AC662" si="58">AC654</f>
        <v>0</v>
      </c>
      <c r="AD655" s="87">
        <f t="shared" ref="AD655:AD662" si="5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4"/>
        <v>0.72000000000000008</v>
      </c>
      <c r="P656" s="565">
        <f t="shared" si="55"/>
        <v>0.62</v>
      </c>
      <c r="S656" s="566">
        <f t="shared" si="56"/>
        <v>0.70000000000000007</v>
      </c>
      <c r="T656" s="566">
        <f t="shared" si="57"/>
        <v>0.60000000000000009</v>
      </c>
      <c r="V656" s="97">
        <v>0.06</v>
      </c>
      <c r="AC656" s="87">
        <f t="shared" si="58"/>
        <v>0</v>
      </c>
      <c r="AD656" s="87">
        <f t="shared" si="5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5"/>
        <v>0.59</v>
      </c>
      <c r="S657" s="566">
        <f t="shared" si="56"/>
        <v>0.68</v>
      </c>
      <c r="T657" s="566">
        <f t="shared" si="57"/>
        <v>0.58000000000000007</v>
      </c>
      <c r="V657" s="97">
        <v>0.06</v>
      </c>
      <c r="AC657" s="87">
        <f t="shared" si="58"/>
        <v>0</v>
      </c>
      <c r="AD657" s="87">
        <f t="shared" si="5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5"/>
        <v>0.53</v>
      </c>
      <c r="S658" s="566">
        <f t="shared" si="56"/>
        <v>0.65</v>
      </c>
      <c r="T658" s="566">
        <f t="shared" si="57"/>
        <v>0.53</v>
      </c>
      <c r="V658" s="97">
        <v>0.06</v>
      </c>
      <c r="AC658" s="87">
        <f t="shared" si="58"/>
        <v>0</v>
      </c>
      <c r="AD658" s="87">
        <f t="shared" si="5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4"/>
        <v>0.62000000000000011</v>
      </c>
      <c r="P659" s="565">
        <f t="shared" si="55"/>
        <v>0.48000000000000004</v>
      </c>
      <c r="S659" s="566">
        <f t="shared" si="56"/>
        <v>0.62</v>
      </c>
      <c r="T659" s="566">
        <f t="shared" si="57"/>
        <v>0.48</v>
      </c>
      <c r="V659" s="97">
        <v>0.06</v>
      </c>
      <c r="AC659" s="87">
        <f t="shared" si="58"/>
        <v>0</v>
      </c>
      <c r="AD659" s="87">
        <f t="shared" si="5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4"/>
        <v>0.60000000000000009</v>
      </c>
      <c r="P660" s="565">
        <f t="shared" si="55"/>
        <v>0.46</v>
      </c>
      <c r="S660" s="566">
        <f t="shared" si="56"/>
        <v>0.6</v>
      </c>
      <c r="T660" s="566">
        <f t="shared" si="57"/>
        <v>0.45999999999999996</v>
      </c>
      <c r="V660" s="97">
        <v>0.06</v>
      </c>
      <c r="AC660" s="87">
        <f t="shared" si="58"/>
        <v>0</v>
      </c>
      <c r="AD660" s="87">
        <f t="shared" si="5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4"/>
        <v>0.60000000000000009</v>
      </c>
      <c r="P661" s="565">
        <f t="shared" si="55"/>
        <v>0.46</v>
      </c>
      <c r="S661" s="566">
        <f t="shared" si="56"/>
        <v>0.6</v>
      </c>
      <c r="T661" s="566">
        <f t="shared" si="57"/>
        <v>0.48</v>
      </c>
      <c r="V661" s="97">
        <v>0.06</v>
      </c>
      <c r="AC661" s="87">
        <f t="shared" si="58"/>
        <v>0</v>
      </c>
      <c r="AD661" s="87">
        <f t="shared" si="5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4"/>
        <v>0.60000000000000009</v>
      </c>
      <c r="P662" s="565">
        <f t="shared" si="55"/>
        <v>0.46</v>
      </c>
      <c r="S662" s="566">
        <f t="shared" si="56"/>
        <v>0.6</v>
      </c>
      <c r="T662" s="566">
        <f t="shared" si="57"/>
        <v>0.48</v>
      </c>
      <c r="V662" s="131">
        <v>0.06</v>
      </c>
      <c r="AC662" s="87">
        <f t="shared" si="58"/>
        <v>0</v>
      </c>
      <c r="AD662" s="87">
        <f t="shared" si="5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0">K653</f>
        <v>0.1</v>
      </c>
      <c r="L663" s="98">
        <f t="shared" si="60"/>
        <v>150</v>
      </c>
      <c r="M663" s="86"/>
      <c r="N663" s="247">
        <f t="shared" si="54"/>
        <v>0.54</v>
      </c>
      <c r="P663" s="247">
        <f t="shared" si="55"/>
        <v>0.44</v>
      </c>
      <c r="S663" s="566">
        <f t="shared" si="56"/>
        <v>0.68</v>
      </c>
      <c r="T663" s="566">
        <f t="shared" si="5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1">J654</f>
        <v>0.67</v>
      </c>
      <c r="K664" s="113">
        <f t="shared" si="61"/>
        <v>0.1</v>
      </c>
      <c r="L664" s="98">
        <f t="shared" si="61"/>
        <v>100</v>
      </c>
      <c r="M664" s="86"/>
      <c r="N664" s="247">
        <f t="shared" si="54"/>
        <v>0.72000000000000008</v>
      </c>
      <c r="P664" s="247">
        <f t="shared" si="55"/>
        <v>0.62</v>
      </c>
      <c r="S664" s="566">
        <f t="shared" si="56"/>
        <v>0.68</v>
      </c>
      <c r="T664" s="566">
        <f t="shared" si="57"/>
        <v>0.63</v>
      </c>
      <c r="AC664" s="87">
        <f t="shared" ref="AC664:AC727" si="62">AC654+1</f>
        <v>1</v>
      </c>
      <c r="AD664" s="87">
        <f t="shared" ref="AD664:AD727" si="63">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1"/>
        <v>0.67</v>
      </c>
      <c r="K665" s="113">
        <f t="shared" si="61"/>
        <v>0.1</v>
      </c>
      <c r="L665" s="98">
        <f t="shared" si="61"/>
        <v>200</v>
      </c>
      <c r="M665" s="86"/>
      <c r="N665" s="247">
        <f t="shared" si="54"/>
        <v>0.72000000000000008</v>
      </c>
      <c r="P665" s="247">
        <f t="shared" si="55"/>
        <v>0.62</v>
      </c>
      <c r="S665" s="566">
        <f t="shared" si="56"/>
        <v>0.68</v>
      </c>
      <c r="T665" s="566">
        <f t="shared" si="57"/>
        <v>0.6100000000000001</v>
      </c>
      <c r="AC665" s="87">
        <f t="shared" si="62"/>
        <v>1</v>
      </c>
      <c r="AD665" s="87">
        <f t="shared" si="63"/>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1"/>
        <v>0.67</v>
      </c>
      <c r="K666" s="113">
        <f t="shared" si="61"/>
        <v>0.1</v>
      </c>
      <c r="L666" s="98">
        <f t="shared" si="61"/>
        <v>300</v>
      </c>
      <c r="M666" s="86"/>
      <c r="N666" s="247">
        <f t="shared" si="54"/>
        <v>0.72000000000000008</v>
      </c>
      <c r="P666" s="247">
        <f t="shared" si="55"/>
        <v>0.62</v>
      </c>
      <c r="S666" s="566">
        <f t="shared" si="56"/>
        <v>0.70000000000000007</v>
      </c>
      <c r="T666" s="566">
        <f t="shared" si="57"/>
        <v>0.58000000000000007</v>
      </c>
      <c r="AC666" s="87">
        <f t="shared" si="62"/>
        <v>1</v>
      </c>
      <c r="AD666" s="87">
        <f t="shared" si="63"/>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1"/>
        <v>0.64</v>
      </c>
      <c r="K667" s="113">
        <f t="shared" si="61"/>
        <v>0.1</v>
      </c>
      <c r="L667" s="98">
        <f t="shared" si="61"/>
        <v>1000</v>
      </c>
      <c r="M667" s="86"/>
      <c r="N667" s="247">
        <f t="shared" si="54"/>
        <v>0.69000000000000006</v>
      </c>
      <c r="P667" s="247">
        <f t="shared" si="55"/>
        <v>0.59</v>
      </c>
      <c r="S667" s="566">
        <f t="shared" si="56"/>
        <v>0.73</v>
      </c>
      <c r="T667" s="566">
        <f t="shared" si="57"/>
        <v>0.6</v>
      </c>
      <c r="AC667" s="87">
        <f t="shared" si="62"/>
        <v>1</v>
      </c>
      <c r="AD667" s="87">
        <f t="shared" si="63"/>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4">K667</f>
        <v>0.1</v>
      </c>
      <c r="L668" s="98">
        <f t="shared" si="64"/>
        <v>1000</v>
      </c>
      <c r="M668" s="86"/>
      <c r="N668" s="247">
        <f t="shared" si="54"/>
        <v>0.69000000000000006</v>
      </c>
      <c r="P668" s="247">
        <f t="shared" si="55"/>
        <v>0.59</v>
      </c>
      <c r="S668" s="566">
        <f t="shared" si="56"/>
        <v>0.73</v>
      </c>
      <c r="T668" s="566">
        <f t="shared" si="57"/>
        <v>0.57999999999999996</v>
      </c>
      <c r="AC668" s="87">
        <f t="shared" si="62"/>
        <v>1</v>
      </c>
      <c r="AD668" s="87">
        <f t="shared" si="63"/>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5">AVERAGE(K658:K659)</f>
        <v>0.13</v>
      </c>
      <c r="L669" s="98">
        <f t="shared" si="65"/>
        <v>1000</v>
      </c>
      <c r="M669" s="86"/>
      <c r="N669" s="247">
        <f t="shared" si="54"/>
        <v>0.63500000000000001</v>
      </c>
      <c r="P669" s="247">
        <f t="shared" si="55"/>
        <v>0.50500000000000012</v>
      </c>
      <c r="S669" s="566">
        <f t="shared" si="56"/>
        <v>0.55999999999999994</v>
      </c>
      <c r="T669" s="566">
        <f t="shared" si="57"/>
        <v>0.41999999999999993</v>
      </c>
      <c r="AC669" s="87">
        <f t="shared" si="62"/>
        <v>1</v>
      </c>
      <c r="AD669" s="87">
        <f t="shared" si="63"/>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6">J660</f>
        <v>0.53</v>
      </c>
      <c r="K670" s="113">
        <f t="shared" si="66"/>
        <v>0.14000000000000001</v>
      </c>
      <c r="L670" s="98">
        <f t="shared" si="66"/>
        <v>1000</v>
      </c>
      <c r="M670" s="86"/>
      <c r="N670" s="247">
        <f t="shared" si="54"/>
        <v>0.60000000000000009</v>
      </c>
      <c r="P670" s="247">
        <f t="shared" si="55"/>
        <v>0.46</v>
      </c>
      <c r="S670" s="566">
        <f t="shared" si="56"/>
        <v>0.54999999999999993</v>
      </c>
      <c r="T670" s="566">
        <f t="shared" si="57"/>
        <v>0.40999999999999992</v>
      </c>
      <c r="AC670" s="87">
        <f t="shared" si="62"/>
        <v>1</v>
      </c>
      <c r="AD670" s="87">
        <f t="shared" si="63"/>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6"/>
        <v>0.53</v>
      </c>
      <c r="K671" s="113">
        <f t="shared" si="66"/>
        <v>0.14000000000000001</v>
      </c>
      <c r="L671" s="98">
        <f t="shared" si="66"/>
        <v>1000</v>
      </c>
      <c r="M671" s="86"/>
      <c r="N671" s="247">
        <f t="shared" si="54"/>
        <v>0.60000000000000009</v>
      </c>
      <c r="P671" s="247">
        <f t="shared" si="55"/>
        <v>0.46</v>
      </c>
      <c r="S671" s="566">
        <f t="shared" si="56"/>
        <v>0.53</v>
      </c>
      <c r="T671" s="566">
        <f t="shared" si="57"/>
        <v>0.41000000000000003</v>
      </c>
      <c r="AC671" s="87">
        <f t="shared" si="62"/>
        <v>1</v>
      </c>
      <c r="AD671" s="87">
        <f t="shared" si="63"/>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6"/>
        <v>0.53</v>
      </c>
      <c r="K672" s="113">
        <f t="shared" si="66"/>
        <v>0.14000000000000001</v>
      </c>
      <c r="L672" s="98">
        <f t="shared" si="66"/>
        <v>1000</v>
      </c>
      <c r="M672" s="86"/>
      <c r="N672" s="247">
        <f t="shared" si="54"/>
        <v>0.60000000000000009</v>
      </c>
      <c r="P672" s="247">
        <f t="shared" si="55"/>
        <v>0.46</v>
      </c>
      <c r="S672" s="566">
        <f t="shared" si="56"/>
        <v>0.5</v>
      </c>
      <c r="T672" s="566">
        <f t="shared" si="57"/>
        <v>0.38</v>
      </c>
      <c r="AC672" s="87">
        <f t="shared" si="62"/>
        <v>1</v>
      </c>
      <c r="AD672" s="87">
        <f t="shared" si="63"/>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0.49</v>
      </c>
      <c r="K673" s="113">
        <f t="shared" si="66"/>
        <v>0.1</v>
      </c>
      <c r="L673" s="98">
        <f t="shared" si="66"/>
        <v>150</v>
      </c>
      <c r="M673" s="86"/>
      <c r="N673" s="247">
        <f t="shared" si="54"/>
        <v>0.54</v>
      </c>
      <c r="P673" s="247">
        <f t="shared" si="55"/>
        <v>0.44</v>
      </c>
      <c r="S673" s="566">
        <f t="shared" si="56"/>
        <v>0.68</v>
      </c>
      <c r="T673" s="566">
        <f t="shared" si="57"/>
        <v>0.68</v>
      </c>
      <c r="AC673" s="87">
        <f t="shared" si="62"/>
        <v>2</v>
      </c>
      <c r="AD673" s="87">
        <f t="shared" si="63"/>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7">J664</f>
        <v>0.67</v>
      </c>
      <c r="K674" s="113">
        <f t="shared" si="67"/>
        <v>0.1</v>
      </c>
      <c r="L674" s="98">
        <f t="shared" si="67"/>
        <v>100</v>
      </c>
      <c r="M674" s="86"/>
      <c r="N674" s="247">
        <f t="shared" si="54"/>
        <v>0.72000000000000008</v>
      </c>
      <c r="P674" s="247">
        <f t="shared" si="55"/>
        <v>0.62</v>
      </c>
      <c r="S674" s="566">
        <f t="shared" si="56"/>
        <v>0.68</v>
      </c>
      <c r="T674" s="566">
        <f t="shared" si="57"/>
        <v>0.63</v>
      </c>
      <c r="AC674" s="87">
        <f t="shared" si="62"/>
        <v>2</v>
      </c>
      <c r="AD674" s="87">
        <f t="shared" si="63"/>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7"/>
        <v>0.67</v>
      </c>
      <c r="K675" s="113">
        <f t="shared" si="67"/>
        <v>0.1</v>
      </c>
      <c r="L675" s="98">
        <f t="shared" si="67"/>
        <v>200</v>
      </c>
      <c r="M675" s="86"/>
      <c r="N675" s="247">
        <f t="shared" si="54"/>
        <v>0.72000000000000008</v>
      </c>
      <c r="P675" s="247">
        <f t="shared" si="55"/>
        <v>0.62</v>
      </c>
      <c r="S675" s="566">
        <f t="shared" si="56"/>
        <v>0.68</v>
      </c>
      <c r="T675" s="566">
        <f t="shared" si="57"/>
        <v>0.6100000000000001</v>
      </c>
      <c r="AC675" s="87">
        <f t="shared" si="62"/>
        <v>2</v>
      </c>
      <c r="AD675" s="87">
        <f t="shared" si="63"/>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7"/>
        <v>0.67</v>
      </c>
      <c r="K676" s="113">
        <f t="shared" si="67"/>
        <v>0.1</v>
      </c>
      <c r="L676" s="98">
        <f t="shared" si="67"/>
        <v>300</v>
      </c>
      <c r="M676" s="86"/>
      <c r="N676" s="247">
        <f t="shared" si="54"/>
        <v>0.72000000000000008</v>
      </c>
      <c r="P676" s="247">
        <f t="shared" si="55"/>
        <v>0.62</v>
      </c>
      <c r="S676" s="566">
        <f t="shared" si="56"/>
        <v>0.70000000000000007</v>
      </c>
      <c r="T676" s="566">
        <f t="shared" si="57"/>
        <v>0.58000000000000007</v>
      </c>
      <c r="AC676" s="87">
        <f t="shared" si="62"/>
        <v>2</v>
      </c>
      <c r="AD676" s="87">
        <f t="shared" si="63"/>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7"/>
        <v>0.64</v>
      </c>
      <c r="K677" s="113">
        <f t="shared" si="67"/>
        <v>0.1</v>
      </c>
      <c r="L677" s="98">
        <f t="shared" si="67"/>
        <v>1000</v>
      </c>
      <c r="M677" s="86"/>
      <c r="N677" s="247">
        <f t="shared" si="54"/>
        <v>0.69000000000000006</v>
      </c>
      <c r="P677" s="247">
        <f t="shared" si="55"/>
        <v>0.59</v>
      </c>
      <c r="S677" s="566">
        <f t="shared" si="56"/>
        <v>0.74</v>
      </c>
      <c r="T677" s="566">
        <f t="shared" si="57"/>
        <v>0.61</v>
      </c>
      <c r="AC677" s="87">
        <f t="shared" si="62"/>
        <v>2</v>
      </c>
      <c r="AD677" s="87">
        <f t="shared" si="63"/>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68">K677</f>
        <v>0.1</v>
      </c>
      <c r="L678" s="98">
        <f t="shared" si="68"/>
        <v>1000</v>
      </c>
      <c r="M678" s="86"/>
      <c r="N678" s="247">
        <f t="shared" si="54"/>
        <v>0.69000000000000006</v>
      </c>
      <c r="P678" s="247">
        <f t="shared" si="55"/>
        <v>0.59</v>
      </c>
      <c r="S678" s="566">
        <f t="shared" si="56"/>
        <v>0.74</v>
      </c>
      <c r="T678" s="566">
        <f t="shared" si="57"/>
        <v>0.59</v>
      </c>
      <c r="AC678" s="87">
        <f t="shared" si="62"/>
        <v>2</v>
      </c>
      <c r="AD678" s="87">
        <f t="shared" si="63"/>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69">AVERAGE(K668:K669)</f>
        <v>0.115</v>
      </c>
      <c r="L679" s="98">
        <f t="shared" si="69"/>
        <v>1000</v>
      </c>
      <c r="M679" s="86"/>
      <c r="N679" s="247">
        <f t="shared" si="54"/>
        <v>0.66249999999999998</v>
      </c>
      <c r="P679" s="247">
        <f t="shared" si="55"/>
        <v>0.54749999999999999</v>
      </c>
      <c r="S679" s="566">
        <f t="shared" si="56"/>
        <v>0.55999999999999994</v>
      </c>
      <c r="T679" s="566">
        <f t="shared" si="57"/>
        <v>0.41999999999999993</v>
      </c>
      <c r="AC679" s="87">
        <f t="shared" si="62"/>
        <v>2</v>
      </c>
      <c r="AD679" s="87">
        <f t="shared" si="63"/>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0">J670</f>
        <v>0.53</v>
      </c>
      <c r="K680" s="113">
        <f t="shared" si="70"/>
        <v>0.14000000000000001</v>
      </c>
      <c r="L680" s="98">
        <f t="shared" si="70"/>
        <v>1000</v>
      </c>
      <c r="M680" s="86"/>
      <c r="N680" s="247">
        <f t="shared" si="54"/>
        <v>0.60000000000000009</v>
      </c>
      <c r="P680" s="247">
        <f t="shared" si="55"/>
        <v>0.46</v>
      </c>
      <c r="S680" s="566">
        <f t="shared" si="56"/>
        <v>0.54999999999999993</v>
      </c>
      <c r="T680" s="566">
        <f t="shared" si="57"/>
        <v>0.40999999999999992</v>
      </c>
      <c r="AC680" s="87">
        <f t="shared" si="62"/>
        <v>2</v>
      </c>
      <c r="AD680" s="87">
        <f t="shared" si="63"/>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0"/>
        <v>0.53</v>
      </c>
      <c r="K681" s="113">
        <f t="shared" si="70"/>
        <v>0.14000000000000001</v>
      </c>
      <c r="L681" s="98">
        <f t="shared" si="70"/>
        <v>1000</v>
      </c>
      <c r="M681" s="86"/>
      <c r="N681" s="247">
        <f t="shared" si="54"/>
        <v>0.60000000000000009</v>
      </c>
      <c r="P681" s="247">
        <f t="shared" si="55"/>
        <v>0.46</v>
      </c>
      <c r="S681" s="566">
        <f t="shared" si="56"/>
        <v>0.53</v>
      </c>
      <c r="T681" s="566">
        <f t="shared" si="57"/>
        <v>0.41000000000000003</v>
      </c>
      <c r="AC681" s="87">
        <f t="shared" si="62"/>
        <v>2</v>
      </c>
      <c r="AD681" s="87">
        <f t="shared" si="63"/>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0"/>
        <v>0.53</v>
      </c>
      <c r="K682" s="113">
        <f t="shared" si="70"/>
        <v>0.14000000000000001</v>
      </c>
      <c r="L682" s="98">
        <f t="shared" si="70"/>
        <v>1000</v>
      </c>
      <c r="M682" s="86"/>
      <c r="N682" s="247">
        <f t="shared" si="54"/>
        <v>0.60000000000000009</v>
      </c>
      <c r="P682" s="247">
        <f t="shared" si="55"/>
        <v>0.46</v>
      </c>
      <c r="S682" s="566">
        <f t="shared" si="56"/>
        <v>0.5</v>
      </c>
      <c r="T682" s="566">
        <f t="shared" si="57"/>
        <v>0.38</v>
      </c>
      <c r="AC682" s="87">
        <f t="shared" si="62"/>
        <v>2</v>
      </c>
      <c r="AD682" s="87">
        <f t="shared" si="63"/>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0.49</v>
      </c>
      <c r="K683" s="113">
        <f t="shared" si="70"/>
        <v>0.1</v>
      </c>
      <c r="L683" s="98">
        <f t="shared" si="70"/>
        <v>150</v>
      </c>
      <c r="M683" s="86"/>
      <c r="N683" s="247">
        <f t="shared" si="54"/>
        <v>0.54</v>
      </c>
      <c r="P683" s="247">
        <f t="shared" si="55"/>
        <v>0.44</v>
      </c>
      <c r="S683" s="566">
        <f t="shared" si="56"/>
        <v>0.68</v>
      </c>
      <c r="T683" s="566">
        <f t="shared" si="57"/>
        <v>0.68</v>
      </c>
      <c r="AC683" s="87">
        <f t="shared" si="62"/>
        <v>3</v>
      </c>
      <c r="AD683" s="87">
        <f t="shared" si="63"/>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1">J674</f>
        <v>0.67</v>
      </c>
      <c r="K684" s="113">
        <f t="shared" si="71"/>
        <v>0.1</v>
      </c>
      <c r="L684" s="98">
        <f t="shared" si="71"/>
        <v>100</v>
      </c>
      <c r="M684" s="86"/>
      <c r="N684" s="247">
        <f t="shared" si="54"/>
        <v>0.72000000000000008</v>
      </c>
      <c r="P684" s="247">
        <f t="shared" si="55"/>
        <v>0.62</v>
      </c>
      <c r="S684" s="566">
        <f t="shared" si="56"/>
        <v>0.68</v>
      </c>
      <c r="T684" s="566">
        <f t="shared" si="57"/>
        <v>0.63</v>
      </c>
      <c r="AC684" s="87">
        <f t="shared" si="62"/>
        <v>3</v>
      </c>
      <c r="AD684" s="87">
        <f t="shared" si="63"/>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1"/>
        <v>0.67</v>
      </c>
      <c r="K685" s="113">
        <f t="shared" si="71"/>
        <v>0.1</v>
      </c>
      <c r="L685" s="98">
        <f t="shared" si="71"/>
        <v>200</v>
      </c>
      <c r="M685" s="86"/>
      <c r="N685" s="247">
        <f t="shared" si="54"/>
        <v>0.72000000000000008</v>
      </c>
      <c r="P685" s="247">
        <f t="shared" si="55"/>
        <v>0.62</v>
      </c>
      <c r="S685" s="566">
        <f t="shared" si="56"/>
        <v>0.68</v>
      </c>
      <c r="T685" s="566">
        <f t="shared" ref="T685:T716" si="72">MIN($J549:$R549)+$T549-INDEX(DigSpread,$AD685+1,1)</f>
        <v>0.6100000000000001</v>
      </c>
      <c r="AC685" s="87">
        <f t="shared" si="62"/>
        <v>3</v>
      </c>
      <c r="AD685" s="87">
        <f t="shared" si="63"/>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1"/>
        <v>0.67</v>
      </c>
      <c r="K686" s="113">
        <f t="shared" si="71"/>
        <v>0.1</v>
      </c>
      <c r="L686" s="98">
        <f t="shared" si="71"/>
        <v>300</v>
      </c>
      <c r="M686" s="86"/>
      <c r="N686" s="247">
        <f t="shared" si="54"/>
        <v>0.72000000000000008</v>
      </c>
      <c r="P686" s="247">
        <f t="shared" si="55"/>
        <v>0.62</v>
      </c>
      <c r="S686" s="566">
        <f t="shared" si="56"/>
        <v>0.70000000000000007</v>
      </c>
      <c r="T686" s="566">
        <f t="shared" si="72"/>
        <v>0.58000000000000007</v>
      </c>
      <c r="AC686" s="87">
        <f t="shared" si="62"/>
        <v>3</v>
      </c>
      <c r="AD686" s="87">
        <f t="shared" si="63"/>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1"/>
        <v>0.64</v>
      </c>
      <c r="K687" s="113">
        <f t="shared" si="71"/>
        <v>0.1</v>
      </c>
      <c r="L687" s="98">
        <f t="shared" si="71"/>
        <v>1000</v>
      </c>
      <c r="M687" s="86"/>
      <c r="N687" s="247">
        <f t="shared" si="54"/>
        <v>0.69000000000000006</v>
      </c>
      <c r="P687" s="247">
        <f t="shared" si="55"/>
        <v>0.59</v>
      </c>
      <c r="S687" s="566">
        <f t="shared" si="56"/>
        <v>0.72</v>
      </c>
      <c r="T687" s="566">
        <f t="shared" si="72"/>
        <v>0.59</v>
      </c>
      <c r="AC687" s="87">
        <f t="shared" si="62"/>
        <v>3</v>
      </c>
      <c r="AD687" s="87">
        <f t="shared" si="63"/>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3">K687</f>
        <v>0.1</v>
      </c>
      <c r="L688" s="98">
        <f t="shared" si="73"/>
        <v>1000</v>
      </c>
      <c r="M688" s="86"/>
      <c r="N688" s="247">
        <f t="shared" si="54"/>
        <v>0.69000000000000006</v>
      </c>
      <c r="P688" s="247">
        <f t="shared" si="55"/>
        <v>0.59</v>
      </c>
      <c r="S688" s="566">
        <f t="shared" si="56"/>
        <v>0.72</v>
      </c>
      <c r="T688" s="566">
        <f t="shared" si="72"/>
        <v>0.56999999999999995</v>
      </c>
      <c r="AC688" s="87">
        <f t="shared" si="62"/>
        <v>3</v>
      </c>
      <c r="AD688" s="87">
        <f t="shared" si="63"/>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4">AVERAGE(K678:K679)</f>
        <v>0.10750000000000001</v>
      </c>
      <c r="L689" s="98">
        <f t="shared" si="74"/>
        <v>1000</v>
      </c>
      <c r="M689" s="86"/>
      <c r="N689" s="247">
        <f t="shared" si="54"/>
        <v>0.67625000000000002</v>
      </c>
      <c r="P689" s="247">
        <f t="shared" si="55"/>
        <v>0.56875000000000009</v>
      </c>
      <c r="S689" s="566">
        <f t="shared" si="56"/>
        <v>0.55999999999999994</v>
      </c>
      <c r="T689" s="566">
        <f t="shared" si="72"/>
        <v>0.41999999999999993</v>
      </c>
      <c r="AC689" s="87">
        <f t="shared" si="62"/>
        <v>3</v>
      </c>
      <c r="AD689" s="87">
        <f t="shared" si="63"/>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5">J680</f>
        <v>0.53</v>
      </c>
      <c r="K690" s="113">
        <f t="shared" si="75"/>
        <v>0.14000000000000001</v>
      </c>
      <c r="L690" s="98">
        <f t="shared" si="75"/>
        <v>1000</v>
      </c>
      <c r="M690" s="86"/>
      <c r="N690" s="247">
        <f t="shared" si="54"/>
        <v>0.60000000000000009</v>
      </c>
      <c r="P690" s="247">
        <f t="shared" si="55"/>
        <v>0.46</v>
      </c>
      <c r="S690" s="566">
        <f t="shared" si="56"/>
        <v>0.54999999999999993</v>
      </c>
      <c r="T690" s="566">
        <f t="shared" si="72"/>
        <v>0.40999999999999992</v>
      </c>
      <c r="AC690" s="87">
        <f t="shared" si="62"/>
        <v>3</v>
      </c>
      <c r="AD690" s="87">
        <f t="shared" si="63"/>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5"/>
        <v>0.53</v>
      </c>
      <c r="K691" s="113">
        <f t="shared" si="75"/>
        <v>0.14000000000000001</v>
      </c>
      <c r="L691" s="98">
        <f t="shared" si="75"/>
        <v>1000</v>
      </c>
      <c r="M691" s="86"/>
      <c r="N691" s="247">
        <f t="shared" si="54"/>
        <v>0.60000000000000009</v>
      </c>
      <c r="P691" s="247">
        <f t="shared" si="55"/>
        <v>0.46</v>
      </c>
      <c r="S691" s="566">
        <f t="shared" si="56"/>
        <v>0.53</v>
      </c>
      <c r="T691" s="566">
        <f t="shared" si="72"/>
        <v>0.41000000000000003</v>
      </c>
      <c r="AC691" s="87">
        <f t="shared" si="62"/>
        <v>3</v>
      </c>
      <c r="AD691" s="87">
        <f t="shared" si="63"/>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5"/>
        <v>0.53</v>
      </c>
      <c r="K692" s="113">
        <f t="shared" si="75"/>
        <v>0.14000000000000001</v>
      </c>
      <c r="L692" s="98">
        <f t="shared" si="75"/>
        <v>1000</v>
      </c>
      <c r="M692" s="86"/>
      <c r="N692" s="247">
        <f t="shared" si="54"/>
        <v>0.60000000000000009</v>
      </c>
      <c r="P692" s="247">
        <f t="shared" si="55"/>
        <v>0.46</v>
      </c>
      <c r="S692" s="566">
        <f t="shared" si="56"/>
        <v>0.5</v>
      </c>
      <c r="T692" s="566">
        <f t="shared" si="72"/>
        <v>0.38</v>
      </c>
      <c r="AC692" s="87">
        <f t="shared" si="62"/>
        <v>3</v>
      </c>
      <c r="AD692" s="87">
        <f t="shared" si="63"/>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0.49</v>
      </c>
      <c r="K693" s="113">
        <f t="shared" si="75"/>
        <v>0.1</v>
      </c>
      <c r="L693" s="98">
        <f t="shared" si="75"/>
        <v>150</v>
      </c>
      <c r="M693" s="86"/>
      <c r="N693" s="247">
        <f t="shared" si="54"/>
        <v>0.54</v>
      </c>
      <c r="P693" s="247">
        <f t="shared" si="55"/>
        <v>0.44</v>
      </c>
      <c r="S693" s="566">
        <f t="shared" si="56"/>
        <v>0.68</v>
      </c>
      <c r="T693" s="566">
        <f t="shared" si="72"/>
        <v>0.68</v>
      </c>
      <c r="AC693" s="87">
        <f t="shared" si="62"/>
        <v>4</v>
      </c>
      <c r="AD693" s="87">
        <f t="shared" si="63"/>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6">J684</f>
        <v>0.67</v>
      </c>
      <c r="K694" s="113">
        <f t="shared" si="76"/>
        <v>0.1</v>
      </c>
      <c r="L694" s="98">
        <f t="shared" si="76"/>
        <v>100</v>
      </c>
      <c r="M694" s="86"/>
      <c r="N694" s="247">
        <f t="shared" si="54"/>
        <v>0.72000000000000008</v>
      </c>
      <c r="P694" s="247">
        <f t="shared" si="55"/>
        <v>0.62</v>
      </c>
      <c r="S694" s="566">
        <f t="shared" si="56"/>
        <v>0.68</v>
      </c>
      <c r="T694" s="566">
        <f t="shared" si="72"/>
        <v>0.63</v>
      </c>
      <c r="AC694" s="87">
        <f t="shared" si="62"/>
        <v>4</v>
      </c>
      <c r="AD694" s="87">
        <f t="shared" si="63"/>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6"/>
        <v>0.67</v>
      </c>
      <c r="K695" s="113">
        <f t="shared" si="76"/>
        <v>0.1</v>
      </c>
      <c r="L695" s="98">
        <f t="shared" si="76"/>
        <v>200</v>
      </c>
      <c r="M695" s="86"/>
      <c r="N695" s="247">
        <f t="shared" si="54"/>
        <v>0.72000000000000008</v>
      </c>
      <c r="P695" s="247">
        <f t="shared" si="55"/>
        <v>0.62</v>
      </c>
      <c r="S695" s="566">
        <f t="shared" si="56"/>
        <v>0.68</v>
      </c>
      <c r="T695" s="566">
        <f t="shared" si="72"/>
        <v>0.6100000000000001</v>
      </c>
      <c r="AC695" s="87">
        <f t="shared" si="62"/>
        <v>4</v>
      </c>
      <c r="AD695" s="87">
        <f t="shared" si="63"/>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6"/>
        <v>0.67</v>
      </c>
      <c r="K696" s="113">
        <f t="shared" si="76"/>
        <v>0.1</v>
      </c>
      <c r="L696" s="98">
        <f t="shared" si="76"/>
        <v>300</v>
      </c>
      <c r="M696" s="86"/>
      <c r="N696" s="247">
        <f t="shared" si="54"/>
        <v>0.72000000000000008</v>
      </c>
      <c r="P696" s="247">
        <f t="shared" si="55"/>
        <v>0.62</v>
      </c>
      <c r="S696" s="566">
        <f t="shared" si="56"/>
        <v>0.70000000000000007</v>
      </c>
      <c r="T696" s="566">
        <f t="shared" si="72"/>
        <v>0.58000000000000007</v>
      </c>
      <c r="AC696" s="87">
        <f t="shared" si="62"/>
        <v>4</v>
      </c>
      <c r="AD696" s="87">
        <f t="shared" si="63"/>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6"/>
        <v>0.64</v>
      </c>
      <c r="K697" s="113">
        <f t="shared" si="76"/>
        <v>0.1</v>
      </c>
      <c r="L697" s="98">
        <f t="shared" si="76"/>
        <v>1000</v>
      </c>
      <c r="M697" s="86"/>
      <c r="N697" s="247">
        <f t="shared" si="54"/>
        <v>0.69000000000000006</v>
      </c>
      <c r="P697" s="247">
        <f t="shared" si="55"/>
        <v>0.59</v>
      </c>
      <c r="S697" s="566">
        <f t="shared" si="56"/>
        <v>0.73</v>
      </c>
      <c r="T697" s="566">
        <f t="shared" si="72"/>
        <v>0.6</v>
      </c>
      <c r="AC697" s="87">
        <f t="shared" si="62"/>
        <v>4</v>
      </c>
      <c r="AD697" s="87">
        <f t="shared" si="63"/>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7">K697</f>
        <v>0.1</v>
      </c>
      <c r="L698" s="98">
        <f t="shared" si="77"/>
        <v>1000</v>
      </c>
      <c r="M698" s="86"/>
      <c r="N698" s="247">
        <f t="shared" si="54"/>
        <v>0.69000000000000006</v>
      </c>
      <c r="P698" s="247">
        <f t="shared" si="55"/>
        <v>0.59</v>
      </c>
      <c r="S698" s="566">
        <f t="shared" si="56"/>
        <v>0.73</v>
      </c>
      <c r="T698" s="566">
        <f t="shared" si="72"/>
        <v>0.57999999999999996</v>
      </c>
      <c r="AC698" s="87">
        <f t="shared" si="62"/>
        <v>4</v>
      </c>
      <c r="AD698" s="87">
        <f t="shared" si="63"/>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78">AVERAGE(K688:K689)</f>
        <v>0.10375000000000001</v>
      </c>
      <c r="L699" s="98">
        <f t="shared" si="78"/>
        <v>1000</v>
      </c>
      <c r="M699" s="86"/>
      <c r="N699" s="247">
        <f t="shared" si="54"/>
        <v>0.68312500000000009</v>
      </c>
      <c r="P699" s="247">
        <f t="shared" si="55"/>
        <v>0.57937500000000008</v>
      </c>
      <c r="S699" s="566">
        <f t="shared" si="56"/>
        <v>0.55999999999999994</v>
      </c>
      <c r="T699" s="566">
        <f t="shared" si="72"/>
        <v>0.41999999999999993</v>
      </c>
      <c r="AC699" s="87">
        <f t="shared" si="62"/>
        <v>4</v>
      </c>
      <c r="AD699" s="87">
        <f t="shared" si="63"/>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79">J690</f>
        <v>0.53</v>
      </c>
      <c r="K700" s="113">
        <f t="shared" si="79"/>
        <v>0.14000000000000001</v>
      </c>
      <c r="L700" s="98">
        <f t="shared" si="79"/>
        <v>1000</v>
      </c>
      <c r="M700" s="86"/>
      <c r="N700" s="247">
        <f t="shared" si="54"/>
        <v>0.60000000000000009</v>
      </c>
      <c r="P700" s="247">
        <f t="shared" si="55"/>
        <v>0.46</v>
      </c>
      <c r="S700" s="566">
        <f t="shared" si="56"/>
        <v>0.54999999999999993</v>
      </c>
      <c r="T700" s="566">
        <f t="shared" si="72"/>
        <v>0.40999999999999992</v>
      </c>
      <c r="AC700" s="87">
        <f t="shared" si="62"/>
        <v>4</v>
      </c>
      <c r="AD700" s="87">
        <f t="shared" si="63"/>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79"/>
        <v>0.53</v>
      </c>
      <c r="K701" s="113">
        <f t="shared" si="79"/>
        <v>0.14000000000000001</v>
      </c>
      <c r="L701" s="98">
        <f t="shared" si="79"/>
        <v>1000</v>
      </c>
      <c r="M701" s="86"/>
      <c r="N701" s="247">
        <f t="shared" si="54"/>
        <v>0.60000000000000009</v>
      </c>
      <c r="P701" s="247">
        <f t="shared" si="55"/>
        <v>0.46</v>
      </c>
      <c r="S701" s="566">
        <f t="shared" si="56"/>
        <v>0.53</v>
      </c>
      <c r="T701" s="566">
        <f t="shared" si="72"/>
        <v>0.41000000000000003</v>
      </c>
      <c r="AC701" s="87">
        <f t="shared" si="62"/>
        <v>4</v>
      </c>
      <c r="AD701" s="87">
        <f t="shared" si="63"/>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79"/>
        <v>0.53</v>
      </c>
      <c r="K702" s="113">
        <f t="shared" si="79"/>
        <v>0.14000000000000001</v>
      </c>
      <c r="L702" s="98">
        <f t="shared" si="79"/>
        <v>1000</v>
      </c>
      <c r="M702" s="86"/>
      <c r="N702" s="247">
        <f t="shared" si="54"/>
        <v>0.60000000000000009</v>
      </c>
      <c r="P702" s="247">
        <f t="shared" si="55"/>
        <v>0.46</v>
      </c>
      <c r="S702" s="566">
        <f t="shared" si="56"/>
        <v>0.5</v>
      </c>
      <c r="T702" s="566">
        <f t="shared" si="72"/>
        <v>0.38</v>
      </c>
      <c r="AC702" s="87">
        <f t="shared" si="62"/>
        <v>4</v>
      </c>
      <c r="AD702" s="87">
        <f t="shared" si="63"/>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54"/>
        <v>0.53087809367006378</v>
      </c>
      <c r="P703" s="247">
        <f t="shared" si="55"/>
        <v>0.47587809367006378</v>
      </c>
      <c r="S703" s="566">
        <f t="shared" si="56"/>
        <v>0.5</v>
      </c>
      <c r="T703" s="566">
        <f t="shared" si="72"/>
        <v>0.5</v>
      </c>
      <c r="AC703" s="87">
        <f t="shared" si="62"/>
        <v>5</v>
      </c>
      <c r="AD703" s="87">
        <f t="shared" si="63"/>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0">J694</f>
        <v>0.67</v>
      </c>
      <c r="K704" s="113">
        <f t="shared" si="80"/>
        <v>0.1</v>
      </c>
      <c r="L704" s="98">
        <f t="shared" si="80"/>
        <v>100</v>
      </c>
      <c r="M704" s="86"/>
      <c r="N704" s="247">
        <f t="shared" si="54"/>
        <v>0.72000000000000008</v>
      </c>
      <c r="P704" s="247">
        <f t="shared" si="55"/>
        <v>0.62</v>
      </c>
      <c r="S704" s="566">
        <f t="shared" si="56"/>
        <v>0.68</v>
      </c>
      <c r="T704" s="566">
        <f t="shared" si="72"/>
        <v>0.63</v>
      </c>
      <c r="AC704" s="87">
        <f t="shared" si="62"/>
        <v>5</v>
      </c>
      <c r="AD704" s="87">
        <f t="shared" si="63"/>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0"/>
        <v>0.67</v>
      </c>
      <c r="K705" s="113">
        <f t="shared" si="80"/>
        <v>0.1</v>
      </c>
      <c r="L705" s="98">
        <f t="shared" si="80"/>
        <v>200</v>
      </c>
      <c r="M705" s="86"/>
      <c r="N705" s="247">
        <f t="shared" si="54"/>
        <v>0.72000000000000008</v>
      </c>
      <c r="P705" s="247">
        <f t="shared" si="55"/>
        <v>0.62</v>
      </c>
      <c r="S705" s="566">
        <f t="shared" si="56"/>
        <v>0.68</v>
      </c>
      <c r="T705" s="566">
        <f t="shared" si="72"/>
        <v>0.6100000000000001</v>
      </c>
      <c r="AC705" s="87">
        <f t="shared" si="62"/>
        <v>5</v>
      </c>
      <c r="AD705" s="87">
        <f t="shared" si="63"/>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0"/>
        <v>0.67</v>
      </c>
      <c r="K706" s="113">
        <f t="shared" si="80"/>
        <v>0.1</v>
      </c>
      <c r="L706" s="98">
        <f t="shared" si="80"/>
        <v>300</v>
      </c>
      <c r="M706" s="86"/>
      <c r="N706" s="247">
        <f t="shared" si="54"/>
        <v>0.72000000000000008</v>
      </c>
      <c r="P706" s="247">
        <f t="shared" si="55"/>
        <v>0.62</v>
      </c>
      <c r="S706" s="566">
        <f t="shared" si="56"/>
        <v>0.70000000000000007</v>
      </c>
      <c r="T706" s="566">
        <f t="shared" si="72"/>
        <v>0.58000000000000007</v>
      </c>
      <c r="AC706" s="87">
        <f t="shared" si="62"/>
        <v>5</v>
      </c>
      <c r="AD706" s="87">
        <f t="shared" si="63"/>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0"/>
        <v>0.64</v>
      </c>
      <c r="K707" s="113">
        <f t="shared" si="80"/>
        <v>0.1</v>
      </c>
      <c r="L707" s="98">
        <f t="shared" si="80"/>
        <v>1000</v>
      </c>
      <c r="M707" s="86"/>
      <c r="N707" s="247">
        <f t="shared" si="54"/>
        <v>0.69000000000000006</v>
      </c>
      <c r="P707" s="247">
        <f t="shared" si="55"/>
        <v>0.59</v>
      </c>
      <c r="S707" s="566">
        <f t="shared" si="56"/>
        <v>0.73</v>
      </c>
      <c r="T707" s="566">
        <f t="shared" si="72"/>
        <v>0.6</v>
      </c>
      <c r="AC707" s="87">
        <f t="shared" si="62"/>
        <v>5</v>
      </c>
      <c r="AD707" s="87">
        <f t="shared" si="63"/>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1">K707</f>
        <v>0.1</v>
      </c>
      <c r="L708" s="98">
        <f t="shared" si="81"/>
        <v>1000</v>
      </c>
      <c r="M708" s="86"/>
      <c r="N708" s="247">
        <f t="shared" si="54"/>
        <v>0.69000000000000006</v>
      </c>
      <c r="P708" s="247">
        <f t="shared" si="55"/>
        <v>0.59</v>
      </c>
      <c r="S708" s="566">
        <f t="shared" si="56"/>
        <v>0.73</v>
      </c>
      <c r="T708" s="566">
        <f t="shared" si="72"/>
        <v>0.57999999999999996</v>
      </c>
      <c r="AC708" s="87">
        <f t="shared" si="62"/>
        <v>5</v>
      </c>
      <c r="AD708" s="87">
        <f t="shared" si="63"/>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2">AVERAGE(K698:K699)</f>
        <v>0.10187500000000001</v>
      </c>
      <c r="L709" s="98">
        <f t="shared" si="82"/>
        <v>1000</v>
      </c>
      <c r="M709" s="86"/>
      <c r="N709" s="247">
        <f t="shared" si="54"/>
        <v>0.68656250000000008</v>
      </c>
      <c r="P709" s="247">
        <f t="shared" si="55"/>
        <v>0.58468750000000014</v>
      </c>
      <c r="S709" s="566">
        <f t="shared" si="56"/>
        <v>0.55999999999999994</v>
      </c>
      <c r="T709" s="566">
        <f t="shared" si="72"/>
        <v>0.41999999999999993</v>
      </c>
      <c r="AC709" s="87">
        <f t="shared" si="62"/>
        <v>5</v>
      </c>
      <c r="AD709" s="87">
        <f t="shared" si="63"/>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3">J700</f>
        <v>0.53</v>
      </c>
      <c r="K710" s="113">
        <f t="shared" si="83"/>
        <v>0.14000000000000001</v>
      </c>
      <c r="L710" s="98">
        <f t="shared" si="83"/>
        <v>1000</v>
      </c>
      <c r="M710" s="86"/>
      <c r="N710" s="247">
        <f t="shared" si="54"/>
        <v>0.60000000000000009</v>
      </c>
      <c r="P710" s="247">
        <f t="shared" si="55"/>
        <v>0.46</v>
      </c>
      <c r="S710" s="566">
        <f t="shared" si="56"/>
        <v>0.54999999999999993</v>
      </c>
      <c r="T710" s="566">
        <f t="shared" si="72"/>
        <v>0.40999999999999992</v>
      </c>
      <c r="AC710" s="87">
        <f t="shared" si="62"/>
        <v>5</v>
      </c>
      <c r="AD710" s="87">
        <f t="shared" si="63"/>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3"/>
        <v>0.53</v>
      </c>
      <c r="K711" s="113">
        <f t="shared" si="83"/>
        <v>0.14000000000000001</v>
      </c>
      <c r="L711" s="98">
        <f t="shared" si="83"/>
        <v>1000</v>
      </c>
      <c r="M711" s="86"/>
      <c r="N711" s="247">
        <f t="shared" si="54"/>
        <v>0.60000000000000009</v>
      </c>
      <c r="P711" s="247">
        <f t="shared" si="55"/>
        <v>0.46</v>
      </c>
      <c r="S711" s="566">
        <f t="shared" si="56"/>
        <v>0.53</v>
      </c>
      <c r="T711" s="566">
        <f t="shared" si="72"/>
        <v>0.41000000000000003</v>
      </c>
      <c r="AC711" s="87">
        <f t="shared" si="62"/>
        <v>5</v>
      </c>
      <c r="AD711" s="87">
        <f t="shared" si="63"/>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3"/>
        <v>0.53</v>
      </c>
      <c r="K712" s="113">
        <f t="shared" si="83"/>
        <v>0.14000000000000001</v>
      </c>
      <c r="L712" s="98">
        <f t="shared" si="83"/>
        <v>1000</v>
      </c>
      <c r="M712" s="86"/>
      <c r="N712" s="247">
        <f t="shared" si="54"/>
        <v>0.60000000000000009</v>
      </c>
      <c r="P712" s="247">
        <f t="shared" si="55"/>
        <v>0.46</v>
      </c>
      <c r="S712" s="566">
        <f t="shared" si="56"/>
        <v>0.5</v>
      </c>
      <c r="T712" s="566">
        <f t="shared" si="72"/>
        <v>0.38</v>
      </c>
      <c r="AC712" s="87">
        <f t="shared" si="62"/>
        <v>5</v>
      </c>
      <c r="AD712" s="87">
        <f t="shared" si="63"/>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54"/>
        <v>0.53087809367006378</v>
      </c>
      <c r="P713" s="247">
        <f t="shared" si="55"/>
        <v>0.47587809367006378</v>
      </c>
      <c r="S713" s="566">
        <f t="shared" si="56"/>
        <v>0.5</v>
      </c>
      <c r="T713" s="566">
        <f t="shared" si="72"/>
        <v>0.5</v>
      </c>
      <c r="AC713" s="87">
        <f t="shared" si="62"/>
        <v>6</v>
      </c>
      <c r="AD713" s="87">
        <f t="shared" si="63"/>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4">J704</f>
        <v>0.67</v>
      </c>
      <c r="K714" s="113">
        <f t="shared" si="84"/>
        <v>0.1</v>
      </c>
      <c r="L714" s="98">
        <f t="shared" si="84"/>
        <v>100</v>
      </c>
      <c r="M714" s="86"/>
      <c r="N714" s="247">
        <f t="shared" si="54"/>
        <v>0.72000000000000008</v>
      </c>
      <c r="P714" s="247">
        <f t="shared" si="55"/>
        <v>0.62</v>
      </c>
      <c r="S714" s="566">
        <f t="shared" si="56"/>
        <v>0.68</v>
      </c>
      <c r="T714" s="566">
        <f t="shared" si="72"/>
        <v>0.63</v>
      </c>
      <c r="AC714" s="87">
        <f t="shared" si="62"/>
        <v>6</v>
      </c>
      <c r="AD714" s="87">
        <f t="shared" si="63"/>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4"/>
        <v>0.67</v>
      </c>
      <c r="K715" s="113">
        <f t="shared" si="84"/>
        <v>0.1</v>
      </c>
      <c r="L715" s="98">
        <f t="shared" si="84"/>
        <v>200</v>
      </c>
      <c r="M715" s="86"/>
      <c r="N715" s="247">
        <f t="shared" si="54"/>
        <v>0.72000000000000008</v>
      </c>
      <c r="P715" s="247">
        <f t="shared" si="55"/>
        <v>0.62</v>
      </c>
      <c r="S715" s="566">
        <f t="shared" si="56"/>
        <v>0.68</v>
      </c>
      <c r="T715" s="566">
        <f t="shared" si="72"/>
        <v>0.6100000000000001</v>
      </c>
      <c r="AC715" s="87">
        <f t="shared" si="62"/>
        <v>6</v>
      </c>
      <c r="AD715" s="87">
        <f t="shared" si="63"/>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4"/>
        <v>0.67</v>
      </c>
      <c r="K716" s="113">
        <f t="shared" si="84"/>
        <v>0.1</v>
      </c>
      <c r="L716" s="98">
        <f t="shared" si="84"/>
        <v>300</v>
      </c>
      <c r="M716" s="86"/>
      <c r="N716" s="247">
        <f t="shared" si="54"/>
        <v>0.72000000000000008</v>
      </c>
      <c r="P716" s="247">
        <f t="shared" si="55"/>
        <v>0.62</v>
      </c>
      <c r="S716" s="566">
        <f t="shared" si="56"/>
        <v>0.70000000000000007</v>
      </c>
      <c r="T716" s="566">
        <f t="shared" si="72"/>
        <v>0.58000000000000007</v>
      </c>
      <c r="AC716" s="87">
        <f t="shared" si="62"/>
        <v>6</v>
      </c>
      <c r="AD716" s="87">
        <f t="shared" si="63"/>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4"/>
        <v>0.64</v>
      </c>
      <c r="K717" s="113">
        <f t="shared" si="84"/>
        <v>0.1</v>
      </c>
      <c r="L717" s="98">
        <f t="shared" si="84"/>
        <v>1000</v>
      </c>
      <c r="M717" s="86"/>
      <c r="N717" s="247">
        <f t="shared" ref="N717:N752" si="85">$J717+$K717/2</f>
        <v>0.69000000000000006</v>
      </c>
      <c r="P717" s="247">
        <f t="shared" ref="P717:P752" si="86">$J717-$K717/2</f>
        <v>0.59</v>
      </c>
      <c r="S717" s="566">
        <f t="shared" ref="S717:S752" si="87">MAX($J581:$R581)+$T581</f>
        <v>0.73</v>
      </c>
      <c r="T717" s="566">
        <f t="shared" ref="T717:T748" si="88">MIN($J581:$R581)+$T581-INDEX(DigSpread,$AD717+1,1)</f>
        <v>0.6</v>
      </c>
      <c r="AC717" s="87">
        <f t="shared" si="62"/>
        <v>6</v>
      </c>
      <c r="AD717" s="87">
        <f t="shared" si="63"/>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89">K717</f>
        <v>0.1</v>
      </c>
      <c r="L718" s="98">
        <f t="shared" si="89"/>
        <v>1000</v>
      </c>
      <c r="M718" s="86"/>
      <c r="N718" s="247">
        <f t="shared" si="85"/>
        <v>0.69000000000000006</v>
      </c>
      <c r="P718" s="247">
        <f t="shared" si="86"/>
        <v>0.59</v>
      </c>
      <c r="S718" s="566">
        <f t="shared" si="87"/>
        <v>0.73</v>
      </c>
      <c r="T718" s="566">
        <f t="shared" si="88"/>
        <v>0.57999999999999996</v>
      </c>
      <c r="AC718" s="87">
        <f t="shared" si="62"/>
        <v>6</v>
      </c>
      <c r="AD718" s="87">
        <f t="shared" si="63"/>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0">AVERAGE(K708:K709)</f>
        <v>0.10093750000000001</v>
      </c>
      <c r="L719" s="98">
        <f t="shared" si="90"/>
        <v>1000</v>
      </c>
      <c r="M719" s="86"/>
      <c r="N719" s="247">
        <f t="shared" si="85"/>
        <v>0.68828125000000018</v>
      </c>
      <c r="P719" s="247">
        <f t="shared" si="86"/>
        <v>0.58734375000000005</v>
      </c>
      <c r="S719" s="566">
        <f t="shared" si="87"/>
        <v>0.55999999999999994</v>
      </c>
      <c r="T719" s="566">
        <f t="shared" si="88"/>
        <v>0.41999999999999993</v>
      </c>
      <c r="AC719" s="87">
        <f t="shared" si="62"/>
        <v>6</v>
      </c>
      <c r="AD719" s="87">
        <f t="shared" si="63"/>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1">J710</f>
        <v>0.53</v>
      </c>
      <c r="K720" s="113">
        <f t="shared" si="91"/>
        <v>0.14000000000000001</v>
      </c>
      <c r="L720" s="98">
        <f t="shared" si="91"/>
        <v>1000</v>
      </c>
      <c r="M720" s="86"/>
      <c r="N720" s="247">
        <f t="shared" si="85"/>
        <v>0.60000000000000009</v>
      </c>
      <c r="P720" s="247">
        <f t="shared" si="86"/>
        <v>0.46</v>
      </c>
      <c r="S720" s="566">
        <f t="shared" si="87"/>
        <v>0.54999999999999993</v>
      </c>
      <c r="T720" s="566">
        <f t="shared" si="88"/>
        <v>0.40999999999999992</v>
      </c>
      <c r="AC720" s="87">
        <f t="shared" si="62"/>
        <v>6</v>
      </c>
      <c r="AD720" s="87">
        <f t="shared" si="63"/>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1"/>
        <v>0.53</v>
      </c>
      <c r="K721" s="113">
        <f t="shared" si="91"/>
        <v>0.14000000000000001</v>
      </c>
      <c r="L721" s="98">
        <f t="shared" si="91"/>
        <v>1000</v>
      </c>
      <c r="M721" s="86"/>
      <c r="N721" s="247">
        <f t="shared" si="85"/>
        <v>0.60000000000000009</v>
      </c>
      <c r="P721" s="247">
        <f t="shared" si="86"/>
        <v>0.46</v>
      </c>
      <c r="S721" s="566">
        <f t="shared" si="87"/>
        <v>0.53</v>
      </c>
      <c r="T721" s="566">
        <f t="shared" si="88"/>
        <v>0.41000000000000003</v>
      </c>
      <c r="AC721" s="87">
        <f t="shared" si="62"/>
        <v>6</v>
      </c>
      <c r="AD721" s="87">
        <f t="shared" si="63"/>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1"/>
        <v>0.53</v>
      </c>
      <c r="K722" s="113">
        <f t="shared" si="91"/>
        <v>0.14000000000000001</v>
      </c>
      <c r="L722" s="98">
        <f t="shared" si="91"/>
        <v>1000</v>
      </c>
      <c r="M722" s="86"/>
      <c r="N722" s="247">
        <f t="shared" si="85"/>
        <v>0.60000000000000009</v>
      </c>
      <c r="P722" s="247">
        <f t="shared" si="86"/>
        <v>0.46</v>
      </c>
      <c r="S722" s="566">
        <f t="shared" si="87"/>
        <v>0.5</v>
      </c>
      <c r="T722" s="566">
        <f t="shared" si="88"/>
        <v>0.38</v>
      </c>
      <c r="AC722" s="87">
        <f t="shared" si="62"/>
        <v>6</v>
      </c>
      <c r="AD722" s="87">
        <f t="shared" si="63"/>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85"/>
        <v>0.53087809367006378</v>
      </c>
      <c r="P723" s="247">
        <f t="shared" si="86"/>
        <v>0.47587809367006378</v>
      </c>
      <c r="S723" s="566">
        <f t="shared" si="87"/>
        <v>0.5</v>
      </c>
      <c r="T723" s="566">
        <f t="shared" si="88"/>
        <v>0.5</v>
      </c>
      <c r="AC723" s="87">
        <f t="shared" si="62"/>
        <v>7</v>
      </c>
      <c r="AD723" s="87">
        <f t="shared" si="63"/>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5"/>
        <v>0.53087809367006378</v>
      </c>
      <c r="P724" s="247">
        <f t="shared" si="86"/>
        <v>0.47587809367006378</v>
      </c>
      <c r="S724" s="566">
        <f t="shared" si="87"/>
        <v>0.5</v>
      </c>
      <c r="T724" s="566">
        <f t="shared" si="88"/>
        <v>0.45</v>
      </c>
      <c r="AC724" s="87">
        <f t="shared" si="62"/>
        <v>7</v>
      </c>
      <c r="AD724" s="87">
        <f t="shared" si="63"/>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2">J715</f>
        <v>0.67</v>
      </c>
      <c r="K725" s="113">
        <f t="shared" si="92"/>
        <v>0.1</v>
      </c>
      <c r="L725" s="98">
        <f t="shared" si="92"/>
        <v>200</v>
      </c>
      <c r="M725" s="86"/>
      <c r="N725" s="247">
        <f t="shared" si="85"/>
        <v>0.72000000000000008</v>
      </c>
      <c r="P725" s="247">
        <f t="shared" si="86"/>
        <v>0.62</v>
      </c>
      <c r="S725" s="566">
        <f t="shared" si="87"/>
        <v>0.68</v>
      </c>
      <c r="T725" s="566">
        <f t="shared" si="88"/>
        <v>0.6100000000000001</v>
      </c>
      <c r="AC725" s="87">
        <f t="shared" si="62"/>
        <v>7</v>
      </c>
      <c r="AD725" s="87">
        <f t="shared" si="63"/>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2"/>
        <v>0.67</v>
      </c>
      <c r="K726" s="113">
        <f t="shared" si="92"/>
        <v>0.1</v>
      </c>
      <c r="L726" s="98">
        <f t="shared" si="92"/>
        <v>300</v>
      </c>
      <c r="M726" s="86"/>
      <c r="N726" s="247">
        <f t="shared" si="85"/>
        <v>0.72000000000000008</v>
      </c>
      <c r="P726" s="247">
        <f t="shared" si="86"/>
        <v>0.62</v>
      </c>
      <c r="S726" s="566">
        <f t="shared" si="87"/>
        <v>0.70000000000000007</v>
      </c>
      <c r="T726" s="566">
        <f t="shared" si="88"/>
        <v>0.58000000000000007</v>
      </c>
      <c r="AC726" s="87">
        <f t="shared" si="62"/>
        <v>7</v>
      </c>
      <c r="AD726" s="87">
        <f t="shared" si="63"/>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2"/>
        <v>0.64</v>
      </c>
      <c r="K727" s="113">
        <f t="shared" si="92"/>
        <v>0.1</v>
      </c>
      <c r="L727" s="98">
        <f t="shared" si="92"/>
        <v>1000</v>
      </c>
      <c r="M727" s="86"/>
      <c r="N727" s="247">
        <f t="shared" si="85"/>
        <v>0.69000000000000006</v>
      </c>
      <c r="P727" s="247">
        <f t="shared" si="86"/>
        <v>0.59</v>
      </c>
      <c r="S727" s="566">
        <f t="shared" si="87"/>
        <v>0.74</v>
      </c>
      <c r="T727" s="566">
        <f t="shared" si="88"/>
        <v>0.61</v>
      </c>
      <c r="AC727" s="87">
        <f t="shared" si="62"/>
        <v>7</v>
      </c>
      <c r="AD727" s="87">
        <f t="shared" si="63"/>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3">K727</f>
        <v>0.1</v>
      </c>
      <c r="L728" s="98">
        <f t="shared" si="93"/>
        <v>1000</v>
      </c>
      <c r="M728" s="86"/>
      <c r="N728" s="247">
        <f t="shared" si="85"/>
        <v>0.69000000000000006</v>
      </c>
      <c r="P728" s="247">
        <f t="shared" si="86"/>
        <v>0.59</v>
      </c>
      <c r="S728" s="566">
        <f t="shared" si="87"/>
        <v>0.74</v>
      </c>
      <c r="T728" s="566">
        <f t="shared" si="88"/>
        <v>0.59</v>
      </c>
      <c r="AC728" s="87">
        <f t="shared" ref="AC728:AC752" si="94">AC718+1</f>
        <v>7</v>
      </c>
      <c r="AD728" s="87">
        <f t="shared" ref="AD728:AD752" si="95">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6">AVERAGE(K718:K719)</f>
        <v>0.10046875000000001</v>
      </c>
      <c r="L729" s="98">
        <f t="shared" si="96"/>
        <v>1000</v>
      </c>
      <c r="M729" s="86"/>
      <c r="N729" s="247">
        <f t="shared" si="85"/>
        <v>0.68914062500000006</v>
      </c>
      <c r="P729" s="247">
        <f t="shared" si="86"/>
        <v>0.58867187499999996</v>
      </c>
      <c r="S729" s="566">
        <f t="shared" si="87"/>
        <v>0.55999999999999994</v>
      </c>
      <c r="T729" s="566">
        <f t="shared" si="88"/>
        <v>0.41999999999999993</v>
      </c>
      <c r="AC729" s="87">
        <f t="shared" si="94"/>
        <v>7</v>
      </c>
      <c r="AD729" s="87">
        <f t="shared" si="95"/>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7">J720</f>
        <v>0.53</v>
      </c>
      <c r="K730" s="113">
        <f t="shared" si="97"/>
        <v>0.14000000000000001</v>
      </c>
      <c r="L730" s="98">
        <f t="shared" si="97"/>
        <v>1000</v>
      </c>
      <c r="M730" s="86"/>
      <c r="N730" s="247">
        <f t="shared" si="85"/>
        <v>0.60000000000000009</v>
      </c>
      <c r="P730" s="247">
        <f t="shared" si="86"/>
        <v>0.46</v>
      </c>
      <c r="S730" s="566">
        <f t="shared" si="87"/>
        <v>0.54999999999999993</v>
      </c>
      <c r="T730" s="566">
        <f t="shared" si="88"/>
        <v>0.40999999999999992</v>
      </c>
      <c r="AC730" s="87">
        <f t="shared" si="94"/>
        <v>7</v>
      </c>
      <c r="AD730" s="87">
        <f t="shared" si="95"/>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7"/>
        <v>0.53</v>
      </c>
      <c r="K731" s="113">
        <f t="shared" si="97"/>
        <v>0.14000000000000001</v>
      </c>
      <c r="L731" s="98">
        <f t="shared" si="97"/>
        <v>1000</v>
      </c>
      <c r="M731" s="86"/>
      <c r="N731" s="247">
        <f t="shared" si="85"/>
        <v>0.60000000000000009</v>
      </c>
      <c r="P731" s="247">
        <f t="shared" si="86"/>
        <v>0.46</v>
      </c>
      <c r="S731" s="566">
        <f t="shared" si="87"/>
        <v>0.53</v>
      </c>
      <c r="T731" s="566">
        <f t="shared" si="88"/>
        <v>0.41000000000000003</v>
      </c>
      <c r="AC731" s="87">
        <f t="shared" si="94"/>
        <v>7</v>
      </c>
      <c r="AD731" s="87">
        <f t="shared" si="95"/>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7"/>
        <v>0.53</v>
      </c>
      <c r="K732" s="113">
        <f t="shared" si="97"/>
        <v>0.14000000000000001</v>
      </c>
      <c r="L732" s="98">
        <f t="shared" si="97"/>
        <v>1000</v>
      </c>
      <c r="M732" s="86"/>
      <c r="N732" s="247">
        <f t="shared" si="85"/>
        <v>0.60000000000000009</v>
      </c>
      <c r="P732" s="247">
        <f t="shared" si="86"/>
        <v>0.46</v>
      </c>
      <c r="S732" s="566">
        <f t="shared" si="87"/>
        <v>0.5</v>
      </c>
      <c r="T732" s="566">
        <f t="shared" si="88"/>
        <v>0.38</v>
      </c>
      <c r="AC732" s="87">
        <f t="shared" si="94"/>
        <v>7</v>
      </c>
      <c r="AD732" s="87">
        <f t="shared" si="95"/>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85"/>
        <v>0.53087809367006378</v>
      </c>
      <c r="P733" s="247">
        <f t="shared" si="86"/>
        <v>0.47587809367006378</v>
      </c>
      <c r="S733" s="566">
        <f t="shared" si="87"/>
        <v>0.5</v>
      </c>
      <c r="T733" s="566">
        <f t="shared" si="88"/>
        <v>0.5</v>
      </c>
      <c r="AC733" s="87">
        <f t="shared" si="94"/>
        <v>8</v>
      </c>
      <c r="AD733" s="87">
        <f t="shared" si="95"/>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5"/>
        <v>0.53087809367006378</v>
      </c>
      <c r="P734" s="247">
        <f t="shared" si="86"/>
        <v>0.47587809367006378</v>
      </c>
      <c r="S734" s="566">
        <f t="shared" si="87"/>
        <v>0.5</v>
      </c>
      <c r="T734" s="566">
        <f t="shared" si="88"/>
        <v>0.45</v>
      </c>
      <c r="AC734" s="87">
        <f t="shared" si="94"/>
        <v>8</v>
      </c>
      <c r="AD734" s="87">
        <f t="shared" si="95"/>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98">J725</f>
        <v>0.67</v>
      </c>
      <c r="K735" s="113">
        <f t="shared" si="98"/>
        <v>0.1</v>
      </c>
      <c r="L735" s="98">
        <f t="shared" si="98"/>
        <v>200</v>
      </c>
      <c r="M735" s="86"/>
      <c r="N735" s="247">
        <f t="shared" si="85"/>
        <v>0.72000000000000008</v>
      </c>
      <c r="P735" s="247">
        <f t="shared" si="86"/>
        <v>0.62</v>
      </c>
      <c r="S735" s="566">
        <f t="shared" si="87"/>
        <v>0.68</v>
      </c>
      <c r="T735" s="566">
        <f t="shared" si="88"/>
        <v>0.6100000000000001</v>
      </c>
      <c r="AC735" s="87">
        <f t="shared" si="94"/>
        <v>8</v>
      </c>
      <c r="AD735" s="87">
        <f t="shared" si="95"/>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98"/>
        <v>0.67</v>
      </c>
      <c r="K736" s="113">
        <f t="shared" si="98"/>
        <v>0.1</v>
      </c>
      <c r="L736" s="98">
        <f t="shared" si="98"/>
        <v>300</v>
      </c>
      <c r="M736" s="86"/>
      <c r="N736" s="247">
        <f t="shared" si="85"/>
        <v>0.72000000000000008</v>
      </c>
      <c r="P736" s="247">
        <f t="shared" si="86"/>
        <v>0.62</v>
      </c>
      <c r="S736" s="566">
        <f t="shared" si="87"/>
        <v>0.70000000000000007</v>
      </c>
      <c r="T736" s="566">
        <f t="shared" si="88"/>
        <v>0.58000000000000007</v>
      </c>
      <c r="AC736" s="87">
        <f t="shared" si="94"/>
        <v>8</v>
      </c>
      <c r="AD736" s="87">
        <f t="shared" si="95"/>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98"/>
        <v>0.64</v>
      </c>
      <c r="K737" s="113">
        <f t="shared" si="98"/>
        <v>0.1</v>
      </c>
      <c r="L737" s="98">
        <f t="shared" si="98"/>
        <v>1000</v>
      </c>
      <c r="M737" s="86"/>
      <c r="N737" s="247">
        <f t="shared" si="85"/>
        <v>0.69000000000000006</v>
      </c>
      <c r="P737" s="247">
        <f t="shared" si="86"/>
        <v>0.59</v>
      </c>
      <c r="S737" s="566">
        <f t="shared" si="87"/>
        <v>0.75</v>
      </c>
      <c r="T737" s="566">
        <f t="shared" si="88"/>
        <v>0.62</v>
      </c>
      <c r="AC737" s="87">
        <f t="shared" si="94"/>
        <v>8</v>
      </c>
      <c r="AD737" s="87">
        <f t="shared" si="95"/>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99">K737</f>
        <v>0.1</v>
      </c>
      <c r="L738" s="98">
        <f t="shared" si="99"/>
        <v>1000</v>
      </c>
      <c r="M738" s="87"/>
      <c r="N738" s="247">
        <f t="shared" si="85"/>
        <v>0.69000000000000006</v>
      </c>
      <c r="P738" s="247">
        <f t="shared" si="86"/>
        <v>0.59</v>
      </c>
      <c r="S738" s="566">
        <f t="shared" si="87"/>
        <v>0.75</v>
      </c>
      <c r="T738" s="566">
        <f t="shared" si="88"/>
        <v>0.6</v>
      </c>
      <c r="AC738" s="87">
        <f t="shared" si="94"/>
        <v>8</v>
      </c>
      <c r="AD738" s="87">
        <f t="shared" si="95"/>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0">AVERAGE(K728:K729)</f>
        <v>0.10023437500000001</v>
      </c>
      <c r="L739" s="98">
        <f t="shared" si="100"/>
        <v>1000</v>
      </c>
      <c r="M739" s="87"/>
      <c r="N739" s="247">
        <f t="shared" si="85"/>
        <v>0.6895703125</v>
      </c>
      <c r="P739" s="247">
        <f t="shared" si="86"/>
        <v>0.58933593749999991</v>
      </c>
      <c r="S739" s="566">
        <f t="shared" si="87"/>
        <v>0.55999999999999994</v>
      </c>
      <c r="T739" s="566">
        <f t="shared" si="88"/>
        <v>0.41999999999999993</v>
      </c>
      <c r="AC739" s="87">
        <f t="shared" si="94"/>
        <v>8</v>
      </c>
      <c r="AD739" s="87">
        <f t="shared" si="95"/>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1">J730</f>
        <v>0.53</v>
      </c>
      <c r="K740" s="113">
        <f t="shared" si="101"/>
        <v>0.14000000000000001</v>
      </c>
      <c r="L740" s="98">
        <f t="shared" si="101"/>
        <v>1000</v>
      </c>
      <c r="M740" s="87"/>
      <c r="N740" s="247">
        <f t="shared" si="85"/>
        <v>0.60000000000000009</v>
      </c>
      <c r="P740" s="247">
        <f t="shared" si="86"/>
        <v>0.46</v>
      </c>
      <c r="S740" s="566">
        <f t="shared" si="87"/>
        <v>0.54999999999999993</v>
      </c>
      <c r="T740" s="566">
        <f t="shared" si="88"/>
        <v>0.40999999999999992</v>
      </c>
      <c r="AC740" s="87">
        <f t="shared" si="94"/>
        <v>8</v>
      </c>
      <c r="AD740" s="87">
        <f t="shared" si="95"/>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1"/>
        <v>0.53</v>
      </c>
      <c r="K741" s="113">
        <f t="shared" si="101"/>
        <v>0.14000000000000001</v>
      </c>
      <c r="L741" s="98">
        <f t="shared" si="101"/>
        <v>1000</v>
      </c>
      <c r="M741" s="87"/>
      <c r="N741" s="247">
        <f t="shared" si="85"/>
        <v>0.60000000000000009</v>
      </c>
      <c r="P741" s="247">
        <f t="shared" si="86"/>
        <v>0.46</v>
      </c>
      <c r="S741" s="566">
        <f t="shared" si="87"/>
        <v>0.53</v>
      </c>
      <c r="T741" s="566">
        <f t="shared" si="88"/>
        <v>0.41000000000000003</v>
      </c>
      <c r="AC741" s="87">
        <f t="shared" si="94"/>
        <v>8</v>
      </c>
      <c r="AD741" s="87">
        <f t="shared" si="95"/>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1"/>
        <v>0.53</v>
      </c>
      <c r="K742" s="113">
        <f t="shared" si="101"/>
        <v>0.14000000000000001</v>
      </c>
      <c r="L742" s="98">
        <f t="shared" si="101"/>
        <v>1000</v>
      </c>
      <c r="M742" s="87"/>
      <c r="N742" s="247">
        <f t="shared" si="85"/>
        <v>0.60000000000000009</v>
      </c>
      <c r="P742" s="247">
        <f t="shared" si="86"/>
        <v>0.46</v>
      </c>
      <c r="S742" s="566">
        <f t="shared" si="87"/>
        <v>0.5</v>
      </c>
      <c r="T742" s="566">
        <f t="shared" si="88"/>
        <v>0.38</v>
      </c>
      <c r="AC742" s="87">
        <f t="shared" si="94"/>
        <v>8</v>
      </c>
      <c r="AD742" s="87">
        <f t="shared" si="95"/>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85"/>
        <v>0.53087809367006378</v>
      </c>
      <c r="P743" s="247">
        <f t="shared" si="86"/>
        <v>0.47587809367006378</v>
      </c>
      <c r="S743" s="566">
        <f t="shared" si="87"/>
        <v>0.5</v>
      </c>
      <c r="T743" s="566">
        <f t="shared" si="88"/>
        <v>0.5</v>
      </c>
      <c r="AC743" s="87">
        <f t="shared" si="94"/>
        <v>9</v>
      </c>
      <c r="AD743" s="87">
        <f t="shared" si="95"/>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5"/>
        <v>0.53087809367006378</v>
      </c>
      <c r="P744" s="247">
        <f t="shared" si="86"/>
        <v>0.47587809367006378</v>
      </c>
      <c r="S744" s="566">
        <f t="shared" si="87"/>
        <v>0.5</v>
      </c>
      <c r="T744" s="566">
        <f t="shared" si="88"/>
        <v>0.45</v>
      </c>
      <c r="AC744" s="87">
        <f t="shared" si="94"/>
        <v>9</v>
      </c>
      <c r="AD744" s="87">
        <f t="shared" si="95"/>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2">J735</f>
        <v>0.67</v>
      </c>
      <c r="K745" s="113">
        <f t="shared" si="102"/>
        <v>0.1</v>
      </c>
      <c r="L745" s="98">
        <f t="shared" si="102"/>
        <v>200</v>
      </c>
      <c r="M745" s="87"/>
      <c r="N745" s="247">
        <f t="shared" si="85"/>
        <v>0.72000000000000008</v>
      </c>
      <c r="P745" s="247">
        <f t="shared" si="86"/>
        <v>0.62</v>
      </c>
      <c r="S745" s="566">
        <f t="shared" si="87"/>
        <v>0.68</v>
      </c>
      <c r="T745" s="566">
        <f t="shared" si="88"/>
        <v>0.6100000000000001</v>
      </c>
      <c r="AC745" s="87">
        <f t="shared" si="94"/>
        <v>9</v>
      </c>
      <c r="AD745" s="87">
        <f t="shared" si="95"/>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2"/>
        <v>0.67</v>
      </c>
      <c r="K746" s="113">
        <f t="shared" si="102"/>
        <v>0.1</v>
      </c>
      <c r="L746" s="98">
        <f t="shared" si="102"/>
        <v>300</v>
      </c>
      <c r="M746" s="87"/>
      <c r="N746" s="247">
        <f t="shared" si="85"/>
        <v>0.72000000000000008</v>
      </c>
      <c r="P746" s="247">
        <f t="shared" si="86"/>
        <v>0.62</v>
      </c>
      <c r="S746" s="566">
        <f t="shared" si="87"/>
        <v>0.70000000000000007</v>
      </c>
      <c r="T746" s="566">
        <f t="shared" si="88"/>
        <v>0.58000000000000007</v>
      </c>
      <c r="AC746" s="87">
        <f t="shared" si="94"/>
        <v>9</v>
      </c>
      <c r="AD746" s="87">
        <f t="shared" si="95"/>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2"/>
        <v>0.64</v>
      </c>
      <c r="K747" s="113">
        <f t="shared" si="102"/>
        <v>0.1</v>
      </c>
      <c r="L747" s="98">
        <f t="shared" si="102"/>
        <v>1000</v>
      </c>
      <c r="M747" s="87"/>
      <c r="N747" s="247">
        <f t="shared" si="85"/>
        <v>0.69000000000000006</v>
      </c>
      <c r="P747" s="247">
        <f t="shared" si="86"/>
        <v>0.59</v>
      </c>
      <c r="S747" s="566">
        <f t="shared" si="87"/>
        <v>0.75</v>
      </c>
      <c r="T747" s="566">
        <f t="shared" si="88"/>
        <v>0.62</v>
      </c>
      <c r="AC747" s="87">
        <f t="shared" si="94"/>
        <v>9</v>
      </c>
      <c r="AD747" s="87">
        <f t="shared" si="95"/>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3">K747</f>
        <v>0.1</v>
      </c>
      <c r="L748" s="98">
        <f t="shared" si="103"/>
        <v>1000</v>
      </c>
      <c r="M748" s="87"/>
      <c r="N748" s="247">
        <f t="shared" si="85"/>
        <v>0.69000000000000006</v>
      </c>
      <c r="P748" s="247">
        <f t="shared" si="86"/>
        <v>0.59</v>
      </c>
      <c r="S748" s="566">
        <f t="shared" si="87"/>
        <v>0.75</v>
      </c>
      <c r="T748" s="566">
        <f t="shared" si="88"/>
        <v>0.6</v>
      </c>
      <c r="AC748" s="87">
        <f t="shared" si="94"/>
        <v>9</v>
      </c>
      <c r="AD748" s="87">
        <f t="shared" si="95"/>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4">AVERAGE(K738:K739)</f>
        <v>0.10011718750000001</v>
      </c>
      <c r="L749" s="98">
        <f t="shared" si="104"/>
        <v>1000</v>
      </c>
      <c r="M749" s="87"/>
      <c r="N749" s="247">
        <f t="shared" si="85"/>
        <v>0.68978515624999992</v>
      </c>
      <c r="P749" s="247">
        <f t="shared" si="86"/>
        <v>0.58966796874999994</v>
      </c>
      <c r="S749" s="566">
        <f t="shared" si="87"/>
        <v>0.55999999999999994</v>
      </c>
      <c r="T749" s="566">
        <f t="shared" ref="T749:T752" si="105">MIN($J613:$R613)+$T613-INDEX(DigSpread,$AD749+1,1)</f>
        <v>0.41999999999999993</v>
      </c>
      <c r="AC749" s="87">
        <f t="shared" si="94"/>
        <v>9</v>
      </c>
      <c r="AD749" s="87">
        <f t="shared" si="95"/>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6">J740</f>
        <v>0.53</v>
      </c>
      <c r="K750" s="113">
        <f t="shared" si="106"/>
        <v>0.14000000000000001</v>
      </c>
      <c r="L750" s="98">
        <f t="shared" si="106"/>
        <v>1000</v>
      </c>
      <c r="M750" s="87"/>
      <c r="N750" s="247">
        <f t="shared" si="85"/>
        <v>0.60000000000000009</v>
      </c>
      <c r="P750" s="247">
        <f t="shared" si="86"/>
        <v>0.46</v>
      </c>
      <c r="S750" s="566">
        <f t="shared" si="87"/>
        <v>0.54999999999999993</v>
      </c>
      <c r="T750" s="566">
        <f t="shared" si="105"/>
        <v>0.40999999999999992</v>
      </c>
      <c r="AC750" s="87">
        <f t="shared" si="94"/>
        <v>9</v>
      </c>
      <c r="AD750" s="87">
        <f t="shared" si="95"/>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6"/>
        <v>0.53</v>
      </c>
      <c r="K751" s="113">
        <f t="shared" si="106"/>
        <v>0.14000000000000001</v>
      </c>
      <c r="L751" s="98">
        <f t="shared" si="106"/>
        <v>1000</v>
      </c>
      <c r="M751" s="87"/>
      <c r="N751" s="247">
        <f t="shared" si="85"/>
        <v>0.60000000000000009</v>
      </c>
      <c r="P751" s="247">
        <f t="shared" si="86"/>
        <v>0.46</v>
      </c>
      <c r="S751" s="566">
        <f t="shared" si="87"/>
        <v>0.53</v>
      </c>
      <c r="T751" s="566">
        <f t="shared" si="105"/>
        <v>0.41000000000000003</v>
      </c>
      <c r="AC751" s="87">
        <f t="shared" si="94"/>
        <v>9</v>
      </c>
      <c r="AD751" s="87">
        <f t="shared" si="95"/>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6"/>
        <v>0.53</v>
      </c>
      <c r="K752" s="113">
        <f t="shared" si="106"/>
        <v>0.14000000000000001</v>
      </c>
      <c r="L752" s="98">
        <f t="shared" si="106"/>
        <v>1000</v>
      </c>
      <c r="M752" s="87"/>
      <c r="N752" s="247">
        <f t="shared" si="85"/>
        <v>0.60000000000000009</v>
      </c>
      <c r="P752" s="247">
        <f t="shared" si="86"/>
        <v>0.46</v>
      </c>
      <c r="S752" s="566">
        <f t="shared" si="87"/>
        <v>0.5</v>
      </c>
      <c r="T752" s="566">
        <f t="shared" si="105"/>
        <v>0.38</v>
      </c>
      <c r="AC752" s="87">
        <f t="shared" si="94"/>
        <v>9</v>
      </c>
      <c r="AD752" s="87">
        <f t="shared" si="95"/>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7">M773</f>
        <v>0</v>
      </c>
      <c r="N774" s="246">
        <f t="shared" si="107"/>
        <v>0</v>
      </c>
      <c r="O774" s="246">
        <f t="shared" si="107"/>
        <v>0</v>
      </c>
      <c r="P774" s="246">
        <f t="shared" si="107"/>
        <v>0</v>
      </c>
      <c r="Q774" s="246">
        <f t="shared" si="107"/>
        <v>0</v>
      </c>
      <c r="R774" s="246">
        <f t="shared" si="107"/>
        <v>0</v>
      </c>
      <c r="S774" s="246">
        <f t="shared" si="107"/>
        <v>0</v>
      </c>
      <c r="T774" s="246">
        <f t="shared" si="107"/>
        <v>0</v>
      </c>
      <c r="U774" s="246">
        <f t="shared" si="107"/>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7"/>
        <v>0</v>
      </c>
      <c r="N775" s="246">
        <f t="shared" si="107"/>
        <v>0</v>
      </c>
      <c r="O775" s="246">
        <f t="shared" si="107"/>
        <v>0</v>
      </c>
      <c r="P775" s="246">
        <f t="shared" si="107"/>
        <v>0</v>
      </c>
      <c r="Q775" s="246">
        <f t="shared" si="107"/>
        <v>0</v>
      </c>
      <c r="R775" s="246">
        <f t="shared" si="107"/>
        <v>0</v>
      </c>
      <c r="S775" s="246">
        <f t="shared" si="107"/>
        <v>0</v>
      </c>
      <c r="T775" s="246">
        <f t="shared" si="107"/>
        <v>0</v>
      </c>
      <c r="U775" s="246">
        <f t="shared" si="107"/>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7"/>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08">INDEX(N$773:N$782,MATCH($L783,$L$773:$L$782,0))</f>
        <v>0</v>
      </c>
      <c r="O783" s="5">
        <f t="shared" si="108"/>
        <v>0</v>
      </c>
      <c r="P783" s="5">
        <f t="shared" si="108"/>
        <v>0</v>
      </c>
      <c r="Q783" s="5">
        <f t="shared" si="108"/>
        <v>0</v>
      </c>
      <c r="R783" s="5">
        <f t="shared" si="108"/>
        <v>0</v>
      </c>
      <c r="S783" s="5">
        <f t="shared" si="108"/>
        <v>0</v>
      </c>
      <c r="T783" s="5">
        <f t="shared" si="108"/>
        <v>0</v>
      </c>
      <c r="U783" s="5">
        <f t="shared" si="108"/>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09">INDEX(M$773:M$782,MATCH($L784,$L$773:$L$782,0))</f>
        <v>0</v>
      </c>
      <c r="N784" s="5">
        <f t="shared" si="108"/>
        <v>0</v>
      </c>
      <c r="O784" s="5">
        <f t="shared" si="108"/>
        <v>0</v>
      </c>
      <c r="P784" s="5">
        <f t="shared" si="108"/>
        <v>0</v>
      </c>
      <c r="Q784" s="5">
        <f t="shared" si="108"/>
        <v>0</v>
      </c>
      <c r="R784" s="5">
        <f t="shared" si="108"/>
        <v>0</v>
      </c>
      <c r="S784" s="5">
        <f t="shared" si="108"/>
        <v>0</v>
      </c>
      <c r="T784" s="5">
        <f t="shared" si="108"/>
        <v>0</v>
      </c>
      <c r="U784" s="5">
        <f t="shared" si="108"/>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09"/>
        <v>0</v>
      </c>
      <c r="N785" s="5">
        <f t="shared" si="108"/>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09"/>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09"/>
        <v>0</v>
      </c>
      <c r="N799" s="5">
        <f t="shared" si="109"/>
        <v>0</v>
      </c>
      <c r="O799" s="5">
        <f t="shared" si="109"/>
        <v>0</v>
      </c>
      <c r="P799" s="5">
        <f t="shared" si="109"/>
        <v>0</v>
      </c>
      <c r="Q799" s="5">
        <f t="shared" si="109"/>
        <v>0</v>
      </c>
      <c r="R799" s="5">
        <f t="shared" si="109"/>
        <v>0</v>
      </c>
      <c r="S799" s="5">
        <f t="shared" si="109"/>
        <v>0</v>
      </c>
      <c r="T799" s="5">
        <f t="shared" si="109"/>
        <v>0</v>
      </c>
      <c r="U799" s="5">
        <f t="shared" si="109"/>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09"/>
        <v>0</v>
      </c>
      <c r="N800" s="5">
        <f t="shared" si="109"/>
        <v>0</v>
      </c>
      <c r="O800" s="5">
        <f t="shared" si="109"/>
        <v>0</v>
      </c>
      <c r="P800" s="5">
        <f t="shared" si="109"/>
        <v>0</v>
      </c>
      <c r="Q800" s="5">
        <f t="shared" si="109"/>
        <v>0</v>
      </c>
      <c r="R800" s="5">
        <f t="shared" si="109"/>
        <v>0</v>
      </c>
      <c r="S800" s="5">
        <f t="shared" si="109"/>
        <v>0</v>
      </c>
      <c r="T800" s="5">
        <f t="shared" si="109"/>
        <v>0</v>
      </c>
      <c r="U800" s="5">
        <f t="shared" si="109"/>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09"/>
        <v>0</v>
      </c>
      <c r="N809" s="5">
        <f t="shared" si="109"/>
        <v>0</v>
      </c>
      <c r="O809" s="5">
        <f>INDEX(O$773:O$782,MATCH($L809,$L$773:$L$782,0))</f>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09"/>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09"/>
        <v>0</v>
      </c>
      <c r="N811" s="5">
        <f t="shared" si="109"/>
        <v>0</v>
      </c>
      <c r="O811" s="5">
        <f t="shared" si="109"/>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0">INDEX(M$773:M$782,MATCH($L816,$L$773:$L$782,0))</f>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0"/>
        <v>0</v>
      </c>
      <c r="N817" s="5">
        <f t="shared" si="110"/>
        <v>0</v>
      </c>
      <c r="O817" s="5">
        <f t="shared" si="110"/>
        <v>0</v>
      </c>
      <c r="P817" s="5">
        <f t="shared" si="110"/>
        <v>0</v>
      </c>
      <c r="Q817" s="5">
        <f t="shared" si="110"/>
        <v>0</v>
      </c>
      <c r="R817" s="5">
        <f t="shared" si="110"/>
        <v>0</v>
      </c>
      <c r="S817" s="5">
        <f t="shared" si="110"/>
        <v>0</v>
      </c>
      <c r="T817" s="5">
        <f t="shared" si="110"/>
        <v>0</v>
      </c>
      <c r="U817" s="5">
        <f t="shared" si="110"/>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0"/>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0"/>
        <v>0</v>
      </c>
      <c r="N825" s="5">
        <f t="shared" si="110"/>
        <v>0</v>
      </c>
      <c r="O825" s="5">
        <f t="shared" si="110"/>
        <v>0</v>
      </c>
      <c r="P825" s="5">
        <f t="shared" si="110"/>
        <v>0</v>
      </c>
      <c r="Q825" s="5">
        <f t="shared" si="110"/>
        <v>0</v>
      </c>
      <c r="R825" s="5">
        <f t="shared" si="110"/>
        <v>0</v>
      </c>
      <c r="S825" s="5">
        <f t="shared" si="110"/>
        <v>0</v>
      </c>
      <c r="T825" s="5">
        <f t="shared" si="110"/>
        <v>0</v>
      </c>
      <c r="U825" s="5">
        <f t="shared" si="110"/>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0"/>
        <v>0</v>
      </c>
      <c r="N835" s="5">
        <f t="shared" si="110"/>
        <v>0</v>
      </c>
      <c r="O835" s="5">
        <f t="shared" si="110"/>
        <v>0</v>
      </c>
      <c r="P835" s="5">
        <f t="shared" si="110"/>
        <v>0</v>
      </c>
      <c r="Q835" s="5">
        <f t="shared" si="110"/>
        <v>0</v>
      </c>
      <c r="R835" s="5">
        <f t="shared" si="110"/>
        <v>0</v>
      </c>
      <c r="S835" s="5">
        <f t="shared" si="110"/>
        <v>0</v>
      </c>
      <c r="T835" s="5">
        <f t="shared" si="110"/>
        <v>0</v>
      </c>
      <c r="U835" s="5">
        <f t="shared" si="110"/>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0"/>
        <v>0</v>
      </c>
      <c r="N845" s="5">
        <f t="shared" si="110"/>
        <v>0</v>
      </c>
      <c r="O845" s="5">
        <f t="shared" si="110"/>
        <v>0</v>
      </c>
      <c r="P845" s="5">
        <f t="shared" si="110"/>
        <v>0</v>
      </c>
      <c r="Q845" s="5">
        <f t="shared" si="110"/>
        <v>0</v>
      </c>
      <c r="R845" s="5">
        <f t="shared" si="110"/>
        <v>0</v>
      </c>
      <c r="S845" s="5">
        <f t="shared" si="110"/>
        <v>0</v>
      </c>
      <c r="T845" s="5">
        <f t="shared" si="110"/>
        <v>0</v>
      </c>
      <c r="U845" s="5">
        <f t="shared" si="110"/>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0"/>
        <v>0</v>
      </c>
      <c r="N846" s="5">
        <f t="shared" si="110"/>
        <v>0</v>
      </c>
      <c r="O846" s="5">
        <f t="shared" si="110"/>
        <v>0</v>
      </c>
      <c r="P846" s="5">
        <f t="shared" si="110"/>
        <v>0</v>
      </c>
      <c r="Q846" s="5">
        <f t="shared" si="110"/>
        <v>0</v>
      </c>
      <c r="R846" s="5">
        <f t="shared" si="110"/>
        <v>0</v>
      </c>
      <c r="S846" s="5">
        <f t="shared" si="110"/>
        <v>0</v>
      </c>
      <c r="T846" s="5">
        <f t="shared" si="110"/>
        <v>0</v>
      </c>
      <c r="U846" s="5">
        <f t="shared" si="110"/>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1">INDEX(M$773:M$782,MATCH($L848,$L$773:$L$782,0))</f>
        <v>0</v>
      </c>
      <c r="N848" s="5">
        <f t="shared" si="111"/>
        <v>0</v>
      </c>
      <c r="O848" s="5">
        <f t="shared" si="111"/>
        <v>0</v>
      </c>
      <c r="P848" s="5">
        <f t="shared" si="111"/>
        <v>0</v>
      </c>
      <c r="Q848" s="5">
        <f t="shared" si="111"/>
        <v>0</v>
      </c>
      <c r="R848" s="5">
        <f t="shared" si="111"/>
        <v>0</v>
      </c>
      <c r="S848" s="5">
        <f t="shared" si="111"/>
        <v>0</v>
      </c>
      <c r="T848" s="5">
        <f t="shared" si="111"/>
        <v>0</v>
      </c>
      <c r="U848" s="5">
        <f t="shared" si="111"/>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1"/>
        <v>0</v>
      </c>
      <c r="N849" s="5">
        <f t="shared" si="111"/>
        <v>0</v>
      </c>
      <c r="O849" s="5">
        <f t="shared" si="111"/>
        <v>0</v>
      </c>
      <c r="P849" s="5">
        <f t="shared" si="111"/>
        <v>0</v>
      </c>
      <c r="Q849" s="5">
        <f t="shared" si="111"/>
        <v>0</v>
      </c>
      <c r="R849" s="5">
        <f t="shared" si="111"/>
        <v>0</v>
      </c>
      <c r="S849" s="5">
        <f t="shared" si="111"/>
        <v>0</v>
      </c>
      <c r="T849" s="5">
        <f t="shared" si="111"/>
        <v>0</v>
      </c>
      <c r="U849" s="5">
        <f t="shared" si="111"/>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1"/>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1"/>
        <v>0</v>
      </c>
      <c r="N855" s="5">
        <f t="shared" si="111"/>
        <v>0</v>
      </c>
      <c r="O855" s="5">
        <f t="shared" si="111"/>
        <v>0</v>
      </c>
      <c r="P855" s="5">
        <f t="shared" si="111"/>
        <v>0</v>
      </c>
      <c r="Q855" s="5">
        <f t="shared" si="111"/>
        <v>0</v>
      </c>
      <c r="R855" s="5">
        <f t="shared" si="111"/>
        <v>0</v>
      </c>
      <c r="S855" s="5">
        <f t="shared" si="111"/>
        <v>0</v>
      </c>
      <c r="T855" s="5">
        <f t="shared" si="111"/>
        <v>0</v>
      </c>
      <c r="U855" s="5">
        <f t="shared" si="111"/>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1"/>
        <v>0</v>
      </c>
      <c r="N856" s="5">
        <f t="shared" si="111"/>
        <v>0</v>
      </c>
      <c r="O856" s="5">
        <f t="shared" si="111"/>
        <v>0</v>
      </c>
      <c r="P856" s="5">
        <f t="shared" si="111"/>
        <v>0</v>
      </c>
      <c r="Q856" s="5">
        <f t="shared" si="111"/>
        <v>0</v>
      </c>
      <c r="R856" s="5">
        <f t="shared" si="111"/>
        <v>0</v>
      </c>
      <c r="S856" s="5">
        <f t="shared" si="111"/>
        <v>0</v>
      </c>
      <c r="T856" s="5">
        <f t="shared" si="111"/>
        <v>0</v>
      </c>
      <c r="U856" s="5">
        <f t="shared" si="111"/>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1"/>
        <v>0</v>
      </c>
      <c r="N865" s="5">
        <f t="shared" si="111"/>
        <v>0</v>
      </c>
      <c r="O865" s="5">
        <f t="shared" si="111"/>
        <v>0</v>
      </c>
      <c r="P865" s="5">
        <f t="shared" si="111"/>
        <v>0</v>
      </c>
      <c r="Q865" s="5">
        <f t="shared" si="111"/>
        <v>0</v>
      </c>
      <c r="R865" s="5">
        <f t="shared" si="111"/>
        <v>0</v>
      </c>
      <c r="S865" s="5">
        <f t="shared" si="111"/>
        <v>0</v>
      </c>
      <c r="T865" s="5">
        <f t="shared" si="111"/>
        <v>0</v>
      </c>
      <c r="U865" s="5">
        <f t="shared" si="111"/>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1"/>
        <v>0</v>
      </c>
      <c r="N866" s="5">
        <f t="shared" si="111"/>
        <v>0</v>
      </c>
      <c r="O866" s="5">
        <f t="shared" si="111"/>
        <v>0</v>
      </c>
      <c r="P866" s="5">
        <f t="shared" si="111"/>
        <v>0</v>
      </c>
      <c r="Q866" s="5">
        <f t="shared" si="111"/>
        <v>0</v>
      </c>
      <c r="R866" s="5">
        <f t="shared" si="111"/>
        <v>0</v>
      </c>
      <c r="S866" s="5">
        <f t="shared" si="111"/>
        <v>0</v>
      </c>
      <c r="T866" s="5">
        <f t="shared" si="111"/>
        <v>0</v>
      </c>
      <c r="U866" s="5">
        <f t="shared" si="111"/>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2">J$145</f>
        <v>typ</v>
      </c>
      <c r="J889" s="23" t="str">
        <f t="shared" si="112"/>
        <v>z0</v>
      </c>
      <c r="K889" s="23" t="str">
        <f t="shared" si="112"/>
        <v>z1</v>
      </c>
      <c r="L889" s="23" t="str">
        <f t="shared" si="112"/>
        <v>z2</v>
      </c>
      <c r="M889" s="23" t="str">
        <f t="shared" si="112"/>
        <v>z3</v>
      </c>
      <c r="N889" s="23" t="str">
        <f t="shared" si="112"/>
        <v>z4</v>
      </c>
      <c r="O889" s="23" t="str">
        <f t="shared" si="112"/>
        <v>z5</v>
      </c>
      <c r="P889" s="23" t="str">
        <f t="shared" si="112"/>
        <v>z6</v>
      </c>
      <c r="Q889" s="23" t="str">
        <f t="shared" si="112"/>
        <v>z7</v>
      </c>
      <c r="R889" s="23" t="str">
        <f t="shared" si="112"/>
        <v>z8</v>
      </c>
      <c r="S889" s="22"/>
      <c r="T889" s="23" t="str">
        <f>J$145</f>
        <v>typ</v>
      </c>
      <c r="U889" s="23" t="str">
        <f t="shared" ref="U889:AC889" si="113">K$145</f>
        <v>z0</v>
      </c>
      <c r="V889" s="23" t="str">
        <f t="shared" si="113"/>
        <v>z1</v>
      </c>
      <c r="W889" s="23" t="str">
        <f t="shared" si="113"/>
        <v>z2</v>
      </c>
      <c r="X889" s="23" t="str">
        <f t="shared" si="113"/>
        <v>z3</v>
      </c>
      <c r="Y889" s="23" t="str">
        <f t="shared" si="113"/>
        <v>z4</v>
      </c>
      <c r="Z889" s="23" t="str">
        <f t="shared" si="113"/>
        <v>z5</v>
      </c>
      <c r="AA889" s="23" t="str">
        <f t="shared" si="113"/>
        <v>z6</v>
      </c>
      <c r="AB889" s="23" t="str">
        <f t="shared" si="113"/>
        <v>z7</v>
      </c>
      <c r="AC889" s="23" t="str">
        <f t="shared" si="113"/>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33" si="114">$K918</f>
        <v>100</v>
      </c>
      <c r="M918" s="5">
        <f t="shared" si="114"/>
        <v>100</v>
      </c>
      <c r="N918" s="5">
        <f t="shared" si="114"/>
        <v>100</v>
      </c>
      <c r="O918" s="5">
        <f t="shared" si="114"/>
        <v>100</v>
      </c>
      <c r="P918" s="5">
        <f t="shared" si="114"/>
        <v>100</v>
      </c>
      <c r="Q918" s="5">
        <f t="shared" si="114"/>
        <v>100</v>
      </c>
      <c r="R918" s="5">
        <f t="shared" si="114"/>
        <v>100</v>
      </c>
      <c r="S918" s="5">
        <f t="shared" si="114"/>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4"/>
        <v>100</v>
      </c>
      <c r="M919" s="5">
        <f t="shared" si="114"/>
        <v>100</v>
      </c>
      <c r="N919" s="5">
        <f t="shared" si="114"/>
        <v>100</v>
      </c>
      <c r="O919" s="5">
        <f t="shared" si="114"/>
        <v>100</v>
      </c>
      <c r="P919" s="5">
        <f t="shared" si="114"/>
        <v>100</v>
      </c>
      <c r="Q919" s="5">
        <f t="shared" si="114"/>
        <v>100</v>
      </c>
      <c r="R919" s="5">
        <f t="shared" si="114"/>
        <v>100</v>
      </c>
      <c r="S919" s="5">
        <f t="shared" si="114"/>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4"/>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4"/>
        <v>1250</v>
      </c>
      <c r="M926" s="5">
        <f t="shared" si="114"/>
        <v>1250</v>
      </c>
      <c r="N926" s="5">
        <f t="shared" si="114"/>
        <v>1250</v>
      </c>
      <c r="O926" s="5">
        <f t="shared" si="114"/>
        <v>1250</v>
      </c>
      <c r="P926" s="5">
        <f t="shared" si="114"/>
        <v>1250</v>
      </c>
      <c r="Q926" s="5">
        <f t="shared" si="114"/>
        <v>1250</v>
      </c>
      <c r="R926" s="5">
        <f t="shared" si="114"/>
        <v>1250</v>
      </c>
      <c r="S926" s="5">
        <f t="shared" si="114"/>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4"/>
        <v>1000</v>
      </c>
      <c r="M927" s="5">
        <f t="shared" si="114"/>
        <v>1000</v>
      </c>
      <c r="N927" s="5">
        <f t="shared" si="114"/>
        <v>1000</v>
      </c>
      <c r="O927" s="5">
        <f t="shared" si="114"/>
        <v>1000</v>
      </c>
      <c r="P927" s="5">
        <f t="shared" si="114"/>
        <v>1000</v>
      </c>
      <c r="Q927" s="5">
        <f t="shared" si="114"/>
        <v>1000</v>
      </c>
      <c r="R927" s="5">
        <f t="shared" si="114"/>
        <v>1000</v>
      </c>
      <c r="S927" s="5">
        <f t="shared" si="114"/>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4"/>
        <v>100</v>
      </c>
      <c r="N928" s="5">
        <f t="shared" si="114"/>
        <v>100</v>
      </c>
      <c r="O928" s="5">
        <f t="shared" si="114"/>
        <v>100</v>
      </c>
      <c r="P928" s="5">
        <f t="shared" si="114"/>
        <v>100</v>
      </c>
      <c r="Q928" s="5">
        <f t="shared" si="114"/>
        <v>100</v>
      </c>
      <c r="R928" s="5">
        <f t="shared" si="114"/>
        <v>100</v>
      </c>
      <c r="S928" s="5">
        <f t="shared" si="114"/>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5">$K929</f>
        <v>100</v>
      </c>
      <c r="M929" s="5">
        <f t="shared" si="114"/>
        <v>100</v>
      </c>
      <c r="N929" s="5">
        <f t="shared" si="114"/>
        <v>100</v>
      </c>
      <c r="O929" s="5">
        <f t="shared" si="114"/>
        <v>100</v>
      </c>
      <c r="P929" s="5">
        <f t="shared" si="114"/>
        <v>100</v>
      </c>
      <c r="Q929" s="5">
        <f t="shared" si="114"/>
        <v>100</v>
      </c>
      <c r="R929" s="5">
        <f t="shared" si="114"/>
        <v>100</v>
      </c>
      <c r="S929" s="5">
        <f t="shared" si="114"/>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5"/>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5"/>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5"/>
        <v>1500</v>
      </c>
      <c r="M933" s="5">
        <f t="shared" si="114"/>
        <v>1500</v>
      </c>
      <c r="N933" s="5">
        <f t="shared" si="114"/>
        <v>1500</v>
      </c>
      <c r="O933" s="5">
        <f t="shared" si="114"/>
        <v>1500</v>
      </c>
      <c r="P933" s="5">
        <f t="shared" si="114"/>
        <v>1500</v>
      </c>
      <c r="Q933" s="5">
        <f t="shared" si="114"/>
        <v>1500</v>
      </c>
      <c r="R933" s="5">
        <f t="shared" si="114"/>
        <v>1500</v>
      </c>
      <c r="S933" s="5">
        <f t="shared" si="114"/>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5"/>
        <v>1500</v>
      </c>
      <c r="M934" s="5">
        <f t="shared" si="115"/>
        <v>1500</v>
      </c>
      <c r="N934" s="5">
        <f t="shared" si="115"/>
        <v>1500</v>
      </c>
      <c r="O934" s="5">
        <f t="shared" si="115"/>
        <v>1500</v>
      </c>
      <c r="P934" s="5">
        <f t="shared" si="115"/>
        <v>1500</v>
      </c>
      <c r="Q934" s="5">
        <f t="shared" si="115"/>
        <v>1500</v>
      </c>
      <c r="R934" s="5">
        <f t="shared" si="115"/>
        <v>1500</v>
      </c>
      <c r="S934" s="5">
        <f t="shared" si="115"/>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5"/>
        <v>1500</v>
      </c>
      <c r="M935" s="5">
        <f t="shared" si="115"/>
        <v>1500</v>
      </c>
      <c r="N935" s="5">
        <f t="shared" si="115"/>
        <v>1500</v>
      </c>
      <c r="O935" s="5">
        <f t="shared" si="115"/>
        <v>1500</v>
      </c>
      <c r="P935" s="5">
        <f t="shared" si="115"/>
        <v>1500</v>
      </c>
      <c r="Q935" s="5">
        <f t="shared" si="115"/>
        <v>1500</v>
      </c>
      <c r="R935" s="5">
        <f t="shared" si="115"/>
        <v>1500</v>
      </c>
      <c r="S935" s="5">
        <f t="shared" si="115"/>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5"/>
        <v>1250</v>
      </c>
      <c r="M936" s="5">
        <f t="shared" si="115"/>
        <v>1250</v>
      </c>
      <c r="N936" s="5">
        <f t="shared" si="115"/>
        <v>1250</v>
      </c>
      <c r="O936" s="5">
        <f t="shared" si="115"/>
        <v>1250</v>
      </c>
      <c r="P936" s="5">
        <f t="shared" si="115"/>
        <v>1250</v>
      </c>
      <c r="Q936" s="5">
        <f t="shared" si="115"/>
        <v>1250</v>
      </c>
      <c r="R936" s="5">
        <f t="shared" si="115"/>
        <v>1250</v>
      </c>
      <c r="S936" s="5">
        <f t="shared" si="115"/>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5"/>
        <v>1000</v>
      </c>
      <c r="M937" s="5">
        <f t="shared" si="115"/>
        <v>1000</v>
      </c>
      <c r="N937" s="5">
        <f t="shared" si="115"/>
        <v>1000</v>
      </c>
      <c r="O937" s="5">
        <f t="shared" si="115"/>
        <v>1000</v>
      </c>
      <c r="P937" s="5">
        <f t="shared" si="115"/>
        <v>1000</v>
      </c>
      <c r="Q937" s="5">
        <f t="shared" si="115"/>
        <v>1000</v>
      </c>
      <c r="R937" s="5">
        <f t="shared" si="115"/>
        <v>1000</v>
      </c>
      <c r="S937" s="5">
        <f t="shared" si="115"/>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15"/>
        <v>100</v>
      </c>
      <c r="M938" s="5">
        <f t="shared" si="115"/>
        <v>100</v>
      </c>
      <c r="N938" s="5">
        <f t="shared" si="115"/>
        <v>100</v>
      </c>
      <c r="O938" s="5">
        <f t="shared" si="115"/>
        <v>100</v>
      </c>
      <c r="P938" s="5">
        <f t="shared" si="115"/>
        <v>100</v>
      </c>
      <c r="Q938" s="5">
        <f t="shared" si="115"/>
        <v>100</v>
      </c>
      <c r="R938" s="5">
        <f t="shared" si="115"/>
        <v>100</v>
      </c>
      <c r="S938" s="5">
        <f t="shared" si="115"/>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5"/>
        <v>100</v>
      </c>
      <c r="M939" s="5">
        <f t="shared" si="115"/>
        <v>100</v>
      </c>
      <c r="N939" s="5">
        <f t="shared" si="115"/>
        <v>100</v>
      </c>
      <c r="O939" s="5">
        <f t="shared" si="115"/>
        <v>100</v>
      </c>
      <c r="P939" s="5">
        <f t="shared" si="115"/>
        <v>100</v>
      </c>
      <c r="Q939" s="5">
        <f t="shared" si="115"/>
        <v>100</v>
      </c>
      <c r="R939" s="5">
        <f t="shared" si="115"/>
        <v>100</v>
      </c>
      <c r="S939" s="5">
        <f t="shared" si="115"/>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5"/>
        <v>1500</v>
      </c>
      <c r="M943" s="5">
        <f t="shared" si="115"/>
        <v>1500</v>
      </c>
      <c r="N943" s="5">
        <f t="shared" si="115"/>
        <v>1500</v>
      </c>
      <c r="O943" s="5">
        <f t="shared" si="115"/>
        <v>1500</v>
      </c>
      <c r="P943" s="5">
        <f t="shared" si="115"/>
        <v>1500</v>
      </c>
      <c r="Q943" s="5">
        <f t="shared" si="115"/>
        <v>1500</v>
      </c>
      <c r="R943" s="5">
        <f t="shared" si="115"/>
        <v>1500</v>
      </c>
      <c r="S943" s="5">
        <f t="shared" si="115"/>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5"/>
        <v>1500</v>
      </c>
      <c r="M944" s="5">
        <f t="shared" si="115"/>
        <v>1500</v>
      </c>
      <c r="N944" s="5">
        <f t="shared" si="115"/>
        <v>1500</v>
      </c>
      <c r="O944" s="5">
        <f t="shared" si="115"/>
        <v>1500</v>
      </c>
      <c r="P944" s="5">
        <f t="shared" si="115"/>
        <v>1500</v>
      </c>
      <c r="Q944" s="5">
        <f t="shared" si="115"/>
        <v>1500</v>
      </c>
      <c r="R944" s="5">
        <f t="shared" si="115"/>
        <v>1500</v>
      </c>
      <c r="S944" s="5">
        <f t="shared" si="115"/>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5"/>
        <v>1250</v>
      </c>
      <c r="M946" s="5">
        <f t="shared" si="115"/>
        <v>1250</v>
      </c>
      <c r="N946" s="5">
        <f t="shared" si="115"/>
        <v>1250</v>
      </c>
      <c r="O946" s="5">
        <f t="shared" si="115"/>
        <v>1250</v>
      </c>
      <c r="P946" s="5">
        <f t="shared" si="115"/>
        <v>1250</v>
      </c>
      <c r="Q946" s="5">
        <f t="shared" si="115"/>
        <v>1250</v>
      </c>
      <c r="R946" s="5">
        <f t="shared" si="115"/>
        <v>1250</v>
      </c>
      <c r="S946" s="5">
        <f t="shared" si="115"/>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5"/>
        <v>1000</v>
      </c>
      <c r="M947" s="5">
        <f t="shared" si="115"/>
        <v>1000</v>
      </c>
      <c r="N947" s="5">
        <f t="shared" si="115"/>
        <v>1000</v>
      </c>
      <c r="O947" s="5">
        <f t="shared" si="115"/>
        <v>1000</v>
      </c>
      <c r="P947" s="5">
        <f t="shared" si="115"/>
        <v>1000</v>
      </c>
      <c r="Q947" s="5">
        <f t="shared" si="115"/>
        <v>1000</v>
      </c>
      <c r="R947" s="5">
        <f t="shared" si="115"/>
        <v>1000</v>
      </c>
      <c r="S947" s="5">
        <f t="shared" si="115"/>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15"/>
        <v>100</v>
      </c>
      <c r="M948" s="5">
        <f t="shared" si="115"/>
        <v>100</v>
      </c>
      <c r="N948" s="5">
        <f t="shared" si="115"/>
        <v>100</v>
      </c>
      <c r="O948" s="5">
        <f t="shared" si="115"/>
        <v>100</v>
      </c>
      <c r="P948" s="5">
        <f t="shared" si="115"/>
        <v>100</v>
      </c>
      <c r="Q948" s="5">
        <f t="shared" si="115"/>
        <v>100</v>
      </c>
      <c r="R948" s="5">
        <f t="shared" si="115"/>
        <v>100</v>
      </c>
      <c r="S948" s="5">
        <f t="shared" si="115"/>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5"/>
        <v>100</v>
      </c>
      <c r="M949" s="5">
        <f t="shared" si="115"/>
        <v>100</v>
      </c>
      <c r="N949" s="5">
        <f t="shared" si="115"/>
        <v>100</v>
      </c>
      <c r="O949" s="5">
        <f t="shared" si="115"/>
        <v>100</v>
      </c>
      <c r="P949" s="5">
        <f t="shared" si="115"/>
        <v>100</v>
      </c>
      <c r="Q949" s="5">
        <f t="shared" si="115"/>
        <v>100</v>
      </c>
      <c r="R949" s="5">
        <f t="shared" si="115"/>
        <v>100</v>
      </c>
      <c r="S949" s="5">
        <f t="shared" si="115"/>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5"/>
        <v>1500</v>
      </c>
      <c r="M953" s="5">
        <f t="shared" si="115"/>
        <v>1500</v>
      </c>
      <c r="N953" s="5">
        <f t="shared" si="115"/>
        <v>1500</v>
      </c>
      <c r="O953" s="5">
        <f t="shared" si="115"/>
        <v>1500</v>
      </c>
      <c r="P953" s="5">
        <f t="shared" si="115"/>
        <v>1500</v>
      </c>
      <c r="Q953" s="5">
        <f t="shared" si="115"/>
        <v>1500</v>
      </c>
      <c r="R953" s="5">
        <f t="shared" si="115"/>
        <v>1500</v>
      </c>
      <c r="S953" s="5">
        <f t="shared" si="115"/>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5"/>
        <v>1500</v>
      </c>
      <c r="M954" s="5">
        <f t="shared" si="115"/>
        <v>1500</v>
      </c>
      <c r="N954" s="5">
        <f t="shared" si="115"/>
        <v>1500</v>
      </c>
      <c r="O954" s="5">
        <f t="shared" si="115"/>
        <v>1500</v>
      </c>
      <c r="P954" s="5">
        <f t="shared" si="115"/>
        <v>1500</v>
      </c>
      <c r="Q954" s="5">
        <f t="shared" si="115"/>
        <v>1500</v>
      </c>
      <c r="R954" s="5">
        <f t="shared" si="115"/>
        <v>1500</v>
      </c>
      <c r="S954" s="5">
        <f t="shared" si="115"/>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5"/>
        <v>1250</v>
      </c>
      <c r="M956" s="5">
        <f t="shared" si="115"/>
        <v>1250</v>
      </c>
      <c r="N956" s="5">
        <f t="shared" si="115"/>
        <v>1250</v>
      </c>
      <c r="O956" s="5">
        <f t="shared" si="115"/>
        <v>1250</v>
      </c>
      <c r="P956" s="5">
        <f t="shared" si="115"/>
        <v>1250</v>
      </c>
      <c r="Q956" s="5">
        <f t="shared" si="115"/>
        <v>1250</v>
      </c>
      <c r="R956" s="5">
        <f t="shared" si="115"/>
        <v>1250</v>
      </c>
      <c r="S956" s="5">
        <f t="shared" si="115"/>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5"/>
        <v>1000</v>
      </c>
      <c r="M957" s="5">
        <f t="shared" si="115"/>
        <v>1000</v>
      </c>
      <c r="N957" s="5">
        <f t="shared" si="115"/>
        <v>1000</v>
      </c>
      <c r="O957" s="5">
        <f t="shared" si="115"/>
        <v>1000</v>
      </c>
      <c r="P957" s="5">
        <f t="shared" si="115"/>
        <v>1000</v>
      </c>
      <c r="Q957" s="5">
        <f t="shared" si="115"/>
        <v>1000</v>
      </c>
      <c r="R957" s="5">
        <f t="shared" si="115"/>
        <v>1000</v>
      </c>
      <c r="S957" s="5">
        <f t="shared" si="115"/>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15"/>
        <v>100</v>
      </c>
      <c r="M958" s="5">
        <f t="shared" si="115"/>
        <v>100</v>
      </c>
      <c r="N958" s="5">
        <f t="shared" si="115"/>
        <v>100</v>
      </c>
      <c r="O958" s="5">
        <f t="shared" si="115"/>
        <v>100</v>
      </c>
      <c r="P958" s="5">
        <f t="shared" si="115"/>
        <v>100</v>
      </c>
      <c r="Q958" s="5">
        <f t="shared" si="115"/>
        <v>100</v>
      </c>
      <c r="R958" s="5">
        <f t="shared" si="115"/>
        <v>100</v>
      </c>
      <c r="S958" s="5">
        <f t="shared" si="115"/>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6">$K961</f>
        <v>100</v>
      </c>
      <c r="M961" s="5">
        <f t="shared" si="116"/>
        <v>100</v>
      </c>
      <c r="N961" s="5">
        <f t="shared" si="116"/>
        <v>100</v>
      </c>
      <c r="O961" s="5">
        <f t="shared" si="116"/>
        <v>100</v>
      </c>
      <c r="P961" s="5">
        <f t="shared" si="116"/>
        <v>100</v>
      </c>
      <c r="Q961" s="5">
        <f t="shared" si="116"/>
        <v>100</v>
      </c>
      <c r="R961" s="5">
        <f t="shared" si="116"/>
        <v>100</v>
      </c>
      <c r="S961" s="5">
        <f t="shared" si="116"/>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6"/>
        <v>100</v>
      </c>
      <c r="M962" s="5">
        <f t="shared" si="116"/>
        <v>100</v>
      </c>
      <c r="N962" s="5">
        <f t="shared" si="116"/>
        <v>100</v>
      </c>
      <c r="O962" s="5">
        <f t="shared" si="116"/>
        <v>100</v>
      </c>
      <c r="P962" s="5">
        <f t="shared" si="116"/>
        <v>100</v>
      </c>
      <c r="Q962" s="5">
        <f t="shared" si="116"/>
        <v>100</v>
      </c>
      <c r="R962" s="5">
        <f t="shared" si="116"/>
        <v>100</v>
      </c>
      <c r="S962" s="5">
        <f t="shared" si="116"/>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6"/>
        <v>1500</v>
      </c>
      <c r="M963" s="5">
        <f t="shared" si="116"/>
        <v>1500</v>
      </c>
      <c r="N963" s="5">
        <f t="shared" si="116"/>
        <v>1500</v>
      </c>
      <c r="O963" s="5">
        <f t="shared" si="116"/>
        <v>1500</v>
      </c>
      <c r="P963" s="5">
        <f t="shared" si="116"/>
        <v>1500</v>
      </c>
      <c r="Q963" s="5">
        <f t="shared" si="116"/>
        <v>1500</v>
      </c>
      <c r="R963" s="5">
        <f t="shared" si="116"/>
        <v>1500</v>
      </c>
      <c r="S963" s="5">
        <f t="shared" si="116"/>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6"/>
        <v>1500</v>
      </c>
      <c r="M964" s="5">
        <f t="shared" si="116"/>
        <v>1500</v>
      </c>
      <c r="N964" s="5">
        <f t="shared" si="116"/>
        <v>1500</v>
      </c>
      <c r="O964" s="5">
        <f t="shared" si="116"/>
        <v>1500</v>
      </c>
      <c r="P964" s="5">
        <f t="shared" si="116"/>
        <v>1500</v>
      </c>
      <c r="Q964" s="5">
        <f t="shared" si="116"/>
        <v>1500</v>
      </c>
      <c r="R964" s="5">
        <f t="shared" si="116"/>
        <v>1500</v>
      </c>
      <c r="S964" s="5">
        <f t="shared" si="116"/>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6"/>
        <v>1250</v>
      </c>
      <c r="M966" s="5">
        <f t="shared" si="116"/>
        <v>1250</v>
      </c>
      <c r="N966" s="5">
        <f t="shared" si="116"/>
        <v>1250</v>
      </c>
      <c r="O966" s="5">
        <f t="shared" si="116"/>
        <v>1250</v>
      </c>
      <c r="P966" s="5">
        <f t="shared" si="116"/>
        <v>1250</v>
      </c>
      <c r="Q966" s="5">
        <f t="shared" si="116"/>
        <v>1250</v>
      </c>
      <c r="R966" s="5">
        <f t="shared" si="116"/>
        <v>1250</v>
      </c>
      <c r="S966" s="5">
        <f t="shared" si="116"/>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6"/>
        <v>1000</v>
      </c>
      <c r="M967" s="5">
        <f t="shared" si="116"/>
        <v>1000</v>
      </c>
      <c r="N967" s="5">
        <f t="shared" si="116"/>
        <v>1000</v>
      </c>
      <c r="O967" s="5">
        <f t="shared" si="116"/>
        <v>1000</v>
      </c>
      <c r="P967" s="5">
        <f t="shared" si="116"/>
        <v>1000</v>
      </c>
      <c r="Q967" s="5">
        <f t="shared" si="116"/>
        <v>1000</v>
      </c>
      <c r="R967" s="5">
        <f t="shared" si="116"/>
        <v>1000</v>
      </c>
      <c r="S967" s="5">
        <f t="shared" si="116"/>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16"/>
        <v>1000</v>
      </c>
      <c r="M968" s="5">
        <f t="shared" si="116"/>
        <v>1000</v>
      </c>
      <c r="N968" s="5">
        <f t="shared" si="116"/>
        <v>1000</v>
      </c>
      <c r="O968" s="5">
        <f t="shared" si="116"/>
        <v>1000</v>
      </c>
      <c r="P968" s="5">
        <f t="shared" si="116"/>
        <v>1000</v>
      </c>
      <c r="Q968" s="5">
        <f t="shared" si="116"/>
        <v>1000</v>
      </c>
      <c r="R968" s="5">
        <f t="shared" si="116"/>
        <v>1000</v>
      </c>
      <c r="S968" s="5">
        <f t="shared" si="116"/>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6"/>
        <v>100</v>
      </c>
      <c r="M969" s="5">
        <f t="shared" si="116"/>
        <v>100</v>
      </c>
      <c r="N969" s="5">
        <f t="shared" si="116"/>
        <v>100</v>
      </c>
      <c r="O969" s="5">
        <f t="shared" si="116"/>
        <v>100</v>
      </c>
      <c r="P969" s="5">
        <f t="shared" si="116"/>
        <v>100</v>
      </c>
      <c r="Q969" s="5">
        <f t="shared" si="116"/>
        <v>100</v>
      </c>
      <c r="R969" s="5">
        <f t="shared" si="116"/>
        <v>100</v>
      </c>
      <c r="S969" s="5">
        <f t="shared" si="116"/>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6"/>
        <v>1500</v>
      </c>
      <c r="M973" s="5">
        <f t="shared" si="116"/>
        <v>1500</v>
      </c>
      <c r="N973" s="5">
        <f t="shared" si="116"/>
        <v>1500</v>
      </c>
      <c r="O973" s="5">
        <f t="shared" si="116"/>
        <v>1500</v>
      </c>
      <c r="P973" s="5">
        <f t="shared" si="116"/>
        <v>1500</v>
      </c>
      <c r="Q973" s="5">
        <f t="shared" si="116"/>
        <v>1500</v>
      </c>
      <c r="R973" s="5">
        <f t="shared" si="116"/>
        <v>1500</v>
      </c>
      <c r="S973" s="5">
        <f t="shared" si="116"/>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6"/>
        <v>1500</v>
      </c>
      <c r="M974" s="5">
        <f t="shared" si="116"/>
        <v>1500</v>
      </c>
      <c r="N974" s="5">
        <f t="shared" si="116"/>
        <v>1500</v>
      </c>
      <c r="O974" s="5">
        <f t="shared" si="116"/>
        <v>1500</v>
      </c>
      <c r="P974" s="5">
        <f t="shared" si="116"/>
        <v>1500</v>
      </c>
      <c r="Q974" s="5">
        <f t="shared" si="116"/>
        <v>1500</v>
      </c>
      <c r="R974" s="5">
        <f t="shared" si="116"/>
        <v>1500</v>
      </c>
      <c r="S974" s="5">
        <f t="shared" si="116"/>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6"/>
        <v>1250</v>
      </c>
      <c r="M976" s="5">
        <f t="shared" si="116"/>
        <v>1250</v>
      </c>
      <c r="N976" s="5">
        <f t="shared" si="116"/>
        <v>1250</v>
      </c>
      <c r="O976" s="5">
        <f t="shared" si="116"/>
        <v>1250</v>
      </c>
      <c r="P976" s="5">
        <f t="shared" si="116"/>
        <v>1250</v>
      </c>
      <c r="Q976" s="5">
        <f t="shared" si="116"/>
        <v>1250</v>
      </c>
      <c r="R976" s="5">
        <f t="shared" si="116"/>
        <v>1250</v>
      </c>
      <c r="S976" s="5">
        <f t="shared" si="116"/>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6"/>
        <v>1000</v>
      </c>
      <c r="M977" s="5">
        <f t="shared" si="116"/>
        <v>1000</v>
      </c>
      <c r="N977" s="5">
        <f t="shared" si="116"/>
        <v>1000</v>
      </c>
      <c r="O977" s="5">
        <f t="shared" si="116"/>
        <v>1000</v>
      </c>
      <c r="P977" s="5">
        <f t="shared" si="116"/>
        <v>1000</v>
      </c>
      <c r="Q977" s="5">
        <f t="shared" si="116"/>
        <v>1000</v>
      </c>
      <c r="R977" s="5">
        <f t="shared" si="116"/>
        <v>1000</v>
      </c>
      <c r="S977" s="5">
        <f t="shared" si="116"/>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16"/>
        <v>1000</v>
      </c>
      <c r="M978" s="5">
        <f t="shared" si="116"/>
        <v>1000</v>
      </c>
      <c r="N978" s="5">
        <f t="shared" si="116"/>
        <v>1000</v>
      </c>
      <c r="O978" s="5">
        <f t="shared" si="116"/>
        <v>1000</v>
      </c>
      <c r="P978" s="5">
        <f t="shared" si="116"/>
        <v>1000</v>
      </c>
      <c r="Q978" s="5">
        <f t="shared" si="116"/>
        <v>1000</v>
      </c>
      <c r="R978" s="5">
        <f t="shared" si="116"/>
        <v>1000</v>
      </c>
      <c r="S978" s="5">
        <f t="shared" si="116"/>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6"/>
        <v>100</v>
      </c>
      <c r="M979" s="5">
        <f t="shared" si="116"/>
        <v>100</v>
      </c>
      <c r="N979" s="5">
        <f t="shared" si="116"/>
        <v>100</v>
      </c>
      <c r="O979" s="5">
        <f t="shared" si="116"/>
        <v>100</v>
      </c>
      <c r="P979" s="5">
        <f t="shared" si="116"/>
        <v>100</v>
      </c>
      <c r="Q979" s="5">
        <f t="shared" si="116"/>
        <v>100</v>
      </c>
      <c r="R979" s="5">
        <f t="shared" si="116"/>
        <v>100</v>
      </c>
      <c r="S979" s="5">
        <f t="shared" si="116"/>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6"/>
        <v>100</v>
      </c>
      <c r="M980" s="5">
        <f t="shared" si="116"/>
        <v>100</v>
      </c>
      <c r="N980" s="5">
        <f t="shared" si="116"/>
        <v>100</v>
      </c>
      <c r="O980" s="5">
        <f t="shared" si="116"/>
        <v>100</v>
      </c>
      <c r="P980" s="5">
        <f t="shared" si="116"/>
        <v>100</v>
      </c>
      <c r="Q980" s="5">
        <f t="shared" si="116"/>
        <v>100</v>
      </c>
      <c r="R980" s="5">
        <f t="shared" si="116"/>
        <v>100</v>
      </c>
      <c r="S980" s="5">
        <f t="shared" si="116"/>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6"/>
        <v>1500</v>
      </c>
      <c r="M983" s="5">
        <f t="shared" si="116"/>
        <v>1500</v>
      </c>
      <c r="N983" s="5">
        <f t="shared" si="116"/>
        <v>1500</v>
      </c>
      <c r="O983" s="5">
        <f t="shared" si="116"/>
        <v>1500</v>
      </c>
      <c r="P983" s="5">
        <f t="shared" si="116"/>
        <v>1500</v>
      </c>
      <c r="Q983" s="5">
        <f t="shared" si="116"/>
        <v>1500</v>
      </c>
      <c r="R983" s="5">
        <f t="shared" si="116"/>
        <v>1500</v>
      </c>
      <c r="S983" s="5">
        <f t="shared" si="116"/>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6"/>
        <v>1500</v>
      </c>
      <c r="M984" s="5">
        <f t="shared" si="116"/>
        <v>1500</v>
      </c>
      <c r="N984" s="5">
        <f t="shared" si="116"/>
        <v>1500</v>
      </c>
      <c r="O984" s="5">
        <f t="shared" si="116"/>
        <v>1500</v>
      </c>
      <c r="P984" s="5">
        <f t="shared" si="116"/>
        <v>1500</v>
      </c>
      <c r="Q984" s="5">
        <f t="shared" si="116"/>
        <v>1500</v>
      </c>
      <c r="R984" s="5">
        <f t="shared" si="116"/>
        <v>1500</v>
      </c>
      <c r="S984" s="5">
        <f t="shared" si="116"/>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6"/>
        <v>1250</v>
      </c>
      <c r="M986" s="5">
        <f t="shared" si="116"/>
        <v>1250</v>
      </c>
      <c r="N986" s="5">
        <f t="shared" si="116"/>
        <v>1250</v>
      </c>
      <c r="O986" s="5">
        <f t="shared" si="116"/>
        <v>1250</v>
      </c>
      <c r="P986" s="5">
        <f t="shared" si="116"/>
        <v>1250</v>
      </c>
      <c r="Q986" s="5">
        <f t="shared" si="116"/>
        <v>1250</v>
      </c>
      <c r="R986" s="5">
        <f t="shared" si="116"/>
        <v>1250</v>
      </c>
      <c r="S986" s="5">
        <f t="shared" si="116"/>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6"/>
        <v>1000</v>
      </c>
      <c r="M987" s="5">
        <f t="shared" si="116"/>
        <v>1000</v>
      </c>
      <c r="N987" s="5">
        <f t="shared" si="116"/>
        <v>1000</v>
      </c>
      <c r="O987" s="5">
        <f t="shared" si="116"/>
        <v>1000</v>
      </c>
      <c r="P987" s="5">
        <f t="shared" si="116"/>
        <v>1000</v>
      </c>
      <c r="Q987" s="5">
        <f t="shared" si="116"/>
        <v>1000</v>
      </c>
      <c r="R987" s="5">
        <f t="shared" si="116"/>
        <v>1000</v>
      </c>
      <c r="S987" s="5">
        <f t="shared" si="116"/>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16"/>
        <v>1000</v>
      </c>
      <c r="M988" s="5">
        <f t="shared" si="116"/>
        <v>1000</v>
      </c>
      <c r="N988" s="5">
        <f t="shared" si="116"/>
        <v>1000</v>
      </c>
      <c r="O988" s="5">
        <f t="shared" si="116"/>
        <v>1000</v>
      </c>
      <c r="P988" s="5">
        <f t="shared" si="116"/>
        <v>1000</v>
      </c>
      <c r="Q988" s="5">
        <f t="shared" si="116"/>
        <v>1000</v>
      </c>
      <c r="R988" s="5">
        <f t="shared" si="116"/>
        <v>1000</v>
      </c>
      <c r="S988" s="5">
        <f t="shared" si="116"/>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6"/>
        <v>100</v>
      </c>
      <c r="M990" s="5">
        <f t="shared" si="116"/>
        <v>100</v>
      </c>
      <c r="N990" s="5">
        <f t="shared" si="116"/>
        <v>100</v>
      </c>
      <c r="O990" s="5">
        <f t="shared" si="116"/>
        <v>100</v>
      </c>
      <c r="P990" s="5">
        <f t="shared" si="116"/>
        <v>100</v>
      </c>
      <c r="Q990" s="5">
        <f t="shared" si="116"/>
        <v>100</v>
      </c>
      <c r="R990" s="5">
        <f t="shared" si="116"/>
        <v>100</v>
      </c>
      <c r="S990" s="5">
        <f t="shared" si="116"/>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6"/>
        <v>100</v>
      </c>
      <c r="M991" s="5">
        <f t="shared" si="116"/>
        <v>100</v>
      </c>
      <c r="N991" s="5">
        <f t="shared" si="116"/>
        <v>100</v>
      </c>
      <c r="O991" s="5">
        <f t="shared" si="116"/>
        <v>100</v>
      </c>
      <c r="P991" s="5">
        <f t="shared" si="116"/>
        <v>100</v>
      </c>
      <c r="Q991" s="5">
        <f t="shared" si="116"/>
        <v>100</v>
      </c>
      <c r="R991" s="5">
        <f t="shared" si="116"/>
        <v>100</v>
      </c>
      <c r="S991" s="5">
        <f t="shared" si="116"/>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ref="S992" si="117">$K992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18">$K993</f>
        <v>1500</v>
      </c>
      <c r="M993" s="5">
        <f t="shared" si="118"/>
        <v>1500</v>
      </c>
      <c r="N993" s="5">
        <f t="shared" si="118"/>
        <v>1500</v>
      </c>
      <c r="O993" s="5">
        <f t="shared" si="118"/>
        <v>1500</v>
      </c>
      <c r="P993" s="5">
        <f t="shared" si="118"/>
        <v>1500</v>
      </c>
      <c r="Q993" s="5">
        <f t="shared" si="118"/>
        <v>1500</v>
      </c>
      <c r="R993" s="5">
        <f t="shared" si="118"/>
        <v>1500</v>
      </c>
      <c r="S993" s="5">
        <f t="shared" si="118"/>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18"/>
        <v>1500</v>
      </c>
      <c r="M994" s="5">
        <f t="shared" si="118"/>
        <v>1500</v>
      </c>
      <c r="N994" s="5">
        <f t="shared" si="118"/>
        <v>1500</v>
      </c>
      <c r="O994" s="5">
        <f t="shared" si="118"/>
        <v>1500</v>
      </c>
      <c r="P994" s="5">
        <f t="shared" si="118"/>
        <v>1500</v>
      </c>
      <c r="Q994" s="5">
        <f t="shared" si="118"/>
        <v>1500</v>
      </c>
      <c r="R994" s="5">
        <f t="shared" si="118"/>
        <v>1500</v>
      </c>
      <c r="S994" s="5">
        <f t="shared" si="118"/>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18"/>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18"/>
        <v>1250</v>
      </c>
      <c r="M996" s="5">
        <f t="shared" si="118"/>
        <v>1250</v>
      </c>
      <c r="N996" s="5">
        <f t="shared" si="118"/>
        <v>1250</v>
      </c>
      <c r="O996" s="5">
        <f t="shared" si="118"/>
        <v>1250</v>
      </c>
      <c r="P996" s="5">
        <f t="shared" si="118"/>
        <v>1250</v>
      </c>
      <c r="Q996" s="5">
        <f t="shared" si="118"/>
        <v>1250</v>
      </c>
      <c r="R996" s="5">
        <f t="shared" si="118"/>
        <v>1250</v>
      </c>
      <c r="S996" s="5">
        <f t="shared" si="118"/>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18"/>
        <v>1000</v>
      </c>
      <c r="M997" s="5">
        <f t="shared" si="118"/>
        <v>1000</v>
      </c>
      <c r="N997" s="5">
        <f t="shared" si="118"/>
        <v>1000</v>
      </c>
      <c r="O997" s="5">
        <f t="shared" si="118"/>
        <v>1000</v>
      </c>
      <c r="P997" s="5">
        <f t="shared" si="118"/>
        <v>1000</v>
      </c>
      <c r="Q997" s="5">
        <f t="shared" si="118"/>
        <v>1000</v>
      </c>
      <c r="R997" s="5">
        <f t="shared" si="118"/>
        <v>1000</v>
      </c>
      <c r="S997" s="5">
        <f t="shared" si="118"/>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18"/>
        <v>1000</v>
      </c>
      <c r="M998" s="5">
        <f t="shared" si="118"/>
        <v>1000</v>
      </c>
      <c r="N998" s="5">
        <f t="shared" si="118"/>
        <v>1000</v>
      </c>
      <c r="O998" s="5">
        <f t="shared" si="118"/>
        <v>1000</v>
      </c>
      <c r="P998" s="5">
        <f t="shared" si="118"/>
        <v>1000</v>
      </c>
      <c r="Q998" s="5">
        <f t="shared" si="118"/>
        <v>1000</v>
      </c>
      <c r="R998" s="5">
        <f t="shared" si="118"/>
        <v>1000</v>
      </c>
      <c r="S998" s="5">
        <f t="shared" si="118"/>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18"/>
        <v>100</v>
      </c>
      <c r="M1000" s="5">
        <f t="shared" si="118"/>
        <v>100</v>
      </c>
      <c r="N1000" s="5">
        <f t="shared" si="118"/>
        <v>100</v>
      </c>
      <c r="O1000" s="5">
        <f t="shared" si="118"/>
        <v>100</v>
      </c>
      <c r="P1000" s="5">
        <f t="shared" si="118"/>
        <v>100</v>
      </c>
      <c r="Q1000" s="5">
        <f t="shared" si="118"/>
        <v>100</v>
      </c>
      <c r="R1000" s="5">
        <f t="shared" si="118"/>
        <v>100</v>
      </c>
      <c r="S1000" s="5">
        <f t="shared" si="118"/>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18"/>
        <v>100</v>
      </c>
      <c r="M1001" s="5">
        <f t="shared" si="118"/>
        <v>100</v>
      </c>
      <c r="N1001" s="5">
        <f t="shared" si="118"/>
        <v>100</v>
      </c>
      <c r="O1001" s="5">
        <f t="shared" si="118"/>
        <v>100</v>
      </c>
      <c r="P1001" s="5">
        <f t="shared" si="118"/>
        <v>100</v>
      </c>
      <c r="Q1001" s="5">
        <f t="shared" si="118"/>
        <v>100</v>
      </c>
      <c r="R1001" s="5">
        <f t="shared" si="118"/>
        <v>100</v>
      </c>
      <c r="S1001" s="5">
        <f t="shared" si="118"/>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18"/>
        <v>1500</v>
      </c>
      <c r="M1003" s="5">
        <f t="shared" si="118"/>
        <v>1500</v>
      </c>
      <c r="N1003" s="5">
        <f t="shared" si="118"/>
        <v>1500</v>
      </c>
      <c r="O1003" s="5">
        <f t="shared" si="118"/>
        <v>1500</v>
      </c>
      <c r="P1003" s="5">
        <f t="shared" si="118"/>
        <v>1500</v>
      </c>
      <c r="Q1003" s="5">
        <f t="shared" si="118"/>
        <v>1500</v>
      </c>
      <c r="R1003" s="5">
        <f t="shared" si="118"/>
        <v>1500</v>
      </c>
      <c r="S1003" s="5">
        <f t="shared" si="118"/>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18"/>
        <v>1500</v>
      </c>
      <c r="M1004" s="5">
        <f t="shared" si="118"/>
        <v>1500</v>
      </c>
      <c r="N1004" s="5">
        <f t="shared" si="118"/>
        <v>1500</v>
      </c>
      <c r="O1004" s="5">
        <f t="shared" si="118"/>
        <v>1500</v>
      </c>
      <c r="P1004" s="5">
        <f t="shared" si="118"/>
        <v>1500</v>
      </c>
      <c r="Q1004" s="5">
        <f t="shared" si="118"/>
        <v>1500</v>
      </c>
      <c r="R1004" s="5">
        <f t="shared" si="118"/>
        <v>1500</v>
      </c>
      <c r="S1004" s="5">
        <f t="shared" si="118"/>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18"/>
        <v>1250</v>
      </c>
      <c r="M1006" s="5">
        <f t="shared" si="118"/>
        <v>1250</v>
      </c>
      <c r="N1006" s="5">
        <f t="shared" si="118"/>
        <v>1250</v>
      </c>
      <c r="O1006" s="5">
        <f t="shared" si="118"/>
        <v>1250</v>
      </c>
      <c r="P1006" s="5">
        <f t="shared" si="118"/>
        <v>1250</v>
      </c>
      <c r="Q1006" s="5">
        <f t="shared" si="118"/>
        <v>1250</v>
      </c>
      <c r="R1006" s="5">
        <f t="shared" si="118"/>
        <v>1250</v>
      </c>
      <c r="S1006" s="5">
        <f t="shared" si="118"/>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18"/>
        <v>1000</v>
      </c>
      <c r="M1007" s="5">
        <f t="shared" si="118"/>
        <v>1000</v>
      </c>
      <c r="N1007" s="5">
        <f t="shared" si="118"/>
        <v>1000</v>
      </c>
      <c r="O1007" s="5">
        <f t="shared" si="118"/>
        <v>1000</v>
      </c>
      <c r="P1007" s="5">
        <f t="shared" si="118"/>
        <v>1000</v>
      </c>
      <c r="Q1007" s="5">
        <f t="shared" si="118"/>
        <v>1000</v>
      </c>
      <c r="R1007" s="5">
        <f t="shared" si="118"/>
        <v>1000</v>
      </c>
      <c r="S1007" s="5">
        <f t="shared" si="118"/>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18"/>
        <v>1000</v>
      </c>
      <c r="M1008" s="5">
        <f t="shared" si="118"/>
        <v>1000</v>
      </c>
      <c r="N1008" s="5">
        <f t="shared" si="118"/>
        <v>1000</v>
      </c>
      <c r="O1008" s="5">
        <f t="shared" si="118"/>
        <v>1000</v>
      </c>
      <c r="P1008" s="5">
        <f t="shared" si="118"/>
        <v>1000</v>
      </c>
      <c r="Q1008" s="5">
        <f t="shared" si="118"/>
        <v>1000</v>
      </c>
      <c r="R1008" s="5">
        <f t="shared" si="118"/>
        <v>1000</v>
      </c>
      <c r="S1008" s="5">
        <f t="shared" si="118"/>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18"/>
        <v>100</v>
      </c>
      <c r="M1010" s="5">
        <f t="shared" si="118"/>
        <v>100</v>
      </c>
      <c r="N1010" s="5">
        <f t="shared" si="118"/>
        <v>100</v>
      </c>
      <c r="O1010" s="5">
        <f t="shared" si="118"/>
        <v>100</v>
      </c>
      <c r="P1010" s="5">
        <f t="shared" si="118"/>
        <v>100</v>
      </c>
      <c r="Q1010" s="5">
        <f t="shared" si="118"/>
        <v>100</v>
      </c>
      <c r="R1010" s="5">
        <f t="shared" si="118"/>
        <v>100</v>
      </c>
      <c r="S1010" s="5">
        <f t="shared" si="118"/>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18"/>
        <v>100</v>
      </c>
      <c r="M1011" s="5">
        <f t="shared" si="118"/>
        <v>100</v>
      </c>
      <c r="N1011" s="5">
        <f t="shared" si="118"/>
        <v>100</v>
      </c>
      <c r="O1011" s="5">
        <f t="shared" si="118"/>
        <v>100</v>
      </c>
      <c r="P1011" s="5">
        <f t="shared" si="118"/>
        <v>100</v>
      </c>
      <c r="Q1011" s="5">
        <f t="shared" si="118"/>
        <v>100</v>
      </c>
      <c r="R1011" s="5">
        <f t="shared" si="118"/>
        <v>100</v>
      </c>
      <c r="S1011" s="5">
        <f t="shared" si="118"/>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18"/>
        <v>1500</v>
      </c>
      <c r="M1013" s="5">
        <f t="shared" si="118"/>
        <v>1500</v>
      </c>
      <c r="N1013" s="5">
        <f t="shared" si="118"/>
        <v>1500</v>
      </c>
      <c r="O1013" s="5">
        <f t="shared" si="118"/>
        <v>1500</v>
      </c>
      <c r="P1013" s="5">
        <f t="shared" si="118"/>
        <v>1500</v>
      </c>
      <c r="Q1013" s="5">
        <f t="shared" si="118"/>
        <v>1500</v>
      </c>
      <c r="R1013" s="5">
        <f t="shared" si="118"/>
        <v>1500</v>
      </c>
      <c r="S1013" s="5">
        <f t="shared" si="118"/>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18"/>
        <v>1500</v>
      </c>
      <c r="M1014" s="5">
        <f t="shared" si="118"/>
        <v>1500</v>
      </c>
      <c r="N1014" s="5">
        <f t="shared" si="118"/>
        <v>1500</v>
      </c>
      <c r="O1014" s="5">
        <f t="shared" si="118"/>
        <v>1500</v>
      </c>
      <c r="P1014" s="5">
        <f t="shared" si="118"/>
        <v>1500</v>
      </c>
      <c r="Q1014" s="5">
        <f t="shared" si="118"/>
        <v>1500</v>
      </c>
      <c r="R1014" s="5">
        <f t="shared" si="118"/>
        <v>1500</v>
      </c>
      <c r="S1014" s="5">
        <f t="shared" si="118"/>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18"/>
        <v>1250</v>
      </c>
      <c r="M1016" s="5">
        <f t="shared" si="118"/>
        <v>1250</v>
      </c>
      <c r="N1016" s="5">
        <f t="shared" si="118"/>
        <v>1250</v>
      </c>
      <c r="O1016" s="5">
        <f t="shared" si="118"/>
        <v>1250</v>
      </c>
      <c r="P1016" s="5">
        <f t="shared" si="118"/>
        <v>1250</v>
      </c>
      <c r="Q1016" s="5">
        <f t="shared" si="118"/>
        <v>1250</v>
      </c>
      <c r="R1016" s="5">
        <f t="shared" si="118"/>
        <v>1250</v>
      </c>
      <c r="S1016" s="5">
        <f t="shared" si="118"/>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18"/>
        <v>1000</v>
      </c>
      <c r="M1017" s="5">
        <f t="shared" si="118"/>
        <v>1000</v>
      </c>
      <c r="N1017" s="5">
        <f t="shared" si="118"/>
        <v>1000</v>
      </c>
      <c r="O1017" s="5">
        <f t="shared" si="118"/>
        <v>1000</v>
      </c>
      <c r="P1017" s="5">
        <f t="shared" si="118"/>
        <v>1000</v>
      </c>
      <c r="Q1017" s="5">
        <f t="shared" si="118"/>
        <v>1000</v>
      </c>
      <c r="R1017" s="5">
        <f t="shared" si="118"/>
        <v>1000</v>
      </c>
      <c r="S1017" s="5">
        <f t="shared" si="118"/>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J517:R526">
    <cfRule type="expression" dxfId="26" priority="2" stopIfTrue="1">
      <formula>OR($M$459:$M493=1)</formula>
    </cfRule>
  </conditionalFormatting>
  <conditionalFormatting sqref="J150:S150">
    <cfRule type="expression" dxfId="25" priority="6">
      <formula>J$151&lt;MIN(i_date_node_zm)</formula>
    </cfRule>
  </conditionalFormatting>
  <conditionalFormatting sqref="K462:K471 M462:M471">
    <cfRule type="expression" dxfId="24" priority="7" stopIfTrue="1">
      <formula>OR($M$493:$M493=1)</formula>
    </cfRule>
  </conditionalFormatting>
  <conditionalFormatting sqref="K494:K503">
    <cfRule type="expression" dxfId="23" priority="8" stopIfTrue="1">
      <formula>OR($M$493:$M494=1)</formula>
    </cfRule>
  </conditionalFormatting>
  <conditionalFormatting sqref="M517:R526 J527:R616 T527:T616">
    <cfRule type="expression" dxfId="22" priority="11" stopIfTrue="1">
      <formula>AND(OFFSET($M$494,$AD517,$AC517)=1,OFFSET($M$494,$AD516,$AC517)=1)</formula>
    </cfRule>
  </conditionalFormatting>
  <conditionalFormatting sqref="N653:N752">
    <cfRule type="expression" dxfId="21" priority="9" stopIfTrue="1">
      <formula>AND(N653&lt;$S653,OFFSET($M$494,$AD653,$AC653,1,1)&gt;0)</formula>
    </cfRule>
  </conditionalFormatting>
  <conditionalFormatting sqref="P653:P752">
    <cfRule type="expression" dxfId="20" priority="10" stopIfTrue="1">
      <formula>AND(P653&gt;$T653,OFFSET($M$494,$AD653,$AC653,1,1)&gt;0)</formula>
    </cfRule>
  </conditionalFormatting>
  <conditionalFormatting sqref="T517:T526">
    <cfRule type="expression" dxfId="19" priority="1" stopIfTrue="1">
      <formula>OR($M$459:$M493=1)</formula>
    </cfRule>
  </conditionalFormatting>
  <conditionalFormatting sqref="V517:V526">
    <cfRule type="expression" dxfId="18" priority="3"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1158</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3" t="s">
        <v>172</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174</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814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97">
        <v>0.93309924686373547</v>
      </c>
      <c r="O462" s="97">
        <v>0.93309924686373547</v>
      </c>
      <c r="P462" s="97">
        <v>0.93309924686373547</v>
      </c>
      <c r="Q462" s="97">
        <v>0.93309924686373547</v>
      </c>
      <c r="R462" s="97">
        <v>0.93309924686373547</v>
      </c>
      <c r="S462" s="97">
        <v>0.93309924686373547</v>
      </c>
      <c r="T462" s="97">
        <v>0.93309924686373547</v>
      </c>
      <c r="U462" s="97">
        <v>0.93309924686373547</v>
      </c>
      <c r="V462" s="97">
        <v>0.93309924686373547</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97">
        <v>0.81849366759607789</v>
      </c>
      <c r="O463" s="97">
        <v>0.81849366759607789</v>
      </c>
      <c r="P463" s="97">
        <v>0.81849366759607789</v>
      </c>
      <c r="Q463" s="97">
        <v>0.81849366759607789</v>
      </c>
      <c r="R463" s="97">
        <v>0.81849366759607789</v>
      </c>
      <c r="S463" s="97">
        <v>0.81849366759607789</v>
      </c>
      <c r="T463" s="97">
        <v>0.81849366759607789</v>
      </c>
      <c r="U463" s="97">
        <v>0.81849366759607789</v>
      </c>
      <c r="V463" s="97">
        <v>0.81849366759607789</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97">
        <v>0.68014514059228337</v>
      </c>
      <c r="O464" s="97">
        <v>0.68014514059228337</v>
      </c>
      <c r="P464" s="97">
        <v>0.68014514059228337</v>
      </c>
      <c r="Q464" s="97">
        <v>0.68014514059228337</v>
      </c>
      <c r="R464" s="97">
        <v>0.68014514059228337</v>
      </c>
      <c r="S464" s="97">
        <v>0.68014514059228337</v>
      </c>
      <c r="T464" s="97">
        <v>0.68014514059228337</v>
      </c>
      <c r="U464" s="97">
        <v>0.68014514059228337</v>
      </c>
      <c r="V464" s="97">
        <v>0.68014514059228337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97">
        <v>0.56733314119896172</v>
      </c>
      <c r="O465" s="97">
        <v>0.56733314119896172</v>
      </c>
      <c r="P465" s="97">
        <v>0.56733314119896172</v>
      </c>
      <c r="Q465" s="97">
        <v>0.56733314119896172</v>
      </c>
      <c r="R465" s="97">
        <v>0.56733314119896172</v>
      </c>
      <c r="S465" s="97">
        <v>0.56733314119896172</v>
      </c>
      <c r="T465" s="97">
        <v>0.56733314119896172</v>
      </c>
      <c r="U465" s="97">
        <v>0.56733314119896172</v>
      </c>
      <c r="V465" s="97">
        <v>0.56733314119896172</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97">
        <v>0.61972530683850524</v>
      </c>
      <c r="O466" s="97">
        <v>0.61972530683850524</v>
      </c>
      <c r="P466" s="97">
        <v>0.61972530683850524</v>
      </c>
      <c r="Q466" s="97">
        <v>0.61972530683850524</v>
      </c>
      <c r="R466" s="97">
        <v>0.61972530683850524</v>
      </c>
      <c r="S466" s="97">
        <v>0.61972530683850524</v>
      </c>
      <c r="T466" s="97">
        <v>0.61972530683850524</v>
      </c>
      <c r="U466" s="97">
        <v>0.61972530683850524</v>
      </c>
      <c r="V466" s="97">
        <v>0.61972530683850524</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599" t="s">
        <v>1126</v>
      </c>
      <c r="K489" s="599"/>
      <c r="L489" s="100"/>
      <c r="M489" s="100"/>
      <c r="N489" s="100"/>
      <c r="O489" s="599"/>
      <c r="P489" s="100"/>
      <c r="Q489" s="100"/>
      <c r="R489" s="100"/>
      <c r="S489" s="22"/>
      <c r="T489" s="22"/>
      <c r="U489" s="133" t="s">
        <v>790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23"/>
      <c r="L490" s="100"/>
      <c r="M490" s="100"/>
      <c r="N490" s="100"/>
      <c r="O490" s="599"/>
      <c r="P490" s="100"/>
      <c r="Q490" s="100"/>
      <c r="R490" s="100"/>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t="s">
        <v>153</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2"/>
      <c r="J492" s="22"/>
      <c r="K492" s="22"/>
      <c r="L492" s="22"/>
      <c r="M492" s="22"/>
      <c r="N492" s="22"/>
      <c r="O492" s="22"/>
      <c r="P492" s="22"/>
      <c r="Q492" s="22"/>
      <c r="R492" s="22"/>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102" t="s">
        <v>372</v>
      </c>
      <c r="I494" s="139">
        <v>5.0000000000000001E-4</v>
      </c>
      <c r="J494" s="139">
        <v>5.0000000000000001E-4</v>
      </c>
      <c r="K494" s="139">
        <v>5.0000000000000001E-4</v>
      </c>
      <c r="L494" s="139">
        <v>5.0000000000000001E-4</v>
      </c>
      <c r="M494" s="139">
        <v>5.0000000000000001E-4</v>
      </c>
      <c r="N494" s="139">
        <v>5.0000000000000001E-4</v>
      </c>
      <c r="O494" s="139">
        <v>5.0000000000000001E-4</v>
      </c>
      <c r="P494" s="139">
        <v>5.0000000000000001E-4</v>
      </c>
      <c r="Q494" s="139">
        <v>5.0000000000000001E-4</v>
      </c>
      <c r="R494" s="139">
        <v>5.0000000000000001E-4</v>
      </c>
      <c r="T494" s="97">
        <v>0</v>
      </c>
      <c r="U494" s="97">
        <v>0</v>
      </c>
      <c r="V494" s="97">
        <v>0</v>
      </c>
      <c r="W494" s="97">
        <v>0</v>
      </c>
      <c r="X494" s="97">
        <v>0</v>
      </c>
      <c r="Y494" s="97">
        <v>1</v>
      </c>
      <c r="Z494" s="97">
        <v>1</v>
      </c>
      <c r="AA494" s="97">
        <v>1</v>
      </c>
      <c r="AB494" s="97">
        <v>1</v>
      </c>
      <c r="AC494" s="97">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102" t="s">
        <v>373</v>
      </c>
      <c r="I495" s="139">
        <v>1E-3</v>
      </c>
      <c r="J495" s="139">
        <v>1E-3</v>
      </c>
      <c r="K495" s="139">
        <v>1E-3</v>
      </c>
      <c r="L495" s="139">
        <v>1E-3</v>
      </c>
      <c r="M495" s="139">
        <v>1E-3</v>
      </c>
      <c r="N495" s="139">
        <v>1E-3</v>
      </c>
      <c r="O495" s="139">
        <v>1E-3</v>
      </c>
      <c r="P495" s="139">
        <v>1E-3</v>
      </c>
      <c r="Q495" s="139">
        <v>1E-3</v>
      </c>
      <c r="R495" s="139">
        <v>1E-3</v>
      </c>
      <c r="T495" s="97">
        <v>0</v>
      </c>
      <c r="U495" s="97">
        <v>0</v>
      </c>
      <c r="V495" s="97">
        <v>0</v>
      </c>
      <c r="W495" s="97">
        <v>0.9</v>
      </c>
      <c r="X495" s="97">
        <v>0.9</v>
      </c>
      <c r="Y495" s="97">
        <v>0</v>
      </c>
      <c r="Z495" s="97">
        <v>0</v>
      </c>
      <c r="AA495" s="97">
        <v>1</v>
      </c>
      <c r="AB495" s="97">
        <v>1</v>
      </c>
      <c r="AC495" s="97">
        <v>1</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374</v>
      </c>
      <c r="I496" s="139">
        <v>1.5E-3</v>
      </c>
      <c r="J496" s="139">
        <v>1.5E-3</v>
      </c>
      <c r="K496" s="139">
        <v>1.5E-3</v>
      </c>
      <c r="L496" s="139">
        <v>1.5E-3</v>
      </c>
      <c r="M496" s="139">
        <v>1.5E-3</v>
      </c>
      <c r="N496" s="139">
        <v>1.5E-3</v>
      </c>
      <c r="O496" s="139">
        <v>1.5E-3</v>
      </c>
      <c r="P496" s="139">
        <v>1.5E-3</v>
      </c>
      <c r="Q496" s="139">
        <v>1.5E-3</v>
      </c>
      <c r="R496" s="139">
        <v>1.5E-3</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375</v>
      </c>
      <c r="I497" s="139">
        <v>3.0000000000000001E-3</v>
      </c>
      <c r="J497" s="139">
        <v>3.0000000000000001E-3</v>
      </c>
      <c r="K497" s="139">
        <v>3.0000000000000001E-3</v>
      </c>
      <c r="L497" s="139">
        <v>3.0000000000000001E-3</v>
      </c>
      <c r="M497" s="139">
        <v>3.0000000000000001E-3</v>
      </c>
      <c r="N497" s="139">
        <v>3.0000000000000001E-3</v>
      </c>
      <c r="O497" s="139">
        <v>3.0000000000000001E-3</v>
      </c>
      <c r="P497" s="139">
        <v>3.0000000000000001E-3</v>
      </c>
      <c r="Q497" s="139">
        <v>3.0000000000000001E-3</v>
      </c>
      <c r="R497" s="139">
        <v>3.0000000000000001E-3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376</v>
      </c>
      <c r="I498" s="139">
        <v>4.0000000000000001E-3</v>
      </c>
      <c r="J498" s="139">
        <v>4.0000000000000001E-3</v>
      </c>
      <c r="K498" s="139">
        <v>4.0000000000000001E-3</v>
      </c>
      <c r="L498" s="139">
        <v>4.0000000000000001E-3</v>
      </c>
      <c r="M498" s="139">
        <v>4.0000000000000001E-3</v>
      </c>
      <c r="N498" s="139">
        <v>4.0000000000000001E-3</v>
      </c>
      <c r="O498" s="139">
        <v>4.0000000000000001E-3</v>
      </c>
      <c r="P498" s="139">
        <v>4.0000000000000001E-3</v>
      </c>
      <c r="Q498" s="139">
        <v>4.0000000000000001E-3</v>
      </c>
      <c r="R498" s="139">
        <v>4.0000000000000001E-3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377</v>
      </c>
      <c r="I499" s="139">
        <v>7.4999999999999997E-3</v>
      </c>
      <c r="J499" s="139">
        <v>7.4999999999999997E-3</v>
      </c>
      <c r="K499" s="139">
        <v>7.4999999999999997E-3</v>
      </c>
      <c r="L499" s="139">
        <v>7.4999999999999997E-3</v>
      </c>
      <c r="M499" s="139">
        <v>7.4999999999999997E-3</v>
      </c>
      <c r="N499" s="139">
        <v>7.4999999999999997E-3</v>
      </c>
      <c r="O499" s="139">
        <v>7.4999999999999997E-3</v>
      </c>
      <c r="P499" s="139">
        <v>7.4999999999999997E-3</v>
      </c>
      <c r="Q499" s="139">
        <v>7.4999999999999997E-3</v>
      </c>
      <c r="R499" s="139">
        <v>7.4999999999999997E-3</v>
      </c>
      <c r="T499" s="97">
        <v>0.1</v>
      </c>
      <c r="U499" s="97">
        <v>0.1</v>
      </c>
      <c r="V499" s="97">
        <v>0.1</v>
      </c>
      <c r="W499" s="97">
        <v>0.1</v>
      </c>
      <c r="X499" s="97">
        <v>0.1</v>
      </c>
      <c r="Y499" s="97">
        <v>0.1</v>
      </c>
      <c r="Z499" s="97">
        <v>0.1</v>
      </c>
      <c r="AA499" s="97">
        <v>0.1</v>
      </c>
      <c r="AB499" s="97">
        <v>0.1</v>
      </c>
      <c r="AC499" s="97">
        <v>0.1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378</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0.5</v>
      </c>
      <c r="U500" s="97">
        <v>0.5</v>
      </c>
      <c r="V500" s="97">
        <v>0.5</v>
      </c>
      <c r="W500" s="97">
        <v>0.5</v>
      </c>
      <c r="X500" s="97">
        <v>0.5</v>
      </c>
      <c r="Y500" s="97">
        <v>0.5</v>
      </c>
      <c r="Z500" s="97">
        <v>0.5</v>
      </c>
      <c r="AA500" s="97">
        <v>0.5</v>
      </c>
      <c r="AB500" s="97">
        <v>0.5</v>
      </c>
      <c r="AC500" s="97">
        <v>0.5</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379</v>
      </c>
      <c r="I501" s="139">
        <v>2E-3</v>
      </c>
      <c r="J501" s="139">
        <v>2E-3</v>
      </c>
      <c r="K501" s="139">
        <v>2E-3</v>
      </c>
      <c r="L501" s="139">
        <v>2E-3</v>
      </c>
      <c r="M501" s="139">
        <v>2E-3</v>
      </c>
      <c r="N501" s="139">
        <v>2E-3</v>
      </c>
      <c r="O501" s="139">
        <v>2E-3</v>
      </c>
      <c r="P501" s="139">
        <v>2E-3</v>
      </c>
      <c r="Q501" s="139">
        <v>2E-3</v>
      </c>
      <c r="R501" s="139">
        <v>2E-3</v>
      </c>
      <c r="T501" s="97">
        <v>0.25</v>
      </c>
      <c r="U501" s="97">
        <v>0.25</v>
      </c>
      <c r="V501" s="97">
        <v>0.25</v>
      </c>
      <c r="W501" s="97">
        <v>0.25</v>
      </c>
      <c r="X501" s="97">
        <v>0.25</v>
      </c>
      <c r="Y501" s="97">
        <v>0.25</v>
      </c>
      <c r="Z501" s="97">
        <v>0.25</v>
      </c>
      <c r="AA501" s="97">
        <v>0.25</v>
      </c>
      <c r="AB501" s="97">
        <v>0.25</v>
      </c>
      <c r="AC501" s="97">
        <v>0.25</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380</v>
      </c>
      <c r="I502" s="139">
        <v>2E-3</v>
      </c>
      <c r="J502" s="139">
        <v>2E-3</v>
      </c>
      <c r="K502" s="139">
        <v>2E-3</v>
      </c>
      <c r="L502" s="139">
        <v>2E-3</v>
      </c>
      <c r="M502" s="139">
        <v>2E-3</v>
      </c>
      <c r="N502" s="139">
        <v>2E-3</v>
      </c>
      <c r="O502" s="139">
        <v>2E-3</v>
      </c>
      <c r="P502" s="139">
        <v>2E-3</v>
      </c>
      <c r="Q502" s="139">
        <v>2E-3</v>
      </c>
      <c r="R502" s="139">
        <v>2E-3</v>
      </c>
      <c r="T502" s="97">
        <v>0.25</v>
      </c>
      <c r="U502" s="97">
        <v>0.25</v>
      </c>
      <c r="V502" s="97">
        <v>0.25</v>
      </c>
      <c r="W502" s="97">
        <v>0.25</v>
      </c>
      <c r="X502" s="97">
        <v>0.25</v>
      </c>
      <c r="Y502" s="97">
        <v>0.25</v>
      </c>
      <c r="Z502" s="97">
        <v>0.25</v>
      </c>
      <c r="AA502" s="97">
        <v>0.25</v>
      </c>
      <c r="AB502" s="97">
        <v>0.25</v>
      </c>
      <c r="AC502" s="97">
        <v>0.25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102" t="s">
        <v>381</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7">AC518</f>
        <v>0</v>
      </c>
      <c r="AD519" s="92">
        <f t="shared" ref="AD519:AD526" si="48">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7"/>
        <v>0</v>
      </c>
      <c r="AD520" s="92">
        <f t="shared" si="48"/>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7"/>
        <v>0</v>
      </c>
      <c r="AD521" s="92">
        <f t="shared" si="48"/>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7"/>
        <v>0</v>
      </c>
      <c r="AD522" s="92">
        <f t="shared" si="48"/>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7"/>
        <v>0</v>
      </c>
      <c r="AD523" s="92">
        <f t="shared" si="48"/>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7"/>
        <v>0</v>
      </c>
      <c r="AD524" s="92">
        <f t="shared" si="48"/>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7"/>
        <v>0</v>
      </c>
      <c r="AD525" s="92">
        <f t="shared" si="48"/>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7"/>
        <v>0</v>
      </c>
      <c r="AD526" s="92">
        <f t="shared" si="48"/>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9">V518</f>
        <v>0.05</v>
      </c>
      <c r="W528" s="92"/>
      <c r="X528" s="92"/>
      <c r="Y528" s="92"/>
      <c r="Z528" s="92"/>
      <c r="AA528" s="92"/>
      <c r="AB528" s="92"/>
      <c r="AC528" s="92">
        <f t="shared" ref="AC528:AC591" si="50">AC518+1</f>
        <v>1</v>
      </c>
      <c r="AD528" s="92">
        <f t="shared" ref="AD528:AD591" si="51">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9"/>
        <v>7.0000000000000007E-2</v>
      </c>
      <c r="W529" s="92"/>
      <c r="X529" s="92"/>
      <c r="Y529" s="92"/>
      <c r="Z529" s="92"/>
      <c r="AA529" s="92"/>
      <c r="AB529" s="92"/>
      <c r="AC529" s="92">
        <f t="shared" si="50"/>
        <v>1</v>
      </c>
      <c r="AD529" s="92">
        <f t="shared" si="51"/>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9"/>
        <v>0.1</v>
      </c>
      <c r="W530" s="92"/>
      <c r="X530" s="92"/>
      <c r="Y530" s="92"/>
      <c r="Z530" s="92"/>
      <c r="AA530" s="92"/>
      <c r="AB530" s="92"/>
      <c r="AC530" s="92">
        <f t="shared" si="50"/>
        <v>1</v>
      </c>
      <c r="AD530" s="92">
        <f t="shared" si="51"/>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9"/>
        <v>0.1</v>
      </c>
      <c r="W531" s="92"/>
      <c r="X531" s="92"/>
      <c r="Y531" s="92"/>
      <c r="Z531" s="92"/>
      <c r="AA531" s="92"/>
      <c r="AB531" s="92"/>
      <c r="AC531" s="92">
        <f t="shared" si="50"/>
        <v>1</v>
      </c>
      <c r="AD531" s="92">
        <f t="shared" si="51"/>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9"/>
        <v>0.12</v>
      </c>
      <c r="W532" s="92"/>
      <c r="X532" s="92"/>
      <c r="Y532" s="92"/>
      <c r="Z532" s="92"/>
      <c r="AA532" s="92"/>
      <c r="AB532" s="92"/>
      <c r="AC532" s="92">
        <f t="shared" si="50"/>
        <v>1</v>
      </c>
      <c r="AD532" s="92">
        <f t="shared" si="51"/>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9"/>
        <v>0.14000000000000001</v>
      </c>
      <c r="W533" s="92"/>
      <c r="X533" s="92"/>
      <c r="Y533" s="92"/>
      <c r="Z533" s="92"/>
      <c r="AA533" s="92"/>
      <c r="AB533" s="92"/>
      <c r="AC533" s="92">
        <f t="shared" si="50"/>
        <v>1</v>
      </c>
      <c r="AD533" s="92">
        <f t="shared" si="51"/>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9"/>
        <v>0.14000000000000001</v>
      </c>
      <c r="W534" s="92"/>
      <c r="X534" s="92"/>
      <c r="Y534" s="92"/>
      <c r="Z534" s="92"/>
      <c r="AA534" s="92"/>
      <c r="AB534" s="92"/>
      <c r="AC534" s="92">
        <f t="shared" si="50"/>
        <v>1</v>
      </c>
      <c r="AD534" s="92">
        <f t="shared" si="51"/>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9"/>
        <v>0.12</v>
      </c>
      <c r="W535" s="92"/>
      <c r="X535" s="92"/>
      <c r="Y535" s="92"/>
      <c r="Z535" s="92"/>
      <c r="AA535" s="92"/>
      <c r="AB535" s="92"/>
      <c r="AC535" s="92">
        <f t="shared" si="50"/>
        <v>1</v>
      </c>
      <c r="AD535" s="92">
        <f t="shared" si="51"/>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9"/>
        <v>0.12</v>
      </c>
      <c r="W536" s="92"/>
      <c r="X536" s="92"/>
      <c r="Y536" s="92"/>
      <c r="Z536" s="92"/>
      <c r="AA536" s="92"/>
      <c r="AB536" s="92"/>
      <c r="AC536" s="92">
        <f t="shared" si="50"/>
        <v>1</v>
      </c>
      <c r="AD536" s="92">
        <f t="shared" si="51"/>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9"/>
        <v>0</v>
      </c>
      <c r="W537" s="92"/>
      <c r="X537" s="92"/>
      <c r="Y537" s="92"/>
      <c r="Z537" s="92"/>
      <c r="AA537" s="92"/>
      <c r="AB537" s="92"/>
      <c r="AC537" s="92">
        <f t="shared" si="50"/>
        <v>2</v>
      </c>
      <c r="AD537" s="92">
        <f t="shared" si="51"/>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9"/>
        <v>0.05</v>
      </c>
      <c r="W538" s="92"/>
      <c r="X538" s="92"/>
      <c r="Y538" s="92"/>
      <c r="Z538" s="92"/>
      <c r="AA538" s="92"/>
      <c r="AB538" s="92"/>
      <c r="AC538" s="92">
        <f t="shared" si="50"/>
        <v>2</v>
      </c>
      <c r="AD538" s="92">
        <f t="shared" si="51"/>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9"/>
        <v>7.0000000000000007E-2</v>
      </c>
      <c r="W539" s="92"/>
      <c r="X539" s="92"/>
      <c r="Y539" s="92"/>
      <c r="Z539" s="92"/>
      <c r="AA539" s="92"/>
      <c r="AB539" s="92"/>
      <c r="AC539" s="92">
        <f t="shared" si="50"/>
        <v>2</v>
      </c>
      <c r="AD539" s="92">
        <f t="shared" si="51"/>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9"/>
        <v>0.1</v>
      </c>
      <c r="W540" s="92"/>
      <c r="X540" s="92"/>
      <c r="Y540" s="92"/>
      <c r="Z540" s="92"/>
      <c r="AA540" s="92"/>
      <c r="AB540" s="92"/>
      <c r="AC540" s="92">
        <f t="shared" si="50"/>
        <v>2</v>
      </c>
      <c r="AD540" s="92">
        <f t="shared" si="51"/>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9"/>
        <v>0.1</v>
      </c>
      <c r="W541" s="92"/>
      <c r="X541" s="92"/>
      <c r="Y541" s="92"/>
      <c r="Z541" s="92"/>
      <c r="AA541" s="92"/>
      <c r="AB541" s="92"/>
      <c r="AC541" s="92">
        <f t="shared" si="50"/>
        <v>2</v>
      </c>
      <c r="AD541" s="92">
        <f t="shared" si="51"/>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9"/>
        <v>0.12</v>
      </c>
      <c r="W542" s="92"/>
      <c r="X542" s="92"/>
      <c r="Y542" s="92"/>
      <c r="Z542" s="92"/>
      <c r="AA542" s="92"/>
      <c r="AB542" s="92"/>
      <c r="AC542" s="92">
        <f t="shared" si="50"/>
        <v>2</v>
      </c>
      <c r="AD542" s="92">
        <f t="shared" si="51"/>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9"/>
        <v>0.14000000000000001</v>
      </c>
      <c r="W543" s="92"/>
      <c r="X543" s="92"/>
      <c r="Y543" s="92"/>
      <c r="Z543" s="92"/>
      <c r="AA543" s="92"/>
      <c r="AB543" s="92"/>
      <c r="AC543" s="92">
        <f t="shared" si="50"/>
        <v>2</v>
      </c>
      <c r="AD543" s="92">
        <f t="shared" si="51"/>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9"/>
        <v>0.14000000000000001</v>
      </c>
      <c r="W544" s="92"/>
      <c r="X544" s="92"/>
      <c r="Y544" s="92"/>
      <c r="Z544" s="92"/>
      <c r="AA544" s="92"/>
      <c r="AB544" s="92"/>
      <c r="AC544" s="92">
        <f t="shared" si="50"/>
        <v>2</v>
      </c>
      <c r="AD544" s="92">
        <f t="shared" si="51"/>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9"/>
        <v>0.12</v>
      </c>
      <c r="W545" s="92"/>
      <c r="X545" s="92"/>
      <c r="Y545" s="92"/>
      <c r="Z545" s="92"/>
      <c r="AA545" s="92"/>
      <c r="AB545" s="92"/>
      <c r="AC545" s="92">
        <f t="shared" si="50"/>
        <v>2</v>
      </c>
      <c r="AD545" s="92">
        <f t="shared" si="51"/>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9"/>
        <v>0.12</v>
      </c>
      <c r="W546" s="92"/>
      <c r="X546" s="92"/>
      <c r="Y546" s="92"/>
      <c r="Z546" s="92"/>
      <c r="AA546" s="92"/>
      <c r="AB546" s="92"/>
      <c r="AC546" s="92">
        <f t="shared" si="50"/>
        <v>2</v>
      </c>
      <c r="AD546" s="92">
        <f t="shared" si="51"/>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9"/>
        <v>0</v>
      </c>
      <c r="W547" s="92"/>
      <c r="X547" s="92"/>
      <c r="Y547" s="92"/>
      <c r="Z547" s="92"/>
      <c r="AA547" s="92"/>
      <c r="AB547" s="92"/>
      <c r="AC547" s="92">
        <f t="shared" si="50"/>
        <v>3</v>
      </c>
      <c r="AD547" s="92">
        <f t="shared" si="51"/>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9"/>
        <v>0.05</v>
      </c>
      <c r="W548" s="92"/>
      <c r="X548" s="92"/>
      <c r="Y548" s="92"/>
      <c r="Z548" s="92"/>
      <c r="AA548" s="92"/>
      <c r="AB548" s="92"/>
      <c r="AC548" s="92">
        <f t="shared" si="50"/>
        <v>3</v>
      </c>
      <c r="AD548" s="92">
        <f t="shared" si="51"/>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9"/>
        <v>7.0000000000000007E-2</v>
      </c>
      <c r="W549" s="92"/>
      <c r="X549" s="92"/>
      <c r="Y549" s="92"/>
      <c r="Z549" s="92"/>
      <c r="AA549" s="92"/>
      <c r="AB549" s="92"/>
      <c r="AC549" s="92">
        <f t="shared" si="50"/>
        <v>3</v>
      </c>
      <c r="AD549" s="92">
        <f t="shared" si="51"/>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9"/>
        <v>0.1</v>
      </c>
      <c r="W550" s="92"/>
      <c r="X550" s="92"/>
      <c r="Y550" s="92"/>
      <c r="Z550" s="92"/>
      <c r="AA550" s="92"/>
      <c r="AB550" s="92"/>
      <c r="AC550" s="92">
        <f t="shared" si="50"/>
        <v>3</v>
      </c>
      <c r="AD550" s="92">
        <f t="shared" si="51"/>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9"/>
        <v>0.1</v>
      </c>
      <c r="W551" s="92"/>
      <c r="X551" s="92"/>
      <c r="Y551" s="92"/>
      <c r="Z551" s="92"/>
      <c r="AA551" s="92"/>
      <c r="AB551" s="92"/>
      <c r="AC551" s="92">
        <f t="shared" si="50"/>
        <v>3</v>
      </c>
      <c r="AD551" s="92">
        <f t="shared" si="51"/>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9"/>
        <v>0.12</v>
      </c>
      <c r="W552" s="92"/>
      <c r="X552" s="92"/>
      <c r="Y552" s="92"/>
      <c r="Z552" s="92"/>
      <c r="AA552" s="92"/>
      <c r="AB552" s="92"/>
      <c r="AC552" s="92">
        <f t="shared" si="50"/>
        <v>3</v>
      </c>
      <c r="AD552" s="92">
        <f t="shared" si="51"/>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9"/>
        <v>0.14000000000000001</v>
      </c>
      <c r="W553" s="92"/>
      <c r="X553" s="92"/>
      <c r="Y553" s="92"/>
      <c r="Z553" s="92"/>
      <c r="AA553" s="92"/>
      <c r="AB553" s="92"/>
      <c r="AC553" s="92">
        <f t="shared" si="50"/>
        <v>3</v>
      </c>
      <c r="AD553" s="92">
        <f t="shared" si="51"/>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9"/>
        <v>0.14000000000000001</v>
      </c>
      <c r="W554" s="92"/>
      <c r="X554" s="92"/>
      <c r="Y554" s="92"/>
      <c r="Z554" s="92"/>
      <c r="AA554" s="92"/>
      <c r="AB554" s="92"/>
      <c r="AC554" s="92">
        <f t="shared" si="50"/>
        <v>3</v>
      </c>
      <c r="AD554" s="92">
        <f t="shared" si="51"/>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9"/>
        <v>0.12</v>
      </c>
      <c r="W555" s="92"/>
      <c r="X555" s="92"/>
      <c r="Y555" s="92"/>
      <c r="Z555" s="92"/>
      <c r="AA555" s="92"/>
      <c r="AB555" s="92"/>
      <c r="AC555" s="92">
        <f t="shared" si="50"/>
        <v>3</v>
      </c>
      <c r="AD555" s="92">
        <f t="shared" si="51"/>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9"/>
        <v>0.12</v>
      </c>
      <c r="W556" s="92"/>
      <c r="X556" s="92"/>
      <c r="Y556" s="92"/>
      <c r="Z556" s="92"/>
      <c r="AA556" s="92"/>
      <c r="AB556" s="92"/>
      <c r="AC556" s="92">
        <f t="shared" si="50"/>
        <v>3</v>
      </c>
      <c r="AD556" s="92">
        <f t="shared" si="51"/>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9"/>
        <v>0</v>
      </c>
      <c r="W557" s="92"/>
      <c r="X557" s="92"/>
      <c r="Y557" s="92"/>
      <c r="Z557" s="92"/>
      <c r="AA557" s="92"/>
      <c r="AB557" s="92"/>
      <c r="AC557" s="92">
        <f t="shared" si="50"/>
        <v>4</v>
      </c>
      <c r="AD557" s="92">
        <f t="shared" si="51"/>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9"/>
        <v>0.05</v>
      </c>
      <c r="W558" s="92"/>
      <c r="X558" s="92"/>
      <c r="Y558" s="92"/>
      <c r="Z558" s="92"/>
      <c r="AA558" s="92"/>
      <c r="AB558" s="92"/>
      <c r="AC558" s="92">
        <f t="shared" si="50"/>
        <v>4</v>
      </c>
      <c r="AD558" s="92">
        <f t="shared" si="51"/>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9"/>
        <v>7.0000000000000007E-2</v>
      </c>
      <c r="W559" s="92"/>
      <c r="X559" s="92"/>
      <c r="Y559" s="92"/>
      <c r="Z559" s="92"/>
      <c r="AA559" s="92"/>
      <c r="AB559" s="92"/>
      <c r="AC559" s="92">
        <f t="shared" si="50"/>
        <v>4</v>
      </c>
      <c r="AD559" s="92">
        <f t="shared" si="51"/>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9"/>
        <v>0.1</v>
      </c>
      <c r="W560" s="92"/>
      <c r="X560" s="92"/>
      <c r="Y560" s="92"/>
      <c r="Z560" s="92"/>
      <c r="AA560" s="92"/>
      <c r="AB560" s="92"/>
      <c r="AC560" s="92">
        <f t="shared" si="50"/>
        <v>4</v>
      </c>
      <c r="AD560" s="92">
        <f t="shared" si="51"/>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9"/>
        <v>0.1</v>
      </c>
      <c r="W561" s="92"/>
      <c r="X561" s="92"/>
      <c r="Y561" s="92"/>
      <c r="Z561" s="92"/>
      <c r="AA561" s="92"/>
      <c r="AB561" s="92"/>
      <c r="AC561" s="92">
        <f t="shared" si="50"/>
        <v>4</v>
      </c>
      <c r="AD561" s="92">
        <f t="shared" si="51"/>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9"/>
        <v>0.12</v>
      </c>
      <c r="W562" s="92"/>
      <c r="X562" s="92"/>
      <c r="Y562" s="92"/>
      <c r="Z562" s="92"/>
      <c r="AA562" s="92"/>
      <c r="AB562" s="92"/>
      <c r="AC562" s="92">
        <f t="shared" si="50"/>
        <v>4</v>
      </c>
      <c r="AD562" s="92">
        <f t="shared" si="51"/>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9"/>
        <v>0.14000000000000001</v>
      </c>
      <c r="W563" s="92"/>
      <c r="X563" s="92"/>
      <c r="Y563" s="92"/>
      <c r="Z563" s="92"/>
      <c r="AA563" s="92"/>
      <c r="AB563" s="92"/>
      <c r="AC563" s="92">
        <f t="shared" si="50"/>
        <v>4</v>
      </c>
      <c r="AD563" s="92">
        <f t="shared" si="51"/>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9"/>
        <v>0.14000000000000001</v>
      </c>
      <c r="W564" s="92"/>
      <c r="X564" s="92"/>
      <c r="Y564" s="92"/>
      <c r="Z564" s="92"/>
      <c r="AA564" s="92"/>
      <c r="AB564" s="92"/>
      <c r="AC564" s="92">
        <f t="shared" si="50"/>
        <v>4</v>
      </c>
      <c r="AD564" s="92">
        <f t="shared" si="51"/>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9"/>
        <v>0.12</v>
      </c>
      <c r="W565" s="92"/>
      <c r="X565" s="92"/>
      <c r="Y565" s="92"/>
      <c r="Z565" s="92"/>
      <c r="AA565" s="92"/>
      <c r="AB565" s="92"/>
      <c r="AC565" s="92">
        <f t="shared" si="50"/>
        <v>4</v>
      </c>
      <c r="AD565" s="92">
        <f t="shared" si="51"/>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9"/>
        <v>0.12</v>
      </c>
      <c r="W566" s="92"/>
      <c r="X566" s="92"/>
      <c r="Y566" s="92"/>
      <c r="Z566" s="92"/>
      <c r="AA566" s="92"/>
      <c r="AB566" s="92"/>
      <c r="AC566" s="92">
        <f t="shared" si="50"/>
        <v>4</v>
      </c>
      <c r="AD566" s="92">
        <f t="shared" si="51"/>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9"/>
        <v>0</v>
      </c>
      <c r="W567" s="92"/>
      <c r="X567" s="92"/>
      <c r="Y567" s="92"/>
      <c r="Z567" s="92"/>
      <c r="AA567" s="92"/>
      <c r="AB567" s="92"/>
      <c r="AC567" s="92">
        <f t="shared" si="50"/>
        <v>5</v>
      </c>
      <c r="AD567" s="92">
        <f t="shared" si="51"/>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9"/>
        <v>0.05</v>
      </c>
      <c r="W568" s="92"/>
      <c r="X568" s="92"/>
      <c r="Y568" s="92"/>
      <c r="Z568" s="92"/>
      <c r="AA568" s="92"/>
      <c r="AB568" s="92"/>
      <c r="AC568" s="92">
        <f t="shared" si="50"/>
        <v>5</v>
      </c>
      <c r="AD568" s="92">
        <f t="shared" si="51"/>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9"/>
        <v>7.0000000000000007E-2</v>
      </c>
      <c r="W569" s="92"/>
      <c r="X569" s="92"/>
      <c r="Y569" s="92"/>
      <c r="Z569" s="92"/>
      <c r="AA569" s="92"/>
      <c r="AB569" s="92"/>
      <c r="AC569" s="92">
        <f t="shared" si="50"/>
        <v>5</v>
      </c>
      <c r="AD569" s="92">
        <f t="shared" si="51"/>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9"/>
        <v>0.1</v>
      </c>
      <c r="W570" s="92"/>
      <c r="X570" s="92"/>
      <c r="Y570" s="92"/>
      <c r="Z570" s="92"/>
      <c r="AA570" s="92"/>
      <c r="AB570" s="92"/>
      <c r="AC570" s="92">
        <f t="shared" si="50"/>
        <v>5</v>
      </c>
      <c r="AD570" s="92">
        <f t="shared" si="51"/>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9"/>
        <v>0.1</v>
      </c>
      <c r="W571" s="92"/>
      <c r="X571" s="92"/>
      <c r="Y571" s="92"/>
      <c r="Z571" s="92"/>
      <c r="AA571" s="92"/>
      <c r="AB571" s="92"/>
      <c r="AC571" s="92">
        <f t="shared" si="50"/>
        <v>5</v>
      </c>
      <c r="AD571" s="92">
        <f t="shared" si="51"/>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9"/>
        <v>0.12</v>
      </c>
      <c r="W572" s="92"/>
      <c r="X572" s="92"/>
      <c r="Y572" s="92"/>
      <c r="Z572" s="92"/>
      <c r="AA572" s="92"/>
      <c r="AB572" s="92"/>
      <c r="AC572" s="92">
        <f t="shared" si="50"/>
        <v>5</v>
      </c>
      <c r="AD572" s="92">
        <f t="shared" si="51"/>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9"/>
        <v>0.14000000000000001</v>
      </c>
      <c r="W573" s="92"/>
      <c r="X573" s="92"/>
      <c r="Y573" s="92"/>
      <c r="Z573" s="92"/>
      <c r="AA573" s="92"/>
      <c r="AB573" s="92"/>
      <c r="AC573" s="92">
        <f t="shared" si="50"/>
        <v>5</v>
      </c>
      <c r="AD573" s="92">
        <f t="shared" si="51"/>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9"/>
        <v>0.14000000000000001</v>
      </c>
      <c r="W574" s="92"/>
      <c r="X574" s="92"/>
      <c r="Y574" s="92"/>
      <c r="Z574" s="92"/>
      <c r="AA574" s="92"/>
      <c r="AB574" s="92"/>
      <c r="AC574" s="92">
        <f t="shared" si="50"/>
        <v>5</v>
      </c>
      <c r="AD574" s="92">
        <f t="shared" si="51"/>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9"/>
        <v>0.12</v>
      </c>
      <c r="W575" s="92"/>
      <c r="X575" s="92"/>
      <c r="Y575" s="92"/>
      <c r="Z575" s="92"/>
      <c r="AA575" s="92"/>
      <c r="AB575" s="92"/>
      <c r="AC575" s="92">
        <f t="shared" si="50"/>
        <v>5</v>
      </c>
      <c r="AD575" s="92">
        <f t="shared" si="51"/>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9"/>
        <v>0.12</v>
      </c>
      <c r="W576" s="92"/>
      <c r="X576" s="92"/>
      <c r="Y576" s="92"/>
      <c r="Z576" s="92"/>
      <c r="AA576" s="92"/>
      <c r="AB576" s="92"/>
      <c r="AC576" s="92">
        <f t="shared" si="50"/>
        <v>5</v>
      </c>
      <c r="AD576" s="92">
        <f t="shared" si="51"/>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9"/>
        <v>0</v>
      </c>
      <c r="W577" s="92"/>
      <c r="X577" s="92"/>
      <c r="Y577" s="92"/>
      <c r="Z577" s="92"/>
      <c r="AA577" s="92"/>
      <c r="AB577" s="92"/>
      <c r="AC577" s="92">
        <f t="shared" si="50"/>
        <v>6</v>
      </c>
      <c r="AD577" s="92">
        <f t="shared" si="51"/>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9"/>
        <v>0.05</v>
      </c>
      <c r="W578" s="92"/>
      <c r="X578" s="92"/>
      <c r="Y578" s="92"/>
      <c r="Z578" s="92"/>
      <c r="AA578" s="92"/>
      <c r="AB578" s="92"/>
      <c r="AC578" s="92">
        <f t="shared" si="50"/>
        <v>6</v>
      </c>
      <c r="AD578" s="92">
        <f t="shared" si="51"/>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9"/>
        <v>7.0000000000000007E-2</v>
      </c>
      <c r="W579" s="92"/>
      <c r="X579" s="92"/>
      <c r="Y579" s="92"/>
      <c r="Z579" s="92"/>
      <c r="AA579" s="92"/>
      <c r="AB579" s="92"/>
      <c r="AC579" s="92">
        <f t="shared" si="50"/>
        <v>6</v>
      </c>
      <c r="AD579" s="92">
        <f t="shared" si="51"/>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9"/>
        <v>0.1</v>
      </c>
      <c r="W580" s="92"/>
      <c r="X580" s="92"/>
      <c r="Y580" s="92"/>
      <c r="Z580" s="92"/>
      <c r="AA580" s="92"/>
      <c r="AB580" s="92"/>
      <c r="AC580" s="92">
        <f t="shared" si="50"/>
        <v>6</v>
      </c>
      <c r="AD580" s="92">
        <f t="shared" si="51"/>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9"/>
        <v>0.1</v>
      </c>
      <c r="W581" s="92"/>
      <c r="X581" s="92"/>
      <c r="Y581" s="92"/>
      <c r="Z581" s="92"/>
      <c r="AA581" s="92"/>
      <c r="AB581" s="92"/>
      <c r="AC581" s="92">
        <f t="shared" si="50"/>
        <v>6</v>
      </c>
      <c r="AD581" s="92">
        <f t="shared" si="51"/>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9"/>
        <v>0.12</v>
      </c>
      <c r="W582" s="92"/>
      <c r="X582" s="92"/>
      <c r="Y582" s="92"/>
      <c r="Z582" s="92"/>
      <c r="AA582" s="92"/>
      <c r="AB582" s="92"/>
      <c r="AC582" s="92">
        <f t="shared" si="50"/>
        <v>6</v>
      </c>
      <c r="AD582" s="92">
        <f t="shared" si="51"/>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9"/>
        <v>0.14000000000000001</v>
      </c>
      <c r="W583" s="92"/>
      <c r="X583" s="92"/>
      <c r="Y583" s="92"/>
      <c r="Z583" s="92"/>
      <c r="AA583" s="92"/>
      <c r="AB583" s="92"/>
      <c r="AC583" s="92">
        <f t="shared" si="50"/>
        <v>6</v>
      </c>
      <c r="AD583" s="92">
        <f t="shared" si="51"/>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9"/>
        <v>0.14000000000000001</v>
      </c>
      <c r="W584" s="92"/>
      <c r="X584" s="92"/>
      <c r="Y584" s="92"/>
      <c r="Z584" s="92"/>
      <c r="AA584" s="92"/>
      <c r="AB584" s="92"/>
      <c r="AC584" s="92">
        <f t="shared" si="50"/>
        <v>6</v>
      </c>
      <c r="AD584" s="92">
        <f t="shared" si="51"/>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9"/>
        <v>0.12</v>
      </c>
      <c r="W585" s="92"/>
      <c r="X585" s="92"/>
      <c r="Y585" s="92"/>
      <c r="Z585" s="92"/>
      <c r="AA585" s="92"/>
      <c r="AB585" s="92"/>
      <c r="AC585" s="92">
        <f t="shared" si="50"/>
        <v>6</v>
      </c>
      <c r="AD585" s="92">
        <f t="shared" si="51"/>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9"/>
        <v>0.12</v>
      </c>
      <c r="W586" s="92"/>
      <c r="X586" s="92"/>
      <c r="Y586" s="92"/>
      <c r="Z586" s="92"/>
      <c r="AA586" s="92"/>
      <c r="AB586" s="92"/>
      <c r="AC586" s="92">
        <f t="shared" si="50"/>
        <v>6</v>
      </c>
      <c r="AD586" s="92">
        <f t="shared" si="51"/>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9"/>
        <v>0</v>
      </c>
      <c r="W587" s="92"/>
      <c r="X587" s="92"/>
      <c r="Y587" s="92"/>
      <c r="Z587" s="92"/>
      <c r="AA587" s="92"/>
      <c r="AB587" s="92"/>
      <c r="AC587" s="92">
        <f t="shared" si="50"/>
        <v>7</v>
      </c>
      <c r="AD587" s="92">
        <f t="shared" si="51"/>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9"/>
        <v>0.05</v>
      </c>
      <c r="W588" s="92"/>
      <c r="X588" s="92"/>
      <c r="Y588" s="92"/>
      <c r="Z588" s="92"/>
      <c r="AA588" s="92"/>
      <c r="AB588" s="92"/>
      <c r="AC588" s="92">
        <f t="shared" si="50"/>
        <v>7</v>
      </c>
      <c r="AD588" s="92">
        <f t="shared" si="51"/>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9"/>
        <v>7.0000000000000007E-2</v>
      </c>
      <c r="W589" s="92"/>
      <c r="X589" s="92"/>
      <c r="Y589" s="92"/>
      <c r="Z589" s="92"/>
      <c r="AA589" s="92"/>
      <c r="AB589" s="92"/>
      <c r="AC589" s="92">
        <f t="shared" si="50"/>
        <v>7</v>
      </c>
      <c r="AD589" s="92">
        <f t="shared" si="51"/>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9"/>
        <v>0.1</v>
      </c>
      <c r="W590" s="92"/>
      <c r="X590" s="92"/>
      <c r="Y590" s="92"/>
      <c r="Z590" s="92"/>
      <c r="AA590" s="92"/>
      <c r="AB590" s="92"/>
      <c r="AC590" s="92">
        <f t="shared" si="50"/>
        <v>7</v>
      </c>
      <c r="AD590" s="92">
        <f t="shared" si="51"/>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9"/>
        <v>0.1</v>
      </c>
      <c r="W591" s="92"/>
      <c r="X591" s="92"/>
      <c r="Y591" s="92"/>
      <c r="Z591" s="92"/>
      <c r="AA591" s="92"/>
      <c r="AB591" s="92"/>
      <c r="AC591" s="92">
        <f t="shared" si="50"/>
        <v>7</v>
      </c>
      <c r="AD591" s="92">
        <f t="shared" si="51"/>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2">V582</f>
        <v>0.12</v>
      </c>
      <c r="W592" s="92"/>
      <c r="X592" s="92"/>
      <c r="Y592" s="92"/>
      <c r="Z592" s="92"/>
      <c r="AA592" s="92"/>
      <c r="AB592" s="92"/>
      <c r="AC592" s="92">
        <f t="shared" ref="AC592:AC616" si="53">AC582+1</f>
        <v>7</v>
      </c>
      <c r="AD592" s="92">
        <f t="shared" ref="AD592:AD616" si="54">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2"/>
        <v>0.14000000000000001</v>
      </c>
      <c r="W593" s="92"/>
      <c r="X593" s="92"/>
      <c r="Y593" s="92"/>
      <c r="Z593" s="92"/>
      <c r="AA593" s="92"/>
      <c r="AB593" s="92"/>
      <c r="AC593" s="92">
        <f t="shared" si="53"/>
        <v>7</v>
      </c>
      <c r="AD593" s="92">
        <f t="shared" si="54"/>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2"/>
        <v>0.14000000000000001</v>
      </c>
      <c r="W594" s="92"/>
      <c r="X594" s="92"/>
      <c r="Y594" s="92"/>
      <c r="Z594" s="92"/>
      <c r="AA594" s="92"/>
      <c r="AB594" s="92"/>
      <c r="AC594" s="92">
        <f t="shared" si="53"/>
        <v>7</v>
      </c>
      <c r="AD594" s="92">
        <f t="shared" si="54"/>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2"/>
        <v>0.12</v>
      </c>
      <c r="W595" s="92"/>
      <c r="X595" s="92"/>
      <c r="Y595" s="92"/>
      <c r="Z595" s="92"/>
      <c r="AA595" s="92"/>
      <c r="AB595" s="92"/>
      <c r="AC595" s="92">
        <f t="shared" si="53"/>
        <v>7</v>
      </c>
      <c r="AD595" s="92">
        <f t="shared" si="54"/>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2"/>
        <v>0.12</v>
      </c>
      <c r="W596" s="92"/>
      <c r="X596" s="92"/>
      <c r="Y596" s="92"/>
      <c r="Z596" s="92"/>
      <c r="AA596" s="92"/>
      <c r="AB596" s="92"/>
      <c r="AC596" s="92">
        <f t="shared" si="53"/>
        <v>7</v>
      </c>
      <c r="AD596" s="92">
        <f t="shared" si="54"/>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2"/>
        <v>0</v>
      </c>
      <c r="W597" s="92"/>
      <c r="X597" s="92"/>
      <c r="Y597" s="92"/>
      <c r="Z597" s="92"/>
      <c r="AA597" s="92"/>
      <c r="AB597" s="92"/>
      <c r="AC597" s="92">
        <f t="shared" si="53"/>
        <v>8</v>
      </c>
      <c r="AD597" s="92">
        <f t="shared" si="54"/>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2"/>
        <v>0.05</v>
      </c>
      <c r="W598" s="92"/>
      <c r="X598" s="92"/>
      <c r="Y598" s="92"/>
      <c r="Z598" s="92"/>
      <c r="AA598" s="92"/>
      <c r="AB598" s="92"/>
      <c r="AC598" s="92">
        <f t="shared" si="53"/>
        <v>8</v>
      </c>
      <c r="AD598" s="92">
        <f t="shared" si="54"/>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2"/>
        <v>7.0000000000000007E-2</v>
      </c>
      <c r="W599" s="92"/>
      <c r="X599" s="92"/>
      <c r="Y599" s="92"/>
      <c r="Z599" s="92"/>
      <c r="AA599" s="92"/>
      <c r="AB599" s="92"/>
      <c r="AC599" s="92">
        <f t="shared" si="53"/>
        <v>8</v>
      </c>
      <c r="AD599" s="92">
        <f t="shared" si="54"/>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2"/>
        <v>0.1</v>
      </c>
      <c r="W600" s="92"/>
      <c r="X600" s="92"/>
      <c r="Y600" s="92"/>
      <c r="Z600" s="92"/>
      <c r="AA600" s="92"/>
      <c r="AB600" s="92"/>
      <c r="AC600" s="92">
        <f t="shared" si="53"/>
        <v>8</v>
      </c>
      <c r="AD600" s="92">
        <f t="shared" si="54"/>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2"/>
        <v>0.1</v>
      </c>
      <c r="W601" s="92"/>
      <c r="X601" s="92"/>
      <c r="Y601" s="92"/>
      <c r="Z601" s="92"/>
      <c r="AA601" s="92"/>
      <c r="AB601" s="92"/>
      <c r="AC601" s="92">
        <f t="shared" si="53"/>
        <v>8</v>
      </c>
      <c r="AD601" s="92">
        <f t="shared" si="54"/>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2"/>
        <v>0.12</v>
      </c>
      <c r="W602" s="92"/>
      <c r="X602" s="92"/>
      <c r="Y602" s="92"/>
      <c r="Z602" s="92"/>
      <c r="AA602" s="92"/>
      <c r="AB602" s="92"/>
      <c r="AC602" s="92">
        <f t="shared" si="53"/>
        <v>8</v>
      </c>
      <c r="AD602" s="92">
        <f t="shared" si="54"/>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2"/>
        <v>0.14000000000000001</v>
      </c>
      <c r="W603" s="92"/>
      <c r="X603" s="92"/>
      <c r="Y603" s="92"/>
      <c r="Z603" s="92"/>
      <c r="AA603" s="92"/>
      <c r="AB603" s="92"/>
      <c r="AC603" s="92">
        <f t="shared" si="53"/>
        <v>8</v>
      </c>
      <c r="AD603" s="92">
        <f t="shared" si="54"/>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2"/>
        <v>0.14000000000000001</v>
      </c>
      <c r="W604" s="92"/>
      <c r="X604" s="92"/>
      <c r="Y604" s="92"/>
      <c r="Z604" s="92"/>
      <c r="AA604" s="92"/>
      <c r="AB604" s="92"/>
      <c r="AC604" s="92">
        <f t="shared" si="53"/>
        <v>8</v>
      </c>
      <c r="AD604" s="92">
        <f t="shared" si="54"/>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2"/>
        <v>0.12</v>
      </c>
      <c r="W605" s="92"/>
      <c r="X605" s="92"/>
      <c r="Y605" s="92"/>
      <c r="Z605" s="92"/>
      <c r="AA605" s="92"/>
      <c r="AB605" s="92"/>
      <c r="AC605" s="92">
        <f t="shared" si="53"/>
        <v>8</v>
      </c>
      <c r="AD605" s="92">
        <f t="shared" si="54"/>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2"/>
        <v>0.12</v>
      </c>
      <c r="W606" s="92"/>
      <c r="X606" s="92"/>
      <c r="Y606" s="92"/>
      <c r="Z606" s="92"/>
      <c r="AA606" s="92"/>
      <c r="AB606" s="92"/>
      <c r="AC606" s="92">
        <f t="shared" si="53"/>
        <v>8</v>
      </c>
      <c r="AD606" s="92">
        <f t="shared" si="54"/>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2"/>
        <v>0</v>
      </c>
      <c r="W607" s="92"/>
      <c r="X607" s="92"/>
      <c r="Y607" s="92"/>
      <c r="Z607" s="92"/>
      <c r="AA607" s="92"/>
      <c r="AB607" s="92"/>
      <c r="AC607" s="92">
        <f t="shared" si="53"/>
        <v>9</v>
      </c>
      <c r="AD607" s="92">
        <f t="shared" si="54"/>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2"/>
        <v>0.05</v>
      </c>
      <c r="W608" s="92"/>
      <c r="X608" s="92"/>
      <c r="Y608" s="92"/>
      <c r="Z608" s="92"/>
      <c r="AA608" s="92"/>
      <c r="AB608" s="92"/>
      <c r="AC608" s="92">
        <f t="shared" si="53"/>
        <v>9</v>
      </c>
      <c r="AD608" s="92">
        <f t="shared" si="54"/>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2"/>
        <v>7.0000000000000007E-2</v>
      </c>
      <c r="W609" s="92"/>
      <c r="X609" s="92"/>
      <c r="Y609" s="92"/>
      <c r="Z609" s="92"/>
      <c r="AA609" s="92"/>
      <c r="AB609" s="92"/>
      <c r="AC609" s="92">
        <f t="shared" si="53"/>
        <v>9</v>
      </c>
      <c r="AD609" s="92">
        <f t="shared" si="54"/>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2"/>
        <v>0.1</v>
      </c>
      <c r="W610" s="92"/>
      <c r="X610" s="92"/>
      <c r="Y610" s="92"/>
      <c r="Z610" s="92"/>
      <c r="AA610" s="92"/>
      <c r="AB610" s="92"/>
      <c r="AC610" s="92">
        <f t="shared" si="53"/>
        <v>9</v>
      </c>
      <c r="AD610" s="92">
        <f t="shared" si="54"/>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2"/>
        <v>0.1</v>
      </c>
      <c r="W611" s="92"/>
      <c r="X611" s="92"/>
      <c r="Y611" s="92"/>
      <c r="Z611" s="92"/>
      <c r="AA611" s="92"/>
      <c r="AB611" s="92"/>
      <c r="AC611" s="92">
        <f t="shared" si="53"/>
        <v>9</v>
      </c>
      <c r="AD611" s="92">
        <f t="shared" si="54"/>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2"/>
        <v>0.12</v>
      </c>
      <c r="W612" s="92"/>
      <c r="X612" s="92"/>
      <c r="Y612" s="92"/>
      <c r="Z612" s="92"/>
      <c r="AA612" s="92"/>
      <c r="AB612" s="92"/>
      <c r="AC612" s="92">
        <f t="shared" si="53"/>
        <v>9</v>
      </c>
      <c r="AD612" s="92">
        <f t="shared" si="54"/>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2"/>
        <v>0.14000000000000001</v>
      </c>
      <c r="W613" s="92"/>
      <c r="X613" s="92"/>
      <c r="Y613" s="92"/>
      <c r="Z613" s="92"/>
      <c r="AA613" s="92"/>
      <c r="AB613" s="92"/>
      <c r="AC613" s="92">
        <f t="shared" si="53"/>
        <v>9</v>
      </c>
      <c r="AD613" s="92">
        <f t="shared" si="54"/>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2"/>
        <v>0.14000000000000001</v>
      </c>
      <c r="W614" s="92"/>
      <c r="X614" s="92"/>
      <c r="Y614" s="92"/>
      <c r="Z614" s="92"/>
      <c r="AA614" s="92"/>
      <c r="AB614" s="92"/>
      <c r="AC614" s="92">
        <f t="shared" si="53"/>
        <v>9</v>
      </c>
      <c r="AD614" s="92">
        <f t="shared" si="54"/>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2"/>
        <v>0.12</v>
      </c>
      <c r="W615" s="92"/>
      <c r="X615" s="92"/>
      <c r="Y615" s="92"/>
      <c r="Z615" s="92"/>
      <c r="AA615" s="92"/>
      <c r="AB615" s="92"/>
      <c r="AC615" s="92">
        <f t="shared" si="53"/>
        <v>9</v>
      </c>
      <c r="AD615" s="92">
        <f t="shared" si="54"/>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2"/>
        <v>0.12</v>
      </c>
      <c r="W616" s="92"/>
      <c r="X616" s="92"/>
      <c r="Y616" s="92"/>
      <c r="Z616" s="92"/>
      <c r="AA616" s="92"/>
      <c r="AB616" s="92"/>
      <c r="AC616" s="92">
        <f t="shared" si="53"/>
        <v>9</v>
      </c>
      <c r="AD616" s="92">
        <f t="shared" si="54"/>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5">K$145</f>
        <v>z0</v>
      </c>
      <c r="O630" s="23" t="str">
        <f t="shared" si="55"/>
        <v>z1</v>
      </c>
      <c r="P630" s="23" t="str">
        <f t="shared" si="55"/>
        <v>z2</v>
      </c>
      <c r="Q630" s="23" t="str">
        <f t="shared" si="55"/>
        <v>z3</v>
      </c>
      <c r="R630" s="23" t="str">
        <f t="shared" si="55"/>
        <v>z4</v>
      </c>
      <c r="S630" s="23" t="str">
        <f t="shared" si="55"/>
        <v>z5</v>
      </c>
      <c r="T630" s="23" t="str">
        <f t="shared" si="55"/>
        <v>z6</v>
      </c>
      <c r="U630" s="23" t="str">
        <f t="shared" si="55"/>
        <v>z7</v>
      </c>
      <c r="V630" s="23" t="str">
        <f t="shared" si="55"/>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0.49</v>
      </c>
      <c r="K653" s="113">
        <v>0.1</v>
      </c>
      <c r="L653" s="98">
        <v>150</v>
      </c>
      <c r="M653" s="86"/>
      <c r="N653" s="565">
        <f t="shared" ref="N653:N716" si="56">$J653+$K653/2</f>
        <v>0.54</v>
      </c>
      <c r="P653" s="565">
        <f t="shared" ref="P653:P716" si="57">$J653-$K653/2</f>
        <v>0.44</v>
      </c>
      <c r="S653" s="566">
        <f t="shared" ref="S653:S716" si="58">MAX($J517:$R517)+$T517</f>
        <v>0.63</v>
      </c>
      <c r="T653" s="566">
        <f t="shared" ref="T653:T684" si="59">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6"/>
        <v>0.72000000000000008</v>
      </c>
      <c r="P654" s="565">
        <f t="shared" si="57"/>
        <v>0.62</v>
      </c>
      <c r="S654" s="566">
        <f t="shared" si="58"/>
        <v>0.70000000000000007</v>
      </c>
      <c r="T654" s="566">
        <f t="shared" si="59"/>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6"/>
        <v>0.72000000000000008</v>
      </c>
      <c r="P655" s="565">
        <f t="shared" si="57"/>
        <v>0.62</v>
      </c>
      <c r="S655" s="566">
        <f t="shared" si="58"/>
        <v>0.70000000000000007</v>
      </c>
      <c r="T655" s="566">
        <f t="shared" si="59"/>
        <v>0.63000000000000012</v>
      </c>
      <c r="V655" s="97">
        <v>0.06</v>
      </c>
      <c r="AC655" s="87">
        <f t="shared" ref="AC655:AC662" si="60">AC654</f>
        <v>0</v>
      </c>
      <c r="AD655" s="87">
        <f t="shared" ref="AD655:AD662" si="61">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6"/>
        <v>0.72000000000000008</v>
      </c>
      <c r="P656" s="565">
        <f t="shared" si="57"/>
        <v>0.62</v>
      </c>
      <c r="S656" s="566">
        <f t="shared" si="58"/>
        <v>0.70000000000000007</v>
      </c>
      <c r="T656" s="566">
        <f t="shared" si="59"/>
        <v>0.60000000000000009</v>
      </c>
      <c r="V656" s="97">
        <v>0.06</v>
      </c>
      <c r="AC656" s="87">
        <f t="shared" si="60"/>
        <v>0</v>
      </c>
      <c r="AD656" s="87">
        <f t="shared" si="61"/>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7"/>
        <v>0.59</v>
      </c>
      <c r="S657" s="566">
        <f t="shared" si="58"/>
        <v>0.68</v>
      </c>
      <c r="T657" s="566">
        <f t="shared" si="59"/>
        <v>0.58000000000000007</v>
      </c>
      <c r="V657" s="97">
        <v>0.06</v>
      </c>
      <c r="AC657" s="87">
        <f t="shared" si="60"/>
        <v>0</v>
      </c>
      <c r="AD657" s="87">
        <f t="shared" si="61"/>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7"/>
        <v>0.53</v>
      </c>
      <c r="S658" s="566">
        <f t="shared" si="58"/>
        <v>0.65</v>
      </c>
      <c r="T658" s="566">
        <f t="shared" si="59"/>
        <v>0.53</v>
      </c>
      <c r="V658" s="97">
        <v>0.06</v>
      </c>
      <c r="AC658" s="87">
        <f t="shared" si="60"/>
        <v>0</v>
      </c>
      <c r="AD658" s="87">
        <f t="shared" si="61"/>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6"/>
        <v>0.62000000000000011</v>
      </c>
      <c r="P659" s="565">
        <f t="shared" si="57"/>
        <v>0.48000000000000004</v>
      </c>
      <c r="S659" s="566">
        <f t="shared" si="58"/>
        <v>0.62</v>
      </c>
      <c r="T659" s="566">
        <f t="shared" si="59"/>
        <v>0.48</v>
      </c>
      <c r="V659" s="97">
        <v>0.06</v>
      </c>
      <c r="AC659" s="87">
        <f t="shared" si="60"/>
        <v>0</v>
      </c>
      <c r="AD659" s="87">
        <f t="shared" si="61"/>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6"/>
        <v>0.60000000000000009</v>
      </c>
      <c r="P660" s="565">
        <f t="shared" si="57"/>
        <v>0.46</v>
      </c>
      <c r="S660" s="566">
        <f t="shared" si="58"/>
        <v>0.6</v>
      </c>
      <c r="T660" s="566">
        <f t="shared" si="59"/>
        <v>0.45999999999999996</v>
      </c>
      <c r="V660" s="97">
        <v>0.06</v>
      </c>
      <c r="AC660" s="87">
        <f t="shared" si="60"/>
        <v>0</v>
      </c>
      <c r="AD660" s="87">
        <f t="shared" si="61"/>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6"/>
        <v>0.60000000000000009</v>
      </c>
      <c r="P661" s="565">
        <f t="shared" si="57"/>
        <v>0.46</v>
      </c>
      <c r="S661" s="566">
        <f t="shared" si="58"/>
        <v>0.6</v>
      </c>
      <c r="T661" s="566">
        <f t="shared" si="59"/>
        <v>0.48</v>
      </c>
      <c r="V661" s="97">
        <v>0.06</v>
      </c>
      <c r="AC661" s="87">
        <f t="shared" si="60"/>
        <v>0</v>
      </c>
      <c r="AD661" s="87">
        <f t="shared" si="61"/>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6"/>
        <v>0.60000000000000009</v>
      </c>
      <c r="P662" s="565">
        <f t="shared" si="57"/>
        <v>0.46</v>
      </c>
      <c r="S662" s="566">
        <f t="shared" si="58"/>
        <v>0.6</v>
      </c>
      <c r="T662" s="566">
        <f t="shared" si="59"/>
        <v>0.48</v>
      </c>
      <c r="V662" s="131">
        <v>0.06</v>
      </c>
      <c r="AC662" s="87">
        <f t="shared" si="60"/>
        <v>0</v>
      </c>
      <c r="AD662" s="87">
        <f t="shared" si="61"/>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2">K653</f>
        <v>0.1</v>
      </c>
      <c r="L663" s="98">
        <f t="shared" si="62"/>
        <v>150</v>
      </c>
      <c r="M663" s="86"/>
      <c r="N663" s="247">
        <f t="shared" si="56"/>
        <v>0.54</v>
      </c>
      <c r="P663" s="247">
        <f t="shared" si="57"/>
        <v>0.44</v>
      </c>
      <c r="S663" s="566">
        <f t="shared" si="58"/>
        <v>0.68</v>
      </c>
      <c r="T663" s="566">
        <f t="shared" si="59"/>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3">J654</f>
        <v>0.67</v>
      </c>
      <c r="K664" s="113">
        <f t="shared" si="63"/>
        <v>0.1</v>
      </c>
      <c r="L664" s="98">
        <f t="shared" si="63"/>
        <v>100</v>
      </c>
      <c r="M664" s="86"/>
      <c r="N664" s="247">
        <f t="shared" si="56"/>
        <v>0.72000000000000008</v>
      </c>
      <c r="P664" s="247">
        <f t="shared" si="57"/>
        <v>0.62</v>
      </c>
      <c r="S664" s="566">
        <f t="shared" si="58"/>
        <v>0.68</v>
      </c>
      <c r="T664" s="566">
        <f t="shared" si="59"/>
        <v>0.63</v>
      </c>
      <c r="AC664" s="87">
        <f t="shared" ref="AC664:AC727" si="64">AC654+1</f>
        <v>1</v>
      </c>
      <c r="AD664" s="87">
        <f t="shared" ref="AD664:AD727" si="65">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3"/>
        <v>0.67</v>
      </c>
      <c r="K665" s="113">
        <f t="shared" si="63"/>
        <v>0.1</v>
      </c>
      <c r="L665" s="98">
        <f t="shared" si="63"/>
        <v>200</v>
      </c>
      <c r="M665" s="86"/>
      <c r="N665" s="247">
        <f t="shared" si="56"/>
        <v>0.72000000000000008</v>
      </c>
      <c r="P665" s="247">
        <f t="shared" si="57"/>
        <v>0.62</v>
      </c>
      <c r="S665" s="566">
        <f t="shared" si="58"/>
        <v>0.68</v>
      </c>
      <c r="T665" s="566">
        <f t="shared" si="59"/>
        <v>0.6100000000000001</v>
      </c>
      <c r="AC665" s="87">
        <f t="shared" si="64"/>
        <v>1</v>
      </c>
      <c r="AD665" s="87">
        <f t="shared" si="65"/>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3"/>
        <v>0.67</v>
      </c>
      <c r="K666" s="113">
        <f t="shared" si="63"/>
        <v>0.1</v>
      </c>
      <c r="L666" s="98">
        <f t="shared" si="63"/>
        <v>300</v>
      </c>
      <c r="M666" s="86"/>
      <c r="N666" s="247">
        <f t="shared" si="56"/>
        <v>0.72000000000000008</v>
      </c>
      <c r="P666" s="247">
        <f t="shared" si="57"/>
        <v>0.62</v>
      </c>
      <c r="S666" s="566">
        <f t="shared" si="58"/>
        <v>0.70000000000000007</v>
      </c>
      <c r="T666" s="566">
        <f t="shared" si="59"/>
        <v>0.58000000000000007</v>
      </c>
      <c r="AC666" s="87">
        <f t="shared" si="64"/>
        <v>1</v>
      </c>
      <c r="AD666" s="87">
        <f t="shared" si="65"/>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3"/>
        <v>0.64</v>
      </c>
      <c r="K667" s="113">
        <f t="shared" si="63"/>
        <v>0.1</v>
      </c>
      <c r="L667" s="98">
        <f t="shared" si="63"/>
        <v>1000</v>
      </c>
      <c r="M667" s="86"/>
      <c r="N667" s="247">
        <f t="shared" si="56"/>
        <v>0.69000000000000006</v>
      </c>
      <c r="P667" s="247">
        <f t="shared" si="57"/>
        <v>0.59</v>
      </c>
      <c r="S667" s="566">
        <f t="shared" si="58"/>
        <v>0.73</v>
      </c>
      <c r="T667" s="566">
        <f t="shared" si="59"/>
        <v>0.6</v>
      </c>
      <c r="AC667" s="87">
        <f t="shared" si="64"/>
        <v>1</v>
      </c>
      <c r="AD667" s="87">
        <f t="shared" si="65"/>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6">K667</f>
        <v>0.1</v>
      </c>
      <c r="L668" s="98">
        <f t="shared" si="66"/>
        <v>1000</v>
      </c>
      <c r="M668" s="86"/>
      <c r="N668" s="247">
        <f t="shared" si="56"/>
        <v>0.69000000000000006</v>
      </c>
      <c r="P668" s="247">
        <f t="shared" si="57"/>
        <v>0.59</v>
      </c>
      <c r="S668" s="566">
        <f t="shared" si="58"/>
        <v>0.73</v>
      </c>
      <c r="T668" s="566">
        <f t="shared" si="59"/>
        <v>0.57999999999999996</v>
      </c>
      <c r="AC668" s="87">
        <f t="shared" si="64"/>
        <v>1</v>
      </c>
      <c r="AD668" s="87">
        <f t="shared" si="65"/>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7">AVERAGE(K658:K659)</f>
        <v>0.13</v>
      </c>
      <c r="L669" s="98">
        <f t="shared" si="67"/>
        <v>1000</v>
      </c>
      <c r="M669" s="86"/>
      <c r="N669" s="247">
        <f t="shared" si="56"/>
        <v>0.63500000000000001</v>
      </c>
      <c r="P669" s="247">
        <f t="shared" si="57"/>
        <v>0.50500000000000012</v>
      </c>
      <c r="S669" s="566">
        <f t="shared" si="58"/>
        <v>0.55999999999999994</v>
      </c>
      <c r="T669" s="566">
        <f t="shared" si="59"/>
        <v>0.41999999999999993</v>
      </c>
      <c r="AC669" s="87">
        <f t="shared" si="64"/>
        <v>1</v>
      </c>
      <c r="AD669" s="87">
        <f t="shared" si="65"/>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8">J660</f>
        <v>0.53</v>
      </c>
      <c r="K670" s="113">
        <f t="shared" si="68"/>
        <v>0.14000000000000001</v>
      </c>
      <c r="L670" s="98">
        <f t="shared" si="68"/>
        <v>1000</v>
      </c>
      <c r="M670" s="86"/>
      <c r="N670" s="247">
        <f t="shared" si="56"/>
        <v>0.60000000000000009</v>
      </c>
      <c r="P670" s="247">
        <f t="shared" si="57"/>
        <v>0.46</v>
      </c>
      <c r="S670" s="566">
        <f t="shared" si="58"/>
        <v>0.54999999999999993</v>
      </c>
      <c r="T670" s="566">
        <f t="shared" si="59"/>
        <v>0.40999999999999992</v>
      </c>
      <c r="AC670" s="87">
        <f t="shared" si="64"/>
        <v>1</v>
      </c>
      <c r="AD670" s="87">
        <f t="shared" si="65"/>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8"/>
        <v>0.53</v>
      </c>
      <c r="K671" s="113">
        <f t="shared" si="68"/>
        <v>0.14000000000000001</v>
      </c>
      <c r="L671" s="98">
        <f t="shared" si="68"/>
        <v>1000</v>
      </c>
      <c r="M671" s="86"/>
      <c r="N671" s="247">
        <f t="shared" si="56"/>
        <v>0.60000000000000009</v>
      </c>
      <c r="P671" s="247">
        <f t="shared" si="57"/>
        <v>0.46</v>
      </c>
      <c r="S671" s="566">
        <f t="shared" si="58"/>
        <v>0.53</v>
      </c>
      <c r="T671" s="566">
        <f t="shared" si="59"/>
        <v>0.41000000000000003</v>
      </c>
      <c r="AC671" s="87">
        <f t="shared" si="64"/>
        <v>1</v>
      </c>
      <c r="AD671" s="87">
        <f t="shared" si="65"/>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8"/>
        <v>0.53</v>
      </c>
      <c r="K672" s="113">
        <f t="shared" si="68"/>
        <v>0.14000000000000001</v>
      </c>
      <c r="L672" s="98">
        <f t="shared" si="68"/>
        <v>1000</v>
      </c>
      <c r="M672" s="86"/>
      <c r="N672" s="247">
        <f t="shared" si="56"/>
        <v>0.60000000000000009</v>
      </c>
      <c r="P672" s="247">
        <f t="shared" si="57"/>
        <v>0.46</v>
      </c>
      <c r="S672" s="566">
        <f t="shared" si="58"/>
        <v>0.5</v>
      </c>
      <c r="T672" s="566">
        <f t="shared" si="59"/>
        <v>0.38</v>
      </c>
      <c r="AC672" s="87">
        <f t="shared" si="64"/>
        <v>1</v>
      </c>
      <c r="AD672" s="87">
        <f t="shared" si="65"/>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0.49</v>
      </c>
      <c r="K673" s="113">
        <f t="shared" si="68"/>
        <v>0.1</v>
      </c>
      <c r="L673" s="98">
        <f t="shared" si="68"/>
        <v>150</v>
      </c>
      <c r="M673" s="86"/>
      <c r="N673" s="247">
        <f t="shared" si="56"/>
        <v>0.54</v>
      </c>
      <c r="P673" s="247">
        <f t="shared" si="57"/>
        <v>0.44</v>
      </c>
      <c r="S673" s="566">
        <f t="shared" si="58"/>
        <v>0.68</v>
      </c>
      <c r="T673" s="566">
        <f t="shared" si="59"/>
        <v>0.68</v>
      </c>
      <c r="AC673" s="87">
        <f t="shared" si="64"/>
        <v>2</v>
      </c>
      <c r="AD673" s="87">
        <f t="shared" si="65"/>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9">J664</f>
        <v>0.67</v>
      </c>
      <c r="K674" s="113">
        <f t="shared" si="69"/>
        <v>0.1</v>
      </c>
      <c r="L674" s="98">
        <f t="shared" si="69"/>
        <v>100</v>
      </c>
      <c r="M674" s="86"/>
      <c r="N674" s="247">
        <f t="shared" si="56"/>
        <v>0.72000000000000008</v>
      </c>
      <c r="P674" s="247">
        <f t="shared" si="57"/>
        <v>0.62</v>
      </c>
      <c r="S674" s="566">
        <f t="shared" si="58"/>
        <v>0.68</v>
      </c>
      <c r="T674" s="566">
        <f t="shared" si="59"/>
        <v>0.63</v>
      </c>
      <c r="AC674" s="87">
        <f t="shared" si="64"/>
        <v>2</v>
      </c>
      <c r="AD674" s="87">
        <f t="shared" si="65"/>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9"/>
        <v>0.67</v>
      </c>
      <c r="K675" s="113">
        <f t="shared" si="69"/>
        <v>0.1</v>
      </c>
      <c r="L675" s="98">
        <f t="shared" si="69"/>
        <v>200</v>
      </c>
      <c r="M675" s="86"/>
      <c r="N675" s="247">
        <f t="shared" si="56"/>
        <v>0.72000000000000008</v>
      </c>
      <c r="P675" s="247">
        <f t="shared" si="57"/>
        <v>0.62</v>
      </c>
      <c r="S675" s="566">
        <f t="shared" si="58"/>
        <v>0.68</v>
      </c>
      <c r="T675" s="566">
        <f t="shared" si="59"/>
        <v>0.6100000000000001</v>
      </c>
      <c r="AC675" s="87">
        <f t="shared" si="64"/>
        <v>2</v>
      </c>
      <c r="AD675" s="87">
        <f t="shared" si="65"/>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9"/>
        <v>0.67</v>
      </c>
      <c r="K676" s="113">
        <f t="shared" si="69"/>
        <v>0.1</v>
      </c>
      <c r="L676" s="98">
        <f t="shared" si="69"/>
        <v>300</v>
      </c>
      <c r="M676" s="86"/>
      <c r="N676" s="247">
        <f t="shared" si="56"/>
        <v>0.72000000000000008</v>
      </c>
      <c r="P676" s="247">
        <f t="shared" si="57"/>
        <v>0.62</v>
      </c>
      <c r="S676" s="566">
        <f t="shared" si="58"/>
        <v>0.70000000000000007</v>
      </c>
      <c r="T676" s="566">
        <f t="shared" si="59"/>
        <v>0.58000000000000007</v>
      </c>
      <c r="AC676" s="87">
        <f t="shared" si="64"/>
        <v>2</v>
      </c>
      <c r="AD676" s="87">
        <f t="shared" si="65"/>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9"/>
        <v>0.64</v>
      </c>
      <c r="K677" s="113">
        <f t="shared" si="69"/>
        <v>0.1</v>
      </c>
      <c r="L677" s="98">
        <f t="shared" si="69"/>
        <v>1000</v>
      </c>
      <c r="M677" s="86"/>
      <c r="N677" s="247">
        <f t="shared" si="56"/>
        <v>0.69000000000000006</v>
      </c>
      <c r="P677" s="247">
        <f t="shared" si="57"/>
        <v>0.59</v>
      </c>
      <c r="S677" s="566">
        <f t="shared" si="58"/>
        <v>0.74</v>
      </c>
      <c r="T677" s="566">
        <f t="shared" si="59"/>
        <v>0.61</v>
      </c>
      <c r="AC677" s="87">
        <f t="shared" si="64"/>
        <v>2</v>
      </c>
      <c r="AD677" s="87">
        <f t="shared" si="65"/>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70">K677</f>
        <v>0.1</v>
      </c>
      <c r="L678" s="98">
        <f t="shared" si="70"/>
        <v>1000</v>
      </c>
      <c r="M678" s="86"/>
      <c r="N678" s="247">
        <f t="shared" si="56"/>
        <v>0.69000000000000006</v>
      </c>
      <c r="P678" s="247">
        <f t="shared" si="57"/>
        <v>0.59</v>
      </c>
      <c r="S678" s="566">
        <f t="shared" si="58"/>
        <v>0.74</v>
      </c>
      <c r="T678" s="566">
        <f t="shared" si="59"/>
        <v>0.59</v>
      </c>
      <c r="AC678" s="87">
        <f t="shared" si="64"/>
        <v>2</v>
      </c>
      <c r="AD678" s="87">
        <f t="shared" si="65"/>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71">AVERAGE(K668:K669)</f>
        <v>0.115</v>
      </c>
      <c r="L679" s="98">
        <f t="shared" si="71"/>
        <v>1000</v>
      </c>
      <c r="M679" s="86"/>
      <c r="N679" s="247">
        <f t="shared" si="56"/>
        <v>0.66249999999999998</v>
      </c>
      <c r="P679" s="247">
        <f t="shared" si="57"/>
        <v>0.54749999999999999</v>
      </c>
      <c r="S679" s="566">
        <f t="shared" si="58"/>
        <v>0.55999999999999994</v>
      </c>
      <c r="T679" s="566">
        <f t="shared" si="59"/>
        <v>0.41999999999999993</v>
      </c>
      <c r="AC679" s="87">
        <f t="shared" si="64"/>
        <v>2</v>
      </c>
      <c r="AD679" s="87">
        <f t="shared" si="65"/>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2">J670</f>
        <v>0.53</v>
      </c>
      <c r="K680" s="113">
        <f t="shared" si="72"/>
        <v>0.14000000000000001</v>
      </c>
      <c r="L680" s="98">
        <f t="shared" si="72"/>
        <v>1000</v>
      </c>
      <c r="M680" s="86"/>
      <c r="N680" s="247">
        <f t="shared" si="56"/>
        <v>0.60000000000000009</v>
      </c>
      <c r="P680" s="247">
        <f t="shared" si="57"/>
        <v>0.46</v>
      </c>
      <c r="S680" s="566">
        <f t="shared" si="58"/>
        <v>0.54999999999999993</v>
      </c>
      <c r="T680" s="566">
        <f t="shared" si="59"/>
        <v>0.40999999999999992</v>
      </c>
      <c r="AC680" s="87">
        <f t="shared" si="64"/>
        <v>2</v>
      </c>
      <c r="AD680" s="87">
        <f t="shared" si="65"/>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2"/>
        <v>0.53</v>
      </c>
      <c r="K681" s="113">
        <f t="shared" si="72"/>
        <v>0.14000000000000001</v>
      </c>
      <c r="L681" s="98">
        <f t="shared" si="72"/>
        <v>1000</v>
      </c>
      <c r="M681" s="86"/>
      <c r="N681" s="247">
        <f t="shared" si="56"/>
        <v>0.60000000000000009</v>
      </c>
      <c r="P681" s="247">
        <f t="shared" si="57"/>
        <v>0.46</v>
      </c>
      <c r="S681" s="566">
        <f t="shared" si="58"/>
        <v>0.53</v>
      </c>
      <c r="T681" s="566">
        <f t="shared" si="59"/>
        <v>0.41000000000000003</v>
      </c>
      <c r="AC681" s="87">
        <f t="shared" si="64"/>
        <v>2</v>
      </c>
      <c r="AD681" s="87">
        <f t="shared" si="65"/>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2"/>
        <v>0.53</v>
      </c>
      <c r="K682" s="113">
        <f t="shared" si="72"/>
        <v>0.14000000000000001</v>
      </c>
      <c r="L682" s="98">
        <f t="shared" si="72"/>
        <v>1000</v>
      </c>
      <c r="M682" s="86"/>
      <c r="N682" s="247">
        <f t="shared" si="56"/>
        <v>0.60000000000000009</v>
      </c>
      <c r="P682" s="247">
        <f t="shared" si="57"/>
        <v>0.46</v>
      </c>
      <c r="S682" s="566">
        <f t="shared" si="58"/>
        <v>0.5</v>
      </c>
      <c r="T682" s="566">
        <f t="shared" si="59"/>
        <v>0.38</v>
      </c>
      <c r="AC682" s="87">
        <f t="shared" si="64"/>
        <v>2</v>
      </c>
      <c r="AD682" s="87">
        <f t="shared" si="65"/>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0.49</v>
      </c>
      <c r="K683" s="113">
        <f t="shared" si="72"/>
        <v>0.1</v>
      </c>
      <c r="L683" s="98">
        <f t="shared" si="72"/>
        <v>150</v>
      </c>
      <c r="M683" s="86"/>
      <c r="N683" s="247">
        <f t="shared" si="56"/>
        <v>0.54</v>
      </c>
      <c r="P683" s="247">
        <f t="shared" si="57"/>
        <v>0.44</v>
      </c>
      <c r="S683" s="566">
        <f t="shared" si="58"/>
        <v>0.68</v>
      </c>
      <c r="T683" s="566">
        <f t="shared" si="59"/>
        <v>0.68</v>
      </c>
      <c r="AC683" s="87">
        <f t="shared" si="64"/>
        <v>3</v>
      </c>
      <c r="AD683" s="87">
        <f t="shared" si="65"/>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3">J674</f>
        <v>0.67</v>
      </c>
      <c r="K684" s="113">
        <f t="shared" si="73"/>
        <v>0.1</v>
      </c>
      <c r="L684" s="98">
        <f t="shared" si="73"/>
        <v>100</v>
      </c>
      <c r="M684" s="86"/>
      <c r="N684" s="247">
        <f t="shared" si="56"/>
        <v>0.72000000000000008</v>
      </c>
      <c r="P684" s="247">
        <f t="shared" si="57"/>
        <v>0.62</v>
      </c>
      <c r="S684" s="566">
        <f t="shared" si="58"/>
        <v>0.68</v>
      </c>
      <c r="T684" s="566">
        <f t="shared" si="59"/>
        <v>0.63</v>
      </c>
      <c r="AC684" s="87">
        <f t="shared" si="64"/>
        <v>3</v>
      </c>
      <c r="AD684" s="87">
        <f t="shared" si="65"/>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3"/>
        <v>0.67</v>
      </c>
      <c r="K685" s="113">
        <f t="shared" si="73"/>
        <v>0.1</v>
      </c>
      <c r="L685" s="98">
        <f t="shared" si="73"/>
        <v>200</v>
      </c>
      <c r="M685" s="86"/>
      <c r="N685" s="247">
        <f t="shared" si="56"/>
        <v>0.72000000000000008</v>
      </c>
      <c r="P685" s="247">
        <f t="shared" si="57"/>
        <v>0.62</v>
      </c>
      <c r="S685" s="566">
        <f t="shared" si="58"/>
        <v>0.68</v>
      </c>
      <c r="T685" s="566">
        <f t="shared" ref="T685:T716" si="74">MIN($J549:$R549)+$T549-INDEX(DigSpread,$AD685+1,1)</f>
        <v>0.6100000000000001</v>
      </c>
      <c r="AC685" s="87">
        <f t="shared" si="64"/>
        <v>3</v>
      </c>
      <c r="AD685" s="87">
        <f t="shared" si="65"/>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3"/>
        <v>0.67</v>
      </c>
      <c r="K686" s="113">
        <f t="shared" si="73"/>
        <v>0.1</v>
      </c>
      <c r="L686" s="98">
        <f t="shared" si="73"/>
        <v>300</v>
      </c>
      <c r="M686" s="86"/>
      <c r="N686" s="247">
        <f t="shared" si="56"/>
        <v>0.72000000000000008</v>
      </c>
      <c r="P686" s="247">
        <f t="shared" si="57"/>
        <v>0.62</v>
      </c>
      <c r="S686" s="566">
        <f t="shared" si="58"/>
        <v>0.70000000000000007</v>
      </c>
      <c r="T686" s="566">
        <f t="shared" si="74"/>
        <v>0.58000000000000007</v>
      </c>
      <c r="AC686" s="87">
        <f t="shared" si="64"/>
        <v>3</v>
      </c>
      <c r="AD686" s="87">
        <f t="shared" si="65"/>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3"/>
        <v>0.64</v>
      </c>
      <c r="K687" s="113">
        <f t="shared" si="73"/>
        <v>0.1</v>
      </c>
      <c r="L687" s="98">
        <f t="shared" si="73"/>
        <v>1000</v>
      </c>
      <c r="M687" s="86"/>
      <c r="N687" s="247">
        <f t="shared" si="56"/>
        <v>0.69000000000000006</v>
      </c>
      <c r="P687" s="247">
        <f t="shared" si="57"/>
        <v>0.59</v>
      </c>
      <c r="S687" s="566">
        <f t="shared" si="58"/>
        <v>0.72</v>
      </c>
      <c r="T687" s="566">
        <f t="shared" si="74"/>
        <v>0.59</v>
      </c>
      <c r="AC687" s="87">
        <f t="shared" si="64"/>
        <v>3</v>
      </c>
      <c r="AD687" s="87">
        <f t="shared" si="65"/>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5">K687</f>
        <v>0.1</v>
      </c>
      <c r="L688" s="98">
        <f t="shared" si="75"/>
        <v>1000</v>
      </c>
      <c r="M688" s="86"/>
      <c r="N688" s="247">
        <f t="shared" si="56"/>
        <v>0.69000000000000006</v>
      </c>
      <c r="P688" s="247">
        <f t="shared" si="57"/>
        <v>0.59</v>
      </c>
      <c r="S688" s="566">
        <f t="shared" si="58"/>
        <v>0.72</v>
      </c>
      <c r="T688" s="566">
        <f t="shared" si="74"/>
        <v>0.56999999999999995</v>
      </c>
      <c r="AC688" s="87">
        <f t="shared" si="64"/>
        <v>3</v>
      </c>
      <c r="AD688" s="87">
        <f t="shared" si="65"/>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6">AVERAGE(K678:K679)</f>
        <v>0.10750000000000001</v>
      </c>
      <c r="L689" s="98">
        <f t="shared" si="76"/>
        <v>1000</v>
      </c>
      <c r="M689" s="86"/>
      <c r="N689" s="247">
        <f t="shared" si="56"/>
        <v>0.67625000000000002</v>
      </c>
      <c r="P689" s="247">
        <f t="shared" si="57"/>
        <v>0.56875000000000009</v>
      </c>
      <c r="S689" s="566">
        <f t="shared" si="58"/>
        <v>0.55999999999999994</v>
      </c>
      <c r="T689" s="566">
        <f t="shared" si="74"/>
        <v>0.41999999999999993</v>
      </c>
      <c r="AC689" s="87">
        <f t="shared" si="64"/>
        <v>3</v>
      </c>
      <c r="AD689" s="87">
        <f t="shared" si="65"/>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7">J680</f>
        <v>0.53</v>
      </c>
      <c r="K690" s="113">
        <f t="shared" si="77"/>
        <v>0.14000000000000001</v>
      </c>
      <c r="L690" s="98">
        <f t="shared" si="77"/>
        <v>1000</v>
      </c>
      <c r="M690" s="86"/>
      <c r="N690" s="247">
        <f t="shared" si="56"/>
        <v>0.60000000000000009</v>
      </c>
      <c r="P690" s="247">
        <f t="shared" si="57"/>
        <v>0.46</v>
      </c>
      <c r="S690" s="566">
        <f t="shared" si="58"/>
        <v>0.54999999999999993</v>
      </c>
      <c r="T690" s="566">
        <f t="shared" si="74"/>
        <v>0.40999999999999992</v>
      </c>
      <c r="AC690" s="87">
        <f t="shared" si="64"/>
        <v>3</v>
      </c>
      <c r="AD690" s="87">
        <f t="shared" si="65"/>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7"/>
        <v>0.53</v>
      </c>
      <c r="K691" s="113">
        <f t="shared" si="77"/>
        <v>0.14000000000000001</v>
      </c>
      <c r="L691" s="98">
        <f t="shared" si="77"/>
        <v>1000</v>
      </c>
      <c r="M691" s="86"/>
      <c r="N691" s="247">
        <f t="shared" si="56"/>
        <v>0.60000000000000009</v>
      </c>
      <c r="P691" s="247">
        <f t="shared" si="57"/>
        <v>0.46</v>
      </c>
      <c r="S691" s="566">
        <f t="shared" si="58"/>
        <v>0.53</v>
      </c>
      <c r="T691" s="566">
        <f t="shared" si="74"/>
        <v>0.41000000000000003</v>
      </c>
      <c r="AC691" s="87">
        <f t="shared" si="64"/>
        <v>3</v>
      </c>
      <c r="AD691" s="87">
        <f t="shared" si="65"/>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7"/>
        <v>0.53</v>
      </c>
      <c r="K692" s="113">
        <f t="shared" si="77"/>
        <v>0.14000000000000001</v>
      </c>
      <c r="L692" s="98">
        <f t="shared" si="77"/>
        <v>1000</v>
      </c>
      <c r="M692" s="86"/>
      <c r="N692" s="247">
        <f t="shared" si="56"/>
        <v>0.60000000000000009</v>
      </c>
      <c r="P692" s="247">
        <f t="shared" si="57"/>
        <v>0.46</v>
      </c>
      <c r="S692" s="566">
        <f t="shared" si="58"/>
        <v>0.5</v>
      </c>
      <c r="T692" s="566">
        <f t="shared" si="74"/>
        <v>0.38</v>
      </c>
      <c r="AC692" s="87">
        <f t="shared" si="64"/>
        <v>3</v>
      </c>
      <c r="AD692" s="87">
        <f t="shared" si="65"/>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0.49</v>
      </c>
      <c r="K693" s="113">
        <f t="shared" si="77"/>
        <v>0.1</v>
      </c>
      <c r="L693" s="98">
        <f t="shared" si="77"/>
        <v>150</v>
      </c>
      <c r="M693" s="86"/>
      <c r="N693" s="247">
        <f t="shared" si="56"/>
        <v>0.54</v>
      </c>
      <c r="P693" s="247">
        <f t="shared" si="57"/>
        <v>0.44</v>
      </c>
      <c r="S693" s="566">
        <f t="shared" si="58"/>
        <v>0.68</v>
      </c>
      <c r="T693" s="566">
        <f t="shared" si="74"/>
        <v>0.68</v>
      </c>
      <c r="AC693" s="87">
        <f t="shared" si="64"/>
        <v>4</v>
      </c>
      <c r="AD693" s="87">
        <f t="shared" si="65"/>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8">J684</f>
        <v>0.67</v>
      </c>
      <c r="K694" s="113">
        <f t="shared" si="78"/>
        <v>0.1</v>
      </c>
      <c r="L694" s="98">
        <f t="shared" si="78"/>
        <v>100</v>
      </c>
      <c r="M694" s="86"/>
      <c r="N694" s="247">
        <f t="shared" si="56"/>
        <v>0.72000000000000008</v>
      </c>
      <c r="P694" s="247">
        <f t="shared" si="57"/>
        <v>0.62</v>
      </c>
      <c r="S694" s="566">
        <f t="shared" si="58"/>
        <v>0.68</v>
      </c>
      <c r="T694" s="566">
        <f t="shared" si="74"/>
        <v>0.63</v>
      </c>
      <c r="AC694" s="87">
        <f t="shared" si="64"/>
        <v>4</v>
      </c>
      <c r="AD694" s="87">
        <f t="shared" si="65"/>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8"/>
        <v>0.67</v>
      </c>
      <c r="K695" s="113">
        <f t="shared" si="78"/>
        <v>0.1</v>
      </c>
      <c r="L695" s="98">
        <f t="shared" si="78"/>
        <v>200</v>
      </c>
      <c r="M695" s="86"/>
      <c r="N695" s="247">
        <f t="shared" si="56"/>
        <v>0.72000000000000008</v>
      </c>
      <c r="P695" s="247">
        <f t="shared" si="57"/>
        <v>0.62</v>
      </c>
      <c r="S695" s="566">
        <f t="shared" si="58"/>
        <v>0.68</v>
      </c>
      <c r="T695" s="566">
        <f t="shared" si="74"/>
        <v>0.6100000000000001</v>
      </c>
      <c r="AC695" s="87">
        <f t="shared" si="64"/>
        <v>4</v>
      </c>
      <c r="AD695" s="87">
        <f t="shared" si="65"/>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8"/>
        <v>0.67</v>
      </c>
      <c r="K696" s="113">
        <f t="shared" si="78"/>
        <v>0.1</v>
      </c>
      <c r="L696" s="98">
        <f t="shared" si="78"/>
        <v>300</v>
      </c>
      <c r="M696" s="86"/>
      <c r="N696" s="247">
        <f t="shared" si="56"/>
        <v>0.72000000000000008</v>
      </c>
      <c r="P696" s="247">
        <f t="shared" si="57"/>
        <v>0.62</v>
      </c>
      <c r="S696" s="566">
        <f t="shared" si="58"/>
        <v>0.70000000000000007</v>
      </c>
      <c r="T696" s="566">
        <f t="shared" si="74"/>
        <v>0.58000000000000007</v>
      </c>
      <c r="AC696" s="87">
        <f t="shared" si="64"/>
        <v>4</v>
      </c>
      <c r="AD696" s="87">
        <f t="shared" si="65"/>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8"/>
        <v>0.64</v>
      </c>
      <c r="K697" s="113">
        <f t="shared" si="78"/>
        <v>0.1</v>
      </c>
      <c r="L697" s="98">
        <f t="shared" si="78"/>
        <v>1000</v>
      </c>
      <c r="M697" s="86"/>
      <c r="N697" s="247">
        <f t="shared" si="56"/>
        <v>0.69000000000000006</v>
      </c>
      <c r="P697" s="247">
        <f t="shared" si="57"/>
        <v>0.59</v>
      </c>
      <c r="S697" s="566">
        <f t="shared" si="58"/>
        <v>0.73</v>
      </c>
      <c r="T697" s="566">
        <f t="shared" si="74"/>
        <v>0.6</v>
      </c>
      <c r="AC697" s="87">
        <f t="shared" si="64"/>
        <v>4</v>
      </c>
      <c r="AD697" s="87">
        <f t="shared" si="65"/>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9">K697</f>
        <v>0.1</v>
      </c>
      <c r="L698" s="98">
        <f t="shared" si="79"/>
        <v>1000</v>
      </c>
      <c r="M698" s="86"/>
      <c r="N698" s="247">
        <f t="shared" si="56"/>
        <v>0.69000000000000006</v>
      </c>
      <c r="P698" s="247">
        <f t="shared" si="57"/>
        <v>0.59</v>
      </c>
      <c r="S698" s="566">
        <f t="shared" si="58"/>
        <v>0.73</v>
      </c>
      <c r="T698" s="566">
        <f t="shared" si="74"/>
        <v>0.57999999999999996</v>
      </c>
      <c r="AC698" s="87">
        <f t="shared" si="64"/>
        <v>4</v>
      </c>
      <c r="AD698" s="87">
        <f t="shared" si="65"/>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80">AVERAGE(K688:K689)</f>
        <v>0.10375000000000001</v>
      </c>
      <c r="L699" s="98">
        <f t="shared" si="80"/>
        <v>1000</v>
      </c>
      <c r="M699" s="86"/>
      <c r="N699" s="247">
        <f t="shared" si="56"/>
        <v>0.68312500000000009</v>
      </c>
      <c r="P699" s="247">
        <f t="shared" si="57"/>
        <v>0.57937500000000008</v>
      </c>
      <c r="S699" s="566">
        <f t="shared" si="58"/>
        <v>0.55999999999999994</v>
      </c>
      <c r="T699" s="566">
        <f t="shared" si="74"/>
        <v>0.41999999999999993</v>
      </c>
      <c r="AC699" s="87">
        <f t="shared" si="64"/>
        <v>4</v>
      </c>
      <c r="AD699" s="87">
        <f t="shared" si="65"/>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81">J690</f>
        <v>0.53</v>
      </c>
      <c r="K700" s="113">
        <f t="shared" si="81"/>
        <v>0.14000000000000001</v>
      </c>
      <c r="L700" s="98">
        <f t="shared" si="81"/>
        <v>1000</v>
      </c>
      <c r="M700" s="86"/>
      <c r="N700" s="247">
        <f t="shared" si="56"/>
        <v>0.60000000000000009</v>
      </c>
      <c r="P700" s="247">
        <f t="shared" si="57"/>
        <v>0.46</v>
      </c>
      <c r="S700" s="566">
        <f t="shared" si="58"/>
        <v>0.54999999999999993</v>
      </c>
      <c r="T700" s="566">
        <f t="shared" si="74"/>
        <v>0.40999999999999992</v>
      </c>
      <c r="AC700" s="87">
        <f t="shared" si="64"/>
        <v>4</v>
      </c>
      <c r="AD700" s="87">
        <f t="shared" si="65"/>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81"/>
        <v>0.53</v>
      </c>
      <c r="K701" s="113">
        <f t="shared" si="81"/>
        <v>0.14000000000000001</v>
      </c>
      <c r="L701" s="98">
        <f t="shared" si="81"/>
        <v>1000</v>
      </c>
      <c r="M701" s="86"/>
      <c r="N701" s="247">
        <f t="shared" si="56"/>
        <v>0.60000000000000009</v>
      </c>
      <c r="P701" s="247">
        <f t="shared" si="57"/>
        <v>0.46</v>
      </c>
      <c r="S701" s="566">
        <f t="shared" si="58"/>
        <v>0.53</v>
      </c>
      <c r="T701" s="566">
        <f t="shared" si="74"/>
        <v>0.41000000000000003</v>
      </c>
      <c r="AC701" s="87">
        <f t="shared" si="64"/>
        <v>4</v>
      </c>
      <c r="AD701" s="87">
        <f t="shared" si="65"/>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81"/>
        <v>0.53</v>
      </c>
      <c r="K702" s="113">
        <f t="shared" si="81"/>
        <v>0.14000000000000001</v>
      </c>
      <c r="L702" s="98">
        <f t="shared" si="81"/>
        <v>1000</v>
      </c>
      <c r="M702" s="86"/>
      <c r="N702" s="247">
        <f t="shared" si="56"/>
        <v>0.60000000000000009</v>
      </c>
      <c r="P702" s="247">
        <f t="shared" si="57"/>
        <v>0.46</v>
      </c>
      <c r="S702" s="566">
        <f t="shared" si="58"/>
        <v>0.5</v>
      </c>
      <c r="T702" s="566">
        <f t="shared" si="74"/>
        <v>0.38</v>
      </c>
      <c r="AC702" s="87">
        <f t="shared" si="64"/>
        <v>4</v>
      </c>
      <c r="AD702" s="87">
        <f t="shared" si="65"/>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56"/>
        <v>0.53087809367006378</v>
      </c>
      <c r="P703" s="247">
        <f t="shared" si="57"/>
        <v>0.47587809367006378</v>
      </c>
      <c r="S703" s="566">
        <f t="shared" si="58"/>
        <v>0.5</v>
      </c>
      <c r="T703" s="566">
        <f t="shared" si="74"/>
        <v>0.5</v>
      </c>
      <c r="AC703" s="87">
        <f t="shared" si="64"/>
        <v>5</v>
      </c>
      <c r="AD703" s="87">
        <f t="shared" si="65"/>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2">J694</f>
        <v>0.67</v>
      </c>
      <c r="K704" s="113">
        <f t="shared" si="82"/>
        <v>0.1</v>
      </c>
      <c r="L704" s="98">
        <f t="shared" si="82"/>
        <v>100</v>
      </c>
      <c r="M704" s="86"/>
      <c r="N704" s="247">
        <f t="shared" si="56"/>
        <v>0.72000000000000008</v>
      </c>
      <c r="P704" s="247">
        <f t="shared" si="57"/>
        <v>0.62</v>
      </c>
      <c r="S704" s="566">
        <f t="shared" si="58"/>
        <v>0.68</v>
      </c>
      <c r="T704" s="566">
        <f t="shared" si="74"/>
        <v>0.63</v>
      </c>
      <c r="AC704" s="87">
        <f t="shared" si="64"/>
        <v>5</v>
      </c>
      <c r="AD704" s="87">
        <f t="shared" si="65"/>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2"/>
        <v>0.67</v>
      </c>
      <c r="K705" s="113">
        <f t="shared" si="82"/>
        <v>0.1</v>
      </c>
      <c r="L705" s="98">
        <f t="shared" si="82"/>
        <v>200</v>
      </c>
      <c r="M705" s="86"/>
      <c r="N705" s="247">
        <f t="shared" si="56"/>
        <v>0.72000000000000008</v>
      </c>
      <c r="P705" s="247">
        <f t="shared" si="57"/>
        <v>0.62</v>
      </c>
      <c r="S705" s="566">
        <f t="shared" si="58"/>
        <v>0.68</v>
      </c>
      <c r="T705" s="566">
        <f t="shared" si="74"/>
        <v>0.6100000000000001</v>
      </c>
      <c r="AC705" s="87">
        <f t="shared" si="64"/>
        <v>5</v>
      </c>
      <c r="AD705" s="87">
        <f t="shared" si="65"/>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2"/>
        <v>0.67</v>
      </c>
      <c r="K706" s="113">
        <f t="shared" si="82"/>
        <v>0.1</v>
      </c>
      <c r="L706" s="98">
        <f t="shared" si="82"/>
        <v>300</v>
      </c>
      <c r="M706" s="86"/>
      <c r="N706" s="247">
        <f t="shared" si="56"/>
        <v>0.72000000000000008</v>
      </c>
      <c r="P706" s="247">
        <f t="shared" si="57"/>
        <v>0.62</v>
      </c>
      <c r="S706" s="566">
        <f t="shared" si="58"/>
        <v>0.70000000000000007</v>
      </c>
      <c r="T706" s="566">
        <f t="shared" si="74"/>
        <v>0.58000000000000007</v>
      </c>
      <c r="AC706" s="87">
        <f t="shared" si="64"/>
        <v>5</v>
      </c>
      <c r="AD706" s="87">
        <f t="shared" si="65"/>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2"/>
        <v>0.64</v>
      </c>
      <c r="K707" s="113">
        <f t="shared" si="82"/>
        <v>0.1</v>
      </c>
      <c r="L707" s="98">
        <f t="shared" si="82"/>
        <v>1000</v>
      </c>
      <c r="M707" s="86"/>
      <c r="N707" s="247">
        <f t="shared" si="56"/>
        <v>0.69000000000000006</v>
      </c>
      <c r="P707" s="247">
        <f t="shared" si="57"/>
        <v>0.59</v>
      </c>
      <c r="S707" s="566">
        <f t="shared" si="58"/>
        <v>0.73</v>
      </c>
      <c r="T707" s="566">
        <f t="shared" si="74"/>
        <v>0.6</v>
      </c>
      <c r="AC707" s="87">
        <f t="shared" si="64"/>
        <v>5</v>
      </c>
      <c r="AD707" s="87">
        <f t="shared" si="65"/>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3">K707</f>
        <v>0.1</v>
      </c>
      <c r="L708" s="98">
        <f t="shared" si="83"/>
        <v>1000</v>
      </c>
      <c r="M708" s="86"/>
      <c r="N708" s="247">
        <f t="shared" si="56"/>
        <v>0.69000000000000006</v>
      </c>
      <c r="P708" s="247">
        <f t="shared" si="57"/>
        <v>0.59</v>
      </c>
      <c r="S708" s="566">
        <f t="shared" si="58"/>
        <v>0.73</v>
      </c>
      <c r="T708" s="566">
        <f t="shared" si="74"/>
        <v>0.57999999999999996</v>
      </c>
      <c r="AC708" s="87">
        <f t="shared" si="64"/>
        <v>5</v>
      </c>
      <c r="AD708" s="87">
        <f t="shared" si="65"/>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4">AVERAGE(K698:K699)</f>
        <v>0.10187500000000001</v>
      </c>
      <c r="L709" s="98">
        <f t="shared" si="84"/>
        <v>1000</v>
      </c>
      <c r="M709" s="86"/>
      <c r="N709" s="247">
        <f t="shared" si="56"/>
        <v>0.68656250000000008</v>
      </c>
      <c r="P709" s="247">
        <f t="shared" si="57"/>
        <v>0.58468750000000014</v>
      </c>
      <c r="S709" s="566">
        <f t="shared" si="58"/>
        <v>0.55999999999999994</v>
      </c>
      <c r="T709" s="566">
        <f t="shared" si="74"/>
        <v>0.41999999999999993</v>
      </c>
      <c r="AC709" s="87">
        <f t="shared" si="64"/>
        <v>5</v>
      </c>
      <c r="AD709" s="87">
        <f t="shared" si="65"/>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5">J700</f>
        <v>0.53</v>
      </c>
      <c r="K710" s="113">
        <f t="shared" si="85"/>
        <v>0.14000000000000001</v>
      </c>
      <c r="L710" s="98">
        <f t="shared" si="85"/>
        <v>1000</v>
      </c>
      <c r="M710" s="86"/>
      <c r="N710" s="247">
        <f t="shared" si="56"/>
        <v>0.60000000000000009</v>
      </c>
      <c r="P710" s="247">
        <f t="shared" si="57"/>
        <v>0.46</v>
      </c>
      <c r="S710" s="566">
        <f t="shared" si="58"/>
        <v>0.54999999999999993</v>
      </c>
      <c r="T710" s="566">
        <f t="shared" si="74"/>
        <v>0.40999999999999992</v>
      </c>
      <c r="AC710" s="87">
        <f t="shared" si="64"/>
        <v>5</v>
      </c>
      <c r="AD710" s="87">
        <f t="shared" si="65"/>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5"/>
        <v>0.53</v>
      </c>
      <c r="K711" s="113">
        <f t="shared" si="85"/>
        <v>0.14000000000000001</v>
      </c>
      <c r="L711" s="98">
        <f t="shared" si="85"/>
        <v>1000</v>
      </c>
      <c r="M711" s="86"/>
      <c r="N711" s="247">
        <f t="shared" si="56"/>
        <v>0.60000000000000009</v>
      </c>
      <c r="P711" s="247">
        <f t="shared" si="57"/>
        <v>0.46</v>
      </c>
      <c r="S711" s="566">
        <f t="shared" si="58"/>
        <v>0.53</v>
      </c>
      <c r="T711" s="566">
        <f t="shared" si="74"/>
        <v>0.41000000000000003</v>
      </c>
      <c r="AC711" s="87">
        <f t="shared" si="64"/>
        <v>5</v>
      </c>
      <c r="AD711" s="87">
        <f t="shared" si="65"/>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5"/>
        <v>0.53</v>
      </c>
      <c r="K712" s="113">
        <f t="shared" si="85"/>
        <v>0.14000000000000001</v>
      </c>
      <c r="L712" s="98">
        <f t="shared" si="85"/>
        <v>1000</v>
      </c>
      <c r="M712" s="86"/>
      <c r="N712" s="247">
        <f t="shared" si="56"/>
        <v>0.60000000000000009</v>
      </c>
      <c r="P712" s="247">
        <f t="shared" si="57"/>
        <v>0.46</v>
      </c>
      <c r="S712" s="566">
        <f t="shared" si="58"/>
        <v>0.5</v>
      </c>
      <c r="T712" s="566">
        <f t="shared" si="74"/>
        <v>0.38</v>
      </c>
      <c r="AC712" s="87">
        <f t="shared" si="64"/>
        <v>5</v>
      </c>
      <c r="AD712" s="87">
        <f t="shared" si="65"/>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56"/>
        <v>0.53087809367006378</v>
      </c>
      <c r="P713" s="247">
        <f t="shared" si="57"/>
        <v>0.47587809367006378</v>
      </c>
      <c r="S713" s="566">
        <f t="shared" si="58"/>
        <v>0.5</v>
      </c>
      <c r="T713" s="566">
        <f t="shared" si="74"/>
        <v>0.5</v>
      </c>
      <c r="AC713" s="87">
        <f t="shared" si="64"/>
        <v>6</v>
      </c>
      <c r="AD713" s="87">
        <f t="shared" si="65"/>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6">J704</f>
        <v>0.67</v>
      </c>
      <c r="K714" s="113">
        <f t="shared" si="86"/>
        <v>0.1</v>
      </c>
      <c r="L714" s="98">
        <f t="shared" si="86"/>
        <v>100</v>
      </c>
      <c r="M714" s="86"/>
      <c r="N714" s="247">
        <f t="shared" si="56"/>
        <v>0.72000000000000008</v>
      </c>
      <c r="P714" s="247">
        <f t="shared" si="57"/>
        <v>0.62</v>
      </c>
      <c r="S714" s="566">
        <f t="shared" si="58"/>
        <v>0.68</v>
      </c>
      <c r="T714" s="566">
        <f t="shared" si="74"/>
        <v>0.63</v>
      </c>
      <c r="AC714" s="87">
        <f t="shared" si="64"/>
        <v>6</v>
      </c>
      <c r="AD714" s="87">
        <f t="shared" si="65"/>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6"/>
        <v>0.67</v>
      </c>
      <c r="K715" s="113">
        <f t="shared" si="86"/>
        <v>0.1</v>
      </c>
      <c r="L715" s="98">
        <f t="shared" si="86"/>
        <v>200</v>
      </c>
      <c r="M715" s="86"/>
      <c r="N715" s="247">
        <f t="shared" si="56"/>
        <v>0.72000000000000008</v>
      </c>
      <c r="P715" s="247">
        <f t="shared" si="57"/>
        <v>0.62</v>
      </c>
      <c r="S715" s="566">
        <f t="shared" si="58"/>
        <v>0.68</v>
      </c>
      <c r="T715" s="566">
        <f t="shared" si="74"/>
        <v>0.6100000000000001</v>
      </c>
      <c r="AC715" s="87">
        <f t="shared" si="64"/>
        <v>6</v>
      </c>
      <c r="AD715" s="87">
        <f t="shared" si="65"/>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6"/>
        <v>0.67</v>
      </c>
      <c r="K716" s="113">
        <f t="shared" si="86"/>
        <v>0.1</v>
      </c>
      <c r="L716" s="98">
        <f t="shared" si="86"/>
        <v>300</v>
      </c>
      <c r="M716" s="86"/>
      <c r="N716" s="247">
        <f t="shared" si="56"/>
        <v>0.72000000000000008</v>
      </c>
      <c r="P716" s="247">
        <f t="shared" si="57"/>
        <v>0.62</v>
      </c>
      <c r="S716" s="566">
        <f t="shared" si="58"/>
        <v>0.70000000000000007</v>
      </c>
      <c r="T716" s="566">
        <f t="shared" si="74"/>
        <v>0.58000000000000007</v>
      </c>
      <c r="AC716" s="87">
        <f t="shared" si="64"/>
        <v>6</v>
      </c>
      <c r="AD716" s="87">
        <f t="shared" si="65"/>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6"/>
        <v>0.64</v>
      </c>
      <c r="K717" s="113">
        <f t="shared" si="86"/>
        <v>0.1</v>
      </c>
      <c r="L717" s="98">
        <f t="shared" si="86"/>
        <v>1000</v>
      </c>
      <c r="M717" s="86"/>
      <c r="N717" s="247">
        <f t="shared" ref="N717:N752" si="87">$J717+$K717/2</f>
        <v>0.69000000000000006</v>
      </c>
      <c r="P717" s="247">
        <f t="shared" ref="P717:P752" si="88">$J717-$K717/2</f>
        <v>0.59</v>
      </c>
      <c r="S717" s="566">
        <f t="shared" ref="S717:S752" si="89">MAX($J581:$R581)+$T581</f>
        <v>0.73</v>
      </c>
      <c r="T717" s="566">
        <f t="shared" ref="T717:T748" si="90">MIN($J581:$R581)+$T581-INDEX(DigSpread,$AD717+1,1)</f>
        <v>0.6</v>
      </c>
      <c r="AC717" s="87">
        <f t="shared" si="64"/>
        <v>6</v>
      </c>
      <c r="AD717" s="87">
        <f t="shared" si="65"/>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91">K717</f>
        <v>0.1</v>
      </c>
      <c r="L718" s="98">
        <f t="shared" si="91"/>
        <v>1000</v>
      </c>
      <c r="M718" s="86"/>
      <c r="N718" s="247">
        <f t="shared" si="87"/>
        <v>0.69000000000000006</v>
      </c>
      <c r="P718" s="247">
        <f t="shared" si="88"/>
        <v>0.59</v>
      </c>
      <c r="S718" s="566">
        <f t="shared" si="89"/>
        <v>0.73</v>
      </c>
      <c r="T718" s="566">
        <f t="shared" si="90"/>
        <v>0.57999999999999996</v>
      </c>
      <c r="AC718" s="87">
        <f t="shared" si="64"/>
        <v>6</v>
      </c>
      <c r="AD718" s="87">
        <f t="shared" si="65"/>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2">AVERAGE(K708:K709)</f>
        <v>0.10093750000000001</v>
      </c>
      <c r="L719" s="98">
        <f t="shared" si="92"/>
        <v>1000</v>
      </c>
      <c r="M719" s="86"/>
      <c r="N719" s="247">
        <f t="shared" si="87"/>
        <v>0.68828125000000018</v>
      </c>
      <c r="P719" s="247">
        <f t="shared" si="88"/>
        <v>0.58734375000000005</v>
      </c>
      <c r="S719" s="566">
        <f t="shared" si="89"/>
        <v>0.55999999999999994</v>
      </c>
      <c r="T719" s="566">
        <f t="shared" si="90"/>
        <v>0.41999999999999993</v>
      </c>
      <c r="AC719" s="87">
        <f t="shared" si="64"/>
        <v>6</v>
      </c>
      <c r="AD719" s="87">
        <f t="shared" si="65"/>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3">J710</f>
        <v>0.53</v>
      </c>
      <c r="K720" s="113">
        <f t="shared" si="93"/>
        <v>0.14000000000000001</v>
      </c>
      <c r="L720" s="98">
        <f t="shared" si="93"/>
        <v>1000</v>
      </c>
      <c r="M720" s="86"/>
      <c r="N720" s="247">
        <f t="shared" si="87"/>
        <v>0.60000000000000009</v>
      </c>
      <c r="P720" s="247">
        <f t="shared" si="88"/>
        <v>0.46</v>
      </c>
      <c r="S720" s="566">
        <f t="shared" si="89"/>
        <v>0.54999999999999993</v>
      </c>
      <c r="T720" s="566">
        <f t="shared" si="90"/>
        <v>0.40999999999999992</v>
      </c>
      <c r="AC720" s="87">
        <f t="shared" si="64"/>
        <v>6</v>
      </c>
      <c r="AD720" s="87">
        <f t="shared" si="65"/>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3"/>
        <v>0.53</v>
      </c>
      <c r="K721" s="113">
        <f t="shared" si="93"/>
        <v>0.14000000000000001</v>
      </c>
      <c r="L721" s="98">
        <f t="shared" si="93"/>
        <v>1000</v>
      </c>
      <c r="M721" s="86"/>
      <c r="N721" s="247">
        <f t="shared" si="87"/>
        <v>0.60000000000000009</v>
      </c>
      <c r="P721" s="247">
        <f t="shared" si="88"/>
        <v>0.46</v>
      </c>
      <c r="S721" s="566">
        <f t="shared" si="89"/>
        <v>0.53</v>
      </c>
      <c r="T721" s="566">
        <f t="shared" si="90"/>
        <v>0.41000000000000003</v>
      </c>
      <c r="AC721" s="87">
        <f t="shared" si="64"/>
        <v>6</v>
      </c>
      <c r="AD721" s="87">
        <f t="shared" si="65"/>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3"/>
        <v>0.53</v>
      </c>
      <c r="K722" s="113">
        <f t="shared" si="93"/>
        <v>0.14000000000000001</v>
      </c>
      <c r="L722" s="98">
        <f t="shared" si="93"/>
        <v>1000</v>
      </c>
      <c r="M722" s="86"/>
      <c r="N722" s="247">
        <f t="shared" si="87"/>
        <v>0.60000000000000009</v>
      </c>
      <c r="P722" s="247">
        <f t="shared" si="88"/>
        <v>0.46</v>
      </c>
      <c r="S722" s="566">
        <f t="shared" si="89"/>
        <v>0.5</v>
      </c>
      <c r="T722" s="566">
        <f t="shared" si="90"/>
        <v>0.38</v>
      </c>
      <c r="AC722" s="87">
        <f t="shared" si="64"/>
        <v>6</v>
      </c>
      <c r="AD722" s="87">
        <f t="shared" si="65"/>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87"/>
        <v>0.53087809367006378</v>
      </c>
      <c r="P723" s="247">
        <f t="shared" si="88"/>
        <v>0.47587809367006378</v>
      </c>
      <c r="S723" s="566">
        <f t="shared" si="89"/>
        <v>0.5</v>
      </c>
      <c r="T723" s="566">
        <f t="shared" si="90"/>
        <v>0.5</v>
      </c>
      <c r="AC723" s="87">
        <f t="shared" si="64"/>
        <v>7</v>
      </c>
      <c r="AD723" s="87">
        <f t="shared" si="65"/>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7"/>
        <v>0.53087809367006378</v>
      </c>
      <c r="P724" s="247">
        <f t="shared" si="88"/>
        <v>0.47587809367006378</v>
      </c>
      <c r="S724" s="566">
        <f t="shared" si="89"/>
        <v>0.5</v>
      </c>
      <c r="T724" s="566">
        <f t="shared" si="90"/>
        <v>0.45</v>
      </c>
      <c r="AC724" s="87">
        <f t="shared" si="64"/>
        <v>7</v>
      </c>
      <c r="AD724" s="87">
        <f t="shared" si="65"/>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4">J715</f>
        <v>0.67</v>
      </c>
      <c r="K725" s="113">
        <f t="shared" si="94"/>
        <v>0.1</v>
      </c>
      <c r="L725" s="98">
        <f t="shared" si="94"/>
        <v>200</v>
      </c>
      <c r="M725" s="86"/>
      <c r="N725" s="247">
        <f t="shared" si="87"/>
        <v>0.72000000000000008</v>
      </c>
      <c r="P725" s="247">
        <f t="shared" si="88"/>
        <v>0.62</v>
      </c>
      <c r="S725" s="566">
        <f t="shared" si="89"/>
        <v>0.68</v>
      </c>
      <c r="T725" s="566">
        <f t="shared" si="90"/>
        <v>0.6100000000000001</v>
      </c>
      <c r="AC725" s="87">
        <f t="shared" si="64"/>
        <v>7</v>
      </c>
      <c r="AD725" s="87">
        <f t="shared" si="65"/>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4"/>
        <v>0.67</v>
      </c>
      <c r="K726" s="113">
        <f t="shared" si="94"/>
        <v>0.1</v>
      </c>
      <c r="L726" s="98">
        <f t="shared" si="94"/>
        <v>300</v>
      </c>
      <c r="M726" s="86"/>
      <c r="N726" s="247">
        <f t="shared" si="87"/>
        <v>0.72000000000000008</v>
      </c>
      <c r="P726" s="247">
        <f t="shared" si="88"/>
        <v>0.62</v>
      </c>
      <c r="S726" s="566">
        <f t="shared" si="89"/>
        <v>0.70000000000000007</v>
      </c>
      <c r="T726" s="566">
        <f t="shared" si="90"/>
        <v>0.58000000000000007</v>
      </c>
      <c r="AC726" s="87">
        <f t="shared" si="64"/>
        <v>7</v>
      </c>
      <c r="AD726" s="87">
        <f t="shared" si="65"/>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4"/>
        <v>0.64</v>
      </c>
      <c r="K727" s="113">
        <f t="shared" si="94"/>
        <v>0.1</v>
      </c>
      <c r="L727" s="98">
        <f t="shared" si="94"/>
        <v>1000</v>
      </c>
      <c r="M727" s="86"/>
      <c r="N727" s="247">
        <f t="shared" si="87"/>
        <v>0.69000000000000006</v>
      </c>
      <c r="P727" s="247">
        <f t="shared" si="88"/>
        <v>0.59</v>
      </c>
      <c r="S727" s="566">
        <f t="shared" si="89"/>
        <v>0.74</v>
      </c>
      <c r="T727" s="566">
        <f t="shared" si="90"/>
        <v>0.61</v>
      </c>
      <c r="AC727" s="87">
        <f t="shared" si="64"/>
        <v>7</v>
      </c>
      <c r="AD727" s="87">
        <f t="shared" si="65"/>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5">K727</f>
        <v>0.1</v>
      </c>
      <c r="L728" s="98">
        <f t="shared" si="95"/>
        <v>1000</v>
      </c>
      <c r="M728" s="86"/>
      <c r="N728" s="247">
        <f t="shared" si="87"/>
        <v>0.69000000000000006</v>
      </c>
      <c r="P728" s="247">
        <f t="shared" si="88"/>
        <v>0.59</v>
      </c>
      <c r="S728" s="566">
        <f t="shared" si="89"/>
        <v>0.74</v>
      </c>
      <c r="T728" s="566">
        <f t="shared" si="90"/>
        <v>0.59</v>
      </c>
      <c r="AC728" s="87">
        <f t="shared" ref="AC728:AC752" si="96">AC718+1</f>
        <v>7</v>
      </c>
      <c r="AD728" s="87">
        <f t="shared" ref="AD728:AD752" si="97">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8">AVERAGE(K718:K719)</f>
        <v>0.10046875000000001</v>
      </c>
      <c r="L729" s="98">
        <f t="shared" si="98"/>
        <v>1000</v>
      </c>
      <c r="M729" s="86"/>
      <c r="N729" s="247">
        <f t="shared" si="87"/>
        <v>0.68914062500000006</v>
      </c>
      <c r="P729" s="247">
        <f t="shared" si="88"/>
        <v>0.58867187499999996</v>
      </c>
      <c r="S729" s="566">
        <f t="shared" si="89"/>
        <v>0.55999999999999994</v>
      </c>
      <c r="T729" s="566">
        <f t="shared" si="90"/>
        <v>0.41999999999999993</v>
      </c>
      <c r="AC729" s="87">
        <f t="shared" si="96"/>
        <v>7</v>
      </c>
      <c r="AD729" s="87">
        <f t="shared" si="97"/>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9">J720</f>
        <v>0.53</v>
      </c>
      <c r="K730" s="113">
        <f t="shared" si="99"/>
        <v>0.14000000000000001</v>
      </c>
      <c r="L730" s="98">
        <f t="shared" si="99"/>
        <v>1000</v>
      </c>
      <c r="M730" s="86"/>
      <c r="N730" s="247">
        <f t="shared" si="87"/>
        <v>0.60000000000000009</v>
      </c>
      <c r="P730" s="247">
        <f t="shared" si="88"/>
        <v>0.46</v>
      </c>
      <c r="S730" s="566">
        <f t="shared" si="89"/>
        <v>0.54999999999999993</v>
      </c>
      <c r="T730" s="566">
        <f t="shared" si="90"/>
        <v>0.40999999999999992</v>
      </c>
      <c r="AC730" s="87">
        <f t="shared" si="96"/>
        <v>7</v>
      </c>
      <c r="AD730" s="87">
        <f t="shared" si="97"/>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9"/>
        <v>0.53</v>
      </c>
      <c r="K731" s="113">
        <f t="shared" si="99"/>
        <v>0.14000000000000001</v>
      </c>
      <c r="L731" s="98">
        <f t="shared" si="99"/>
        <v>1000</v>
      </c>
      <c r="M731" s="86"/>
      <c r="N731" s="247">
        <f t="shared" si="87"/>
        <v>0.60000000000000009</v>
      </c>
      <c r="P731" s="247">
        <f t="shared" si="88"/>
        <v>0.46</v>
      </c>
      <c r="S731" s="566">
        <f t="shared" si="89"/>
        <v>0.53</v>
      </c>
      <c r="T731" s="566">
        <f t="shared" si="90"/>
        <v>0.41000000000000003</v>
      </c>
      <c r="AC731" s="87">
        <f t="shared" si="96"/>
        <v>7</v>
      </c>
      <c r="AD731" s="87">
        <f t="shared" si="97"/>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9"/>
        <v>0.53</v>
      </c>
      <c r="K732" s="113">
        <f t="shared" si="99"/>
        <v>0.14000000000000001</v>
      </c>
      <c r="L732" s="98">
        <f t="shared" si="99"/>
        <v>1000</v>
      </c>
      <c r="M732" s="86"/>
      <c r="N732" s="247">
        <f t="shared" si="87"/>
        <v>0.60000000000000009</v>
      </c>
      <c r="P732" s="247">
        <f t="shared" si="88"/>
        <v>0.46</v>
      </c>
      <c r="S732" s="566">
        <f t="shared" si="89"/>
        <v>0.5</v>
      </c>
      <c r="T732" s="566">
        <f t="shared" si="90"/>
        <v>0.38</v>
      </c>
      <c r="AC732" s="87">
        <f t="shared" si="96"/>
        <v>7</v>
      </c>
      <c r="AD732" s="87">
        <f t="shared" si="97"/>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87"/>
        <v>0.53087809367006378</v>
      </c>
      <c r="P733" s="247">
        <f t="shared" si="88"/>
        <v>0.47587809367006378</v>
      </c>
      <c r="S733" s="566">
        <f t="shared" si="89"/>
        <v>0.5</v>
      </c>
      <c r="T733" s="566">
        <f t="shared" si="90"/>
        <v>0.5</v>
      </c>
      <c r="AC733" s="87">
        <f t="shared" si="96"/>
        <v>8</v>
      </c>
      <c r="AD733" s="87">
        <f t="shared" si="97"/>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7"/>
        <v>0.53087809367006378</v>
      </c>
      <c r="P734" s="247">
        <f t="shared" si="88"/>
        <v>0.47587809367006378</v>
      </c>
      <c r="S734" s="566">
        <f t="shared" si="89"/>
        <v>0.5</v>
      </c>
      <c r="T734" s="566">
        <f t="shared" si="90"/>
        <v>0.45</v>
      </c>
      <c r="AC734" s="87">
        <f t="shared" si="96"/>
        <v>8</v>
      </c>
      <c r="AD734" s="87">
        <f t="shared" si="97"/>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100">J725</f>
        <v>0.67</v>
      </c>
      <c r="K735" s="113">
        <f t="shared" si="100"/>
        <v>0.1</v>
      </c>
      <c r="L735" s="98">
        <f t="shared" si="100"/>
        <v>200</v>
      </c>
      <c r="M735" s="86"/>
      <c r="N735" s="247">
        <f t="shared" si="87"/>
        <v>0.72000000000000008</v>
      </c>
      <c r="P735" s="247">
        <f t="shared" si="88"/>
        <v>0.62</v>
      </c>
      <c r="S735" s="566">
        <f t="shared" si="89"/>
        <v>0.68</v>
      </c>
      <c r="T735" s="566">
        <f t="shared" si="90"/>
        <v>0.6100000000000001</v>
      </c>
      <c r="AC735" s="87">
        <f t="shared" si="96"/>
        <v>8</v>
      </c>
      <c r="AD735" s="87">
        <f t="shared" si="97"/>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100"/>
        <v>0.67</v>
      </c>
      <c r="K736" s="113">
        <f t="shared" si="100"/>
        <v>0.1</v>
      </c>
      <c r="L736" s="98">
        <f t="shared" si="100"/>
        <v>300</v>
      </c>
      <c r="M736" s="86"/>
      <c r="N736" s="247">
        <f t="shared" si="87"/>
        <v>0.72000000000000008</v>
      </c>
      <c r="P736" s="247">
        <f t="shared" si="88"/>
        <v>0.62</v>
      </c>
      <c r="S736" s="566">
        <f t="shared" si="89"/>
        <v>0.70000000000000007</v>
      </c>
      <c r="T736" s="566">
        <f t="shared" si="90"/>
        <v>0.58000000000000007</v>
      </c>
      <c r="AC736" s="87">
        <f t="shared" si="96"/>
        <v>8</v>
      </c>
      <c r="AD736" s="87">
        <f t="shared" si="97"/>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100"/>
        <v>0.64</v>
      </c>
      <c r="K737" s="113">
        <f t="shared" si="100"/>
        <v>0.1</v>
      </c>
      <c r="L737" s="98">
        <f t="shared" si="100"/>
        <v>1000</v>
      </c>
      <c r="M737" s="86"/>
      <c r="N737" s="247">
        <f t="shared" si="87"/>
        <v>0.69000000000000006</v>
      </c>
      <c r="P737" s="247">
        <f t="shared" si="88"/>
        <v>0.59</v>
      </c>
      <c r="S737" s="566">
        <f t="shared" si="89"/>
        <v>0.75</v>
      </c>
      <c r="T737" s="566">
        <f t="shared" si="90"/>
        <v>0.62</v>
      </c>
      <c r="AC737" s="87">
        <f t="shared" si="96"/>
        <v>8</v>
      </c>
      <c r="AD737" s="87">
        <f t="shared" si="97"/>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101">K737</f>
        <v>0.1</v>
      </c>
      <c r="L738" s="98">
        <f t="shared" si="101"/>
        <v>1000</v>
      </c>
      <c r="M738" s="87"/>
      <c r="N738" s="247">
        <f t="shared" si="87"/>
        <v>0.69000000000000006</v>
      </c>
      <c r="P738" s="247">
        <f t="shared" si="88"/>
        <v>0.59</v>
      </c>
      <c r="S738" s="566">
        <f t="shared" si="89"/>
        <v>0.75</v>
      </c>
      <c r="T738" s="566">
        <f t="shared" si="90"/>
        <v>0.6</v>
      </c>
      <c r="AC738" s="87">
        <f t="shared" si="96"/>
        <v>8</v>
      </c>
      <c r="AD738" s="87">
        <f t="shared" si="97"/>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2">AVERAGE(K728:K729)</f>
        <v>0.10023437500000001</v>
      </c>
      <c r="L739" s="98">
        <f t="shared" si="102"/>
        <v>1000</v>
      </c>
      <c r="M739" s="87"/>
      <c r="N739" s="247">
        <f t="shared" si="87"/>
        <v>0.6895703125</v>
      </c>
      <c r="P739" s="247">
        <f t="shared" si="88"/>
        <v>0.58933593749999991</v>
      </c>
      <c r="S739" s="566">
        <f t="shared" si="89"/>
        <v>0.55999999999999994</v>
      </c>
      <c r="T739" s="566">
        <f t="shared" si="90"/>
        <v>0.41999999999999993</v>
      </c>
      <c r="AC739" s="87">
        <f t="shared" si="96"/>
        <v>8</v>
      </c>
      <c r="AD739" s="87">
        <f t="shared" si="97"/>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3">J730</f>
        <v>0.53</v>
      </c>
      <c r="K740" s="113">
        <f t="shared" si="103"/>
        <v>0.14000000000000001</v>
      </c>
      <c r="L740" s="98">
        <f t="shared" si="103"/>
        <v>1000</v>
      </c>
      <c r="M740" s="87"/>
      <c r="N740" s="247">
        <f t="shared" si="87"/>
        <v>0.60000000000000009</v>
      </c>
      <c r="P740" s="247">
        <f t="shared" si="88"/>
        <v>0.46</v>
      </c>
      <c r="S740" s="566">
        <f t="shared" si="89"/>
        <v>0.54999999999999993</v>
      </c>
      <c r="T740" s="566">
        <f t="shared" si="90"/>
        <v>0.40999999999999992</v>
      </c>
      <c r="AC740" s="87">
        <f t="shared" si="96"/>
        <v>8</v>
      </c>
      <c r="AD740" s="87">
        <f t="shared" si="97"/>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3"/>
        <v>0.53</v>
      </c>
      <c r="K741" s="113">
        <f t="shared" si="103"/>
        <v>0.14000000000000001</v>
      </c>
      <c r="L741" s="98">
        <f t="shared" si="103"/>
        <v>1000</v>
      </c>
      <c r="M741" s="87"/>
      <c r="N741" s="247">
        <f t="shared" si="87"/>
        <v>0.60000000000000009</v>
      </c>
      <c r="P741" s="247">
        <f t="shared" si="88"/>
        <v>0.46</v>
      </c>
      <c r="S741" s="566">
        <f t="shared" si="89"/>
        <v>0.53</v>
      </c>
      <c r="T741" s="566">
        <f t="shared" si="90"/>
        <v>0.41000000000000003</v>
      </c>
      <c r="AC741" s="87">
        <f t="shared" si="96"/>
        <v>8</v>
      </c>
      <c r="AD741" s="87">
        <f t="shared" si="97"/>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3"/>
        <v>0.53</v>
      </c>
      <c r="K742" s="113">
        <f t="shared" si="103"/>
        <v>0.14000000000000001</v>
      </c>
      <c r="L742" s="98">
        <f t="shared" si="103"/>
        <v>1000</v>
      </c>
      <c r="M742" s="87"/>
      <c r="N742" s="247">
        <f t="shared" si="87"/>
        <v>0.60000000000000009</v>
      </c>
      <c r="P742" s="247">
        <f t="shared" si="88"/>
        <v>0.46</v>
      </c>
      <c r="S742" s="566">
        <f t="shared" si="89"/>
        <v>0.5</v>
      </c>
      <c r="T742" s="566">
        <f t="shared" si="90"/>
        <v>0.38</v>
      </c>
      <c r="AC742" s="87">
        <f t="shared" si="96"/>
        <v>8</v>
      </c>
      <c r="AD742" s="87">
        <f t="shared" si="97"/>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87"/>
        <v>0.53087809367006378</v>
      </c>
      <c r="P743" s="247">
        <f t="shared" si="88"/>
        <v>0.47587809367006378</v>
      </c>
      <c r="S743" s="566">
        <f t="shared" si="89"/>
        <v>0.5</v>
      </c>
      <c r="T743" s="566">
        <f t="shared" si="90"/>
        <v>0.5</v>
      </c>
      <c r="AC743" s="87">
        <f t="shared" si="96"/>
        <v>9</v>
      </c>
      <c r="AD743" s="87">
        <f t="shared" si="97"/>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7"/>
        <v>0.53087809367006378</v>
      </c>
      <c r="P744" s="247">
        <f t="shared" si="88"/>
        <v>0.47587809367006378</v>
      </c>
      <c r="S744" s="566">
        <f t="shared" si="89"/>
        <v>0.5</v>
      </c>
      <c r="T744" s="566">
        <f t="shared" si="90"/>
        <v>0.45</v>
      </c>
      <c r="AC744" s="87">
        <f t="shared" si="96"/>
        <v>9</v>
      </c>
      <c r="AD744" s="87">
        <f t="shared" si="97"/>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4">J735</f>
        <v>0.67</v>
      </c>
      <c r="K745" s="113">
        <f t="shared" si="104"/>
        <v>0.1</v>
      </c>
      <c r="L745" s="98">
        <f t="shared" si="104"/>
        <v>200</v>
      </c>
      <c r="M745" s="87"/>
      <c r="N745" s="247">
        <f t="shared" si="87"/>
        <v>0.72000000000000008</v>
      </c>
      <c r="P745" s="247">
        <f t="shared" si="88"/>
        <v>0.62</v>
      </c>
      <c r="S745" s="566">
        <f t="shared" si="89"/>
        <v>0.68</v>
      </c>
      <c r="T745" s="566">
        <f t="shared" si="90"/>
        <v>0.6100000000000001</v>
      </c>
      <c r="AC745" s="87">
        <f t="shared" si="96"/>
        <v>9</v>
      </c>
      <c r="AD745" s="87">
        <f t="shared" si="97"/>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4"/>
        <v>0.67</v>
      </c>
      <c r="K746" s="113">
        <f t="shared" si="104"/>
        <v>0.1</v>
      </c>
      <c r="L746" s="98">
        <f t="shared" si="104"/>
        <v>300</v>
      </c>
      <c r="M746" s="87"/>
      <c r="N746" s="247">
        <f t="shared" si="87"/>
        <v>0.72000000000000008</v>
      </c>
      <c r="P746" s="247">
        <f t="shared" si="88"/>
        <v>0.62</v>
      </c>
      <c r="S746" s="566">
        <f t="shared" si="89"/>
        <v>0.70000000000000007</v>
      </c>
      <c r="T746" s="566">
        <f t="shared" si="90"/>
        <v>0.58000000000000007</v>
      </c>
      <c r="AC746" s="87">
        <f t="shared" si="96"/>
        <v>9</v>
      </c>
      <c r="AD746" s="87">
        <f t="shared" si="97"/>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4"/>
        <v>0.64</v>
      </c>
      <c r="K747" s="113">
        <f t="shared" si="104"/>
        <v>0.1</v>
      </c>
      <c r="L747" s="98">
        <f t="shared" si="104"/>
        <v>1000</v>
      </c>
      <c r="M747" s="87"/>
      <c r="N747" s="247">
        <f t="shared" si="87"/>
        <v>0.69000000000000006</v>
      </c>
      <c r="P747" s="247">
        <f t="shared" si="88"/>
        <v>0.59</v>
      </c>
      <c r="S747" s="566">
        <f t="shared" si="89"/>
        <v>0.75</v>
      </c>
      <c r="T747" s="566">
        <f t="shared" si="90"/>
        <v>0.62</v>
      </c>
      <c r="AC747" s="87">
        <f t="shared" si="96"/>
        <v>9</v>
      </c>
      <c r="AD747" s="87">
        <f t="shared" si="97"/>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5">K747</f>
        <v>0.1</v>
      </c>
      <c r="L748" s="98">
        <f t="shared" si="105"/>
        <v>1000</v>
      </c>
      <c r="M748" s="87"/>
      <c r="N748" s="247">
        <f t="shared" si="87"/>
        <v>0.69000000000000006</v>
      </c>
      <c r="P748" s="247">
        <f t="shared" si="88"/>
        <v>0.59</v>
      </c>
      <c r="S748" s="566">
        <f t="shared" si="89"/>
        <v>0.75</v>
      </c>
      <c r="T748" s="566">
        <f t="shared" si="90"/>
        <v>0.6</v>
      </c>
      <c r="AC748" s="87">
        <f t="shared" si="96"/>
        <v>9</v>
      </c>
      <c r="AD748" s="87">
        <f t="shared" si="97"/>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6">AVERAGE(K738:K739)</f>
        <v>0.10011718750000001</v>
      </c>
      <c r="L749" s="98">
        <f t="shared" si="106"/>
        <v>1000</v>
      </c>
      <c r="M749" s="87"/>
      <c r="N749" s="247">
        <f t="shared" si="87"/>
        <v>0.68978515624999992</v>
      </c>
      <c r="P749" s="247">
        <f t="shared" si="88"/>
        <v>0.58966796874999994</v>
      </c>
      <c r="S749" s="566">
        <f t="shared" si="89"/>
        <v>0.55999999999999994</v>
      </c>
      <c r="T749" s="566">
        <f t="shared" ref="T749:T752" si="107">MIN($J613:$R613)+$T613-INDEX(DigSpread,$AD749+1,1)</f>
        <v>0.41999999999999993</v>
      </c>
      <c r="AC749" s="87">
        <f t="shared" si="96"/>
        <v>9</v>
      </c>
      <c r="AD749" s="87">
        <f t="shared" si="97"/>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8">J740</f>
        <v>0.53</v>
      </c>
      <c r="K750" s="113">
        <f t="shared" si="108"/>
        <v>0.14000000000000001</v>
      </c>
      <c r="L750" s="98">
        <f t="shared" si="108"/>
        <v>1000</v>
      </c>
      <c r="M750" s="87"/>
      <c r="N750" s="247">
        <f t="shared" si="87"/>
        <v>0.60000000000000009</v>
      </c>
      <c r="P750" s="247">
        <f t="shared" si="88"/>
        <v>0.46</v>
      </c>
      <c r="S750" s="566">
        <f t="shared" si="89"/>
        <v>0.54999999999999993</v>
      </c>
      <c r="T750" s="566">
        <f t="shared" si="107"/>
        <v>0.40999999999999992</v>
      </c>
      <c r="AC750" s="87">
        <f t="shared" si="96"/>
        <v>9</v>
      </c>
      <c r="AD750" s="87">
        <f t="shared" si="97"/>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8"/>
        <v>0.53</v>
      </c>
      <c r="K751" s="113">
        <f t="shared" si="108"/>
        <v>0.14000000000000001</v>
      </c>
      <c r="L751" s="98">
        <f t="shared" si="108"/>
        <v>1000</v>
      </c>
      <c r="M751" s="87"/>
      <c r="N751" s="247">
        <f t="shared" si="87"/>
        <v>0.60000000000000009</v>
      </c>
      <c r="P751" s="247">
        <f t="shared" si="88"/>
        <v>0.46</v>
      </c>
      <c r="S751" s="566">
        <f t="shared" si="89"/>
        <v>0.53</v>
      </c>
      <c r="T751" s="566">
        <f t="shared" si="107"/>
        <v>0.41000000000000003</v>
      </c>
      <c r="AC751" s="87">
        <f t="shared" si="96"/>
        <v>9</v>
      </c>
      <c r="AD751" s="87">
        <f t="shared" si="97"/>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8"/>
        <v>0.53</v>
      </c>
      <c r="K752" s="113">
        <f t="shared" si="108"/>
        <v>0.14000000000000001</v>
      </c>
      <c r="L752" s="98">
        <f t="shared" si="108"/>
        <v>1000</v>
      </c>
      <c r="M752" s="87"/>
      <c r="N752" s="247">
        <f t="shared" si="87"/>
        <v>0.60000000000000009</v>
      </c>
      <c r="P752" s="247">
        <f t="shared" si="88"/>
        <v>0.46</v>
      </c>
      <c r="S752" s="566">
        <f t="shared" si="89"/>
        <v>0.5</v>
      </c>
      <c r="T752" s="566">
        <f t="shared" si="107"/>
        <v>0.38</v>
      </c>
      <c r="AC752" s="87">
        <f t="shared" si="96"/>
        <v>9</v>
      </c>
      <c r="AD752" s="87">
        <f t="shared" si="97"/>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9">M773</f>
        <v>0</v>
      </c>
      <c r="N774" s="246">
        <f t="shared" si="109"/>
        <v>0</v>
      </c>
      <c r="O774" s="246">
        <f t="shared" si="109"/>
        <v>0</v>
      </c>
      <c r="P774" s="246">
        <f t="shared" si="109"/>
        <v>0</v>
      </c>
      <c r="Q774" s="246">
        <f t="shared" si="109"/>
        <v>0</v>
      </c>
      <c r="R774" s="246">
        <f t="shared" si="109"/>
        <v>0</v>
      </c>
      <c r="S774" s="246">
        <f t="shared" si="109"/>
        <v>0</v>
      </c>
      <c r="T774" s="246">
        <f t="shared" si="109"/>
        <v>0</v>
      </c>
      <c r="U774" s="246">
        <f t="shared" si="109"/>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9"/>
        <v>0</v>
      </c>
      <c r="N775" s="246">
        <f t="shared" si="109"/>
        <v>0</v>
      </c>
      <c r="O775" s="246">
        <f t="shared" si="109"/>
        <v>0</v>
      </c>
      <c r="P775" s="246">
        <f t="shared" si="109"/>
        <v>0</v>
      </c>
      <c r="Q775" s="246">
        <f t="shared" si="109"/>
        <v>0</v>
      </c>
      <c r="R775" s="246">
        <f t="shared" si="109"/>
        <v>0</v>
      </c>
      <c r="S775" s="246">
        <f t="shared" si="109"/>
        <v>0</v>
      </c>
      <c r="T775" s="246">
        <f t="shared" si="109"/>
        <v>0</v>
      </c>
      <c r="U775" s="246">
        <f t="shared" si="109"/>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9"/>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10">INDEX(N$773:N$782,MATCH($L783,$L$773:$L$782,0))</f>
        <v>0</v>
      </c>
      <c r="O783" s="5">
        <f t="shared" si="110"/>
        <v>0</v>
      </c>
      <c r="P783" s="5">
        <f t="shared" si="110"/>
        <v>0</v>
      </c>
      <c r="Q783" s="5">
        <f t="shared" si="110"/>
        <v>0</v>
      </c>
      <c r="R783" s="5">
        <f t="shared" si="110"/>
        <v>0</v>
      </c>
      <c r="S783" s="5">
        <f t="shared" si="110"/>
        <v>0</v>
      </c>
      <c r="T783" s="5">
        <f t="shared" si="110"/>
        <v>0</v>
      </c>
      <c r="U783" s="5">
        <f t="shared" si="110"/>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11">INDEX(M$773:M$782,MATCH($L784,$L$773:$L$782,0))</f>
        <v>0</v>
      </c>
      <c r="N784" s="5">
        <f t="shared" si="110"/>
        <v>0</v>
      </c>
      <c r="O784" s="5">
        <f t="shared" si="110"/>
        <v>0</v>
      </c>
      <c r="P784" s="5">
        <f t="shared" si="110"/>
        <v>0</v>
      </c>
      <c r="Q784" s="5">
        <f t="shared" si="110"/>
        <v>0</v>
      </c>
      <c r="R784" s="5">
        <f t="shared" si="110"/>
        <v>0</v>
      </c>
      <c r="S784" s="5">
        <f t="shared" si="110"/>
        <v>0</v>
      </c>
      <c r="T784" s="5">
        <f t="shared" si="110"/>
        <v>0</v>
      </c>
      <c r="U784" s="5">
        <f t="shared" si="110"/>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11"/>
        <v>0</v>
      </c>
      <c r="N785" s="5">
        <f t="shared" si="110"/>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11"/>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11"/>
        <v>0</v>
      </c>
      <c r="N809" s="5">
        <f t="shared" si="111"/>
        <v>0</v>
      </c>
      <c r="O809" s="5">
        <f>INDEX(O$773:O$782,MATCH($L809,$L$773:$L$782,0))</f>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11"/>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2">INDEX(M$773:M$782,MATCH($L816,$L$773:$L$782,0))</f>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2"/>
        <v>0</v>
      </c>
      <c r="N825" s="5">
        <f t="shared" si="112"/>
        <v>0</v>
      </c>
      <c r="O825" s="5">
        <f t="shared" si="112"/>
        <v>0</v>
      </c>
      <c r="P825" s="5">
        <f t="shared" si="112"/>
        <v>0</v>
      </c>
      <c r="Q825" s="5">
        <f t="shared" si="112"/>
        <v>0</v>
      </c>
      <c r="R825" s="5">
        <f t="shared" si="112"/>
        <v>0</v>
      </c>
      <c r="S825" s="5">
        <f t="shared" si="112"/>
        <v>0</v>
      </c>
      <c r="T825" s="5">
        <f t="shared" si="112"/>
        <v>0</v>
      </c>
      <c r="U825" s="5">
        <f t="shared" si="112"/>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2"/>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3">INDEX(M$773:M$782,MATCH($L848,$L$773:$L$782,0))</f>
        <v>0</v>
      </c>
      <c r="N848" s="5">
        <f t="shared" si="113"/>
        <v>0</v>
      </c>
      <c r="O848" s="5">
        <f t="shared" si="113"/>
        <v>0</v>
      </c>
      <c r="P848" s="5">
        <f t="shared" si="113"/>
        <v>0</v>
      </c>
      <c r="Q848" s="5">
        <f t="shared" si="113"/>
        <v>0</v>
      </c>
      <c r="R848" s="5">
        <f t="shared" si="113"/>
        <v>0</v>
      </c>
      <c r="S848" s="5">
        <f t="shared" si="113"/>
        <v>0</v>
      </c>
      <c r="T848" s="5">
        <f t="shared" si="113"/>
        <v>0</v>
      </c>
      <c r="U848" s="5">
        <f t="shared" si="113"/>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3"/>
        <v>0</v>
      </c>
      <c r="N849" s="5">
        <f t="shared" si="113"/>
        <v>0</v>
      </c>
      <c r="O849" s="5">
        <f t="shared" si="113"/>
        <v>0</v>
      </c>
      <c r="P849" s="5">
        <f t="shared" si="113"/>
        <v>0</v>
      </c>
      <c r="Q849" s="5">
        <f t="shared" si="113"/>
        <v>0</v>
      </c>
      <c r="R849" s="5">
        <f t="shared" si="113"/>
        <v>0</v>
      </c>
      <c r="S849" s="5">
        <f t="shared" si="113"/>
        <v>0</v>
      </c>
      <c r="T849" s="5">
        <f t="shared" si="113"/>
        <v>0</v>
      </c>
      <c r="U849" s="5">
        <f t="shared" si="113"/>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3"/>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3"/>
        <v>0</v>
      </c>
      <c r="N855" s="5">
        <f t="shared" si="113"/>
        <v>0</v>
      </c>
      <c r="O855" s="5">
        <f t="shared" si="113"/>
        <v>0</v>
      </c>
      <c r="P855" s="5">
        <f t="shared" si="113"/>
        <v>0</v>
      </c>
      <c r="Q855" s="5">
        <f t="shared" si="113"/>
        <v>0</v>
      </c>
      <c r="R855" s="5">
        <f t="shared" si="113"/>
        <v>0</v>
      </c>
      <c r="S855" s="5">
        <f t="shared" si="113"/>
        <v>0</v>
      </c>
      <c r="T855" s="5">
        <f t="shared" si="113"/>
        <v>0</v>
      </c>
      <c r="U855" s="5">
        <f t="shared" si="113"/>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3"/>
        <v>0</v>
      </c>
      <c r="N856" s="5">
        <f t="shared" si="113"/>
        <v>0</v>
      </c>
      <c r="O856" s="5">
        <f t="shared" si="113"/>
        <v>0</v>
      </c>
      <c r="P856" s="5">
        <f t="shared" si="113"/>
        <v>0</v>
      </c>
      <c r="Q856" s="5">
        <f t="shared" si="113"/>
        <v>0</v>
      </c>
      <c r="R856" s="5">
        <f t="shared" si="113"/>
        <v>0</v>
      </c>
      <c r="S856" s="5">
        <f t="shared" si="113"/>
        <v>0</v>
      </c>
      <c r="T856" s="5">
        <f t="shared" si="113"/>
        <v>0</v>
      </c>
      <c r="U856" s="5">
        <f t="shared" si="113"/>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3"/>
        <v>0</v>
      </c>
      <c r="N865" s="5">
        <f t="shared" si="113"/>
        <v>0</v>
      </c>
      <c r="O865" s="5">
        <f t="shared" si="113"/>
        <v>0</v>
      </c>
      <c r="P865" s="5">
        <f t="shared" si="113"/>
        <v>0</v>
      </c>
      <c r="Q865" s="5">
        <f t="shared" si="113"/>
        <v>0</v>
      </c>
      <c r="R865" s="5">
        <f t="shared" si="113"/>
        <v>0</v>
      </c>
      <c r="S865" s="5">
        <f t="shared" si="113"/>
        <v>0</v>
      </c>
      <c r="T865" s="5">
        <f t="shared" si="113"/>
        <v>0</v>
      </c>
      <c r="U865" s="5">
        <f t="shared" si="113"/>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3"/>
        <v>0</v>
      </c>
      <c r="N866" s="5">
        <f t="shared" si="113"/>
        <v>0</v>
      </c>
      <c r="O866" s="5">
        <f t="shared" si="113"/>
        <v>0</v>
      </c>
      <c r="P866" s="5">
        <f t="shared" si="113"/>
        <v>0</v>
      </c>
      <c r="Q866" s="5">
        <f t="shared" si="113"/>
        <v>0</v>
      </c>
      <c r="R866" s="5">
        <f t="shared" si="113"/>
        <v>0</v>
      </c>
      <c r="S866" s="5">
        <f t="shared" si="113"/>
        <v>0</v>
      </c>
      <c r="T866" s="5">
        <f t="shared" si="113"/>
        <v>0</v>
      </c>
      <c r="U866" s="5">
        <f t="shared" si="113"/>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4">J$145</f>
        <v>typ</v>
      </c>
      <c r="J889" s="23" t="str">
        <f t="shared" si="114"/>
        <v>z0</v>
      </c>
      <c r="K889" s="23" t="str">
        <f t="shared" si="114"/>
        <v>z1</v>
      </c>
      <c r="L889" s="23" t="str">
        <f t="shared" si="114"/>
        <v>z2</v>
      </c>
      <c r="M889" s="23" t="str">
        <f t="shared" si="114"/>
        <v>z3</v>
      </c>
      <c r="N889" s="23" t="str">
        <f t="shared" si="114"/>
        <v>z4</v>
      </c>
      <c r="O889" s="23" t="str">
        <f t="shared" si="114"/>
        <v>z5</v>
      </c>
      <c r="P889" s="23" t="str">
        <f t="shared" si="114"/>
        <v>z6</v>
      </c>
      <c r="Q889" s="23" t="str">
        <f t="shared" si="114"/>
        <v>z7</v>
      </c>
      <c r="R889" s="23" t="str">
        <f t="shared" si="114"/>
        <v>z8</v>
      </c>
      <c r="S889" s="22"/>
      <c r="T889" s="23" t="str">
        <f>J$145</f>
        <v>typ</v>
      </c>
      <c r="U889" s="23" t="str">
        <f t="shared" ref="U889:AC889" si="115">K$145</f>
        <v>z0</v>
      </c>
      <c r="V889" s="23" t="str">
        <f t="shared" si="115"/>
        <v>z1</v>
      </c>
      <c r="W889" s="23" t="str">
        <f t="shared" si="115"/>
        <v>z2</v>
      </c>
      <c r="X889" s="23" t="str">
        <f t="shared" si="115"/>
        <v>z3</v>
      </c>
      <c r="Y889" s="23" t="str">
        <f t="shared" si="115"/>
        <v>z4</v>
      </c>
      <c r="Z889" s="23" t="str">
        <f t="shared" si="115"/>
        <v>z5</v>
      </c>
      <c r="AA889" s="23" t="str">
        <f t="shared" si="115"/>
        <v>z6</v>
      </c>
      <c r="AB889" s="23" t="str">
        <f t="shared" si="115"/>
        <v>z7</v>
      </c>
      <c r="AC889" s="23" t="str">
        <f t="shared" si="115"/>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33" si="116">$K918</f>
        <v>100</v>
      </c>
      <c r="M918" s="5">
        <f t="shared" si="116"/>
        <v>100</v>
      </c>
      <c r="N918" s="5">
        <f t="shared" si="116"/>
        <v>100</v>
      </c>
      <c r="O918" s="5">
        <f t="shared" si="116"/>
        <v>100</v>
      </c>
      <c r="P918" s="5">
        <f t="shared" si="116"/>
        <v>100</v>
      </c>
      <c r="Q918" s="5">
        <f t="shared" si="116"/>
        <v>100</v>
      </c>
      <c r="R918" s="5">
        <f t="shared" si="116"/>
        <v>100</v>
      </c>
      <c r="S918" s="5">
        <f t="shared" si="116"/>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6"/>
        <v>1250</v>
      </c>
      <c r="M926" s="5">
        <f t="shared" si="116"/>
        <v>1250</v>
      </c>
      <c r="N926" s="5">
        <f t="shared" si="116"/>
        <v>1250</v>
      </c>
      <c r="O926" s="5">
        <f t="shared" si="116"/>
        <v>1250</v>
      </c>
      <c r="P926" s="5">
        <f t="shared" si="116"/>
        <v>1250</v>
      </c>
      <c r="Q926" s="5">
        <f t="shared" si="116"/>
        <v>1250</v>
      </c>
      <c r="R926" s="5">
        <f t="shared" si="116"/>
        <v>1250</v>
      </c>
      <c r="S926" s="5">
        <f t="shared" si="116"/>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6"/>
        <v>1000</v>
      </c>
      <c r="M927" s="5">
        <f t="shared" si="116"/>
        <v>1000</v>
      </c>
      <c r="N927" s="5">
        <f t="shared" si="116"/>
        <v>1000</v>
      </c>
      <c r="O927" s="5">
        <f t="shared" si="116"/>
        <v>1000</v>
      </c>
      <c r="P927" s="5">
        <f t="shared" si="116"/>
        <v>1000</v>
      </c>
      <c r="Q927" s="5">
        <f t="shared" si="116"/>
        <v>1000</v>
      </c>
      <c r="R927" s="5">
        <f t="shared" si="116"/>
        <v>1000</v>
      </c>
      <c r="S927" s="5">
        <f t="shared" si="116"/>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7">$K929</f>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7"/>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7"/>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7"/>
        <v>1500</v>
      </c>
      <c r="M933" s="5">
        <f t="shared" si="116"/>
        <v>1500</v>
      </c>
      <c r="N933" s="5">
        <f t="shared" si="116"/>
        <v>1500</v>
      </c>
      <c r="O933" s="5">
        <f t="shared" si="116"/>
        <v>1500</v>
      </c>
      <c r="P933" s="5">
        <f t="shared" si="116"/>
        <v>1500</v>
      </c>
      <c r="Q933" s="5">
        <f t="shared" si="116"/>
        <v>1500</v>
      </c>
      <c r="R933" s="5">
        <f t="shared" si="116"/>
        <v>1500</v>
      </c>
      <c r="S933" s="5">
        <f t="shared" si="116"/>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7"/>
        <v>1250</v>
      </c>
      <c r="M936" s="5">
        <f t="shared" si="117"/>
        <v>1250</v>
      </c>
      <c r="N936" s="5">
        <f t="shared" si="117"/>
        <v>1250</v>
      </c>
      <c r="O936" s="5">
        <f t="shared" si="117"/>
        <v>1250</v>
      </c>
      <c r="P936" s="5">
        <f t="shared" si="117"/>
        <v>1250</v>
      </c>
      <c r="Q936" s="5">
        <f t="shared" si="117"/>
        <v>1250</v>
      </c>
      <c r="R936" s="5">
        <f t="shared" si="117"/>
        <v>1250</v>
      </c>
      <c r="S936" s="5">
        <f t="shared" si="117"/>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7"/>
        <v>1000</v>
      </c>
      <c r="M937" s="5">
        <f t="shared" si="117"/>
        <v>1000</v>
      </c>
      <c r="N937" s="5">
        <f t="shared" si="117"/>
        <v>1000</v>
      </c>
      <c r="O937" s="5">
        <f t="shared" si="117"/>
        <v>1000</v>
      </c>
      <c r="P937" s="5">
        <f t="shared" si="117"/>
        <v>1000</v>
      </c>
      <c r="Q937" s="5">
        <f t="shared" si="117"/>
        <v>1000</v>
      </c>
      <c r="R937" s="5">
        <f t="shared" si="117"/>
        <v>1000</v>
      </c>
      <c r="S937" s="5">
        <f t="shared" si="117"/>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7"/>
        <v>100</v>
      </c>
      <c r="M939" s="5">
        <f t="shared" si="117"/>
        <v>100</v>
      </c>
      <c r="N939" s="5">
        <f t="shared" si="117"/>
        <v>100</v>
      </c>
      <c r="O939" s="5">
        <f t="shared" si="117"/>
        <v>100</v>
      </c>
      <c r="P939" s="5">
        <f t="shared" si="117"/>
        <v>100</v>
      </c>
      <c r="Q939" s="5">
        <f t="shared" si="117"/>
        <v>100</v>
      </c>
      <c r="R939" s="5">
        <f t="shared" si="117"/>
        <v>100</v>
      </c>
      <c r="S939" s="5">
        <f t="shared" si="117"/>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7"/>
        <v>1500</v>
      </c>
      <c r="M943" s="5">
        <f t="shared" si="117"/>
        <v>1500</v>
      </c>
      <c r="N943" s="5">
        <f t="shared" si="117"/>
        <v>1500</v>
      </c>
      <c r="O943" s="5">
        <f t="shared" si="117"/>
        <v>1500</v>
      </c>
      <c r="P943" s="5">
        <f t="shared" si="117"/>
        <v>1500</v>
      </c>
      <c r="Q943" s="5">
        <f t="shared" si="117"/>
        <v>1500</v>
      </c>
      <c r="R943" s="5">
        <f t="shared" si="117"/>
        <v>1500</v>
      </c>
      <c r="S943" s="5">
        <f t="shared" si="117"/>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7"/>
        <v>1250</v>
      </c>
      <c r="M946" s="5">
        <f t="shared" si="117"/>
        <v>1250</v>
      </c>
      <c r="N946" s="5">
        <f t="shared" si="117"/>
        <v>1250</v>
      </c>
      <c r="O946" s="5">
        <f t="shared" si="117"/>
        <v>1250</v>
      </c>
      <c r="P946" s="5">
        <f t="shared" si="117"/>
        <v>1250</v>
      </c>
      <c r="Q946" s="5">
        <f t="shared" si="117"/>
        <v>1250</v>
      </c>
      <c r="R946" s="5">
        <f t="shared" si="117"/>
        <v>1250</v>
      </c>
      <c r="S946" s="5">
        <f t="shared" si="117"/>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7"/>
        <v>1000</v>
      </c>
      <c r="M947" s="5">
        <f t="shared" si="117"/>
        <v>1000</v>
      </c>
      <c r="N947" s="5">
        <f t="shared" si="117"/>
        <v>1000</v>
      </c>
      <c r="O947" s="5">
        <f t="shared" si="117"/>
        <v>1000</v>
      </c>
      <c r="P947" s="5">
        <f t="shared" si="117"/>
        <v>1000</v>
      </c>
      <c r="Q947" s="5">
        <f t="shared" si="117"/>
        <v>1000</v>
      </c>
      <c r="R947" s="5">
        <f t="shared" si="117"/>
        <v>1000</v>
      </c>
      <c r="S947" s="5">
        <f t="shared" si="117"/>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17"/>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7"/>
        <v>1500</v>
      </c>
      <c r="M953" s="5">
        <f t="shared" si="117"/>
        <v>1500</v>
      </c>
      <c r="N953" s="5">
        <f t="shared" si="117"/>
        <v>1500</v>
      </c>
      <c r="O953" s="5">
        <f t="shared" si="117"/>
        <v>1500</v>
      </c>
      <c r="P953" s="5">
        <f t="shared" si="117"/>
        <v>1500</v>
      </c>
      <c r="Q953" s="5">
        <f t="shared" si="117"/>
        <v>1500</v>
      </c>
      <c r="R953" s="5">
        <f t="shared" si="117"/>
        <v>1500</v>
      </c>
      <c r="S953" s="5">
        <f t="shared" si="117"/>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7"/>
        <v>1500</v>
      </c>
      <c r="M954" s="5">
        <f t="shared" si="117"/>
        <v>1500</v>
      </c>
      <c r="N954" s="5">
        <f t="shared" si="117"/>
        <v>1500</v>
      </c>
      <c r="O954" s="5">
        <f t="shared" si="117"/>
        <v>1500</v>
      </c>
      <c r="P954" s="5">
        <f t="shared" si="117"/>
        <v>1500</v>
      </c>
      <c r="Q954" s="5">
        <f t="shared" si="117"/>
        <v>1500</v>
      </c>
      <c r="R954" s="5">
        <f t="shared" si="117"/>
        <v>1500</v>
      </c>
      <c r="S954" s="5">
        <f t="shared" si="117"/>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7"/>
        <v>1250</v>
      </c>
      <c r="M956" s="5">
        <f t="shared" si="117"/>
        <v>1250</v>
      </c>
      <c r="N956" s="5">
        <f t="shared" si="117"/>
        <v>1250</v>
      </c>
      <c r="O956" s="5">
        <f t="shared" si="117"/>
        <v>1250</v>
      </c>
      <c r="P956" s="5">
        <f t="shared" si="117"/>
        <v>1250</v>
      </c>
      <c r="Q956" s="5">
        <f t="shared" si="117"/>
        <v>1250</v>
      </c>
      <c r="R956" s="5">
        <f t="shared" si="117"/>
        <v>1250</v>
      </c>
      <c r="S956" s="5">
        <f t="shared" si="117"/>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7"/>
        <v>1000</v>
      </c>
      <c r="M957" s="5">
        <f t="shared" si="117"/>
        <v>1000</v>
      </c>
      <c r="N957" s="5">
        <f t="shared" si="117"/>
        <v>1000</v>
      </c>
      <c r="O957" s="5">
        <f t="shared" si="117"/>
        <v>1000</v>
      </c>
      <c r="P957" s="5">
        <f t="shared" si="117"/>
        <v>1000</v>
      </c>
      <c r="Q957" s="5">
        <f t="shared" si="117"/>
        <v>1000</v>
      </c>
      <c r="R957" s="5">
        <f t="shared" si="117"/>
        <v>1000</v>
      </c>
      <c r="S957" s="5">
        <f t="shared" si="117"/>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8">$K961</f>
        <v>100</v>
      </c>
      <c r="M961" s="5">
        <f t="shared" si="118"/>
        <v>100</v>
      </c>
      <c r="N961" s="5">
        <f t="shared" si="118"/>
        <v>100</v>
      </c>
      <c r="O961" s="5">
        <f t="shared" si="118"/>
        <v>100</v>
      </c>
      <c r="P961" s="5">
        <f t="shared" si="118"/>
        <v>100</v>
      </c>
      <c r="Q961" s="5">
        <f t="shared" si="118"/>
        <v>100</v>
      </c>
      <c r="R961" s="5">
        <f t="shared" si="118"/>
        <v>100</v>
      </c>
      <c r="S961" s="5">
        <f t="shared" si="118"/>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8"/>
        <v>100</v>
      </c>
      <c r="M962" s="5">
        <f t="shared" si="118"/>
        <v>100</v>
      </c>
      <c r="N962" s="5">
        <f t="shared" si="118"/>
        <v>100</v>
      </c>
      <c r="O962" s="5">
        <f t="shared" si="118"/>
        <v>100</v>
      </c>
      <c r="P962" s="5">
        <f t="shared" si="118"/>
        <v>100</v>
      </c>
      <c r="Q962" s="5">
        <f t="shared" si="118"/>
        <v>100</v>
      </c>
      <c r="R962" s="5">
        <f t="shared" si="118"/>
        <v>100</v>
      </c>
      <c r="S962" s="5">
        <f t="shared" si="118"/>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8"/>
        <v>1500</v>
      </c>
      <c r="M963" s="5">
        <f t="shared" si="118"/>
        <v>1500</v>
      </c>
      <c r="N963" s="5">
        <f t="shared" si="118"/>
        <v>1500</v>
      </c>
      <c r="O963" s="5">
        <f t="shared" si="118"/>
        <v>1500</v>
      </c>
      <c r="P963" s="5">
        <f t="shared" si="118"/>
        <v>1500</v>
      </c>
      <c r="Q963" s="5">
        <f t="shared" si="118"/>
        <v>1500</v>
      </c>
      <c r="R963" s="5">
        <f t="shared" si="118"/>
        <v>1500</v>
      </c>
      <c r="S963" s="5">
        <f t="shared" si="118"/>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8"/>
        <v>1500</v>
      </c>
      <c r="M964" s="5">
        <f t="shared" si="118"/>
        <v>1500</v>
      </c>
      <c r="N964" s="5">
        <f t="shared" si="118"/>
        <v>1500</v>
      </c>
      <c r="O964" s="5">
        <f t="shared" si="118"/>
        <v>1500</v>
      </c>
      <c r="P964" s="5">
        <f t="shared" si="118"/>
        <v>1500</v>
      </c>
      <c r="Q964" s="5">
        <f t="shared" si="118"/>
        <v>1500</v>
      </c>
      <c r="R964" s="5">
        <f t="shared" si="118"/>
        <v>1500</v>
      </c>
      <c r="S964" s="5">
        <f t="shared" si="118"/>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8"/>
        <v>1250</v>
      </c>
      <c r="M966" s="5">
        <f t="shared" si="118"/>
        <v>1250</v>
      </c>
      <c r="N966" s="5">
        <f t="shared" si="118"/>
        <v>1250</v>
      </c>
      <c r="O966" s="5">
        <f t="shared" si="118"/>
        <v>1250</v>
      </c>
      <c r="P966" s="5">
        <f t="shared" si="118"/>
        <v>1250</v>
      </c>
      <c r="Q966" s="5">
        <f t="shared" si="118"/>
        <v>1250</v>
      </c>
      <c r="R966" s="5">
        <f t="shared" si="118"/>
        <v>1250</v>
      </c>
      <c r="S966" s="5">
        <f t="shared" si="118"/>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8"/>
        <v>1000</v>
      </c>
      <c r="M967" s="5">
        <f t="shared" si="118"/>
        <v>1000</v>
      </c>
      <c r="N967" s="5">
        <f t="shared" si="118"/>
        <v>1000</v>
      </c>
      <c r="O967" s="5">
        <f t="shared" si="118"/>
        <v>1000</v>
      </c>
      <c r="P967" s="5">
        <f t="shared" si="118"/>
        <v>1000</v>
      </c>
      <c r="Q967" s="5">
        <f t="shared" si="118"/>
        <v>1000</v>
      </c>
      <c r="R967" s="5">
        <f t="shared" si="118"/>
        <v>1000</v>
      </c>
      <c r="S967" s="5">
        <f t="shared" si="118"/>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18"/>
        <v>1000</v>
      </c>
      <c r="M968" s="5">
        <f t="shared" si="118"/>
        <v>1000</v>
      </c>
      <c r="N968" s="5">
        <f t="shared" si="118"/>
        <v>1000</v>
      </c>
      <c r="O968" s="5">
        <f t="shared" si="118"/>
        <v>1000</v>
      </c>
      <c r="P968" s="5">
        <f t="shared" si="118"/>
        <v>1000</v>
      </c>
      <c r="Q968" s="5">
        <f t="shared" si="118"/>
        <v>1000</v>
      </c>
      <c r="R968" s="5">
        <f t="shared" si="118"/>
        <v>1000</v>
      </c>
      <c r="S968" s="5">
        <f t="shared" si="118"/>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8"/>
        <v>100</v>
      </c>
      <c r="M969" s="5">
        <f t="shared" si="118"/>
        <v>100</v>
      </c>
      <c r="N969" s="5">
        <f t="shared" si="118"/>
        <v>100</v>
      </c>
      <c r="O969" s="5">
        <f t="shared" si="118"/>
        <v>100</v>
      </c>
      <c r="P969" s="5">
        <f t="shared" si="118"/>
        <v>100</v>
      </c>
      <c r="Q969" s="5">
        <f t="shared" si="118"/>
        <v>100</v>
      </c>
      <c r="R969" s="5">
        <f t="shared" si="118"/>
        <v>100</v>
      </c>
      <c r="S969" s="5">
        <f t="shared" si="118"/>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8"/>
        <v>100</v>
      </c>
      <c r="M970" s="5">
        <f t="shared" si="118"/>
        <v>100</v>
      </c>
      <c r="N970" s="5">
        <f t="shared" si="118"/>
        <v>100</v>
      </c>
      <c r="O970" s="5">
        <f t="shared" si="118"/>
        <v>100</v>
      </c>
      <c r="P970" s="5">
        <f t="shared" si="118"/>
        <v>100</v>
      </c>
      <c r="Q970" s="5">
        <f t="shared" si="118"/>
        <v>100</v>
      </c>
      <c r="R970" s="5">
        <f t="shared" si="118"/>
        <v>100</v>
      </c>
      <c r="S970" s="5">
        <f t="shared" si="118"/>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8"/>
        <v>1500</v>
      </c>
      <c r="M973" s="5">
        <f t="shared" si="118"/>
        <v>1500</v>
      </c>
      <c r="N973" s="5">
        <f t="shared" si="118"/>
        <v>1500</v>
      </c>
      <c r="O973" s="5">
        <f t="shared" si="118"/>
        <v>1500</v>
      </c>
      <c r="P973" s="5">
        <f t="shared" si="118"/>
        <v>1500</v>
      </c>
      <c r="Q973" s="5">
        <f t="shared" si="118"/>
        <v>1500</v>
      </c>
      <c r="R973" s="5">
        <f t="shared" si="118"/>
        <v>1500</v>
      </c>
      <c r="S973" s="5">
        <f t="shared" si="118"/>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8"/>
        <v>1500</v>
      </c>
      <c r="M974" s="5">
        <f t="shared" si="118"/>
        <v>1500</v>
      </c>
      <c r="N974" s="5">
        <f t="shared" si="118"/>
        <v>1500</v>
      </c>
      <c r="O974" s="5">
        <f t="shared" si="118"/>
        <v>1500</v>
      </c>
      <c r="P974" s="5">
        <f t="shared" si="118"/>
        <v>1500</v>
      </c>
      <c r="Q974" s="5">
        <f t="shared" si="118"/>
        <v>1500</v>
      </c>
      <c r="R974" s="5">
        <f t="shared" si="118"/>
        <v>1500</v>
      </c>
      <c r="S974" s="5">
        <f t="shared" si="118"/>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8"/>
        <v>1250</v>
      </c>
      <c r="M976" s="5">
        <f t="shared" si="118"/>
        <v>1250</v>
      </c>
      <c r="N976" s="5">
        <f t="shared" si="118"/>
        <v>1250</v>
      </c>
      <c r="O976" s="5">
        <f t="shared" si="118"/>
        <v>1250</v>
      </c>
      <c r="P976" s="5">
        <f t="shared" si="118"/>
        <v>1250</v>
      </c>
      <c r="Q976" s="5">
        <f t="shared" si="118"/>
        <v>1250</v>
      </c>
      <c r="R976" s="5">
        <f t="shared" si="118"/>
        <v>1250</v>
      </c>
      <c r="S976" s="5">
        <f t="shared" si="118"/>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8"/>
        <v>1000</v>
      </c>
      <c r="M977" s="5">
        <f t="shared" si="118"/>
        <v>1000</v>
      </c>
      <c r="N977" s="5">
        <f t="shared" si="118"/>
        <v>1000</v>
      </c>
      <c r="O977" s="5">
        <f t="shared" si="118"/>
        <v>1000</v>
      </c>
      <c r="P977" s="5">
        <f t="shared" si="118"/>
        <v>1000</v>
      </c>
      <c r="Q977" s="5">
        <f t="shared" si="118"/>
        <v>1000</v>
      </c>
      <c r="R977" s="5">
        <f t="shared" si="118"/>
        <v>1000</v>
      </c>
      <c r="S977" s="5">
        <f t="shared" si="118"/>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18"/>
        <v>1000</v>
      </c>
      <c r="M978" s="5">
        <f t="shared" si="118"/>
        <v>1000</v>
      </c>
      <c r="N978" s="5">
        <f t="shared" si="118"/>
        <v>1000</v>
      </c>
      <c r="O978" s="5">
        <f t="shared" si="118"/>
        <v>1000</v>
      </c>
      <c r="P978" s="5">
        <f t="shared" si="118"/>
        <v>1000</v>
      </c>
      <c r="Q978" s="5">
        <f t="shared" si="118"/>
        <v>1000</v>
      </c>
      <c r="R978" s="5">
        <f t="shared" si="118"/>
        <v>1000</v>
      </c>
      <c r="S978" s="5">
        <f t="shared" si="118"/>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8"/>
        <v>100</v>
      </c>
      <c r="M979" s="5">
        <f t="shared" si="118"/>
        <v>100</v>
      </c>
      <c r="N979" s="5">
        <f t="shared" si="118"/>
        <v>100</v>
      </c>
      <c r="O979" s="5">
        <f t="shared" si="118"/>
        <v>100</v>
      </c>
      <c r="P979" s="5">
        <f t="shared" si="118"/>
        <v>100</v>
      </c>
      <c r="Q979" s="5">
        <f t="shared" si="118"/>
        <v>100</v>
      </c>
      <c r="R979" s="5">
        <f t="shared" si="118"/>
        <v>100</v>
      </c>
      <c r="S979" s="5">
        <f t="shared" si="118"/>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8"/>
        <v>100</v>
      </c>
      <c r="M980" s="5">
        <f t="shared" si="118"/>
        <v>100</v>
      </c>
      <c r="N980" s="5">
        <f t="shared" si="118"/>
        <v>100</v>
      </c>
      <c r="O980" s="5">
        <f t="shared" si="118"/>
        <v>100</v>
      </c>
      <c r="P980" s="5">
        <f t="shared" si="118"/>
        <v>100</v>
      </c>
      <c r="Q980" s="5">
        <f t="shared" si="118"/>
        <v>100</v>
      </c>
      <c r="R980" s="5">
        <f t="shared" si="118"/>
        <v>100</v>
      </c>
      <c r="S980" s="5">
        <f t="shared" si="118"/>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8"/>
        <v>1500</v>
      </c>
      <c r="M983" s="5">
        <f t="shared" si="118"/>
        <v>1500</v>
      </c>
      <c r="N983" s="5">
        <f t="shared" si="118"/>
        <v>1500</v>
      </c>
      <c r="O983" s="5">
        <f t="shared" si="118"/>
        <v>1500</v>
      </c>
      <c r="P983" s="5">
        <f t="shared" si="118"/>
        <v>1500</v>
      </c>
      <c r="Q983" s="5">
        <f t="shared" si="118"/>
        <v>1500</v>
      </c>
      <c r="R983" s="5">
        <f t="shared" si="118"/>
        <v>1500</v>
      </c>
      <c r="S983" s="5">
        <f t="shared" si="118"/>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8"/>
        <v>1500</v>
      </c>
      <c r="M984" s="5">
        <f t="shared" si="118"/>
        <v>1500</v>
      </c>
      <c r="N984" s="5">
        <f t="shared" si="118"/>
        <v>1500</v>
      </c>
      <c r="O984" s="5">
        <f t="shared" si="118"/>
        <v>1500</v>
      </c>
      <c r="P984" s="5">
        <f t="shared" si="118"/>
        <v>1500</v>
      </c>
      <c r="Q984" s="5">
        <f t="shared" si="118"/>
        <v>1500</v>
      </c>
      <c r="R984" s="5">
        <f t="shared" si="118"/>
        <v>1500</v>
      </c>
      <c r="S984" s="5">
        <f t="shared" si="118"/>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8"/>
        <v>1250</v>
      </c>
      <c r="M986" s="5">
        <f t="shared" si="118"/>
        <v>1250</v>
      </c>
      <c r="N986" s="5">
        <f t="shared" si="118"/>
        <v>1250</v>
      </c>
      <c r="O986" s="5">
        <f t="shared" si="118"/>
        <v>1250</v>
      </c>
      <c r="P986" s="5">
        <f t="shared" si="118"/>
        <v>1250</v>
      </c>
      <c r="Q986" s="5">
        <f t="shared" si="118"/>
        <v>1250</v>
      </c>
      <c r="R986" s="5">
        <f t="shared" si="118"/>
        <v>1250</v>
      </c>
      <c r="S986" s="5">
        <f t="shared" si="118"/>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8"/>
        <v>1000</v>
      </c>
      <c r="M987" s="5">
        <f t="shared" si="118"/>
        <v>1000</v>
      </c>
      <c r="N987" s="5">
        <f t="shared" si="118"/>
        <v>1000</v>
      </c>
      <c r="O987" s="5">
        <f t="shared" si="118"/>
        <v>1000</v>
      </c>
      <c r="P987" s="5">
        <f t="shared" si="118"/>
        <v>1000</v>
      </c>
      <c r="Q987" s="5">
        <f t="shared" si="118"/>
        <v>1000</v>
      </c>
      <c r="R987" s="5">
        <f t="shared" si="118"/>
        <v>1000</v>
      </c>
      <c r="S987" s="5">
        <f t="shared" si="118"/>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18"/>
        <v>1000</v>
      </c>
      <c r="M988" s="5">
        <f t="shared" si="118"/>
        <v>1000</v>
      </c>
      <c r="N988" s="5">
        <f t="shared" si="118"/>
        <v>1000</v>
      </c>
      <c r="O988" s="5">
        <f t="shared" si="118"/>
        <v>1000</v>
      </c>
      <c r="P988" s="5">
        <f t="shared" si="118"/>
        <v>1000</v>
      </c>
      <c r="Q988" s="5">
        <f t="shared" si="118"/>
        <v>1000</v>
      </c>
      <c r="R988" s="5">
        <f t="shared" si="118"/>
        <v>1000</v>
      </c>
      <c r="S988" s="5">
        <f t="shared" si="118"/>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8"/>
        <v>100</v>
      </c>
      <c r="M990" s="5">
        <f t="shared" si="118"/>
        <v>100</v>
      </c>
      <c r="N990" s="5">
        <f t="shared" si="118"/>
        <v>100</v>
      </c>
      <c r="O990" s="5">
        <f t="shared" si="118"/>
        <v>100</v>
      </c>
      <c r="P990" s="5">
        <f t="shared" si="118"/>
        <v>100</v>
      </c>
      <c r="Q990" s="5">
        <f t="shared" si="118"/>
        <v>100</v>
      </c>
      <c r="R990" s="5">
        <f t="shared" si="118"/>
        <v>100</v>
      </c>
      <c r="S990" s="5">
        <f t="shared" si="118"/>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8"/>
        <v>100</v>
      </c>
      <c r="M991" s="5">
        <f t="shared" si="118"/>
        <v>100</v>
      </c>
      <c r="N991" s="5">
        <f t="shared" si="118"/>
        <v>100</v>
      </c>
      <c r="O991" s="5">
        <f t="shared" si="118"/>
        <v>100</v>
      </c>
      <c r="P991" s="5">
        <f t="shared" si="118"/>
        <v>100</v>
      </c>
      <c r="Q991" s="5">
        <f t="shared" si="118"/>
        <v>100</v>
      </c>
      <c r="R991" s="5">
        <f t="shared" si="118"/>
        <v>100</v>
      </c>
      <c r="S991" s="5">
        <f t="shared" si="118"/>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ref="S992" si="119">$K992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20">$K993</f>
        <v>1500</v>
      </c>
      <c r="M993" s="5">
        <f t="shared" si="120"/>
        <v>1500</v>
      </c>
      <c r="N993" s="5">
        <f t="shared" si="120"/>
        <v>1500</v>
      </c>
      <c r="O993" s="5">
        <f t="shared" si="120"/>
        <v>1500</v>
      </c>
      <c r="P993" s="5">
        <f t="shared" si="120"/>
        <v>1500</v>
      </c>
      <c r="Q993" s="5">
        <f t="shared" si="120"/>
        <v>1500</v>
      </c>
      <c r="R993" s="5">
        <f t="shared" si="120"/>
        <v>1500</v>
      </c>
      <c r="S993" s="5">
        <f t="shared" si="120"/>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20"/>
        <v>1500</v>
      </c>
      <c r="M994" s="5">
        <f t="shared" si="120"/>
        <v>1500</v>
      </c>
      <c r="N994" s="5">
        <f t="shared" si="120"/>
        <v>1500</v>
      </c>
      <c r="O994" s="5">
        <f t="shared" si="120"/>
        <v>1500</v>
      </c>
      <c r="P994" s="5">
        <f t="shared" si="120"/>
        <v>1500</v>
      </c>
      <c r="Q994" s="5">
        <f t="shared" si="120"/>
        <v>1500</v>
      </c>
      <c r="R994" s="5">
        <f t="shared" si="120"/>
        <v>1500</v>
      </c>
      <c r="S994" s="5">
        <f t="shared" si="120"/>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20"/>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20"/>
        <v>1250</v>
      </c>
      <c r="M996" s="5">
        <f t="shared" si="120"/>
        <v>1250</v>
      </c>
      <c r="N996" s="5">
        <f t="shared" si="120"/>
        <v>1250</v>
      </c>
      <c r="O996" s="5">
        <f t="shared" si="120"/>
        <v>1250</v>
      </c>
      <c r="P996" s="5">
        <f t="shared" si="120"/>
        <v>1250</v>
      </c>
      <c r="Q996" s="5">
        <f t="shared" si="120"/>
        <v>1250</v>
      </c>
      <c r="R996" s="5">
        <f t="shared" si="120"/>
        <v>1250</v>
      </c>
      <c r="S996" s="5">
        <f t="shared" si="120"/>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20"/>
        <v>1000</v>
      </c>
      <c r="M997" s="5">
        <f t="shared" si="120"/>
        <v>1000</v>
      </c>
      <c r="N997" s="5">
        <f t="shared" si="120"/>
        <v>1000</v>
      </c>
      <c r="O997" s="5">
        <f t="shared" si="120"/>
        <v>1000</v>
      </c>
      <c r="P997" s="5">
        <f t="shared" si="120"/>
        <v>1000</v>
      </c>
      <c r="Q997" s="5">
        <f t="shared" si="120"/>
        <v>1000</v>
      </c>
      <c r="R997" s="5">
        <f t="shared" si="120"/>
        <v>1000</v>
      </c>
      <c r="S997" s="5">
        <f t="shared" si="120"/>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20"/>
        <v>1000</v>
      </c>
      <c r="M998" s="5">
        <f t="shared" si="120"/>
        <v>1000</v>
      </c>
      <c r="N998" s="5">
        <f t="shared" si="120"/>
        <v>1000</v>
      </c>
      <c r="O998" s="5">
        <f t="shared" si="120"/>
        <v>1000</v>
      </c>
      <c r="P998" s="5">
        <f t="shared" si="120"/>
        <v>1000</v>
      </c>
      <c r="Q998" s="5">
        <f t="shared" si="120"/>
        <v>1000</v>
      </c>
      <c r="R998" s="5">
        <f t="shared" si="120"/>
        <v>1000</v>
      </c>
      <c r="S998" s="5">
        <f t="shared" si="120"/>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20"/>
        <v>100</v>
      </c>
      <c r="M1000" s="5">
        <f t="shared" si="120"/>
        <v>100</v>
      </c>
      <c r="N1000" s="5">
        <f t="shared" si="120"/>
        <v>100</v>
      </c>
      <c r="O1000" s="5">
        <f t="shared" si="120"/>
        <v>100</v>
      </c>
      <c r="P1000" s="5">
        <f t="shared" si="120"/>
        <v>100</v>
      </c>
      <c r="Q1000" s="5">
        <f t="shared" si="120"/>
        <v>100</v>
      </c>
      <c r="R1000" s="5">
        <f t="shared" si="120"/>
        <v>100</v>
      </c>
      <c r="S1000" s="5">
        <f t="shared" si="120"/>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20"/>
        <v>100</v>
      </c>
      <c r="M1001" s="5">
        <f t="shared" si="120"/>
        <v>100</v>
      </c>
      <c r="N1001" s="5">
        <f t="shared" si="120"/>
        <v>100</v>
      </c>
      <c r="O1001" s="5">
        <f t="shared" si="120"/>
        <v>100</v>
      </c>
      <c r="P1001" s="5">
        <f t="shared" si="120"/>
        <v>100</v>
      </c>
      <c r="Q1001" s="5">
        <f t="shared" si="120"/>
        <v>100</v>
      </c>
      <c r="R1001" s="5">
        <f t="shared" si="120"/>
        <v>100</v>
      </c>
      <c r="S1001" s="5">
        <f t="shared" si="120"/>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20"/>
        <v>1500</v>
      </c>
      <c r="M1003" s="5">
        <f t="shared" si="120"/>
        <v>1500</v>
      </c>
      <c r="N1003" s="5">
        <f t="shared" si="120"/>
        <v>1500</v>
      </c>
      <c r="O1003" s="5">
        <f t="shared" si="120"/>
        <v>1500</v>
      </c>
      <c r="P1003" s="5">
        <f t="shared" si="120"/>
        <v>1500</v>
      </c>
      <c r="Q1003" s="5">
        <f t="shared" si="120"/>
        <v>1500</v>
      </c>
      <c r="R1003" s="5">
        <f t="shared" si="120"/>
        <v>1500</v>
      </c>
      <c r="S1003" s="5">
        <f t="shared" si="120"/>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20"/>
        <v>1500</v>
      </c>
      <c r="M1004" s="5">
        <f t="shared" si="120"/>
        <v>1500</v>
      </c>
      <c r="N1004" s="5">
        <f t="shared" si="120"/>
        <v>1500</v>
      </c>
      <c r="O1004" s="5">
        <f t="shared" si="120"/>
        <v>1500</v>
      </c>
      <c r="P1004" s="5">
        <f t="shared" si="120"/>
        <v>1500</v>
      </c>
      <c r="Q1004" s="5">
        <f t="shared" si="120"/>
        <v>1500</v>
      </c>
      <c r="R1004" s="5">
        <f t="shared" si="120"/>
        <v>1500</v>
      </c>
      <c r="S1004" s="5">
        <f t="shared" si="120"/>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20"/>
        <v>1250</v>
      </c>
      <c r="M1006" s="5">
        <f t="shared" si="120"/>
        <v>1250</v>
      </c>
      <c r="N1006" s="5">
        <f t="shared" si="120"/>
        <v>1250</v>
      </c>
      <c r="O1006" s="5">
        <f t="shared" si="120"/>
        <v>1250</v>
      </c>
      <c r="P1006" s="5">
        <f t="shared" si="120"/>
        <v>1250</v>
      </c>
      <c r="Q1006" s="5">
        <f t="shared" si="120"/>
        <v>1250</v>
      </c>
      <c r="R1006" s="5">
        <f t="shared" si="120"/>
        <v>1250</v>
      </c>
      <c r="S1006" s="5">
        <f t="shared" si="120"/>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20"/>
        <v>1000</v>
      </c>
      <c r="M1007" s="5">
        <f t="shared" si="120"/>
        <v>1000</v>
      </c>
      <c r="N1007" s="5">
        <f t="shared" si="120"/>
        <v>1000</v>
      </c>
      <c r="O1007" s="5">
        <f t="shared" si="120"/>
        <v>1000</v>
      </c>
      <c r="P1007" s="5">
        <f t="shared" si="120"/>
        <v>1000</v>
      </c>
      <c r="Q1007" s="5">
        <f t="shared" si="120"/>
        <v>1000</v>
      </c>
      <c r="R1007" s="5">
        <f t="shared" si="120"/>
        <v>1000</v>
      </c>
      <c r="S1007" s="5">
        <f t="shared" si="120"/>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20"/>
        <v>1000</v>
      </c>
      <c r="M1008" s="5">
        <f t="shared" si="120"/>
        <v>1000</v>
      </c>
      <c r="N1008" s="5">
        <f t="shared" si="120"/>
        <v>1000</v>
      </c>
      <c r="O1008" s="5">
        <f t="shared" si="120"/>
        <v>1000</v>
      </c>
      <c r="P1008" s="5">
        <f t="shared" si="120"/>
        <v>1000</v>
      </c>
      <c r="Q1008" s="5">
        <f t="shared" si="120"/>
        <v>1000</v>
      </c>
      <c r="R1008" s="5">
        <f t="shared" si="120"/>
        <v>1000</v>
      </c>
      <c r="S1008" s="5">
        <f t="shared" si="120"/>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20"/>
        <v>100</v>
      </c>
      <c r="M1010" s="5">
        <f t="shared" si="120"/>
        <v>100</v>
      </c>
      <c r="N1010" s="5">
        <f t="shared" si="120"/>
        <v>100</v>
      </c>
      <c r="O1010" s="5">
        <f t="shared" si="120"/>
        <v>100</v>
      </c>
      <c r="P1010" s="5">
        <f t="shared" si="120"/>
        <v>100</v>
      </c>
      <c r="Q1010" s="5">
        <f t="shared" si="120"/>
        <v>100</v>
      </c>
      <c r="R1010" s="5">
        <f t="shared" si="120"/>
        <v>100</v>
      </c>
      <c r="S1010" s="5">
        <f t="shared" si="120"/>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20"/>
        <v>100</v>
      </c>
      <c r="M1011" s="5">
        <f t="shared" si="120"/>
        <v>100</v>
      </c>
      <c r="N1011" s="5">
        <f t="shared" si="120"/>
        <v>100</v>
      </c>
      <c r="O1011" s="5">
        <f t="shared" si="120"/>
        <v>100</v>
      </c>
      <c r="P1011" s="5">
        <f t="shared" si="120"/>
        <v>100</v>
      </c>
      <c r="Q1011" s="5">
        <f t="shared" si="120"/>
        <v>100</v>
      </c>
      <c r="R1011" s="5">
        <f t="shared" si="120"/>
        <v>100</v>
      </c>
      <c r="S1011" s="5">
        <f t="shared" si="120"/>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20"/>
        <v>1500</v>
      </c>
      <c r="M1013" s="5">
        <f t="shared" si="120"/>
        <v>1500</v>
      </c>
      <c r="N1013" s="5">
        <f t="shared" si="120"/>
        <v>1500</v>
      </c>
      <c r="O1013" s="5">
        <f t="shared" si="120"/>
        <v>1500</v>
      </c>
      <c r="P1013" s="5">
        <f t="shared" si="120"/>
        <v>1500</v>
      </c>
      <c r="Q1013" s="5">
        <f t="shared" si="120"/>
        <v>1500</v>
      </c>
      <c r="R1013" s="5">
        <f t="shared" si="120"/>
        <v>1500</v>
      </c>
      <c r="S1013" s="5">
        <f t="shared" si="120"/>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20"/>
        <v>1500</v>
      </c>
      <c r="M1014" s="5">
        <f t="shared" si="120"/>
        <v>1500</v>
      </c>
      <c r="N1014" s="5">
        <f t="shared" si="120"/>
        <v>1500</v>
      </c>
      <c r="O1014" s="5">
        <f t="shared" si="120"/>
        <v>1500</v>
      </c>
      <c r="P1014" s="5">
        <f t="shared" si="120"/>
        <v>1500</v>
      </c>
      <c r="Q1014" s="5">
        <f t="shared" si="120"/>
        <v>1500</v>
      </c>
      <c r="R1014" s="5">
        <f t="shared" si="120"/>
        <v>1500</v>
      </c>
      <c r="S1014" s="5">
        <f t="shared" si="120"/>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20"/>
        <v>1250</v>
      </c>
      <c r="M1016" s="5">
        <f t="shared" si="120"/>
        <v>1250</v>
      </c>
      <c r="N1016" s="5">
        <f t="shared" si="120"/>
        <v>1250</v>
      </c>
      <c r="O1016" s="5">
        <f t="shared" si="120"/>
        <v>1250</v>
      </c>
      <c r="P1016" s="5">
        <f t="shared" si="120"/>
        <v>1250</v>
      </c>
      <c r="Q1016" s="5">
        <f t="shared" si="120"/>
        <v>1250</v>
      </c>
      <c r="R1016" s="5">
        <f t="shared" si="120"/>
        <v>1250</v>
      </c>
      <c r="S1016" s="5">
        <f t="shared" si="120"/>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20"/>
        <v>1000</v>
      </c>
      <c r="M1017" s="5">
        <f t="shared" si="120"/>
        <v>1000</v>
      </c>
      <c r="N1017" s="5">
        <f t="shared" si="120"/>
        <v>1000</v>
      </c>
      <c r="O1017" s="5">
        <f t="shared" si="120"/>
        <v>1000</v>
      </c>
      <c r="P1017" s="5">
        <f t="shared" si="120"/>
        <v>1000</v>
      </c>
      <c r="Q1017" s="5">
        <f t="shared" si="120"/>
        <v>1000</v>
      </c>
      <c r="R1017" s="5">
        <f t="shared" si="120"/>
        <v>1000</v>
      </c>
      <c r="S1017" s="5">
        <f t="shared" si="120"/>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I494:R503">
    <cfRule type="expression" dxfId="17" priority="153" stopIfTrue="1">
      <formula>OR($T494=1)</formula>
    </cfRule>
  </conditionalFormatting>
  <conditionalFormatting sqref="J517:R526 T517:T526 V517:V526">
    <cfRule type="expression" dxfId="16" priority="3" stopIfTrue="1">
      <formula>OR($M$459:$M493=1)</formula>
    </cfRule>
  </conditionalFormatting>
  <conditionalFormatting sqref="J150:S150">
    <cfRule type="expression" dxfId="15" priority="4">
      <formula>J$151&lt;MIN(i_date_node_zm)</formula>
    </cfRule>
  </conditionalFormatting>
  <conditionalFormatting sqref="K462:K471 M462:V471">
    <cfRule type="expression" dxfId="14" priority="151" stopIfTrue="1">
      <formula>OR($T$493:$T493=1)</formula>
    </cfRule>
  </conditionalFormatting>
  <conditionalFormatting sqref="M517:R526 J527:R616 T527:T616">
    <cfRule type="expression" dxfId="13" priority="156" stopIfTrue="1">
      <formula>AND(OFFSET($T$494,$AD517,$AC517)=1,OFFSET($T$494,$AD516,$AC517)=1)</formula>
    </cfRule>
  </conditionalFormatting>
  <conditionalFormatting sqref="N653:N752">
    <cfRule type="expression" dxfId="12" priority="154" stopIfTrue="1">
      <formula>AND(N653&lt;$S653,OFFSET($T$494,$AD653,$AC653,1,1)&gt;0)</formula>
    </cfRule>
  </conditionalFormatting>
  <conditionalFormatting sqref="P653:P752">
    <cfRule type="expression" dxfId="11" priority="155" stopIfTrue="1">
      <formula>AND(P653&gt;$T653,OFFSET($T$494,$AD653,$AC653,1,1)&gt;0)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2"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980</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809</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808</v>
      </c>
      <c r="I51" s="91"/>
      <c r="J51" s="89"/>
      <c r="K51" s="220" t="s">
        <v>1114</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1116</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988</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1042</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802</v>
      </c>
      <c r="K71" s="23" t="s">
        <v>385</v>
      </c>
      <c r="L71" s="23" t="s">
        <v>775</v>
      </c>
      <c r="M71" s="23" t="s">
        <v>776</v>
      </c>
      <c r="N71" s="23" t="s">
        <v>777</v>
      </c>
      <c r="O71" s="23" t="s">
        <v>778</v>
      </c>
      <c r="P71" s="23" t="s">
        <v>779</v>
      </c>
      <c r="Q71" s="23" t="s">
        <v>780</v>
      </c>
      <c r="R71" s="23" t="s">
        <v>781</v>
      </c>
      <c r="S71" s="23" t="s">
        <v>782</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800</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869</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801</v>
      </c>
      <c r="H77" s="92"/>
      <c r="I77" s="92"/>
      <c r="J77" s="99">
        <v>7.0000000000000001E-3</v>
      </c>
      <c r="K77" s="92" t="s">
        <v>992</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1098</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1099</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867</v>
      </c>
      <c r="Q94" s="23" t="s">
        <v>868</v>
      </c>
      <c r="R94" s="23" t="s">
        <v>1105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1100</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946</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947</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949</v>
      </c>
      <c r="K113" s="100"/>
      <c r="L113" s="100"/>
      <c r="M113" s="100"/>
      <c r="N113" s="100"/>
      <c r="O113" s="100"/>
      <c r="P113" s="100"/>
      <c r="Q113" s="100"/>
      <c r="R113" s="100"/>
      <c r="S113" s="23"/>
      <c r="T113" s="100" t="s">
        <v>1109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867</v>
      </c>
      <c r="Q114" s="23" t="s">
        <v>868</v>
      </c>
      <c r="R114" s="23" t="s">
        <v>1105</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802</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775</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776</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777</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778</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1035</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1035</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867</v>
      </c>
      <c r="T159" s="127" t="s">
        <v>868</v>
      </c>
      <c r="U159" s="127" t="s">
        <v>1105</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948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950</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1102</v>
      </c>
      <c r="I178" s="118" t="s">
        <v>1102</v>
      </c>
      <c r="J178" s="118" t="s">
        <v>1102</v>
      </c>
      <c r="K178" s="118" t="s">
        <v>1102</v>
      </c>
      <c r="L178" s="118" t="s">
        <v>1102</v>
      </c>
      <c r="M178" s="118" t="s">
        <v>1046</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864</v>
      </c>
      <c r="P192" s="23" t="s">
        <v>865</v>
      </c>
      <c r="Q192" s="23" t="s">
        <v>866</v>
      </c>
      <c r="R192" s="23" t="s">
        <v>1104</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802</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775</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776</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777</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778</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779</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780</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781</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782</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1013</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738</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867</v>
      </c>
      <c r="R218" s="23" t="s">
        <v>868</v>
      </c>
      <c r="S218" s="23" t="s">
        <v>1105</v>
      </c>
      <c r="T218" s="23"/>
      <c r="U218" s="23"/>
      <c r="V218" s="23" t="s">
        <v>363</v>
      </c>
      <c r="W218" s="23" t="s">
        <v>364</v>
      </c>
      <c r="X218" s="23" t="s">
        <v>366</v>
      </c>
      <c r="Y218" s="23" t="s">
        <v>367</v>
      </c>
      <c r="Z218" s="23" t="s">
        <v>368</v>
      </c>
      <c r="AA218" s="23" t="s">
        <v>369</v>
      </c>
      <c r="AB218" s="23" t="s">
        <v>867</v>
      </c>
      <c r="AC218" s="23" t="s">
        <v>868</v>
      </c>
      <c r="AD218" s="23" t="s">
        <v>1105</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802</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775</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776</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777</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778</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779</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780</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781</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782</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1013</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867</v>
      </c>
      <c r="R332" s="23" t="s">
        <v>868</v>
      </c>
      <c r="S332" s="23" t="s">
        <v>1105</v>
      </c>
      <c r="T332" s="23"/>
      <c r="U332" s="23"/>
      <c r="V332" s="23" t="s">
        <v>363</v>
      </c>
      <c r="W332" s="23" t="s">
        <v>364</v>
      </c>
      <c r="X332" s="23" t="s">
        <v>366</v>
      </c>
      <c r="Y332" s="23" t="s">
        <v>367</v>
      </c>
      <c r="Z332" s="23" t="s">
        <v>368</v>
      </c>
      <c r="AA332" s="23" t="s">
        <v>369</v>
      </c>
      <c r="AB332" s="23" t="s">
        <v>867</v>
      </c>
      <c r="AC332" s="23" t="s">
        <v>868</v>
      </c>
      <c r="AD332" s="23" t="s">
        <v>1105</v>
      </c>
      <c r="AE332" s="23"/>
      <c r="AF332" s="842" t="s">
        <v>1112</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802</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775</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776</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777</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778</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779</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780</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781</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782</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1126</v>
      </c>
      <c r="K476" s="599"/>
      <c r="L476" s="100"/>
      <c r="M476" s="100"/>
      <c r="N476" s="100"/>
      <c r="O476" s="599"/>
      <c r="P476" s="100"/>
      <c r="Q476" s="100"/>
      <c r="R476" s="100"/>
      <c r="S476" s="22"/>
      <c r="T476" s="22"/>
      <c r="U476" s="133" t="s">
        <v>790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811</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870</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810</v>
      </c>
      <c r="K502" s="17"/>
      <c r="L502" s="22"/>
      <c r="M502" s="22"/>
      <c r="N502" s="22"/>
      <c r="O502" s="22"/>
      <c r="P502" s="22"/>
      <c r="Q502" s="22"/>
      <c r="R502" s="22"/>
      <c r="S502" s="22"/>
      <c r="T502" s="23" t="s">
        <v>187</v>
      </c>
      <c r="U502" s="22"/>
      <c r="V502" s="22" t="s">
        <v>813</v>
      </c>
      <c r="W502" s="22"/>
      <c r="X502" s="23" t="s">
        <v>188</v>
      </c>
      <c r="Y502" s="23"/>
      <c r="Z502" s="24"/>
      <c r="AA502" s="24"/>
      <c r="AB502" s="24"/>
      <c r="AC502" s="585" t="s">
        <v>793</v>
      </c>
      <c r="AD502" s="585" t="s">
        <v>871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793</v>
      </c>
      <c r="I503" s="586" t="s">
        <v>153</v>
      </c>
      <c r="J503" s="586" t="s">
        <v>371</v>
      </c>
      <c r="K503" s="586" t="s">
        <v>57</v>
      </c>
      <c r="L503" s="586" t="s">
        <v>58</v>
      </c>
      <c r="M503" s="586" t="s">
        <v>59</v>
      </c>
      <c r="N503" s="586" t="s">
        <v>60</v>
      </c>
      <c r="O503" s="586" t="s">
        <v>864</v>
      </c>
      <c r="P503" s="586" t="s">
        <v>865</v>
      </c>
      <c r="Q503" s="586" t="s">
        <v>866</v>
      </c>
      <c r="R503" s="586" t="s">
        <v>1104</v>
      </c>
      <c r="S503" s="585"/>
      <c r="T503" s="585" t="s">
        <v>189</v>
      </c>
      <c r="U503" s="585"/>
      <c r="V503" s="585" t="s">
        <v>812</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802</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775</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776</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777</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778</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779</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780</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781</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782</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993</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996</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994</v>
      </c>
      <c r="J620" s="87"/>
      <c r="K620" s="87"/>
      <c r="L620" s="87" t="s">
        <v>1014</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995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818</v>
      </c>
      <c r="O634" s="142"/>
      <c r="P634" s="46" t="s">
        <v>815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817</v>
      </c>
      <c r="O635" s="17"/>
      <c r="P635" s="46" t="s">
        <v>816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791</v>
      </c>
      <c r="O636" s="23"/>
      <c r="P636" s="23" t="s">
        <v>792</v>
      </c>
      <c r="Q636" s="22"/>
      <c r="R636" s="23"/>
      <c r="S636" s="100" t="s">
        <v>194</v>
      </c>
      <c r="T636" s="100"/>
      <c r="U636" s="23"/>
      <c r="V636" s="24" t="s">
        <v>188</v>
      </c>
      <c r="W636" s="24"/>
      <c r="X636" s="24"/>
      <c r="Y636" s="24"/>
      <c r="Z636" s="24"/>
      <c r="AA636" s="24"/>
      <c r="AB636" s="24"/>
      <c r="AC636" s="243" t="s">
        <v>870</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788</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793</v>
      </c>
      <c r="AD637" s="24" t="s">
        <v>871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802</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775</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776</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777</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778</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779</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780</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781</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782</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864</v>
      </c>
      <c r="S759" s="104" t="s">
        <v>865</v>
      </c>
      <c r="T759" s="104" t="s">
        <v>866</v>
      </c>
      <c r="U759" s="104" t="s">
        <v>1104</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802</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775</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776</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777</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778</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779</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780</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781</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782</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875</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864</v>
      </c>
      <c r="Q904" s="23" t="s">
        <v>865</v>
      </c>
      <c r="R904" s="23" t="s">
        <v>866</v>
      </c>
      <c r="S904" s="23" t="s">
        <v>1104</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802</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775</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776</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777</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778</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779</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780</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781</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782</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731</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735</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920</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732</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893</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894</v>
      </c>
      <c r="H1033" s="86"/>
      <c r="I1033" s="86"/>
      <c r="J1033" s="86"/>
      <c r="K1033" s="86"/>
      <c r="L1033" s="229">
        <v>6.5</v>
      </c>
      <c r="M1033" s="86" t="s">
        <v>736</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abSelected="1" zoomScale="82" zoomScaleNormal="82" workbookViewId="0">
      <pane xSplit="10" ySplit="23" topLeftCell="R194" activePane="bottomRight" state="frozen"/>
      <selection pane="topRight" activeCell="K1" sqref="K1"/>
      <selection pane="bottomLeft" activeCell="A24" sqref="A24"/>
      <selection pane="bottomRight" activeCell="AD198" sqref="AD198"/>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1163</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1166</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873</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938</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1106</v>
      </c>
      <c r="I51" s="841" t="s">
        <v>1107</v>
      </c>
      <c r="J51" s="318">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942</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943</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729</v>
      </c>
      <c r="Y62" s="280"/>
      <c r="Z62" s="280"/>
      <c r="AA62" s="280"/>
      <c r="AB62" s="280"/>
      <c r="AC62" s="280"/>
      <c r="AD62" s="280"/>
      <c r="AE62" s="280"/>
      <c r="AF62" s="280"/>
      <c r="AG62" s="280"/>
      <c r="AH62" s="280" t="s">
        <v>1019</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728</v>
      </c>
      <c r="Z63" s="302"/>
      <c r="AA63" s="302"/>
      <c r="AB63" s="302"/>
      <c r="AC63" s="302"/>
      <c r="AD63" s="474"/>
      <c r="AE63" s="367"/>
      <c r="AF63" s="280"/>
      <c r="AG63" s="280"/>
      <c r="AH63" s="296"/>
      <c r="AI63" s="302" t="s">
        <v>1127</v>
      </c>
      <c r="AJ63" s="302"/>
      <c r="AK63" s="296"/>
      <c r="AL63" s="296"/>
      <c r="AM63" s="296"/>
      <c r="AN63" s="302" t="s">
        <v>1128</v>
      </c>
      <c r="AO63" s="302"/>
      <c r="AP63" s="302"/>
      <c r="AQ63" s="275"/>
      <c r="AR63" s="262"/>
      <c r="AS63" s="250"/>
      <c r="AT63" s="250"/>
      <c r="AU63" s="250"/>
    </row>
    <row r="64" spans="1:47" ht="45" customHeight="1" outlineLevel="2" x14ac:dyDescent="0.35">
      <c r="A64" s="250"/>
      <c r="B64" s="259"/>
      <c r="C64" s="252">
        <f>INT($C$29)+2</f>
        <v>3</v>
      </c>
      <c r="D64" s="275"/>
      <c r="E64" s="847" t="s">
        <v>1138</v>
      </c>
      <c r="F64" s="847" t="s">
        <v>1139</v>
      </c>
      <c r="G64" s="275"/>
      <c r="H64" s="280"/>
      <c r="I64" s="296" t="s">
        <v>445</v>
      </c>
      <c r="J64" s="296" t="s">
        <v>153</v>
      </c>
      <c r="K64" s="296" t="s">
        <v>152</v>
      </c>
      <c r="L64" s="296" t="s">
        <v>438</v>
      </c>
      <c r="M64" s="280"/>
      <c r="N64" s="526" t="s">
        <v>806</v>
      </c>
      <c r="O64" s="674" t="s">
        <v>805</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1129</v>
      </c>
      <c r="AI64" s="296" t="s">
        <v>1130</v>
      </c>
      <c r="AJ64" s="296" t="s">
        <v>1131</v>
      </c>
      <c r="AK64" s="526" t="s">
        <v>1132</v>
      </c>
      <c r="AL64" s="526" t="s">
        <v>1133</v>
      </c>
      <c r="AM64" s="526" t="s">
        <v>1134</v>
      </c>
      <c r="AN64" s="526" t="s">
        <v>1135</v>
      </c>
      <c r="AO64" s="526" t="s">
        <v>1136</v>
      </c>
      <c r="AP64" s="526" t="s">
        <v>1137</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802</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748</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740</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741</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742</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743</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744</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745</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746</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747</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1146</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872</v>
      </c>
      <c r="S171" s="309" t="s">
        <v>462</v>
      </c>
      <c r="T171" s="309" t="s">
        <v>463</v>
      </c>
      <c r="U171" s="265" t="s">
        <v>464</v>
      </c>
      <c r="V171" s="265"/>
      <c r="W171" s="265"/>
      <c r="X171" s="265"/>
      <c r="Y171" s="310"/>
      <c r="Z171" s="310"/>
      <c r="AA171" s="310"/>
      <c r="AB171" s="317"/>
      <c r="AC171" s="317" t="s">
        <v>1147</v>
      </c>
      <c r="AD171" s="317" t="s">
        <v>1148</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874</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401</v>
      </c>
      <c r="AR212" s="262"/>
      <c r="AS212" s="250"/>
      <c r="AT212" s="250"/>
      <c r="AU212" s="250"/>
    </row>
    <row r="213" spans="1:47" ht="30" customHeight="1" outlineLevel="1" x14ac:dyDescent="0.35">
      <c r="A213" s="250"/>
      <c r="B213" s="259"/>
      <c r="C213" s="252">
        <f>INT($C$29)+1</f>
        <v>2</v>
      </c>
      <c r="D213" s="275"/>
      <c r="E213" s="332"/>
      <c r="F213" s="332"/>
      <c r="G213" s="275"/>
      <c r="H213" s="292" t="s">
        <v>929</v>
      </c>
      <c r="I213" s="293"/>
      <c r="J213" s="924" t="s">
        <v>931</v>
      </c>
      <c r="K213" s="924"/>
      <c r="L213" s="924" t="s">
        <v>930</v>
      </c>
      <c r="M213" s="924"/>
      <c r="N213" s="309"/>
      <c r="O213" s="309" t="s">
        <v>952</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397</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2"/>
      <c r="F215" s="332"/>
      <c r="G215" s="275"/>
      <c r="H215" s="280" t="str">
        <f>H248</f>
        <v>Aut</v>
      </c>
      <c r="I215" s="296"/>
      <c r="J215" s="376">
        <f>DATE(i_startyear,MONTH(MAX($N$682:$U$684)+21),DAY(MAX($N$682:$U$684)+21))</f>
        <v>43805</v>
      </c>
      <c r="K215" s="720">
        <f>MIN(363,INT((J215 - DATE(YEAR(J215),1,1))))+364*(YEAR(J215)-i_startyear)</f>
        <v>339</v>
      </c>
      <c r="L215" s="376">
        <f>DATE(i_startyear,MONTH(MIN($N$682:$U$684)-21),DAY(MIN($N$682:$U$684)-21))</f>
        <v>43763</v>
      </c>
      <c r="M215" s="720">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2">INT($C$29)+2</f>
        <v>3</v>
      </c>
      <c r="D216" s="275"/>
      <c r="E216" s="332"/>
      <c r="F216" s="332"/>
      <c r="G216" s="275"/>
      <c r="H216" s="280" t="str">
        <f t="shared" ref="H216:H217" si="43">H249</f>
        <v>Win</v>
      </c>
      <c r="I216" s="296"/>
      <c r="J216" s="376">
        <f>DATE(i_startyear,MONTH(MAX($N$706:$U$708)+21),DAY(MAX($N$706:$U$708)+21))</f>
        <v>43470</v>
      </c>
      <c r="K216" s="720">
        <f>MIN(363,INT((J216 - DATE(YEAR(J216),1,1))))+364*(YEAR(J216)-i_startyear)</f>
        <v>4</v>
      </c>
      <c r="L216" s="376">
        <f>DATE(i_startyear,MONTH(MIN($N$706:$U$708)-21),DAY(MIN($N$706:$U$708)-21))</f>
        <v>43793</v>
      </c>
      <c r="M216" s="720">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2"/>
        <v>3</v>
      </c>
      <c r="D217" s="275"/>
      <c r="E217" s="332"/>
      <c r="F217" s="332"/>
      <c r="G217" s="275"/>
      <c r="H217" s="280" t="str">
        <f t="shared" si="43"/>
        <v>Spr</v>
      </c>
      <c r="I217" s="296"/>
      <c r="J217" s="376">
        <f>DATE(i_startyear,MONTH(MAX($N$730:$U$732)+21),DAY(MAX($N$730:$U$732)+21))</f>
        <v>43501</v>
      </c>
      <c r="K217" s="720">
        <f>MIN(363,INT((J217 - DATE(YEAR(J217),1,1))))+364*(YEAR(J217)-i_startyear)</f>
        <v>35</v>
      </c>
      <c r="L217" s="376">
        <f>DATE(i_startyear,MONTH(MIN($N$730:$U$732)-21),DAY(MIN($N$730:$U$732)-21))</f>
        <v>43824</v>
      </c>
      <c r="M217" s="720">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2"/>
        <v>3</v>
      </c>
      <c r="D218" s="275"/>
      <c r="E218" s="332"/>
      <c r="F218" s="332"/>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2"/>
        <v>3</v>
      </c>
      <c r="D219" s="275"/>
      <c r="E219" s="332"/>
      <c r="F219" s="332"/>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401</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117</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5" t="s">
        <v>388</v>
      </c>
      <c r="F229" s="326"/>
      <c r="G229" s="264"/>
      <c r="H229" s="636"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7"/>
      <c r="Z229" s="327"/>
      <c r="AA229" s="327"/>
      <c r="AB229" s="327"/>
      <c r="AC229" s="327"/>
      <c r="AD229" s="327"/>
      <c r="AE229" s="327"/>
      <c r="AF229" s="327"/>
      <c r="AG229" s="327"/>
      <c r="AH229" s="327"/>
      <c r="AI229" s="327"/>
      <c r="AJ229" s="327"/>
      <c r="AK229" s="327"/>
      <c r="AL229" s="327"/>
      <c r="AM229" s="327"/>
      <c r="AN229" s="327"/>
      <c r="AO229" s="327"/>
      <c r="AP229" s="327"/>
      <c r="AQ229" s="328"/>
      <c r="AR229" s="262"/>
      <c r="AS229" s="250"/>
      <c r="AT229" s="250"/>
      <c r="AU229" s="250"/>
    </row>
    <row r="230" spans="1:47" ht="20.149999999999999" customHeight="1" outlineLevel="1" x14ac:dyDescent="0.35">
      <c r="A230" s="250"/>
      <c r="B230" s="259"/>
      <c r="C230" s="252">
        <f>INT($C$229)+1.02</f>
        <v>2.02</v>
      </c>
      <c r="D230" s="263"/>
      <c r="E230" s="325" t="s">
        <v>390</v>
      </c>
      <c r="F230" s="329">
        <v>1</v>
      </c>
      <c r="G230" s="268"/>
      <c r="H230" s="269" t="s">
        <v>496</v>
      </c>
      <c r="I230" s="270"/>
      <c r="J230" s="270"/>
      <c r="K230" s="270"/>
      <c r="L230" s="270"/>
      <c r="M230" s="270"/>
      <c r="N230" s="270"/>
      <c r="O230" s="270"/>
      <c r="P230" s="270"/>
      <c r="Q230" s="270"/>
      <c r="R230" s="270"/>
      <c r="S230" s="270"/>
      <c r="T230" s="270"/>
      <c r="U230" s="270"/>
      <c r="V230" s="270"/>
      <c r="W230" s="270"/>
      <c r="X230" s="270"/>
      <c r="Y230" s="330"/>
      <c r="Z230" s="330"/>
      <c r="AA230" s="330"/>
      <c r="AB230" s="330"/>
      <c r="AC230" s="330"/>
      <c r="AD230" s="330"/>
      <c r="AE230" s="330"/>
      <c r="AF230" s="330"/>
      <c r="AG230" s="330"/>
      <c r="AH230" s="330"/>
      <c r="AI230" s="330"/>
      <c r="AJ230" s="330"/>
      <c r="AK230" s="330"/>
      <c r="AL230" s="330"/>
      <c r="AM230" s="330"/>
      <c r="AN230" s="330"/>
      <c r="AO230" s="330"/>
      <c r="AP230" s="330"/>
      <c r="AQ230" s="331"/>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2"/>
      <c r="F232" s="332"/>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2"/>
      <c r="F233" s="332"/>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2"/>
      <c r="F234" s="332"/>
      <c r="G234" s="260"/>
      <c r="H234" s="274"/>
      <c r="I234" s="274"/>
      <c r="J234" s="274"/>
      <c r="K234" s="333" t="s">
        <v>431</v>
      </c>
      <c r="L234" s="333"/>
      <c r="M234" s="333"/>
      <c r="N234" s="333" t="s">
        <v>432</v>
      </c>
      <c r="O234" s="333"/>
      <c r="P234" s="333"/>
      <c r="Q234" s="333"/>
      <c r="R234" s="333" t="s">
        <v>434</v>
      </c>
      <c r="S234" s="333"/>
      <c r="T234" s="333"/>
      <c r="U234" s="333"/>
      <c r="V234" s="334"/>
      <c r="W234" s="334"/>
      <c r="X234" s="334"/>
      <c r="Y234" s="334"/>
      <c r="Z234" s="334"/>
      <c r="AA234" s="334"/>
      <c r="AB234" s="334"/>
      <c r="AC234" s="334"/>
      <c r="AD234" s="334"/>
      <c r="AE234" s="334"/>
      <c r="AF234" s="334"/>
      <c r="AG234" s="334"/>
      <c r="AH234" s="334"/>
      <c r="AI234" s="334"/>
      <c r="AJ234" s="334"/>
      <c r="AK234" s="334"/>
      <c r="AL234" s="334"/>
      <c r="AM234" s="334"/>
      <c r="AN234" s="334"/>
      <c r="AO234" s="334"/>
      <c r="AP234" s="334"/>
      <c r="AQ234" s="260"/>
      <c r="AR234" s="262"/>
      <c r="AS234" s="250"/>
      <c r="AT234" s="250"/>
      <c r="AU234" s="250"/>
    </row>
    <row r="235" spans="1:47" outlineLevel="2" x14ac:dyDescent="0.35">
      <c r="A235" s="250"/>
      <c r="B235" s="259"/>
      <c r="C235" s="252">
        <f>INT($C$229)+2</f>
        <v>3</v>
      </c>
      <c r="D235" s="260"/>
      <c r="E235" s="332"/>
      <c r="F235" s="332"/>
      <c r="G235" s="260"/>
      <c r="H235" s="274"/>
      <c r="I235" s="274"/>
      <c r="J235" s="274"/>
      <c r="K235" s="322" t="s">
        <v>14</v>
      </c>
      <c r="L235" s="322" t="s">
        <v>497</v>
      </c>
      <c r="M235" s="322" t="s">
        <v>4</v>
      </c>
      <c r="N235" s="322" t="s">
        <v>498</v>
      </c>
      <c r="O235" s="322" t="s">
        <v>499</v>
      </c>
      <c r="P235" s="322" t="s">
        <v>500</v>
      </c>
      <c r="Q235" s="322" t="s">
        <v>501</v>
      </c>
      <c r="R235" s="322" t="s">
        <v>498</v>
      </c>
      <c r="S235" s="322" t="s">
        <v>499</v>
      </c>
      <c r="T235" s="322" t="s">
        <v>500</v>
      </c>
      <c r="U235" s="322" t="s">
        <v>501</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394</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2"/>
      <c r="F237" s="332"/>
      <c r="G237" s="275"/>
      <c r="H237" s="332" t="s">
        <v>502</v>
      </c>
      <c r="I237" s="332"/>
      <c r="J237" s="332"/>
      <c r="K237" s="283">
        <v>0</v>
      </c>
      <c r="L237" s="283">
        <v>0</v>
      </c>
      <c r="M237" s="283">
        <v>0</v>
      </c>
      <c r="N237" s="283">
        <v>0</v>
      </c>
      <c r="O237" s="283">
        <v>0</v>
      </c>
      <c r="P237" s="283">
        <v>0</v>
      </c>
      <c r="Q237" s="283">
        <v>1</v>
      </c>
      <c r="R237" s="283">
        <v>0</v>
      </c>
      <c r="S237" s="283">
        <v>1</v>
      </c>
      <c r="T237" s="283">
        <v>2</v>
      </c>
      <c r="U237" s="283">
        <v>3</v>
      </c>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75"/>
      <c r="AR237" s="262"/>
      <c r="AS237" s="250"/>
      <c r="AT237" s="250"/>
      <c r="AU237" s="250"/>
    </row>
    <row r="238" spans="1:47" hidden="1" outlineLevel="4" x14ac:dyDescent="0.35">
      <c r="A238" s="250"/>
      <c r="B238" s="259" t="s">
        <v>395</v>
      </c>
      <c r="C238" s="252">
        <f>INT(MAX($C$241:$C$354))+1</f>
        <v>5</v>
      </c>
      <c r="D238" s="275" t="s">
        <v>396</v>
      </c>
      <c r="E238" s="332"/>
      <c r="F238" s="332"/>
      <c r="G238" s="275"/>
      <c r="H238" s="332" t="s">
        <v>503</v>
      </c>
      <c r="I238" s="332"/>
      <c r="J238" s="332"/>
      <c r="K238" s="332"/>
      <c r="L238" s="332"/>
      <c r="M238" s="332"/>
      <c r="N238" s="283">
        <v>0</v>
      </c>
      <c r="O238" s="283">
        <v>1</v>
      </c>
      <c r="P238" s="283">
        <v>2</v>
      </c>
      <c r="Q238" s="283">
        <v>2</v>
      </c>
      <c r="R238" s="332"/>
      <c r="S238" s="332"/>
      <c r="T238" s="332"/>
      <c r="U238" s="332"/>
      <c r="V238" s="332"/>
      <c r="W238" s="332"/>
      <c r="X238" s="332"/>
      <c r="Y238" s="332"/>
      <c r="Z238" s="332"/>
      <c r="AA238" s="332"/>
      <c r="AB238" s="332"/>
      <c r="AC238" s="332"/>
      <c r="AD238" s="332"/>
      <c r="AE238" s="332"/>
      <c r="AF238" s="332"/>
      <c r="AG238" s="332"/>
      <c r="AH238" s="332"/>
      <c r="AI238" s="332"/>
      <c r="AJ238" s="332"/>
      <c r="AK238" s="332"/>
      <c r="AL238" s="332"/>
      <c r="AM238" s="332"/>
      <c r="AN238" s="332"/>
      <c r="AO238" s="332"/>
      <c r="AP238" s="332"/>
      <c r="AQ238" s="275"/>
      <c r="AR238" s="262"/>
      <c r="AS238" s="250"/>
      <c r="AT238" s="250"/>
      <c r="AU238" s="250"/>
    </row>
    <row r="239" spans="1:47" hidden="1" outlineLevel="4" x14ac:dyDescent="0.35">
      <c r="A239" s="250"/>
      <c r="B239" s="259" t="s">
        <v>395</v>
      </c>
      <c r="C239" s="252">
        <f>INT(MAX($C$241:$C$354))+1</f>
        <v>5</v>
      </c>
      <c r="D239" s="275" t="s">
        <v>396</v>
      </c>
      <c r="E239" s="332"/>
      <c r="F239" s="332"/>
      <c r="G239" s="275"/>
      <c r="H239" s="332" t="s">
        <v>978</v>
      </c>
      <c r="I239" s="332"/>
      <c r="J239" s="332"/>
      <c r="K239" s="332"/>
      <c r="L239" s="332"/>
      <c r="M239" s="332"/>
      <c r="N239" s="332"/>
      <c r="O239" s="332"/>
      <c r="P239" s="332"/>
      <c r="Q239" s="332"/>
      <c r="R239" s="283">
        <v>0</v>
      </c>
      <c r="S239" s="283">
        <v>3</v>
      </c>
      <c r="T239" s="283">
        <v>4</v>
      </c>
      <c r="U239" s="283">
        <v>4</v>
      </c>
      <c r="V239" s="332"/>
      <c r="W239" s="332"/>
      <c r="X239" s="332"/>
      <c r="Y239" s="332"/>
      <c r="Z239" s="332"/>
      <c r="AA239" s="332"/>
      <c r="AB239" s="332"/>
      <c r="AC239" s="332"/>
      <c r="AD239" s="332"/>
      <c r="AE239" s="332"/>
      <c r="AF239" s="332"/>
      <c r="AG239" s="332"/>
      <c r="AH239" s="332"/>
      <c r="AI239" s="332"/>
      <c r="AJ239" s="332"/>
      <c r="AK239" s="332"/>
      <c r="AL239" s="332"/>
      <c r="AM239" s="332"/>
      <c r="AN239" s="332"/>
      <c r="AO239" s="332"/>
      <c r="AP239" s="332"/>
      <c r="AQ239" s="275"/>
      <c r="AR239" s="262"/>
      <c r="AS239" s="250"/>
      <c r="AT239" s="250"/>
      <c r="AU239" s="250"/>
    </row>
    <row r="240" spans="1:47" outlineLevel="1" x14ac:dyDescent="0.35">
      <c r="A240" s="250"/>
      <c r="B240" s="259"/>
      <c r="C240" s="252">
        <f>INT($C$229)+1</f>
        <v>2</v>
      </c>
      <c r="D240" s="275"/>
      <c r="E240" s="332"/>
      <c r="F240" s="332"/>
      <c r="G240" s="275"/>
      <c r="H240" s="335" t="s">
        <v>504</v>
      </c>
      <c r="I240" s="293"/>
      <c r="J240" s="293"/>
      <c r="K240" s="265"/>
      <c r="L240" s="265"/>
      <c r="M240" s="265"/>
      <c r="N240" s="265"/>
      <c r="O240" s="265"/>
      <c r="P240" s="265"/>
      <c r="Q240" s="265"/>
      <c r="R240" s="265"/>
      <c r="S240" s="265"/>
      <c r="T240" s="265"/>
      <c r="U240" s="265"/>
      <c r="V240" s="265"/>
      <c r="W240" s="265"/>
      <c r="X240" s="265"/>
      <c r="Y240" s="265"/>
      <c r="Z240" s="324"/>
      <c r="AA240" s="324"/>
      <c r="AB240" s="324"/>
      <c r="AC240" s="324"/>
      <c r="AD240" s="324"/>
      <c r="AE240" s="324"/>
      <c r="AF240" s="324"/>
      <c r="AG240" s="324"/>
      <c r="AH240" s="324"/>
      <c r="AI240" s="324"/>
      <c r="AJ240" s="324"/>
      <c r="AK240" s="324"/>
      <c r="AL240" s="324"/>
      <c r="AM240" s="324"/>
      <c r="AN240" s="324"/>
      <c r="AO240" s="324"/>
      <c r="AP240" s="324"/>
      <c r="AQ240" s="275"/>
      <c r="AR240" s="262"/>
      <c r="AS240" s="250"/>
      <c r="AT240" s="250"/>
      <c r="AU240" s="250"/>
    </row>
    <row r="241" spans="1:47" ht="5.15" hidden="1" customHeight="1" outlineLevel="3" x14ac:dyDescent="0.35">
      <c r="A241" s="250"/>
      <c r="B241" s="259"/>
      <c r="C241" s="252">
        <f>INT($C$229)+3.005</f>
        <v>4.0049999999999999</v>
      </c>
      <c r="D241" s="275" t="s">
        <v>397</v>
      </c>
      <c r="E241" s="275"/>
      <c r="F241" s="275"/>
      <c r="G241" s="275"/>
      <c r="H241" s="336"/>
      <c r="I241" s="336"/>
      <c r="J241" s="336"/>
      <c r="K241" s="336"/>
      <c r="L241" s="336"/>
      <c r="M241" s="336"/>
      <c r="N241" s="336"/>
      <c r="O241" s="336"/>
      <c r="P241" s="336"/>
      <c r="Q241" s="336"/>
      <c r="R241" s="336"/>
      <c r="S241" s="336"/>
      <c r="T241" s="336"/>
      <c r="U241" s="336"/>
      <c r="V241" s="336"/>
      <c r="W241" s="336"/>
      <c r="X241" s="336"/>
      <c r="Y241" s="336"/>
      <c r="Z241" s="336"/>
      <c r="AA241" s="336"/>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2"/>
      <c r="F242" s="332"/>
      <c r="G242" s="275"/>
      <c r="H242" s="279" t="s">
        <v>505</v>
      </c>
      <c r="I242" s="279"/>
      <c r="J242" s="279"/>
      <c r="K242" s="322">
        <v>0</v>
      </c>
      <c r="L242" s="322">
        <v>6</v>
      </c>
      <c r="M242" s="322">
        <v>7</v>
      </c>
      <c r="N242" s="279"/>
      <c r="O242" s="279"/>
      <c r="P242" s="279"/>
      <c r="Q242" s="279"/>
      <c r="R242" s="279"/>
      <c r="S242" s="279"/>
      <c r="T242" s="279"/>
      <c r="U242" s="279"/>
      <c r="V242" s="279"/>
      <c r="W242" s="279"/>
      <c r="X242" s="279"/>
      <c r="Y242" s="279"/>
      <c r="Z242" s="279"/>
      <c r="AA242" s="279"/>
      <c r="AB242" s="337"/>
      <c r="AC242" s="337"/>
      <c r="AD242" s="337"/>
      <c r="AE242" s="337"/>
      <c r="AF242" s="337"/>
      <c r="AG242" s="337"/>
      <c r="AH242" s="337"/>
      <c r="AI242" s="337"/>
      <c r="AJ242" s="337"/>
      <c r="AK242" s="337"/>
      <c r="AL242" s="337"/>
      <c r="AM242" s="337"/>
      <c r="AN242" s="337"/>
      <c r="AO242" s="337"/>
      <c r="AP242" s="337"/>
      <c r="AQ242" s="275"/>
      <c r="AR242" s="262"/>
      <c r="AS242" s="250"/>
      <c r="AT242" s="250"/>
      <c r="AU242" s="250"/>
    </row>
    <row r="243" spans="1:47" outlineLevel="2" collapsed="1" x14ac:dyDescent="0.35">
      <c r="A243" s="250"/>
      <c r="B243" s="259"/>
      <c r="C243" s="252">
        <f>INT($C$229)+2</f>
        <v>3</v>
      </c>
      <c r="D243" s="275"/>
      <c r="E243" s="332"/>
      <c r="F243" s="332"/>
      <c r="G243" s="275"/>
      <c r="H243" s="280" t="s">
        <v>506</v>
      </c>
      <c r="I243" s="280"/>
      <c r="J243" s="280"/>
      <c r="K243" s="280"/>
      <c r="L243" s="280"/>
      <c r="M243" s="280"/>
      <c r="N243" s="280"/>
      <c r="O243" s="280"/>
      <c r="P243" s="280"/>
      <c r="Q243" s="280"/>
      <c r="R243" s="322" t="b">
        <v>1</v>
      </c>
      <c r="S243" s="322" t="b">
        <v>0</v>
      </c>
      <c r="T243" s="322" t="b">
        <v>0</v>
      </c>
      <c r="U243" s="322"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2"/>
      <c r="F244" s="332"/>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401</v>
      </c>
      <c r="AR245" s="262"/>
      <c r="AS245" s="250"/>
      <c r="AT245" s="250"/>
      <c r="AU245" s="250"/>
    </row>
    <row r="246" spans="1:47" outlineLevel="1" x14ac:dyDescent="0.35">
      <c r="A246" s="250"/>
      <c r="B246" s="259"/>
      <c r="C246" s="252">
        <f>INT($C$229)+1</f>
        <v>2</v>
      </c>
      <c r="D246" s="275"/>
      <c r="E246" s="332"/>
      <c r="F246" s="332"/>
      <c r="G246" s="275"/>
      <c r="H246" s="335" t="s">
        <v>507</v>
      </c>
      <c r="I246" s="265" t="s">
        <v>508</v>
      </c>
      <c r="J246" s="338"/>
      <c r="K246" s="265" t="s">
        <v>509</v>
      </c>
      <c r="L246" s="265"/>
      <c r="M246" s="265"/>
      <c r="N246" s="265"/>
      <c r="O246" s="265"/>
      <c r="P246" s="265"/>
      <c r="Q246" s="265"/>
      <c r="R246" s="324"/>
      <c r="S246" s="265"/>
      <c r="T246" s="265"/>
      <c r="U246" s="265"/>
      <c r="V246" s="265"/>
      <c r="W246" s="265"/>
      <c r="X246" s="265"/>
      <c r="Y246" s="265"/>
      <c r="Z246" s="324"/>
      <c r="AA246" s="324"/>
      <c r="AB246" s="324"/>
      <c r="AC246" s="324"/>
      <c r="AD246" s="324"/>
      <c r="AE246" s="324"/>
      <c r="AF246" s="324"/>
      <c r="AG246" s="324"/>
      <c r="AH246" s="324"/>
      <c r="AI246" s="324"/>
      <c r="AJ246" s="324"/>
      <c r="AK246" s="324"/>
      <c r="AL246" s="324"/>
      <c r="AM246" s="324"/>
      <c r="AN246" s="324"/>
      <c r="AO246" s="324"/>
      <c r="AP246" s="324"/>
      <c r="AQ246" s="275"/>
      <c r="AR246" s="262"/>
      <c r="AS246" s="250"/>
      <c r="AT246" s="250"/>
      <c r="AU246" s="250"/>
    </row>
    <row r="247" spans="1:47" ht="5.15" hidden="1" customHeight="1" outlineLevel="3" x14ac:dyDescent="0.35">
      <c r="A247" s="250"/>
      <c r="B247" s="259"/>
      <c r="C247" s="252">
        <f>INT($C$229)+3.005</f>
        <v>4.0049999999999999</v>
      </c>
      <c r="D247" s="275" t="s">
        <v>397</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2"/>
      <c r="F248" s="332"/>
      <c r="G248" s="275"/>
      <c r="H248" s="339" t="s">
        <v>832</v>
      </c>
      <c r="I248" s="340" t="b">
        <v>0</v>
      </c>
      <c r="J248" s="340" t="b">
        <v>0</v>
      </c>
      <c r="K248" s="341">
        <f t="shared" ref="K248:Q248" si="44">DATE($I$251,MONTH(INDEX($N$257:$Q$257,1,K$237+1)),DAY(INDEX($N$257:$Q$257,1,K$237+1)))</f>
        <v>43586</v>
      </c>
      <c r="L248" s="341">
        <f t="shared" si="44"/>
        <v>43586</v>
      </c>
      <c r="M248" s="341">
        <f t="shared" si="44"/>
        <v>43586</v>
      </c>
      <c r="N248" s="341">
        <f t="shared" si="44"/>
        <v>43586</v>
      </c>
      <c r="O248" s="341">
        <f t="shared" si="44"/>
        <v>43586</v>
      </c>
      <c r="P248" s="341">
        <f t="shared" si="44"/>
        <v>43586</v>
      </c>
      <c r="Q248" s="341">
        <f t="shared" si="44"/>
        <v>43586</v>
      </c>
      <c r="R248" s="280"/>
      <c r="S248" s="280"/>
      <c r="T248" s="280"/>
      <c r="U248" s="280"/>
      <c r="V248" s="280"/>
      <c r="W248" s="302"/>
      <c r="X248" s="302"/>
      <c r="Y248" s="302"/>
      <c r="Z248" s="302"/>
      <c r="AA248" s="302"/>
      <c r="AB248" s="280"/>
      <c r="AC248" s="891" t="s">
        <v>511</v>
      </c>
      <c r="AD248" s="892"/>
      <c r="AE248" s="892"/>
      <c r="AF248" s="893"/>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2"/>
      <c r="F249" s="332"/>
      <c r="G249" s="275"/>
      <c r="H249" s="541" t="s">
        <v>831</v>
      </c>
      <c r="I249" s="340" t="b">
        <v>0</v>
      </c>
      <c r="J249" s="340" t="b">
        <v>0</v>
      </c>
      <c r="K249" s="344">
        <f>DATE($I$251,MONTH(INDEX($N$265:$Q$265,1,K$237+1)),DAY(INDEX($N$265:$Q$265,1,K$237+1)))</f>
        <v>43641</v>
      </c>
      <c r="L249" s="344">
        <f t="shared" ref="L249:Q249" si="45">DATE($I$251,MONTH(INDEX($N$265:$Q$265,1,L$237+1)),DAY(INDEX($N$265:$Q$265,1,L$237+1)))</f>
        <v>43641</v>
      </c>
      <c r="M249" s="344">
        <f t="shared" si="45"/>
        <v>43641</v>
      </c>
      <c r="N249" s="344">
        <f t="shared" si="45"/>
        <v>43641</v>
      </c>
      <c r="O249" s="344">
        <f t="shared" si="45"/>
        <v>43641</v>
      </c>
      <c r="P249" s="344">
        <f t="shared" si="45"/>
        <v>43641</v>
      </c>
      <c r="Q249" s="344">
        <f t="shared" si="45"/>
        <v>43641</v>
      </c>
      <c r="R249" s="280"/>
      <c r="S249" s="280"/>
      <c r="T249" s="280"/>
      <c r="U249" s="280"/>
      <c r="V249" s="280"/>
      <c r="W249" s="302"/>
      <c r="X249" s="302"/>
      <c r="Y249" s="302"/>
      <c r="Z249" s="302"/>
      <c r="AA249" s="302"/>
      <c r="AB249" s="280"/>
      <c r="AC249" s="894"/>
      <c r="AD249" s="895"/>
      <c r="AE249" s="895"/>
      <c r="AF249" s="896"/>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2"/>
      <c r="F250" s="332"/>
      <c r="G250" s="275"/>
      <c r="H250" s="342" t="s">
        <v>830</v>
      </c>
      <c r="I250" s="343" t="b">
        <f>NOT(OR(I248,I249))</f>
        <v>1</v>
      </c>
      <c r="J250" s="297" t="b">
        <v>1</v>
      </c>
      <c r="K250" s="354">
        <f t="shared" ref="K250:Q250" si="46">DATE($I$251,MONTH(INDEX($N$273:$Q$273,1,K$237+1)),DAY(INDEX($N$273:$Q$273,1,K$237+1)))</f>
        <v>43684</v>
      </c>
      <c r="L250" s="354">
        <f t="shared" si="46"/>
        <v>43684</v>
      </c>
      <c r="M250" s="354">
        <f t="shared" si="46"/>
        <v>43684</v>
      </c>
      <c r="N250" s="354">
        <f t="shared" si="46"/>
        <v>43684</v>
      </c>
      <c r="O250" s="354">
        <f t="shared" si="46"/>
        <v>43684</v>
      </c>
      <c r="P250" s="354">
        <f t="shared" si="46"/>
        <v>43684</v>
      </c>
      <c r="Q250" s="354">
        <f t="shared" si="46"/>
        <v>43684</v>
      </c>
      <c r="R250" s="280"/>
      <c r="S250" s="280"/>
      <c r="T250" s="280"/>
      <c r="U250" s="280"/>
      <c r="V250" s="280"/>
      <c r="W250" s="296"/>
      <c r="X250" s="296"/>
      <c r="Y250" s="296"/>
      <c r="Z250" s="296"/>
      <c r="AA250" s="296"/>
      <c r="AB250" s="296"/>
      <c r="AC250" s="897"/>
      <c r="AD250" s="898"/>
      <c r="AE250" s="898"/>
      <c r="AF250" s="899"/>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2"/>
      <c r="F251" s="332"/>
      <c r="G251" s="275"/>
      <c r="H251" s="279" t="s">
        <v>512</v>
      </c>
      <c r="I251" s="416">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91" t="s">
        <v>1029</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2"/>
      <c r="F252" s="332"/>
      <c r="G252" s="275"/>
      <c r="H252" s="280" t="s">
        <v>513</v>
      </c>
      <c r="I252" s="280">
        <f>YEAR(MIN(N248:Q250)+MIN(R351:U353))</f>
        <v>2019</v>
      </c>
      <c r="J252" s="280"/>
      <c r="K252" s="280"/>
      <c r="L252" s="280"/>
      <c r="M252" s="280"/>
      <c r="N252" s="280"/>
      <c r="O252" s="280"/>
      <c r="P252" s="280"/>
      <c r="Q252" s="280"/>
      <c r="R252" s="280"/>
      <c r="S252" s="280"/>
      <c r="T252" s="280"/>
      <c r="U252" s="280"/>
      <c r="V252" s="280"/>
      <c r="W252" s="579" t="s">
        <v>510</v>
      </c>
      <c r="X252" s="280"/>
      <c r="Y252" s="280"/>
      <c r="Z252" s="280"/>
      <c r="AA252" s="280"/>
      <c r="AB252" s="280"/>
      <c r="AC252" s="897"/>
      <c r="AD252" s="898"/>
      <c r="AE252" s="898"/>
      <c r="AF252" s="89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2" t="s">
        <v>514</v>
      </c>
      <c r="F253" s="332"/>
      <c r="G253" s="275"/>
      <c r="H253" s="345" t="s">
        <v>515</v>
      </c>
      <c r="I253" s="303" t="s">
        <v>516</v>
      </c>
      <c r="J253" s="346"/>
      <c r="K253" s="283">
        <f>COUNTA($H$254:$H$309)</f>
        <v>3</v>
      </c>
      <c r="L253" s="283">
        <f>COUNTA($I$254:$I$309)/K253</f>
        <v>8</v>
      </c>
      <c r="M253" s="347">
        <v>-8</v>
      </c>
      <c r="N253" s="303" t="s">
        <v>794</v>
      </c>
      <c r="O253" s="303"/>
      <c r="P253" s="303"/>
      <c r="Q253" s="303"/>
      <c r="R253" s="303" t="s">
        <v>517</v>
      </c>
      <c r="S253" s="303"/>
      <c r="T253" s="303"/>
      <c r="U253" s="303"/>
      <c r="V253" s="280"/>
      <c r="W253" s="348" t="s">
        <v>518</v>
      </c>
      <c r="X253" s="348" t="s">
        <v>519</v>
      </c>
      <c r="Y253" s="348" t="s">
        <v>520</v>
      </c>
      <c r="Z253" s="348" t="s">
        <v>521</v>
      </c>
      <c r="AA253" s="349"/>
      <c r="AB253" s="280"/>
      <c r="AC253" s="348" t="s">
        <v>518</v>
      </c>
      <c r="AD253" s="348" t="s">
        <v>519</v>
      </c>
      <c r="AE253" s="348" t="s">
        <v>520</v>
      </c>
      <c r="AF253" s="348" t="s">
        <v>521</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2">
        <v>1</v>
      </c>
      <c r="F254" s="332"/>
      <c r="G254" s="275"/>
      <c r="H254" s="296" t="str">
        <f>H$248</f>
        <v>Aut</v>
      </c>
      <c r="I254" s="350">
        <v>0</v>
      </c>
      <c r="J254" s="351" t="s">
        <v>522</v>
      </c>
      <c r="K254" s="352"/>
      <c r="L254" s="352"/>
      <c r="M254" s="280"/>
      <c r="N254" s="353">
        <v>43952</v>
      </c>
      <c r="O254" s="353">
        <v>43952</v>
      </c>
      <c r="P254" s="353">
        <v>43952</v>
      </c>
      <c r="Q254" s="353">
        <v>43952</v>
      </c>
      <c r="R254" s="354">
        <f t="shared" ref="R254:U277" si="47">DATE($I$251,MONTH(INDEX($N254:$Q254,1,R$237+1)),DAY(INDEX($N254:$Q254,1,R$237+1)))</f>
        <v>43586</v>
      </c>
      <c r="S254" s="354">
        <f t="shared" si="47"/>
        <v>43586</v>
      </c>
      <c r="T254" s="354">
        <f t="shared" si="47"/>
        <v>43586</v>
      </c>
      <c r="U254" s="354">
        <f t="shared" si="47"/>
        <v>43586</v>
      </c>
      <c r="V254" s="280"/>
      <c r="W254" s="355">
        <f>((N254-150)-INDEX(N$248:N$250,$E254,1))/30.5</f>
        <v>7.081967213114754</v>
      </c>
      <c r="X254" s="355">
        <f t="shared" ref="X254:X277" si="48">((O254-150)-INDEX(O$248:O$250,$E254,1))/30.5</f>
        <v>7.081967213114754</v>
      </c>
      <c r="Y254" s="355">
        <f t="shared" ref="Y254:Y277" si="49">((P254-150)-INDEX(P$248:P$250,$E254,1))/30.5</f>
        <v>7.081967213114754</v>
      </c>
      <c r="Z254" s="355">
        <f t="shared" ref="Z254:Z277" si="50">((Q254-150)-INDEX(Q$248:Q$250,$E254,1))/30.5</f>
        <v>7.081967213114754</v>
      </c>
      <c r="AA254" s="356"/>
      <c r="AB254" s="280"/>
      <c r="AC254" s="357">
        <v>0</v>
      </c>
      <c r="AD254" s="358">
        <v>0</v>
      </c>
      <c r="AE254" s="358">
        <v>0</v>
      </c>
      <c r="AF254" s="359">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2">
        <v>1</v>
      </c>
      <c r="F255" s="332"/>
      <c r="G255" s="275"/>
      <c r="H255" s="280"/>
      <c r="I255" s="350">
        <v>1</v>
      </c>
      <c r="J255" s="360" t="s">
        <v>523</v>
      </c>
      <c r="K255" s="352"/>
      <c r="L255" s="352"/>
      <c r="M255" s="280"/>
      <c r="N255" s="353">
        <v>44317</v>
      </c>
      <c r="O255" s="353">
        <v>44317</v>
      </c>
      <c r="P255" s="353">
        <v>44317</v>
      </c>
      <c r="Q255" s="353">
        <v>44317</v>
      </c>
      <c r="R255" s="354">
        <f t="shared" si="47"/>
        <v>43586</v>
      </c>
      <c r="S255" s="354">
        <f t="shared" si="47"/>
        <v>43586</v>
      </c>
      <c r="T255" s="354">
        <f t="shared" si="47"/>
        <v>43586</v>
      </c>
      <c r="U255" s="354">
        <f t="shared" si="47"/>
        <v>43586</v>
      </c>
      <c r="V255" s="280"/>
      <c r="W255" s="361">
        <f t="shared" ref="W255:W277" si="51">((N255-150)-INDEX(N$248:N$250,$E255,1))/30.5</f>
        <v>19.049180327868854</v>
      </c>
      <c r="X255" s="361">
        <f t="shared" si="48"/>
        <v>19.049180327868854</v>
      </c>
      <c r="Y255" s="361">
        <f t="shared" si="49"/>
        <v>19.049180327868854</v>
      </c>
      <c r="Z255" s="361">
        <f t="shared" si="50"/>
        <v>19.049180327868854</v>
      </c>
      <c r="AA255" s="362"/>
      <c r="AB255" s="280"/>
      <c r="AC255" s="363">
        <v>0</v>
      </c>
      <c r="AD255" s="364">
        <v>0</v>
      </c>
      <c r="AE255" s="364">
        <v>0</v>
      </c>
      <c r="AF255" s="365">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2">INT($C$229+3)</f>
        <v>4</v>
      </c>
      <c r="D256" s="275"/>
      <c r="E256" s="332">
        <v>1</v>
      </c>
      <c r="F256" s="332"/>
      <c r="G256" s="275"/>
      <c r="H256" s="280"/>
      <c r="I256" s="350">
        <v>2</v>
      </c>
      <c r="J256" s="366" t="s">
        <v>524</v>
      </c>
      <c r="K256" s="367"/>
      <c r="L256" s="280"/>
      <c r="M256" s="280"/>
      <c r="N256" s="368">
        <f t="shared" ref="N256:Q261" si="53">DATEVALUE(DAY(N255)&amp;"/"&amp;MONTH(N255)&amp;"/"&amp;YEAR(N255)+1)</f>
        <v>44682</v>
      </c>
      <c r="O256" s="368">
        <f t="shared" si="53"/>
        <v>44682</v>
      </c>
      <c r="P256" s="368">
        <f t="shared" si="53"/>
        <v>44682</v>
      </c>
      <c r="Q256" s="368">
        <f t="shared" si="53"/>
        <v>44682</v>
      </c>
      <c r="R256" s="354">
        <f t="shared" si="47"/>
        <v>43586</v>
      </c>
      <c r="S256" s="354">
        <f t="shared" si="47"/>
        <v>43586</v>
      </c>
      <c r="T256" s="354">
        <f t="shared" si="47"/>
        <v>43586</v>
      </c>
      <c r="U256" s="354">
        <f t="shared" si="47"/>
        <v>43586</v>
      </c>
      <c r="V256" s="280"/>
      <c r="W256" s="361">
        <f t="shared" si="51"/>
        <v>31.016393442622952</v>
      </c>
      <c r="X256" s="361">
        <f t="shared" si="48"/>
        <v>31.016393442622952</v>
      </c>
      <c r="Y256" s="361">
        <f t="shared" si="49"/>
        <v>31.016393442622952</v>
      </c>
      <c r="Z256" s="361">
        <f t="shared" si="50"/>
        <v>31.016393442622952</v>
      </c>
      <c r="AA256" s="362"/>
      <c r="AB256" s="280"/>
      <c r="AC256" s="363">
        <v>0</v>
      </c>
      <c r="AD256" s="364">
        <v>0</v>
      </c>
      <c r="AE256" s="364">
        <v>0</v>
      </c>
      <c r="AF256" s="365">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2"/>
        <v>4</v>
      </c>
      <c r="D257" s="275"/>
      <c r="E257" s="332">
        <v>1</v>
      </c>
      <c r="F257" s="332"/>
      <c r="G257" s="275"/>
      <c r="H257" s="280"/>
      <c r="I257" s="280">
        <v>3</v>
      </c>
      <c r="J257" s="279" t="s">
        <v>525</v>
      </c>
      <c r="K257" s="280"/>
      <c r="L257" s="280"/>
      <c r="M257" s="280"/>
      <c r="N257" s="368">
        <f t="shared" si="53"/>
        <v>45047</v>
      </c>
      <c r="O257" s="368">
        <f t="shared" si="53"/>
        <v>45047</v>
      </c>
      <c r="P257" s="368">
        <f t="shared" si="53"/>
        <v>45047</v>
      </c>
      <c r="Q257" s="368">
        <f t="shared" si="53"/>
        <v>45047</v>
      </c>
      <c r="R257" s="354">
        <f t="shared" si="47"/>
        <v>43586</v>
      </c>
      <c r="S257" s="354">
        <f t="shared" si="47"/>
        <v>43586</v>
      </c>
      <c r="T257" s="354">
        <f t="shared" si="47"/>
        <v>43586</v>
      </c>
      <c r="U257" s="354">
        <f t="shared" si="47"/>
        <v>43586</v>
      </c>
      <c r="V257" s="280"/>
      <c r="W257" s="361">
        <f t="shared" si="51"/>
        <v>42.983606557377051</v>
      </c>
      <c r="X257" s="361">
        <f t="shared" si="48"/>
        <v>42.983606557377051</v>
      </c>
      <c r="Y257" s="361">
        <f t="shared" si="49"/>
        <v>42.983606557377051</v>
      </c>
      <c r="Z257" s="361">
        <f t="shared" si="50"/>
        <v>42.983606557377051</v>
      </c>
      <c r="AA257" s="362"/>
      <c r="AB257" s="280"/>
      <c r="AC257" s="363">
        <v>0</v>
      </c>
      <c r="AD257" s="364">
        <v>0</v>
      </c>
      <c r="AE257" s="364">
        <v>0</v>
      </c>
      <c r="AF257" s="365">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2"/>
        <v>4</v>
      </c>
      <c r="D258" s="275"/>
      <c r="E258" s="332">
        <v>1</v>
      </c>
      <c r="F258" s="332"/>
      <c r="G258" s="275"/>
      <c r="H258" s="280"/>
      <c r="I258" s="280">
        <v>4</v>
      </c>
      <c r="J258" s="280" t="s">
        <v>526</v>
      </c>
      <c r="K258" s="280"/>
      <c r="L258" s="280"/>
      <c r="M258" s="280"/>
      <c r="N258" s="368">
        <f t="shared" si="53"/>
        <v>45413</v>
      </c>
      <c r="O258" s="368">
        <f t="shared" si="53"/>
        <v>45413</v>
      </c>
      <c r="P258" s="368">
        <f t="shared" si="53"/>
        <v>45413</v>
      </c>
      <c r="Q258" s="368">
        <f t="shared" si="53"/>
        <v>45413</v>
      </c>
      <c r="R258" s="354">
        <f t="shared" si="47"/>
        <v>43586</v>
      </c>
      <c r="S258" s="354">
        <f>DATE($I$251,MONTH(INDEX($N258:$Q258,1,S$237+1)),DAY(INDEX($N258:$Q258,1,S$237+1)))</f>
        <v>43586</v>
      </c>
      <c r="T258" s="354">
        <f t="shared" si="47"/>
        <v>43586</v>
      </c>
      <c r="U258" s="354">
        <f t="shared" si="47"/>
        <v>43586</v>
      </c>
      <c r="V258" s="280"/>
      <c r="W258" s="361">
        <f t="shared" si="51"/>
        <v>54.983606557377051</v>
      </c>
      <c r="X258" s="361">
        <f t="shared" si="48"/>
        <v>54.983606557377051</v>
      </c>
      <c r="Y258" s="361">
        <f t="shared" si="49"/>
        <v>54.983606557377051</v>
      </c>
      <c r="Z258" s="361">
        <f t="shared" si="50"/>
        <v>54.983606557377051</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2"/>
        <v>4</v>
      </c>
      <c r="D259" s="275"/>
      <c r="E259" s="332">
        <v>1</v>
      </c>
      <c r="F259" s="332"/>
      <c r="G259" s="275"/>
      <c r="H259" s="280"/>
      <c r="I259" s="280">
        <v>5</v>
      </c>
      <c r="J259" s="280" t="s">
        <v>527</v>
      </c>
      <c r="K259" s="280"/>
      <c r="L259" s="280"/>
      <c r="M259" s="280"/>
      <c r="N259" s="368">
        <f t="shared" si="53"/>
        <v>45778</v>
      </c>
      <c r="O259" s="368">
        <f t="shared" si="53"/>
        <v>45778</v>
      </c>
      <c r="P259" s="368">
        <f t="shared" si="53"/>
        <v>45778</v>
      </c>
      <c r="Q259" s="368">
        <f t="shared" si="53"/>
        <v>45778</v>
      </c>
      <c r="R259" s="354">
        <f t="shared" si="47"/>
        <v>43586</v>
      </c>
      <c r="S259" s="354">
        <f>DATE($I$251,MONTH(INDEX($N259:$Q259,1,S$237+1)),DAY(INDEX($N259:$Q259,1,S$237+1)))</f>
        <v>43586</v>
      </c>
      <c r="T259" s="354">
        <f t="shared" si="47"/>
        <v>43586</v>
      </c>
      <c r="U259" s="354">
        <f t="shared" si="47"/>
        <v>43586</v>
      </c>
      <c r="V259" s="280"/>
      <c r="W259" s="361">
        <f t="shared" si="51"/>
        <v>66.950819672131146</v>
      </c>
      <c r="X259" s="361">
        <f t="shared" si="48"/>
        <v>66.950819672131146</v>
      </c>
      <c r="Y259" s="361">
        <f t="shared" si="49"/>
        <v>66.950819672131146</v>
      </c>
      <c r="Z259" s="361">
        <f t="shared" si="50"/>
        <v>66.950819672131146</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6</v>
      </c>
      <c r="J260" s="280" t="s">
        <v>528</v>
      </c>
      <c r="K260" s="280"/>
      <c r="L260" s="280"/>
      <c r="M260" s="280"/>
      <c r="N260" s="368">
        <f t="shared" si="53"/>
        <v>46143</v>
      </c>
      <c r="O260" s="368">
        <f t="shared" si="53"/>
        <v>46143</v>
      </c>
      <c r="P260" s="368">
        <f t="shared" si="53"/>
        <v>46143</v>
      </c>
      <c r="Q260" s="368">
        <f t="shared" si="53"/>
        <v>46143</v>
      </c>
      <c r="R260" s="354">
        <f t="shared" si="47"/>
        <v>43586</v>
      </c>
      <c r="S260" s="354">
        <f t="shared" si="47"/>
        <v>43586</v>
      </c>
      <c r="T260" s="354">
        <f t="shared" si="47"/>
        <v>43586</v>
      </c>
      <c r="U260" s="354">
        <f t="shared" si="47"/>
        <v>43586</v>
      </c>
      <c r="V260" s="280"/>
      <c r="W260" s="361">
        <f t="shared" si="51"/>
        <v>78.918032786885249</v>
      </c>
      <c r="X260" s="361">
        <f t="shared" si="48"/>
        <v>78.918032786885249</v>
      </c>
      <c r="Y260" s="361">
        <f t="shared" si="49"/>
        <v>78.918032786885249</v>
      </c>
      <c r="Z260" s="361">
        <f t="shared" si="50"/>
        <v>78.918032786885249</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7</v>
      </c>
      <c r="J261" s="280" t="s">
        <v>529</v>
      </c>
      <c r="K261" s="280"/>
      <c r="L261" s="280"/>
      <c r="M261" s="280"/>
      <c r="N261" s="368">
        <f t="shared" si="53"/>
        <v>46508</v>
      </c>
      <c r="O261" s="368">
        <f t="shared" si="53"/>
        <v>46508</v>
      </c>
      <c r="P261" s="368">
        <f t="shared" si="53"/>
        <v>46508</v>
      </c>
      <c r="Q261" s="368">
        <f t="shared" si="53"/>
        <v>46508</v>
      </c>
      <c r="R261" s="354">
        <f t="shared" si="47"/>
        <v>43586</v>
      </c>
      <c r="S261" s="354">
        <f t="shared" si="47"/>
        <v>43586</v>
      </c>
      <c r="T261" s="354">
        <f t="shared" si="47"/>
        <v>43586</v>
      </c>
      <c r="U261" s="354">
        <f t="shared" si="47"/>
        <v>43586</v>
      </c>
      <c r="V261" s="280"/>
      <c r="W261" s="369">
        <f t="shared" si="51"/>
        <v>90.885245901639351</v>
      </c>
      <c r="X261" s="369">
        <f t="shared" si="48"/>
        <v>90.885245901639351</v>
      </c>
      <c r="Y261" s="369">
        <f t="shared" si="49"/>
        <v>90.885245901639351</v>
      </c>
      <c r="Z261" s="369">
        <f t="shared" si="50"/>
        <v>90.885245901639351</v>
      </c>
      <c r="AA261" s="370"/>
      <c r="AB261" s="280"/>
      <c r="AC261" s="371">
        <v>0</v>
      </c>
      <c r="AD261" s="372">
        <v>0</v>
      </c>
      <c r="AE261" s="372">
        <v>0</v>
      </c>
      <c r="AF261" s="373">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2">
        <v>2</v>
      </c>
      <c r="F262" s="332"/>
      <c r="G262" s="275"/>
      <c r="H262" s="296" t="str">
        <f>H$249</f>
        <v>Win</v>
      </c>
      <c r="I262" s="280">
        <v>0</v>
      </c>
      <c r="J262" s="351" t="s">
        <v>522</v>
      </c>
      <c r="K262" s="352"/>
      <c r="L262" s="352"/>
      <c r="M262" s="280"/>
      <c r="N262" s="353">
        <v>44007</v>
      </c>
      <c r="O262" s="353">
        <v>44007</v>
      </c>
      <c r="P262" s="353">
        <v>44007</v>
      </c>
      <c r="Q262" s="353">
        <v>44007</v>
      </c>
      <c r="R262" s="354">
        <f t="shared" si="47"/>
        <v>43641</v>
      </c>
      <c r="S262" s="354">
        <f t="shared" si="47"/>
        <v>43641</v>
      </c>
      <c r="T262" s="354">
        <f t="shared" si="47"/>
        <v>43641</v>
      </c>
      <c r="U262" s="354">
        <f t="shared" si="47"/>
        <v>43641</v>
      </c>
      <c r="V262" s="280"/>
      <c r="W262" s="355">
        <f t="shared" si="51"/>
        <v>7.081967213114754</v>
      </c>
      <c r="X262" s="355">
        <f t="shared" si="48"/>
        <v>7.081967213114754</v>
      </c>
      <c r="Y262" s="355">
        <f t="shared" si="49"/>
        <v>7.081967213114754</v>
      </c>
      <c r="Z262" s="355">
        <f t="shared" si="50"/>
        <v>7.081967213114754</v>
      </c>
      <c r="AA262" s="356"/>
      <c r="AB262" s="280"/>
      <c r="AC262" s="357">
        <v>1</v>
      </c>
      <c r="AD262" s="358">
        <v>1</v>
      </c>
      <c r="AE262" s="358">
        <v>1</v>
      </c>
      <c r="AF262" s="359">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2">
        <v>2</v>
      </c>
      <c r="F263" s="332"/>
      <c r="G263" s="275"/>
      <c r="H263" s="280"/>
      <c r="I263" s="280">
        <v>1</v>
      </c>
      <c r="J263" s="360" t="s">
        <v>523</v>
      </c>
      <c r="K263" s="352"/>
      <c r="L263" s="352"/>
      <c r="M263" s="280"/>
      <c r="N263" s="353">
        <v>44372</v>
      </c>
      <c r="O263" s="353">
        <v>44372</v>
      </c>
      <c r="P263" s="353">
        <v>44372</v>
      </c>
      <c r="Q263" s="353">
        <v>44372</v>
      </c>
      <c r="R263" s="354">
        <f t="shared" si="47"/>
        <v>43641</v>
      </c>
      <c r="S263" s="354">
        <f t="shared" si="47"/>
        <v>43641</v>
      </c>
      <c r="T263" s="354">
        <f t="shared" si="47"/>
        <v>43641</v>
      </c>
      <c r="U263" s="354">
        <f t="shared" si="47"/>
        <v>43641</v>
      </c>
      <c r="V263" s="280"/>
      <c r="W263" s="361">
        <f t="shared" si="51"/>
        <v>19.049180327868854</v>
      </c>
      <c r="X263" s="361">
        <f t="shared" si="48"/>
        <v>19.049180327868854</v>
      </c>
      <c r="Y263" s="361">
        <f t="shared" si="49"/>
        <v>19.049180327868854</v>
      </c>
      <c r="Z263" s="361">
        <f t="shared" si="50"/>
        <v>19.049180327868854</v>
      </c>
      <c r="AA263" s="362"/>
      <c r="AB263" s="280"/>
      <c r="AC263" s="363">
        <v>1</v>
      </c>
      <c r="AD263" s="364">
        <v>1</v>
      </c>
      <c r="AE263" s="364">
        <v>1</v>
      </c>
      <c r="AF263" s="365">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4">INT($C$229+3)</f>
        <v>4</v>
      </c>
      <c r="D264" s="275"/>
      <c r="E264" s="332">
        <v>2</v>
      </c>
      <c r="F264" s="332"/>
      <c r="G264" s="275"/>
      <c r="H264" s="280"/>
      <c r="I264" s="280">
        <v>2</v>
      </c>
      <c r="J264" s="360" t="s">
        <v>530</v>
      </c>
      <c r="K264" s="280"/>
      <c r="L264" s="280"/>
      <c r="M264" s="280"/>
      <c r="N264" s="368">
        <f t="shared" ref="N264:Q264" si="55">DATEVALUE(DAY(N263)&amp;"/"&amp;MONTH(N263)&amp;"/"&amp;YEAR(N263)+1)</f>
        <v>44737</v>
      </c>
      <c r="O264" s="368">
        <f t="shared" si="55"/>
        <v>44737</v>
      </c>
      <c r="P264" s="368">
        <f t="shared" si="55"/>
        <v>44737</v>
      </c>
      <c r="Q264" s="368">
        <f t="shared" si="55"/>
        <v>44737</v>
      </c>
      <c r="R264" s="354">
        <f t="shared" si="47"/>
        <v>43641</v>
      </c>
      <c r="S264" s="354">
        <f t="shared" si="47"/>
        <v>43641</v>
      </c>
      <c r="T264" s="354">
        <f t="shared" si="47"/>
        <v>43641</v>
      </c>
      <c r="U264" s="354">
        <f t="shared" si="47"/>
        <v>43641</v>
      </c>
      <c r="V264" s="280"/>
      <c r="W264" s="361">
        <f t="shared" si="51"/>
        <v>31.016393442622952</v>
      </c>
      <c r="X264" s="361">
        <f t="shared" si="48"/>
        <v>31.016393442622952</v>
      </c>
      <c r="Y264" s="361">
        <f t="shared" si="49"/>
        <v>31.016393442622952</v>
      </c>
      <c r="Z264" s="361">
        <f t="shared" si="50"/>
        <v>31.016393442622952</v>
      </c>
      <c r="AA264" s="362"/>
      <c r="AB264" s="280"/>
      <c r="AC264" s="363">
        <v>1</v>
      </c>
      <c r="AD264" s="364">
        <v>1</v>
      </c>
      <c r="AE264" s="364">
        <v>1</v>
      </c>
      <c r="AF264" s="365">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4"/>
        <v>4</v>
      </c>
      <c r="D265" s="275"/>
      <c r="E265" s="332">
        <v>2</v>
      </c>
      <c r="F265" s="332"/>
      <c r="G265" s="275"/>
      <c r="H265" s="280"/>
      <c r="I265" s="280">
        <v>3</v>
      </c>
      <c r="J265" s="360" t="s">
        <v>531</v>
      </c>
      <c r="K265" s="280"/>
      <c r="L265" s="280"/>
      <c r="M265" s="280"/>
      <c r="N265" s="368">
        <f t="shared" ref="N265:Q265" si="56">DATEVALUE(DAY(N264)&amp;"/"&amp;MONTH(N264)&amp;"/"&amp;YEAR(N264)+1)</f>
        <v>45102</v>
      </c>
      <c r="O265" s="368">
        <f t="shared" si="56"/>
        <v>45102</v>
      </c>
      <c r="P265" s="368">
        <f t="shared" si="56"/>
        <v>45102</v>
      </c>
      <c r="Q265" s="368">
        <f t="shared" si="56"/>
        <v>45102</v>
      </c>
      <c r="R265" s="354">
        <f t="shared" si="47"/>
        <v>43641</v>
      </c>
      <c r="S265" s="354">
        <f t="shared" si="47"/>
        <v>43641</v>
      </c>
      <c r="T265" s="354">
        <f t="shared" si="47"/>
        <v>43641</v>
      </c>
      <c r="U265" s="354">
        <f t="shared" si="47"/>
        <v>43641</v>
      </c>
      <c r="V265" s="280"/>
      <c r="W265" s="361">
        <f t="shared" si="51"/>
        <v>42.983606557377051</v>
      </c>
      <c r="X265" s="361">
        <f t="shared" si="48"/>
        <v>42.983606557377051</v>
      </c>
      <c r="Y265" s="361">
        <f t="shared" si="49"/>
        <v>42.983606557377051</v>
      </c>
      <c r="Z265" s="361">
        <f t="shared" si="50"/>
        <v>42.983606557377051</v>
      </c>
      <c r="AA265" s="362"/>
      <c r="AB265" s="280"/>
      <c r="AC265" s="363">
        <v>1</v>
      </c>
      <c r="AD265" s="364">
        <v>1</v>
      </c>
      <c r="AE265" s="364">
        <v>1</v>
      </c>
      <c r="AF265" s="365">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4"/>
        <v>4</v>
      </c>
      <c r="D266" s="275"/>
      <c r="E266" s="332">
        <v>2</v>
      </c>
      <c r="F266" s="332"/>
      <c r="G266" s="275"/>
      <c r="H266" s="280"/>
      <c r="I266" s="280">
        <v>4</v>
      </c>
      <c r="J266" s="360" t="s">
        <v>532</v>
      </c>
      <c r="K266" s="280"/>
      <c r="L266" s="280"/>
      <c r="M266" s="280"/>
      <c r="N266" s="368">
        <f t="shared" ref="N266:Q266" si="57">DATEVALUE(DAY(N265)&amp;"/"&amp;MONTH(N265)&amp;"/"&amp;YEAR(N265)+1)</f>
        <v>45468</v>
      </c>
      <c r="O266" s="368">
        <f t="shared" si="57"/>
        <v>45468</v>
      </c>
      <c r="P266" s="368">
        <f t="shared" si="57"/>
        <v>45468</v>
      </c>
      <c r="Q266" s="368">
        <f t="shared" si="57"/>
        <v>45468</v>
      </c>
      <c r="R266" s="354">
        <f t="shared" si="47"/>
        <v>43641</v>
      </c>
      <c r="S266" s="354">
        <f t="shared" si="47"/>
        <v>43641</v>
      </c>
      <c r="T266" s="354">
        <f t="shared" si="47"/>
        <v>43641</v>
      </c>
      <c r="U266" s="354">
        <f t="shared" si="47"/>
        <v>43641</v>
      </c>
      <c r="V266" s="280"/>
      <c r="W266" s="361">
        <f t="shared" si="51"/>
        <v>54.983606557377051</v>
      </c>
      <c r="X266" s="361">
        <f t="shared" si="48"/>
        <v>54.983606557377051</v>
      </c>
      <c r="Y266" s="361">
        <f t="shared" si="49"/>
        <v>54.983606557377051</v>
      </c>
      <c r="Z266" s="361">
        <f t="shared" si="50"/>
        <v>54.983606557377051</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4"/>
        <v>4</v>
      </c>
      <c r="D267" s="275"/>
      <c r="E267" s="332">
        <v>2</v>
      </c>
      <c r="F267" s="332"/>
      <c r="G267" s="275"/>
      <c r="H267" s="280"/>
      <c r="I267" s="280">
        <v>5</v>
      </c>
      <c r="J267" s="360" t="s">
        <v>533</v>
      </c>
      <c r="K267" s="280"/>
      <c r="L267" s="280"/>
      <c r="M267" s="280"/>
      <c r="N267" s="368">
        <f t="shared" ref="N267:Q267" si="58">DATEVALUE(DAY(N266)&amp;"/"&amp;MONTH(N266)&amp;"/"&amp;YEAR(N266)+1)</f>
        <v>45833</v>
      </c>
      <c r="O267" s="368">
        <f t="shared" si="58"/>
        <v>45833</v>
      </c>
      <c r="P267" s="368">
        <f t="shared" si="58"/>
        <v>45833</v>
      </c>
      <c r="Q267" s="368">
        <f t="shared" si="58"/>
        <v>45833</v>
      </c>
      <c r="R267" s="354">
        <f t="shared" si="47"/>
        <v>43641</v>
      </c>
      <c r="S267" s="354">
        <f t="shared" si="47"/>
        <v>43641</v>
      </c>
      <c r="T267" s="354">
        <f t="shared" si="47"/>
        <v>43641</v>
      </c>
      <c r="U267" s="354">
        <f t="shared" si="47"/>
        <v>43641</v>
      </c>
      <c r="V267" s="280"/>
      <c r="W267" s="361">
        <f t="shared" si="51"/>
        <v>66.950819672131146</v>
      </c>
      <c r="X267" s="361">
        <f t="shared" si="48"/>
        <v>66.950819672131146</v>
      </c>
      <c r="Y267" s="361">
        <f t="shared" si="49"/>
        <v>66.950819672131146</v>
      </c>
      <c r="Z267" s="361">
        <f t="shared" si="50"/>
        <v>66.950819672131146</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6</v>
      </c>
      <c r="J268" s="360" t="s">
        <v>534</v>
      </c>
      <c r="K268" s="280"/>
      <c r="L268" s="280"/>
      <c r="M268" s="280"/>
      <c r="N268" s="368">
        <f t="shared" ref="N268:Q268" si="59">DATEVALUE(DAY(N267)&amp;"/"&amp;MONTH(N267)&amp;"/"&amp;YEAR(N267)+1)</f>
        <v>46198</v>
      </c>
      <c r="O268" s="368">
        <f t="shared" si="59"/>
        <v>46198</v>
      </c>
      <c r="P268" s="368">
        <f t="shared" si="59"/>
        <v>46198</v>
      </c>
      <c r="Q268" s="368">
        <f t="shared" si="59"/>
        <v>46198</v>
      </c>
      <c r="R268" s="354">
        <f t="shared" si="47"/>
        <v>43641</v>
      </c>
      <c r="S268" s="354">
        <f t="shared" si="47"/>
        <v>43641</v>
      </c>
      <c r="T268" s="354">
        <f t="shared" si="47"/>
        <v>43641</v>
      </c>
      <c r="U268" s="354">
        <f t="shared" si="47"/>
        <v>43641</v>
      </c>
      <c r="V268" s="280"/>
      <c r="W268" s="361">
        <f t="shared" si="51"/>
        <v>78.918032786885249</v>
      </c>
      <c r="X268" s="361">
        <f t="shared" si="48"/>
        <v>78.918032786885249</v>
      </c>
      <c r="Y268" s="361">
        <f t="shared" si="49"/>
        <v>78.918032786885249</v>
      </c>
      <c r="Z268" s="361">
        <f t="shared" si="50"/>
        <v>78.918032786885249</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7</v>
      </c>
      <c r="J269" s="543" t="s">
        <v>535</v>
      </c>
      <c r="K269" s="280"/>
      <c r="L269" s="280"/>
      <c r="M269" s="280"/>
      <c r="N269" s="368">
        <f t="shared" ref="N269:Q269" si="60">DATEVALUE(DAY(N268)&amp;"/"&amp;MONTH(N268)&amp;"/"&amp;YEAR(N268)+1)</f>
        <v>46563</v>
      </c>
      <c r="O269" s="368">
        <f t="shared" si="60"/>
        <v>46563</v>
      </c>
      <c r="P269" s="368">
        <f t="shared" si="60"/>
        <v>46563</v>
      </c>
      <c r="Q269" s="368">
        <f t="shared" si="60"/>
        <v>46563</v>
      </c>
      <c r="R269" s="354">
        <f t="shared" si="47"/>
        <v>43641</v>
      </c>
      <c r="S269" s="354">
        <f t="shared" si="47"/>
        <v>43641</v>
      </c>
      <c r="T269" s="354">
        <f t="shared" si="47"/>
        <v>43641</v>
      </c>
      <c r="U269" s="354">
        <f t="shared" si="47"/>
        <v>43641</v>
      </c>
      <c r="V269" s="280"/>
      <c r="W269" s="369">
        <f t="shared" si="51"/>
        <v>90.885245901639351</v>
      </c>
      <c r="X269" s="369">
        <f t="shared" si="48"/>
        <v>90.885245901639351</v>
      </c>
      <c r="Y269" s="369">
        <f t="shared" si="49"/>
        <v>90.885245901639351</v>
      </c>
      <c r="Z269" s="369">
        <f t="shared" si="50"/>
        <v>90.885245901639351</v>
      </c>
      <c r="AA269" s="370"/>
      <c r="AB269" s="280"/>
      <c r="AC269" s="371">
        <v>1</v>
      </c>
      <c r="AD269" s="372">
        <v>1</v>
      </c>
      <c r="AE269" s="372">
        <v>1</v>
      </c>
      <c r="AF269" s="373">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2">
        <v>3</v>
      </c>
      <c r="F270" s="332"/>
      <c r="G270" s="275"/>
      <c r="H270" s="296" t="str">
        <f>H$250</f>
        <v>Spr</v>
      </c>
      <c r="I270" s="350">
        <v>0</v>
      </c>
      <c r="J270" s="544" t="s">
        <v>522</v>
      </c>
      <c r="K270" s="542"/>
      <c r="L270" s="352"/>
      <c r="M270" s="280"/>
      <c r="N270" s="353">
        <v>44050</v>
      </c>
      <c r="O270" s="353">
        <v>44050</v>
      </c>
      <c r="P270" s="353">
        <v>44050</v>
      </c>
      <c r="Q270" s="353">
        <v>44050</v>
      </c>
      <c r="R270" s="354">
        <f t="shared" si="47"/>
        <v>43684</v>
      </c>
      <c r="S270" s="354">
        <f t="shared" si="47"/>
        <v>43684</v>
      </c>
      <c r="T270" s="354">
        <f t="shared" si="47"/>
        <v>43684</v>
      </c>
      <c r="U270" s="354">
        <f t="shared" si="47"/>
        <v>43684</v>
      </c>
      <c r="V270" s="280"/>
      <c r="W270" s="355">
        <f t="shared" si="51"/>
        <v>7.081967213114754</v>
      </c>
      <c r="X270" s="355">
        <f t="shared" si="48"/>
        <v>7.081967213114754</v>
      </c>
      <c r="Y270" s="355">
        <f t="shared" si="49"/>
        <v>7.081967213114754</v>
      </c>
      <c r="Z270" s="355">
        <f t="shared" si="50"/>
        <v>7.081967213114754</v>
      </c>
      <c r="AA270" s="356"/>
      <c r="AB270" s="280"/>
      <c r="AC270" s="357">
        <v>2</v>
      </c>
      <c r="AD270" s="358">
        <v>2</v>
      </c>
      <c r="AE270" s="358">
        <v>2</v>
      </c>
      <c r="AF270" s="359">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2">
        <v>3</v>
      </c>
      <c r="F271" s="332"/>
      <c r="G271" s="275"/>
      <c r="H271" s="280"/>
      <c r="I271" s="350">
        <v>1</v>
      </c>
      <c r="J271" s="280" t="s">
        <v>523</v>
      </c>
      <c r="K271" s="542"/>
      <c r="L271" s="352"/>
      <c r="M271" s="280"/>
      <c r="N271" s="353">
        <v>44415</v>
      </c>
      <c r="O271" s="353">
        <v>44415</v>
      </c>
      <c r="P271" s="353">
        <v>44415</v>
      </c>
      <c r="Q271" s="353">
        <v>44415</v>
      </c>
      <c r="R271" s="354">
        <f t="shared" si="47"/>
        <v>43684</v>
      </c>
      <c r="S271" s="354">
        <f t="shared" si="47"/>
        <v>43684</v>
      </c>
      <c r="T271" s="354">
        <f t="shared" si="47"/>
        <v>43684</v>
      </c>
      <c r="U271" s="354">
        <f t="shared" si="47"/>
        <v>43684</v>
      </c>
      <c r="V271" s="280"/>
      <c r="W271" s="361">
        <f t="shared" si="51"/>
        <v>19.049180327868854</v>
      </c>
      <c r="X271" s="361">
        <f t="shared" si="48"/>
        <v>19.049180327868854</v>
      </c>
      <c r="Y271" s="361">
        <f t="shared" si="49"/>
        <v>19.049180327868854</v>
      </c>
      <c r="Z271" s="361">
        <f t="shared" si="50"/>
        <v>19.049180327868854</v>
      </c>
      <c r="AA271" s="362"/>
      <c r="AB271" s="280"/>
      <c r="AC271" s="363">
        <v>2</v>
      </c>
      <c r="AD271" s="364">
        <v>2</v>
      </c>
      <c r="AE271" s="364">
        <v>2</v>
      </c>
      <c r="AF271" s="365">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1">INT($C$229+3)</f>
        <v>4</v>
      </c>
      <c r="D272" s="275"/>
      <c r="E272" s="332">
        <v>3</v>
      </c>
      <c r="F272" s="332"/>
      <c r="G272" s="275"/>
      <c r="H272" s="280"/>
      <c r="I272" s="350">
        <v>2</v>
      </c>
      <c r="J272" s="280" t="s">
        <v>530</v>
      </c>
      <c r="K272" s="367"/>
      <c r="L272" s="280"/>
      <c r="M272" s="280"/>
      <c r="N272" s="368">
        <f t="shared" ref="N272:Q277" si="62">DATEVALUE(DAY(N271)&amp;"/"&amp;MONTH(N271)&amp;"/"&amp;YEAR(N271)+1)</f>
        <v>44780</v>
      </c>
      <c r="O272" s="368">
        <f t="shared" si="62"/>
        <v>44780</v>
      </c>
      <c r="P272" s="368">
        <f t="shared" si="62"/>
        <v>44780</v>
      </c>
      <c r="Q272" s="368">
        <f t="shared" si="62"/>
        <v>44780</v>
      </c>
      <c r="R272" s="354">
        <f t="shared" si="47"/>
        <v>43684</v>
      </c>
      <c r="S272" s="354">
        <f t="shared" si="47"/>
        <v>43684</v>
      </c>
      <c r="T272" s="354">
        <f t="shared" si="47"/>
        <v>43684</v>
      </c>
      <c r="U272" s="354">
        <f t="shared" si="47"/>
        <v>43684</v>
      </c>
      <c r="V272" s="280"/>
      <c r="W272" s="361">
        <f t="shared" si="51"/>
        <v>31.016393442622952</v>
      </c>
      <c r="X272" s="361">
        <f t="shared" si="48"/>
        <v>31.016393442622952</v>
      </c>
      <c r="Y272" s="361">
        <f t="shared" si="49"/>
        <v>31.016393442622952</v>
      </c>
      <c r="Z272" s="361">
        <f t="shared" si="50"/>
        <v>31.016393442622952</v>
      </c>
      <c r="AA272" s="362"/>
      <c r="AB272" s="280"/>
      <c r="AC272" s="363">
        <v>2</v>
      </c>
      <c r="AD272" s="364">
        <v>2</v>
      </c>
      <c r="AE272" s="364">
        <v>2</v>
      </c>
      <c r="AF272" s="365">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1"/>
        <v>4</v>
      </c>
      <c r="D273" s="275"/>
      <c r="E273" s="332">
        <v>3</v>
      </c>
      <c r="F273" s="332"/>
      <c r="G273" s="275"/>
      <c r="H273" s="280"/>
      <c r="I273" s="350">
        <v>3</v>
      </c>
      <c r="J273" s="280" t="s">
        <v>531</v>
      </c>
      <c r="K273" s="367"/>
      <c r="L273" s="280"/>
      <c r="M273" s="280"/>
      <c r="N273" s="368">
        <f t="shared" si="62"/>
        <v>45145</v>
      </c>
      <c r="O273" s="368">
        <f t="shared" si="62"/>
        <v>45145</v>
      </c>
      <c r="P273" s="368">
        <f t="shared" si="62"/>
        <v>45145</v>
      </c>
      <c r="Q273" s="368">
        <f t="shared" si="62"/>
        <v>45145</v>
      </c>
      <c r="R273" s="354">
        <f t="shared" si="47"/>
        <v>43684</v>
      </c>
      <c r="S273" s="354">
        <f t="shared" si="47"/>
        <v>43684</v>
      </c>
      <c r="T273" s="354">
        <f t="shared" si="47"/>
        <v>43684</v>
      </c>
      <c r="U273" s="354">
        <f t="shared" si="47"/>
        <v>43684</v>
      </c>
      <c r="V273" s="280"/>
      <c r="W273" s="361">
        <f t="shared" si="51"/>
        <v>42.983606557377051</v>
      </c>
      <c r="X273" s="361">
        <f t="shared" si="48"/>
        <v>42.983606557377051</v>
      </c>
      <c r="Y273" s="361">
        <f t="shared" si="49"/>
        <v>42.983606557377051</v>
      </c>
      <c r="Z273" s="361">
        <f t="shared" si="50"/>
        <v>42.983606557377051</v>
      </c>
      <c r="AA273" s="362"/>
      <c r="AB273" s="280"/>
      <c r="AC273" s="363">
        <v>2</v>
      </c>
      <c r="AD273" s="364">
        <v>2</v>
      </c>
      <c r="AE273" s="364">
        <v>2</v>
      </c>
      <c r="AF273" s="365">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1"/>
        <v>4</v>
      </c>
      <c r="D274" s="275"/>
      <c r="E274" s="332">
        <v>3</v>
      </c>
      <c r="F274" s="332"/>
      <c r="G274" s="275"/>
      <c r="H274" s="280"/>
      <c r="I274" s="350">
        <v>4</v>
      </c>
      <c r="J274" s="280" t="s">
        <v>532</v>
      </c>
      <c r="K274" s="367"/>
      <c r="L274" s="280"/>
      <c r="M274" s="280"/>
      <c r="N274" s="368">
        <f t="shared" si="62"/>
        <v>45511</v>
      </c>
      <c r="O274" s="368">
        <f t="shared" si="62"/>
        <v>45511</v>
      </c>
      <c r="P274" s="368">
        <f t="shared" si="62"/>
        <v>45511</v>
      </c>
      <c r="Q274" s="368">
        <f t="shared" si="62"/>
        <v>45511</v>
      </c>
      <c r="R274" s="354">
        <f t="shared" si="47"/>
        <v>43684</v>
      </c>
      <c r="S274" s="354">
        <f t="shared" si="47"/>
        <v>43684</v>
      </c>
      <c r="T274" s="354">
        <f t="shared" si="47"/>
        <v>43684</v>
      </c>
      <c r="U274" s="354">
        <f t="shared" si="47"/>
        <v>43684</v>
      </c>
      <c r="V274" s="280"/>
      <c r="W274" s="361">
        <f t="shared" si="51"/>
        <v>54.983606557377051</v>
      </c>
      <c r="X274" s="361">
        <f t="shared" si="48"/>
        <v>54.983606557377051</v>
      </c>
      <c r="Y274" s="361">
        <f t="shared" si="49"/>
        <v>54.983606557377051</v>
      </c>
      <c r="Z274" s="361">
        <f t="shared" si="50"/>
        <v>54.983606557377051</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1"/>
        <v>4</v>
      </c>
      <c r="D275" s="275"/>
      <c r="E275" s="332">
        <v>3</v>
      </c>
      <c r="F275" s="332"/>
      <c r="G275" s="275"/>
      <c r="H275" s="280"/>
      <c r="I275" s="350">
        <v>5</v>
      </c>
      <c r="J275" s="280" t="s">
        <v>533</v>
      </c>
      <c r="K275" s="367"/>
      <c r="L275" s="280"/>
      <c r="M275" s="280"/>
      <c r="N275" s="368">
        <f t="shared" si="62"/>
        <v>45876</v>
      </c>
      <c r="O275" s="368">
        <f t="shared" si="62"/>
        <v>45876</v>
      </c>
      <c r="P275" s="368">
        <f t="shared" si="62"/>
        <v>45876</v>
      </c>
      <c r="Q275" s="368">
        <f t="shared" si="62"/>
        <v>45876</v>
      </c>
      <c r="R275" s="354">
        <f t="shared" si="47"/>
        <v>43684</v>
      </c>
      <c r="S275" s="354">
        <f t="shared" si="47"/>
        <v>43684</v>
      </c>
      <c r="T275" s="354">
        <f t="shared" si="47"/>
        <v>43684</v>
      </c>
      <c r="U275" s="354">
        <f t="shared" si="47"/>
        <v>43684</v>
      </c>
      <c r="V275" s="280"/>
      <c r="W275" s="361">
        <f t="shared" si="51"/>
        <v>66.950819672131146</v>
      </c>
      <c r="X275" s="361">
        <f t="shared" si="48"/>
        <v>66.950819672131146</v>
      </c>
      <c r="Y275" s="361">
        <f t="shared" si="49"/>
        <v>66.950819672131146</v>
      </c>
      <c r="Z275" s="361">
        <f t="shared" si="50"/>
        <v>66.950819672131146</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6</v>
      </c>
      <c r="J276" s="280" t="s">
        <v>534</v>
      </c>
      <c r="K276" s="367"/>
      <c r="L276" s="280"/>
      <c r="M276" s="280"/>
      <c r="N276" s="368">
        <f t="shared" si="62"/>
        <v>46241</v>
      </c>
      <c r="O276" s="368">
        <f t="shared" si="62"/>
        <v>46241</v>
      </c>
      <c r="P276" s="368">
        <f t="shared" si="62"/>
        <v>46241</v>
      </c>
      <c r="Q276" s="368">
        <f t="shared" si="62"/>
        <v>46241</v>
      </c>
      <c r="R276" s="354">
        <f t="shared" si="47"/>
        <v>43684</v>
      </c>
      <c r="S276" s="354">
        <f t="shared" si="47"/>
        <v>43684</v>
      </c>
      <c r="T276" s="354">
        <f t="shared" si="47"/>
        <v>43684</v>
      </c>
      <c r="U276" s="354">
        <f t="shared" si="47"/>
        <v>43684</v>
      </c>
      <c r="V276" s="280"/>
      <c r="W276" s="361">
        <f t="shared" si="51"/>
        <v>78.918032786885249</v>
      </c>
      <c r="X276" s="361">
        <f t="shared" si="48"/>
        <v>78.918032786885249</v>
      </c>
      <c r="Y276" s="361">
        <f t="shared" si="49"/>
        <v>78.918032786885249</v>
      </c>
      <c r="Z276" s="361">
        <f t="shared" si="50"/>
        <v>78.918032786885249</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7</v>
      </c>
      <c r="J277" s="280" t="s">
        <v>535</v>
      </c>
      <c r="K277" s="367"/>
      <c r="L277" s="280"/>
      <c r="M277" s="280"/>
      <c r="N277" s="368">
        <f t="shared" si="62"/>
        <v>46606</v>
      </c>
      <c r="O277" s="368">
        <f t="shared" si="62"/>
        <v>46606</v>
      </c>
      <c r="P277" s="368">
        <f t="shared" si="62"/>
        <v>46606</v>
      </c>
      <c r="Q277" s="368">
        <f t="shared" si="62"/>
        <v>46606</v>
      </c>
      <c r="R277" s="354">
        <f t="shared" si="47"/>
        <v>43684</v>
      </c>
      <c r="S277" s="354">
        <f t="shared" si="47"/>
        <v>43684</v>
      </c>
      <c r="T277" s="354">
        <f t="shared" si="47"/>
        <v>43684</v>
      </c>
      <c r="U277" s="354">
        <f t="shared" si="47"/>
        <v>43684</v>
      </c>
      <c r="V277" s="280"/>
      <c r="W277" s="369">
        <f t="shared" si="51"/>
        <v>90.885245901639351</v>
      </c>
      <c r="X277" s="369">
        <f t="shared" si="48"/>
        <v>90.885245901639351</v>
      </c>
      <c r="Y277" s="369">
        <f t="shared" si="49"/>
        <v>90.885245901639351</v>
      </c>
      <c r="Z277" s="369">
        <f t="shared" si="50"/>
        <v>90.885245901639351</v>
      </c>
      <c r="AA277" s="370"/>
      <c r="AB277" s="280"/>
      <c r="AC277" s="371">
        <v>2</v>
      </c>
      <c r="AD277" s="372">
        <v>2</v>
      </c>
      <c r="AE277" s="372">
        <v>2</v>
      </c>
      <c r="AF277" s="37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2"/>
      <c r="F278" s="332"/>
      <c r="G278" s="275"/>
      <c r="H278" s="280"/>
      <c r="I278" s="337"/>
      <c r="J278" s="337"/>
      <c r="K278" s="337"/>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2"/>
      <c r="F279" s="332"/>
      <c r="G279" s="275"/>
      <c r="H279" s="280"/>
      <c r="I279" s="337"/>
      <c r="J279" s="337"/>
      <c r="K279" s="717" t="s">
        <v>1030</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2"/>
      <c r="F280" s="332"/>
      <c r="G280" s="275"/>
      <c r="H280" s="280"/>
      <c r="I280" s="337"/>
      <c r="J280" s="337"/>
      <c r="K280" s="337"/>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720">
        <f t="shared" ref="K281:Q283" si="63">MIN(363,INT((K248 - DATE(YEAR(K248),1,1))))+364*(YEAR(K248)-i_startyear)</f>
        <v>120</v>
      </c>
      <c r="L281" s="720">
        <f t="shared" si="63"/>
        <v>120</v>
      </c>
      <c r="M281" s="720">
        <f t="shared" si="63"/>
        <v>120</v>
      </c>
      <c r="N281" s="720">
        <f t="shared" si="63"/>
        <v>120</v>
      </c>
      <c r="O281" s="720">
        <f t="shared" si="63"/>
        <v>120</v>
      </c>
      <c r="P281" s="720">
        <f t="shared" si="63"/>
        <v>120</v>
      </c>
      <c r="Q281" s="720">
        <f t="shared" si="63"/>
        <v>120</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20">
        <f t="shared" si="63"/>
        <v>175</v>
      </c>
      <c r="L282" s="720">
        <f t="shared" si="63"/>
        <v>175</v>
      </c>
      <c r="M282" s="720">
        <f t="shared" si="63"/>
        <v>175</v>
      </c>
      <c r="N282" s="720">
        <f t="shared" si="63"/>
        <v>175</v>
      </c>
      <c r="O282" s="720">
        <f t="shared" si="63"/>
        <v>175</v>
      </c>
      <c r="P282" s="720">
        <f t="shared" si="63"/>
        <v>175</v>
      </c>
      <c r="Q282" s="720">
        <f t="shared" si="63"/>
        <v>175</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2"/>
      <c r="F283" s="332"/>
      <c r="G283" s="275"/>
      <c r="H283" s="280"/>
      <c r="I283" s="337"/>
      <c r="J283" s="337"/>
      <c r="K283" s="720">
        <f t="shared" si="63"/>
        <v>218</v>
      </c>
      <c r="L283" s="720">
        <f t="shared" si="63"/>
        <v>218</v>
      </c>
      <c r="M283" s="720">
        <f t="shared" si="63"/>
        <v>218</v>
      </c>
      <c r="N283" s="720">
        <f t="shared" si="63"/>
        <v>218</v>
      </c>
      <c r="O283" s="720">
        <f t="shared" si="63"/>
        <v>218</v>
      </c>
      <c r="P283" s="720">
        <f t="shared" si="63"/>
        <v>218</v>
      </c>
      <c r="Q283" s="720">
        <f t="shared" si="63"/>
        <v>218</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337"/>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337"/>
      <c r="L285" s="280"/>
      <c r="M285" s="280"/>
      <c r="N285" s="720">
        <f>MIN(363,INT((N254 - DATE(YEAR(N254),1,1))))+364*INT(YEAR(N254)-i_startyear)</f>
        <v>485</v>
      </c>
      <c r="O285" s="720">
        <f t="shared" ref="O285:U294" si="64">MIN(363,INT((O254 - DATE(YEAR(O254),1,1))))+364*(YEAR(O254)-i_startyear)</f>
        <v>485</v>
      </c>
      <c r="P285" s="720">
        <f t="shared" si="64"/>
        <v>485</v>
      </c>
      <c r="Q285" s="720">
        <f t="shared" si="64"/>
        <v>485</v>
      </c>
      <c r="R285" s="723">
        <f t="shared" si="64"/>
        <v>120</v>
      </c>
      <c r="S285" s="723">
        <f t="shared" si="64"/>
        <v>120</v>
      </c>
      <c r="T285" s="723">
        <f t="shared" si="64"/>
        <v>120</v>
      </c>
      <c r="U285" s="723">
        <f t="shared" si="64"/>
        <v>120</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337"/>
      <c r="L286" s="280"/>
      <c r="M286" s="280"/>
      <c r="N286" s="720">
        <f t="shared" ref="N286:N308" si="65">MIN(363,INT((N255 - DATE(YEAR(N255),1,1))))+364*(YEAR(N255)-i_startyear)</f>
        <v>848</v>
      </c>
      <c r="O286" s="721">
        <f t="shared" si="64"/>
        <v>848</v>
      </c>
      <c r="P286" s="721">
        <f t="shared" si="64"/>
        <v>848</v>
      </c>
      <c r="Q286" s="721">
        <f t="shared" si="64"/>
        <v>848</v>
      </c>
      <c r="R286" s="723">
        <f t="shared" si="64"/>
        <v>120</v>
      </c>
      <c r="S286" s="723">
        <f t="shared" si="64"/>
        <v>120</v>
      </c>
      <c r="T286" s="723">
        <f t="shared" si="64"/>
        <v>120</v>
      </c>
      <c r="U286" s="723">
        <f t="shared" si="64"/>
        <v>120</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720">
        <f t="shared" si="65"/>
        <v>1212</v>
      </c>
      <c r="O287" s="722">
        <f t="shared" si="64"/>
        <v>1212</v>
      </c>
      <c r="P287" s="722">
        <f t="shared" si="64"/>
        <v>1212</v>
      </c>
      <c r="Q287" s="722">
        <f t="shared" si="64"/>
        <v>1212</v>
      </c>
      <c r="R287" s="723">
        <f t="shared" si="64"/>
        <v>120</v>
      </c>
      <c r="S287" s="723">
        <f t="shared" si="64"/>
        <v>120</v>
      </c>
      <c r="T287" s="723">
        <f t="shared" si="64"/>
        <v>120</v>
      </c>
      <c r="U287" s="723">
        <f t="shared" si="64"/>
        <v>120</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 t="shared" si="65"/>
        <v>1576</v>
      </c>
      <c r="O288" s="722">
        <f t="shared" si="64"/>
        <v>1576</v>
      </c>
      <c r="P288" s="722">
        <f t="shared" si="64"/>
        <v>1576</v>
      </c>
      <c r="Q288" s="722">
        <f t="shared" si="64"/>
        <v>1576</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si="65"/>
        <v>1941</v>
      </c>
      <c r="O289" s="722">
        <f t="shared" si="64"/>
        <v>1941</v>
      </c>
      <c r="P289" s="722">
        <f t="shared" si="64"/>
        <v>1941</v>
      </c>
      <c r="Q289" s="722">
        <f t="shared" si="64"/>
        <v>1941</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2304</v>
      </c>
      <c r="O290" s="722">
        <f t="shared" si="64"/>
        <v>2304</v>
      </c>
      <c r="P290" s="722">
        <f t="shared" si="64"/>
        <v>2304</v>
      </c>
      <c r="Q290" s="722">
        <f t="shared" si="64"/>
        <v>2304</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2668</v>
      </c>
      <c r="O291" s="722">
        <f t="shared" si="64"/>
        <v>2668</v>
      </c>
      <c r="P291" s="722">
        <f t="shared" si="64"/>
        <v>2668</v>
      </c>
      <c r="Q291" s="722">
        <f t="shared" si="64"/>
        <v>2668</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3032</v>
      </c>
      <c r="O292" s="722">
        <f t="shared" si="64"/>
        <v>3032</v>
      </c>
      <c r="P292" s="722">
        <f t="shared" si="64"/>
        <v>3032</v>
      </c>
      <c r="Q292" s="722">
        <f t="shared" si="64"/>
        <v>3032</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540</v>
      </c>
      <c r="O293" s="721">
        <f t="shared" si="64"/>
        <v>540</v>
      </c>
      <c r="P293" s="721">
        <f t="shared" si="64"/>
        <v>540</v>
      </c>
      <c r="Q293" s="721">
        <f t="shared" si="64"/>
        <v>540</v>
      </c>
      <c r="R293" s="723">
        <f t="shared" si="64"/>
        <v>175</v>
      </c>
      <c r="S293" s="723">
        <f t="shared" si="64"/>
        <v>175</v>
      </c>
      <c r="T293" s="723">
        <f t="shared" si="64"/>
        <v>175</v>
      </c>
      <c r="U293" s="723">
        <f t="shared" si="64"/>
        <v>175</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903</v>
      </c>
      <c r="O294" s="721">
        <f t="shared" si="64"/>
        <v>903</v>
      </c>
      <c r="P294" s="721">
        <f t="shared" si="64"/>
        <v>903</v>
      </c>
      <c r="Q294" s="721">
        <f t="shared" si="64"/>
        <v>903</v>
      </c>
      <c r="R294" s="723">
        <f t="shared" si="64"/>
        <v>175</v>
      </c>
      <c r="S294" s="723">
        <f t="shared" si="64"/>
        <v>175</v>
      </c>
      <c r="T294" s="723">
        <f t="shared" si="64"/>
        <v>175</v>
      </c>
      <c r="U294" s="723">
        <f t="shared" si="64"/>
        <v>175</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1267</v>
      </c>
      <c r="O295" s="722">
        <f t="shared" ref="O295:U304" si="66">MIN(363,INT((O264 - DATE(YEAR(O264),1,1))))+364*(YEAR(O264)-i_startyear)</f>
        <v>1267</v>
      </c>
      <c r="P295" s="722">
        <f t="shared" si="66"/>
        <v>1267</v>
      </c>
      <c r="Q295" s="722">
        <f t="shared" si="66"/>
        <v>1267</v>
      </c>
      <c r="R295" s="723">
        <f t="shared" si="66"/>
        <v>175</v>
      </c>
      <c r="S295" s="723">
        <f t="shared" si="66"/>
        <v>175</v>
      </c>
      <c r="T295" s="723">
        <f t="shared" si="66"/>
        <v>175</v>
      </c>
      <c r="U295" s="723">
        <f t="shared" si="66"/>
        <v>175</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1631</v>
      </c>
      <c r="O296" s="722">
        <f t="shared" si="66"/>
        <v>1631</v>
      </c>
      <c r="P296" s="722">
        <f t="shared" si="66"/>
        <v>1631</v>
      </c>
      <c r="Q296" s="722">
        <f t="shared" si="66"/>
        <v>1631</v>
      </c>
      <c r="R296" s="723">
        <f t="shared" si="66"/>
        <v>175</v>
      </c>
      <c r="S296" s="723">
        <f t="shared" si="66"/>
        <v>175</v>
      </c>
      <c r="T296" s="723">
        <f t="shared" si="66"/>
        <v>175</v>
      </c>
      <c r="U296" s="723">
        <f t="shared" si="66"/>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1996</v>
      </c>
      <c r="O297" s="722">
        <f t="shared" si="66"/>
        <v>1996</v>
      </c>
      <c r="P297" s="722">
        <f t="shared" si="66"/>
        <v>1996</v>
      </c>
      <c r="Q297" s="722">
        <f t="shared" si="66"/>
        <v>1996</v>
      </c>
      <c r="R297" s="723">
        <f t="shared" si="66"/>
        <v>175</v>
      </c>
      <c r="S297" s="723">
        <f t="shared" si="66"/>
        <v>175</v>
      </c>
      <c r="T297" s="723">
        <f t="shared" si="66"/>
        <v>175</v>
      </c>
      <c r="U297" s="723">
        <f t="shared" si="66"/>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2359</v>
      </c>
      <c r="O298" s="722">
        <f t="shared" si="66"/>
        <v>2359</v>
      </c>
      <c r="P298" s="722">
        <f t="shared" si="66"/>
        <v>2359</v>
      </c>
      <c r="Q298" s="722">
        <f t="shared" si="66"/>
        <v>2359</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2723</v>
      </c>
      <c r="O299" s="722">
        <f t="shared" si="66"/>
        <v>2723</v>
      </c>
      <c r="P299" s="722">
        <f t="shared" si="66"/>
        <v>2723</v>
      </c>
      <c r="Q299" s="722">
        <f t="shared" si="66"/>
        <v>2723</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3087</v>
      </c>
      <c r="O300" s="722">
        <f t="shared" si="66"/>
        <v>3087</v>
      </c>
      <c r="P300" s="722">
        <f t="shared" si="66"/>
        <v>3087</v>
      </c>
      <c r="Q300" s="722">
        <f t="shared" si="66"/>
        <v>3087</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583</v>
      </c>
      <c r="O301" s="721">
        <f t="shared" si="66"/>
        <v>583</v>
      </c>
      <c r="P301" s="721">
        <f t="shared" si="66"/>
        <v>583</v>
      </c>
      <c r="Q301" s="721">
        <f t="shared" si="66"/>
        <v>583</v>
      </c>
      <c r="R301" s="723">
        <f t="shared" si="66"/>
        <v>218</v>
      </c>
      <c r="S301" s="723">
        <f t="shared" si="66"/>
        <v>218</v>
      </c>
      <c r="T301" s="723">
        <f t="shared" si="66"/>
        <v>218</v>
      </c>
      <c r="U301" s="723">
        <f t="shared" si="66"/>
        <v>218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946</v>
      </c>
      <c r="O302" s="721">
        <f t="shared" si="66"/>
        <v>946</v>
      </c>
      <c r="P302" s="721">
        <f t="shared" si="66"/>
        <v>946</v>
      </c>
      <c r="Q302" s="721">
        <f t="shared" si="66"/>
        <v>946</v>
      </c>
      <c r="R302" s="723">
        <f t="shared" si="66"/>
        <v>218</v>
      </c>
      <c r="S302" s="723">
        <f t="shared" si="66"/>
        <v>218</v>
      </c>
      <c r="T302" s="723">
        <f t="shared" si="66"/>
        <v>218</v>
      </c>
      <c r="U302" s="723">
        <f t="shared" si="66"/>
        <v>218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1310</v>
      </c>
      <c r="O303" s="722">
        <f t="shared" si="66"/>
        <v>1310</v>
      </c>
      <c r="P303" s="722">
        <f t="shared" si="66"/>
        <v>1310</v>
      </c>
      <c r="Q303" s="722">
        <f t="shared" si="66"/>
        <v>1310</v>
      </c>
      <c r="R303" s="723">
        <f t="shared" si="66"/>
        <v>218</v>
      </c>
      <c r="S303" s="723">
        <f t="shared" si="66"/>
        <v>218</v>
      </c>
      <c r="T303" s="723">
        <f t="shared" si="66"/>
        <v>218</v>
      </c>
      <c r="U303" s="723">
        <f t="shared" si="66"/>
        <v>218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1674</v>
      </c>
      <c r="O304" s="722">
        <f t="shared" si="66"/>
        <v>1674</v>
      </c>
      <c r="P304" s="722">
        <f t="shared" si="66"/>
        <v>1674</v>
      </c>
      <c r="Q304" s="722">
        <f t="shared" si="66"/>
        <v>1674</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2039</v>
      </c>
      <c r="O305" s="722">
        <f t="shared" ref="O305:U308" si="67">MIN(363,INT((O274 - DATE(YEAR(O274),1,1))))+364*(YEAR(O274)-i_startyear)</f>
        <v>2039</v>
      </c>
      <c r="P305" s="722">
        <f t="shared" si="67"/>
        <v>2039</v>
      </c>
      <c r="Q305" s="722">
        <f t="shared" si="67"/>
        <v>2039</v>
      </c>
      <c r="R305" s="723">
        <f t="shared" si="67"/>
        <v>218</v>
      </c>
      <c r="S305" s="723">
        <f t="shared" si="67"/>
        <v>218</v>
      </c>
      <c r="T305" s="723">
        <f t="shared" si="67"/>
        <v>218</v>
      </c>
      <c r="U305" s="723">
        <f t="shared" si="67"/>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2402</v>
      </c>
      <c r="O306" s="722">
        <f t="shared" si="67"/>
        <v>2402</v>
      </c>
      <c r="P306" s="722">
        <f t="shared" si="67"/>
        <v>2402</v>
      </c>
      <c r="Q306" s="722">
        <f t="shared" si="67"/>
        <v>2402</v>
      </c>
      <c r="R306" s="723">
        <f t="shared" si="67"/>
        <v>218</v>
      </c>
      <c r="S306" s="723">
        <f t="shared" si="67"/>
        <v>218</v>
      </c>
      <c r="T306" s="723">
        <f t="shared" si="67"/>
        <v>218</v>
      </c>
      <c r="U306" s="723">
        <f t="shared" si="67"/>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2766</v>
      </c>
      <c r="O307" s="722">
        <f t="shared" si="67"/>
        <v>2766</v>
      </c>
      <c r="P307" s="722">
        <f t="shared" si="67"/>
        <v>2766</v>
      </c>
      <c r="Q307" s="722">
        <f t="shared" si="67"/>
        <v>2766</v>
      </c>
      <c r="R307" s="723">
        <f t="shared" si="67"/>
        <v>218</v>
      </c>
      <c r="S307" s="723">
        <f t="shared" si="67"/>
        <v>218</v>
      </c>
      <c r="T307" s="723">
        <f t="shared" si="67"/>
        <v>218</v>
      </c>
      <c r="U307" s="723">
        <f t="shared" si="67"/>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3130</v>
      </c>
      <c r="O308" s="722">
        <f t="shared" si="67"/>
        <v>3130</v>
      </c>
      <c r="P308" s="722">
        <f t="shared" si="67"/>
        <v>3130</v>
      </c>
      <c r="Q308" s="722">
        <f t="shared" si="67"/>
        <v>3130</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401</v>
      </c>
      <c r="AR309" s="262"/>
      <c r="AS309" s="250"/>
      <c r="AT309" s="250"/>
      <c r="AU309" s="250"/>
    </row>
    <row r="310" spans="1:47" outlineLevel="2" x14ac:dyDescent="0.35">
      <c r="A310" s="250"/>
      <c r="B310" s="259"/>
      <c r="C310" s="252">
        <f>INT($C$229)+2</f>
        <v>3</v>
      </c>
      <c r="D310" s="275"/>
      <c r="E310" s="332" t="s">
        <v>514</v>
      </c>
      <c r="F310" s="332"/>
      <c r="G310" s="275"/>
      <c r="H310" s="345" t="s">
        <v>515</v>
      </c>
      <c r="I310" s="303" t="s">
        <v>516</v>
      </c>
      <c r="J310" s="303"/>
      <c r="K310" s="280"/>
      <c r="L310" s="280"/>
      <c r="M310" s="280"/>
      <c r="N310" s="303" t="s">
        <v>536</v>
      </c>
      <c r="O310" s="303"/>
      <c r="P310" s="303"/>
      <c r="Q310" s="303"/>
      <c r="R310" s="280" t="s">
        <v>537</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2">
        <v>1</v>
      </c>
      <c r="F311" s="332"/>
      <c r="G311" s="275"/>
      <c r="H311" s="296" t="str">
        <f>H$248</f>
        <v>Aut</v>
      </c>
      <c r="I311" s="280">
        <v>0</v>
      </c>
      <c r="J311" s="280" t="s">
        <v>538</v>
      </c>
      <c r="K311" s="280"/>
      <c r="L311" s="280"/>
      <c r="M311" s="280"/>
      <c r="N311" s="374">
        <v>2.5000000000000001E-2</v>
      </c>
      <c r="O311" s="374">
        <v>2.5000000000000001E-2</v>
      </c>
      <c r="P311" s="374">
        <v>2.5000000000000001E-2</v>
      </c>
      <c r="Q311" s="374">
        <v>2.5000000000000001E-2</v>
      </c>
      <c r="R311" s="375">
        <f t="shared" ref="R311:R334" si="68">N254-150</f>
        <v>43802</v>
      </c>
      <c r="S311" s="375">
        <f t="shared" ref="S311:S334" si="69">O254-150</f>
        <v>43802</v>
      </c>
      <c r="T311" s="375">
        <f t="shared" ref="T311:T334" si="70">P254-150</f>
        <v>43802</v>
      </c>
      <c r="U311" s="375">
        <f t="shared" ref="U311:U334" si="71">Q254-150</f>
        <v>43802</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2">
        <v>1</v>
      </c>
      <c r="F312" s="332"/>
      <c r="G312" s="275"/>
      <c r="H312" s="280"/>
      <c r="I312" s="280">
        <v>1</v>
      </c>
      <c r="J312" s="280" t="s">
        <v>539</v>
      </c>
      <c r="K312" s="280"/>
      <c r="L312" s="280"/>
      <c r="M312" s="280"/>
      <c r="N312" s="374">
        <v>2.5000000000000001E-2</v>
      </c>
      <c r="O312" s="374">
        <v>2.5000000000000001E-2</v>
      </c>
      <c r="P312" s="374">
        <v>2.5000000000000001E-2</v>
      </c>
      <c r="Q312" s="374">
        <v>2.5000000000000001E-2</v>
      </c>
      <c r="R312" s="375">
        <f t="shared" si="68"/>
        <v>44167</v>
      </c>
      <c r="S312" s="375">
        <f t="shared" si="69"/>
        <v>44167</v>
      </c>
      <c r="T312" s="375">
        <f t="shared" si="70"/>
        <v>44167</v>
      </c>
      <c r="U312" s="375">
        <f t="shared" si="71"/>
        <v>44167</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2">INT($C$229+3)</f>
        <v>4</v>
      </c>
      <c r="D313" s="275"/>
      <c r="E313" s="332">
        <v>1</v>
      </c>
      <c r="F313" s="332"/>
      <c r="G313" s="275"/>
      <c r="H313" s="280"/>
      <c r="I313" s="280">
        <v>2</v>
      </c>
      <c r="J313" s="280" t="s">
        <v>540</v>
      </c>
      <c r="K313" s="280"/>
      <c r="L313" s="280"/>
      <c r="M313" s="280"/>
      <c r="N313" s="374">
        <v>1.4999999999999999E-2</v>
      </c>
      <c r="O313" s="374">
        <v>1.4999999999999999E-2</v>
      </c>
      <c r="P313" s="374">
        <v>1.4999999999999999E-2</v>
      </c>
      <c r="Q313" s="374">
        <v>1.4999999999999999E-2</v>
      </c>
      <c r="R313" s="375">
        <f t="shared" si="68"/>
        <v>44532</v>
      </c>
      <c r="S313" s="375">
        <f t="shared" si="69"/>
        <v>44532</v>
      </c>
      <c r="T313" s="375">
        <f t="shared" si="70"/>
        <v>44532</v>
      </c>
      <c r="U313" s="375">
        <f t="shared" si="71"/>
        <v>44532</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2"/>
        <v>4</v>
      </c>
      <c r="D314" s="275"/>
      <c r="E314" s="332">
        <v>1</v>
      </c>
      <c r="F314" s="332"/>
      <c r="G314" s="275"/>
      <c r="H314" s="280"/>
      <c r="I314" s="280">
        <v>3</v>
      </c>
      <c r="J314" s="280" t="s">
        <v>525</v>
      </c>
      <c r="K314" s="280"/>
      <c r="L314" s="280"/>
      <c r="M314" s="280"/>
      <c r="N314" s="374">
        <v>1.4999999999999999E-2</v>
      </c>
      <c r="O314" s="374">
        <v>1.4999999999999999E-2</v>
      </c>
      <c r="P314" s="374">
        <v>1.4999999999999999E-2</v>
      </c>
      <c r="Q314" s="374">
        <v>1.4999999999999999E-2</v>
      </c>
      <c r="R314" s="375">
        <f t="shared" si="68"/>
        <v>44897</v>
      </c>
      <c r="S314" s="375">
        <f t="shared" si="69"/>
        <v>44897</v>
      </c>
      <c r="T314" s="375">
        <f t="shared" si="70"/>
        <v>44897</v>
      </c>
      <c r="U314" s="375">
        <f t="shared" si="71"/>
        <v>44897</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2"/>
        <v>4</v>
      </c>
      <c r="D315" s="275"/>
      <c r="E315" s="332">
        <v>1</v>
      </c>
      <c r="F315" s="332"/>
      <c r="G315" s="275"/>
      <c r="H315" s="280"/>
      <c r="I315" s="280">
        <v>4</v>
      </c>
      <c r="J315" s="280" t="s">
        <v>526</v>
      </c>
      <c r="K315" s="280"/>
      <c r="L315" s="280"/>
      <c r="M315" s="280"/>
      <c r="N315" s="374">
        <v>1.4999999999999999E-2</v>
      </c>
      <c r="O315" s="374">
        <v>1.4999999999999999E-2</v>
      </c>
      <c r="P315" s="374">
        <v>1.4999999999999999E-2</v>
      </c>
      <c r="Q315" s="374">
        <v>1.4999999999999999E-2</v>
      </c>
      <c r="R315" s="375">
        <f t="shared" si="68"/>
        <v>45263</v>
      </c>
      <c r="S315" s="375">
        <f t="shared" si="69"/>
        <v>45263</v>
      </c>
      <c r="T315" s="375">
        <f t="shared" si="70"/>
        <v>45263</v>
      </c>
      <c r="U315" s="375">
        <f t="shared" si="71"/>
        <v>45263</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2"/>
        <v>4</v>
      </c>
      <c r="D316" s="275"/>
      <c r="E316" s="332">
        <v>1</v>
      </c>
      <c r="F316" s="332"/>
      <c r="G316" s="275"/>
      <c r="H316" s="280"/>
      <c r="I316" s="280">
        <v>5</v>
      </c>
      <c r="J316" s="280" t="s">
        <v>527</v>
      </c>
      <c r="K316" s="280"/>
      <c r="L316" s="280"/>
      <c r="M316" s="280"/>
      <c r="N316" s="374">
        <v>1.4999999999999999E-2</v>
      </c>
      <c r="O316" s="374">
        <v>1.4999999999999999E-2</v>
      </c>
      <c r="P316" s="374">
        <v>1.4999999999999999E-2</v>
      </c>
      <c r="Q316" s="374">
        <v>1.4999999999999999E-2</v>
      </c>
      <c r="R316" s="375">
        <f t="shared" si="68"/>
        <v>45628</v>
      </c>
      <c r="S316" s="375">
        <f t="shared" si="69"/>
        <v>45628</v>
      </c>
      <c r="T316" s="375">
        <f t="shared" si="70"/>
        <v>45628</v>
      </c>
      <c r="U316" s="375">
        <f t="shared" si="71"/>
        <v>45628</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6</v>
      </c>
      <c r="J317" s="280" t="s">
        <v>528</v>
      </c>
      <c r="K317" s="280"/>
      <c r="L317" s="280"/>
      <c r="M317" s="280"/>
      <c r="N317" s="374">
        <v>1.4999999999999999E-2</v>
      </c>
      <c r="O317" s="374">
        <v>1.4999999999999999E-2</v>
      </c>
      <c r="P317" s="374">
        <v>1.4999999999999999E-2</v>
      </c>
      <c r="Q317" s="374">
        <v>1.4999999999999999E-2</v>
      </c>
      <c r="R317" s="375">
        <f t="shared" si="68"/>
        <v>45993</v>
      </c>
      <c r="S317" s="375">
        <f t="shared" si="69"/>
        <v>45993</v>
      </c>
      <c r="T317" s="375">
        <f t="shared" si="70"/>
        <v>45993</v>
      </c>
      <c r="U317" s="375">
        <f t="shared" si="71"/>
        <v>45993</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7</v>
      </c>
      <c r="J318" s="280" t="s">
        <v>529</v>
      </c>
      <c r="K318" s="280"/>
      <c r="L318" s="280"/>
      <c r="M318" s="280"/>
      <c r="N318" s="374">
        <v>1.4999999999999999E-2</v>
      </c>
      <c r="O318" s="374">
        <v>1.4999999999999999E-2</v>
      </c>
      <c r="P318" s="374">
        <v>1.4999999999999999E-2</v>
      </c>
      <c r="Q318" s="374">
        <v>1.4999999999999999E-2</v>
      </c>
      <c r="R318" s="375">
        <f t="shared" si="68"/>
        <v>46358</v>
      </c>
      <c r="S318" s="375">
        <f t="shared" si="69"/>
        <v>46358</v>
      </c>
      <c r="T318" s="375">
        <f t="shared" si="70"/>
        <v>46358</v>
      </c>
      <c r="U318" s="375">
        <f t="shared" si="71"/>
        <v>46358</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2">
        <v>2</v>
      </c>
      <c r="F319" s="332"/>
      <c r="G319" s="275"/>
      <c r="H319" s="296" t="str">
        <f>H$249</f>
        <v>Win</v>
      </c>
      <c r="I319" s="280">
        <v>0</v>
      </c>
      <c r="J319" s="280" t="s">
        <v>538</v>
      </c>
      <c r="K319" s="280"/>
      <c r="L319" s="280"/>
      <c r="M319" s="280"/>
      <c r="N319" s="374">
        <v>2.5000000000000001E-2</v>
      </c>
      <c r="O319" s="374">
        <v>2.5000000000000001E-2</v>
      </c>
      <c r="P319" s="374">
        <v>2.5000000000000001E-2</v>
      </c>
      <c r="Q319" s="374">
        <v>2.5000000000000001E-2</v>
      </c>
      <c r="R319" s="375">
        <f t="shared" si="68"/>
        <v>43857</v>
      </c>
      <c r="S319" s="375">
        <f t="shared" si="69"/>
        <v>43857</v>
      </c>
      <c r="T319" s="375">
        <f t="shared" si="70"/>
        <v>43857</v>
      </c>
      <c r="U319" s="375">
        <f t="shared" si="71"/>
        <v>43857</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2">
        <v>2</v>
      </c>
      <c r="F320" s="332"/>
      <c r="G320" s="275"/>
      <c r="H320" s="280"/>
      <c r="I320" s="280">
        <v>1</v>
      </c>
      <c r="J320" s="280" t="s">
        <v>539</v>
      </c>
      <c r="K320" s="280"/>
      <c r="L320" s="280"/>
      <c r="M320" s="280"/>
      <c r="N320" s="374">
        <v>2.5000000000000001E-2</v>
      </c>
      <c r="O320" s="374">
        <v>2.5000000000000001E-2</v>
      </c>
      <c r="P320" s="374">
        <v>2.5000000000000001E-2</v>
      </c>
      <c r="Q320" s="374">
        <v>2.5000000000000001E-2</v>
      </c>
      <c r="R320" s="375">
        <f t="shared" si="68"/>
        <v>44222</v>
      </c>
      <c r="S320" s="375">
        <f t="shared" si="69"/>
        <v>44222</v>
      </c>
      <c r="T320" s="375">
        <f t="shared" si="70"/>
        <v>44222</v>
      </c>
      <c r="U320" s="375">
        <f t="shared" si="71"/>
        <v>44222</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3">INT($C$229+3)</f>
        <v>4</v>
      </c>
      <c r="D321" s="275"/>
      <c r="E321" s="332">
        <v>2</v>
      </c>
      <c r="F321" s="332"/>
      <c r="G321" s="275"/>
      <c r="H321" s="280"/>
      <c r="I321" s="280">
        <v>2</v>
      </c>
      <c r="J321" s="280" t="s">
        <v>540</v>
      </c>
      <c r="K321" s="280"/>
      <c r="L321" s="280"/>
      <c r="M321" s="280"/>
      <c r="N321" s="374">
        <v>1.4999999999999999E-2</v>
      </c>
      <c r="O321" s="374">
        <v>1.4999999999999999E-2</v>
      </c>
      <c r="P321" s="374">
        <v>1.4999999999999999E-2</v>
      </c>
      <c r="Q321" s="374">
        <v>1.4999999999999999E-2</v>
      </c>
      <c r="R321" s="375">
        <f t="shared" si="68"/>
        <v>44587</v>
      </c>
      <c r="S321" s="375">
        <f t="shared" si="69"/>
        <v>44587</v>
      </c>
      <c r="T321" s="375">
        <f t="shared" si="70"/>
        <v>44587</v>
      </c>
      <c r="U321" s="375">
        <f t="shared" si="71"/>
        <v>44587</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3"/>
        <v>4</v>
      </c>
      <c r="D322" s="275"/>
      <c r="E322" s="332">
        <v>2</v>
      </c>
      <c r="F322" s="332"/>
      <c r="G322" s="275"/>
      <c r="H322" s="280"/>
      <c r="I322" s="280">
        <v>3</v>
      </c>
      <c r="J322" s="280" t="s">
        <v>525</v>
      </c>
      <c r="K322" s="280"/>
      <c r="L322" s="280"/>
      <c r="M322" s="280"/>
      <c r="N322" s="374">
        <v>1.4999999999999999E-2</v>
      </c>
      <c r="O322" s="374">
        <v>1.4999999999999999E-2</v>
      </c>
      <c r="P322" s="374">
        <v>1.4999999999999999E-2</v>
      </c>
      <c r="Q322" s="374">
        <v>1.4999999999999999E-2</v>
      </c>
      <c r="R322" s="375">
        <f t="shared" si="68"/>
        <v>44952</v>
      </c>
      <c r="S322" s="375">
        <f t="shared" si="69"/>
        <v>44952</v>
      </c>
      <c r="T322" s="375">
        <f t="shared" si="70"/>
        <v>44952</v>
      </c>
      <c r="U322" s="375">
        <f t="shared" si="71"/>
        <v>44952</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3"/>
        <v>4</v>
      </c>
      <c r="D323" s="275"/>
      <c r="E323" s="332">
        <v>2</v>
      </c>
      <c r="F323" s="332"/>
      <c r="G323" s="275"/>
      <c r="H323" s="280"/>
      <c r="I323" s="280">
        <v>4</v>
      </c>
      <c r="J323" s="280" t="s">
        <v>526</v>
      </c>
      <c r="K323" s="280"/>
      <c r="L323" s="280"/>
      <c r="M323" s="280"/>
      <c r="N323" s="374">
        <v>1.4999999999999999E-2</v>
      </c>
      <c r="O323" s="374">
        <v>1.4999999999999999E-2</v>
      </c>
      <c r="P323" s="374">
        <v>1.4999999999999999E-2</v>
      </c>
      <c r="Q323" s="374">
        <v>1.4999999999999999E-2</v>
      </c>
      <c r="R323" s="375">
        <f t="shared" si="68"/>
        <v>45318</v>
      </c>
      <c r="S323" s="375">
        <f t="shared" si="69"/>
        <v>45318</v>
      </c>
      <c r="T323" s="375">
        <f t="shared" si="70"/>
        <v>45318</v>
      </c>
      <c r="U323" s="375">
        <f t="shared" si="71"/>
        <v>45318</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3"/>
        <v>4</v>
      </c>
      <c r="D324" s="275"/>
      <c r="E324" s="332">
        <v>2</v>
      </c>
      <c r="F324" s="332"/>
      <c r="G324" s="275"/>
      <c r="H324" s="280"/>
      <c r="I324" s="280">
        <v>5</v>
      </c>
      <c r="J324" s="280" t="s">
        <v>527</v>
      </c>
      <c r="K324" s="280"/>
      <c r="L324" s="280"/>
      <c r="M324" s="280"/>
      <c r="N324" s="374">
        <v>1.4999999999999999E-2</v>
      </c>
      <c r="O324" s="374">
        <v>1.4999999999999999E-2</v>
      </c>
      <c r="P324" s="374">
        <v>1.4999999999999999E-2</v>
      </c>
      <c r="Q324" s="374">
        <v>1.4999999999999999E-2</v>
      </c>
      <c r="R324" s="375">
        <f t="shared" si="68"/>
        <v>45683</v>
      </c>
      <c r="S324" s="375">
        <f t="shared" si="69"/>
        <v>45683</v>
      </c>
      <c r="T324" s="375">
        <f t="shared" si="70"/>
        <v>45683</v>
      </c>
      <c r="U324" s="375">
        <f t="shared" si="71"/>
        <v>45683</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6</v>
      </c>
      <c r="J325" s="280" t="s">
        <v>528</v>
      </c>
      <c r="K325" s="280"/>
      <c r="L325" s="280"/>
      <c r="M325" s="280"/>
      <c r="N325" s="374">
        <v>1.4999999999999999E-2</v>
      </c>
      <c r="O325" s="374">
        <v>1.4999999999999999E-2</v>
      </c>
      <c r="P325" s="374">
        <v>1.4999999999999999E-2</v>
      </c>
      <c r="Q325" s="374">
        <v>1.4999999999999999E-2</v>
      </c>
      <c r="R325" s="375">
        <f t="shared" si="68"/>
        <v>46048</v>
      </c>
      <c r="S325" s="375">
        <f t="shared" si="69"/>
        <v>46048</v>
      </c>
      <c r="T325" s="375">
        <f t="shared" si="70"/>
        <v>46048</v>
      </c>
      <c r="U325" s="375">
        <f t="shared" si="71"/>
        <v>46048</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7</v>
      </c>
      <c r="J326" s="280" t="s">
        <v>529</v>
      </c>
      <c r="K326" s="280"/>
      <c r="L326" s="280"/>
      <c r="M326" s="280"/>
      <c r="N326" s="374">
        <v>1.4999999999999999E-2</v>
      </c>
      <c r="O326" s="374">
        <v>1.4999999999999999E-2</v>
      </c>
      <c r="P326" s="374">
        <v>1.4999999999999999E-2</v>
      </c>
      <c r="Q326" s="374">
        <v>1.4999999999999999E-2</v>
      </c>
      <c r="R326" s="375">
        <f t="shared" si="68"/>
        <v>46413</v>
      </c>
      <c r="S326" s="375">
        <f t="shared" si="69"/>
        <v>46413</v>
      </c>
      <c r="T326" s="375">
        <f t="shared" si="70"/>
        <v>46413</v>
      </c>
      <c r="U326" s="375">
        <f t="shared" si="71"/>
        <v>46413</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2">
        <v>3</v>
      </c>
      <c r="F327" s="332"/>
      <c r="G327" s="275"/>
      <c r="H327" s="296" t="str">
        <f>H$250</f>
        <v>Spr</v>
      </c>
      <c r="I327" s="280">
        <v>0</v>
      </c>
      <c r="J327" s="280" t="s">
        <v>538</v>
      </c>
      <c r="K327" s="280"/>
      <c r="L327" s="280"/>
      <c r="M327" s="280"/>
      <c r="N327" s="374">
        <v>2.5000000000000001E-2</v>
      </c>
      <c r="O327" s="374">
        <v>2.5000000000000001E-2</v>
      </c>
      <c r="P327" s="374">
        <v>2.5000000000000001E-2</v>
      </c>
      <c r="Q327" s="374">
        <v>2.5000000000000001E-2</v>
      </c>
      <c r="R327" s="375">
        <f t="shared" si="68"/>
        <v>43900</v>
      </c>
      <c r="S327" s="375">
        <f t="shared" si="69"/>
        <v>43900</v>
      </c>
      <c r="T327" s="375">
        <f t="shared" si="70"/>
        <v>43900</v>
      </c>
      <c r="U327" s="375">
        <f t="shared" si="71"/>
        <v>43900</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2">
        <v>3</v>
      </c>
      <c r="F328" s="332"/>
      <c r="G328" s="275"/>
      <c r="H328" s="280"/>
      <c r="I328" s="280">
        <v>1</v>
      </c>
      <c r="J328" s="280" t="s">
        <v>539</v>
      </c>
      <c r="K328" s="280"/>
      <c r="L328" s="280"/>
      <c r="M328" s="280"/>
      <c r="N328" s="374">
        <v>2.5000000000000001E-2</v>
      </c>
      <c r="O328" s="374">
        <v>2.5000000000000001E-2</v>
      </c>
      <c r="P328" s="374">
        <v>2.5000000000000001E-2</v>
      </c>
      <c r="Q328" s="374">
        <v>2.5000000000000001E-2</v>
      </c>
      <c r="R328" s="375">
        <f t="shared" si="68"/>
        <v>44265</v>
      </c>
      <c r="S328" s="375">
        <f t="shared" si="69"/>
        <v>44265</v>
      </c>
      <c r="T328" s="375">
        <f t="shared" si="70"/>
        <v>44265</v>
      </c>
      <c r="U328" s="375">
        <f t="shared" si="71"/>
        <v>44265</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4">INT($C$229+3)</f>
        <v>4</v>
      </c>
      <c r="D329" s="275"/>
      <c r="E329" s="332">
        <v>3</v>
      </c>
      <c r="F329" s="332"/>
      <c r="G329" s="275"/>
      <c r="H329" s="280"/>
      <c r="I329" s="280">
        <v>2</v>
      </c>
      <c r="J329" s="280" t="s">
        <v>540</v>
      </c>
      <c r="K329" s="280"/>
      <c r="L329" s="280"/>
      <c r="M329" s="280"/>
      <c r="N329" s="374">
        <v>1.4999999999999999E-2</v>
      </c>
      <c r="O329" s="374">
        <v>1.4999999999999999E-2</v>
      </c>
      <c r="P329" s="374">
        <v>1.4999999999999999E-2</v>
      </c>
      <c r="Q329" s="374">
        <v>1.4999999999999999E-2</v>
      </c>
      <c r="R329" s="375">
        <f t="shared" si="68"/>
        <v>44630</v>
      </c>
      <c r="S329" s="375">
        <f t="shared" si="69"/>
        <v>44630</v>
      </c>
      <c r="T329" s="375">
        <f t="shared" si="70"/>
        <v>44630</v>
      </c>
      <c r="U329" s="375">
        <f t="shared" si="71"/>
        <v>44630</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4"/>
        <v>4</v>
      </c>
      <c r="D330" s="275"/>
      <c r="E330" s="332">
        <v>3</v>
      </c>
      <c r="F330" s="332"/>
      <c r="G330" s="275"/>
      <c r="H330" s="280"/>
      <c r="I330" s="280">
        <v>3</v>
      </c>
      <c r="J330" s="280" t="s">
        <v>525</v>
      </c>
      <c r="K330" s="280"/>
      <c r="L330" s="280"/>
      <c r="M330" s="280"/>
      <c r="N330" s="374">
        <v>1.4999999999999999E-2</v>
      </c>
      <c r="O330" s="374">
        <v>1.4999999999999999E-2</v>
      </c>
      <c r="P330" s="374">
        <v>1.4999999999999999E-2</v>
      </c>
      <c r="Q330" s="374">
        <v>1.4999999999999999E-2</v>
      </c>
      <c r="R330" s="375">
        <f t="shared" si="68"/>
        <v>44995</v>
      </c>
      <c r="S330" s="375">
        <f t="shared" si="69"/>
        <v>44995</v>
      </c>
      <c r="T330" s="375">
        <f t="shared" si="70"/>
        <v>44995</v>
      </c>
      <c r="U330" s="375">
        <f t="shared" si="71"/>
        <v>44995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4"/>
        <v>4</v>
      </c>
      <c r="D331" s="275"/>
      <c r="E331" s="332">
        <v>3</v>
      </c>
      <c r="F331" s="332"/>
      <c r="G331" s="275"/>
      <c r="H331" s="280"/>
      <c r="I331" s="280">
        <v>4</v>
      </c>
      <c r="J331" s="280" t="s">
        <v>526</v>
      </c>
      <c r="K331" s="280"/>
      <c r="L331" s="280"/>
      <c r="M331" s="280"/>
      <c r="N331" s="374">
        <v>1.4999999999999999E-2</v>
      </c>
      <c r="O331" s="374">
        <v>1.4999999999999999E-2</v>
      </c>
      <c r="P331" s="374">
        <v>1.4999999999999999E-2</v>
      </c>
      <c r="Q331" s="374">
        <v>1.4999999999999999E-2</v>
      </c>
      <c r="R331" s="375">
        <f t="shared" si="68"/>
        <v>45361</v>
      </c>
      <c r="S331" s="375">
        <f t="shared" si="69"/>
        <v>45361</v>
      </c>
      <c r="T331" s="375">
        <f t="shared" si="70"/>
        <v>45361</v>
      </c>
      <c r="U331" s="375">
        <f t="shared" si="71"/>
        <v>45361</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4"/>
        <v>4</v>
      </c>
      <c r="D332" s="275"/>
      <c r="E332" s="332">
        <v>3</v>
      </c>
      <c r="F332" s="332"/>
      <c r="G332" s="275"/>
      <c r="H332" s="280"/>
      <c r="I332" s="280">
        <v>5</v>
      </c>
      <c r="J332" s="280" t="s">
        <v>527</v>
      </c>
      <c r="K332" s="280"/>
      <c r="L332" s="280"/>
      <c r="M332" s="280"/>
      <c r="N332" s="374">
        <v>1.4999999999999999E-2</v>
      </c>
      <c r="O332" s="374">
        <v>1.4999999999999999E-2</v>
      </c>
      <c r="P332" s="374">
        <v>1.4999999999999999E-2</v>
      </c>
      <c r="Q332" s="374">
        <v>1.4999999999999999E-2</v>
      </c>
      <c r="R332" s="375">
        <f t="shared" si="68"/>
        <v>45726</v>
      </c>
      <c r="S332" s="375">
        <f t="shared" si="69"/>
        <v>45726</v>
      </c>
      <c r="T332" s="375">
        <f t="shared" si="70"/>
        <v>45726</v>
      </c>
      <c r="U332" s="375">
        <f t="shared" si="71"/>
        <v>45726</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6</v>
      </c>
      <c r="J333" s="280" t="s">
        <v>528</v>
      </c>
      <c r="K333" s="280"/>
      <c r="L333" s="280"/>
      <c r="M333" s="280"/>
      <c r="N333" s="374">
        <v>1.4999999999999999E-2</v>
      </c>
      <c r="O333" s="374">
        <v>1.4999999999999999E-2</v>
      </c>
      <c r="P333" s="374">
        <v>1.4999999999999999E-2</v>
      </c>
      <c r="Q333" s="374">
        <v>1.4999999999999999E-2</v>
      </c>
      <c r="R333" s="375">
        <f t="shared" si="68"/>
        <v>46091</v>
      </c>
      <c r="S333" s="375">
        <f t="shared" si="69"/>
        <v>46091</v>
      </c>
      <c r="T333" s="375">
        <f t="shared" si="70"/>
        <v>46091</v>
      </c>
      <c r="U333" s="375">
        <f t="shared" si="71"/>
        <v>46091</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7</v>
      </c>
      <c r="J334" s="280" t="s">
        <v>529</v>
      </c>
      <c r="K334" s="280"/>
      <c r="L334" s="280"/>
      <c r="M334" s="280"/>
      <c r="N334" s="374">
        <v>1.4999999999999999E-2</v>
      </c>
      <c r="O334" s="374">
        <v>1.4999999999999999E-2</v>
      </c>
      <c r="P334" s="374">
        <v>1.4999999999999999E-2</v>
      </c>
      <c r="Q334" s="374">
        <v>1.4999999999999999E-2</v>
      </c>
      <c r="R334" s="375">
        <f t="shared" si="68"/>
        <v>46456</v>
      </c>
      <c r="S334" s="375">
        <f t="shared" si="69"/>
        <v>46456</v>
      </c>
      <c r="T334" s="375">
        <f t="shared" si="70"/>
        <v>46456</v>
      </c>
      <c r="U334" s="375">
        <f t="shared" si="71"/>
        <v>46456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401</v>
      </c>
      <c r="AR335" s="262"/>
      <c r="AS335" s="250"/>
      <c r="AT335" s="250"/>
      <c r="AU335" s="250"/>
    </row>
    <row r="336" spans="1:47" outlineLevel="2" collapsed="1" x14ac:dyDescent="0.35">
      <c r="A336" s="250"/>
      <c r="B336" s="259"/>
      <c r="C336" s="252">
        <f>INT($C$229+3)</f>
        <v>4</v>
      </c>
      <c r="D336" s="275"/>
      <c r="E336" s="332"/>
      <c r="F336" s="332"/>
      <c r="G336" s="275"/>
      <c r="H336" s="345" t="s">
        <v>541</v>
      </c>
      <c r="I336" s="303" t="s">
        <v>542</v>
      </c>
      <c r="J336" s="302"/>
      <c r="K336" s="280"/>
      <c r="L336" s="280"/>
      <c r="M336" s="280"/>
      <c r="N336" s="280"/>
      <c r="O336" s="900" t="s">
        <v>972</v>
      </c>
      <c r="P336" s="901"/>
      <c r="Q336" s="901"/>
      <c r="R336" s="901"/>
      <c r="S336" s="901"/>
      <c r="T336" s="901"/>
      <c r="U336" s="901"/>
      <c r="V336" s="901"/>
      <c r="W336" s="901"/>
      <c r="X336" s="902"/>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2"/>
      <c r="F337" s="332"/>
      <c r="G337" s="275"/>
      <c r="H337" s="322">
        <v>364</v>
      </c>
      <c r="I337" s="280">
        <v>0</v>
      </c>
      <c r="J337" s="280" t="b">
        <f>COUNTA(K337:M337)&gt;0</f>
        <v>1</v>
      </c>
      <c r="K337" s="376">
        <f>DATE(i_startyear,1,1)</f>
        <v>43466</v>
      </c>
      <c r="L337" s="376">
        <f>K337</f>
        <v>43466</v>
      </c>
      <c r="M337" s="376">
        <f>K337</f>
        <v>43466</v>
      </c>
      <c r="N337" s="280"/>
      <c r="O337" s="903"/>
      <c r="P337" s="904"/>
      <c r="Q337" s="904"/>
      <c r="R337" s="904"/>
      <c r="S337" s="904"/>
      <c r="T337" s="904"/>
      <c r="U337" s="904"/>
      <c r="V337" s="904"/>
      <c r="W337" s="904"/>
      <c r="X337" s="905"/>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2"/>
      <c r="F338" s="332"/>
      <c r="G338" s="275"/>
      <c r="H338" s="377" t="s">
        <v>1041</v>
      </c>
      <c r="I338" s="280">
        <v>1</v>
      </c>
      <c r="J338" s="280" t="b">
        <f>COUNTA(K338:M338)&gt;0</f>
        <v>0</v>
      </c>
      <c r="K338" s="297"/>
      <c r="L338" s="297"/>
      <c r="M338" s="297"/>
      <c r="N338" s="280"/>
      <c r="O338" s="903"/>
      <c r="P338" s="904"/>
      <c r="Q338" s="904"/>
      <c r="R338" s="904"/>
      <c r="S338" s="904"/>
      <c r="T338" s="904"/>
      <c r="U338" s="904"/>
      <c r="V338" s="904"/>
      <c r="W338" s="904"/>
      <c r="X338" s="905"/>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2"/>
      <c r="F339" s="332"/>
      <c r="G339" s="275"/>
      <c r="H339" s="296"/>
      <c r="I339" s="280">
        <v>2</v>
      </c>
      <c r="J339" s="280" t="b">
        <f>COUNTA(K339:M339)&gt;0</f>
        <v>0</v>
      </c>
      <c r="K339" s="297"/>
      <c r="L339" s="297"/>
      <c r="M339" s="297"/>
      <c r="N339" s="280"/>
      <c r="O339" s="906"/>
      <c r="P339" s="907"/>
      <c r="Q339" s="907"/>
      <c r="R339" s="907"/>
      <c r="S339" s="907"/>
      <c r="T339" s="907"/>
      <c r="U339" s="907"/>
      <c r="V339" s="907"/>
      <c r="W339" s="907"/>
      <c r="X339" s="908"/>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2"/>
      <c r="F340" s="332"/>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2"/>
      <c r="F341" s="332"/>
      <c r="G341" s="275"/>
      <c r="H341" s="296"/>
      <c r="I341" s="280"/>
      <c r="J341" s="352" t="s">
        <v>1035</v>
      </c>
      <c r="K341" s="726">
        <f t="shared" ref="K341:M343" si="75">MIN(363,INT((K337 - DATE(YEAR(K337),1,1))))+364*INT(YEAR(K337)-i_startyear)</f>
        <v>0</v>
      </c>
      <c r="L341" s="726">
        <f t="shared" si="75"/>
        <v>0</v>
      </c>
      <c r="M341" s="726">
        <f t="shared" si="75"/>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2"/>
      <c r="F342" s="332"/>
      <c r="G342" s="275"/>
      <c r="H342" s="296"/>
      <c r="I342" s="280"/>
      <c r="J342" s="352"/>
      <c r="K342" s="726">
        <f t="shared" si="75"/>
        <v>-43317</v>
      </c>
      <c r="L342" s="726">
        <f t="shared" si="75"/>
        <v>-43317</v>
      </c>
      <c r="M342" s="726">
        <f t="shared" si="75"/>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352"/>
      <c r="K343" s="726">
        <f t="shared" si="75"/>
        <v>-43317</v>
      </c>
      <c r="L343" s="726">
        <f t="shared" si="75"/>
        <v>-43317</v>
      </c>
      <c r="M343" s="726">
        <f t="shared" si="75"/>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401</v>
      </c>
      <c r="AR344" s="262"/>
      <c r="AS344" s="250"/>
      <c r="AT344" s="250"/>
      <c r="AU344" s="250"/>
    </row>
    <row r="345" spans="1:47" outlineLevel="2" collapsed="1" x14ac:dyDescent="0.35">
      <c r="A345" s="250"/>
      <c r="B345" s="259"/>
      <c r="C345" s="252">
        <f>INT($C$229+3)</f>
        <v>4</v>
      </c>
      <c r="D345" s="275"/>
      <c r="E345" s="332"/>
      <c r="F345" s="332"/>
      <c r="G345" s="275"/>
      <c r="H345" s="345" t="s">
        <v>515</v>
      </c>
      <c r="I345" s="280" t="s">
        <v>543</v>
      </c>
      <c r="J345" s="280"/>
      <c r="K345" s="280"/>
      <c r="L345" s="280"/>
      <c r="M345" s="280"/>
      <c r="N345" s="303" t="s">
        <v>544</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2"/>
      <c r="F346" s="332"/>
      <c r="G346" s="275"/>
      <c r="H346" s="296" t="str">
        <f>H$248</f>
        <v>Aut</v>
      </c>
      <c r="I346" s="313">
        <v>0.7</v>
      </c>
      <c r="J346" s="280"/>
      <c r="K346" s="280"/>
      <c r="L346" s="282" t="s">
        <v>545</v>
      </c>
      <c r="M346" s="296">
        <f>$L$474-1</f>
        <v>3</v>
      </c>
      <c r="N346" s="322">
        <v>2</v>
      </c>
      <c r="O346" s="322">
        <v>2</v>
      </c>
      <c r="P346" s="322">
        <v>2</v>
      </c>
      <c r="Q346" s="322">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2"/>
      <c r="F347" s="332"/>
      <c r="G347" s="275"/>
      <c r="H347" s="296" t="str">
        <f>H$249</f>
        <v>Win</v>
      </c>
      <c r="I347" s="313">
        <v>0.75</v>
      </c>
      <c r="J347" s="280"/>
      <c r="K347" s="280"/>
      <c r="L347" s="280"/>
      <c r="M347" s="280"/>
      <c r="N347" s="322">
        <v>2</v>
      </c>
      <c r="O347" s="322">
        <v>2</v>
      </c>
      <c r="P347" s="322">
        <v>2</v>
      </c>
      <c r="Q347" s="322">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2"/>
      <c r="F348" s="332"/>
      <c r="G348" s="275"/>
      <c r="H348" s="296" t="str">
        <f>H$250</f>
        <v>Spr</v>
      </c>
      <c r="I348" s="313">
        <v>0.75</v>
      </c>
      <c r="J348" s="280"/>
      <c r="K348" s="280"/>
      <c r="L348" s="280"/>
      <c r="M348" s="280"/>
      <c r="N348" s="322">
        <v>2</v>
      </c>
      <c r="O348" s="322">
        <v>2</v>
      </c>
      <c r="P348" s="322">
        <v>2</v>
      </c>
      <c r="Q348" s="322">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401</v>
      </c>
      <c r="AR349" s="262"/>
      <c r="AS349" s="250"/>
      <c r="AT349" s="250"/>
      <c r="AU349" s="250"/>
    </row>
    <row r="350" spans="1:47" outlineLevel="2" collapsed="1" x14ac:dyDescent="0.35">
      <c r="A350" s="250"/>
      <c r="B350" s="259"/>
      <c r="C350" s="252">
        <f>INT($C$229+3)</f>
        <v>4</v>
      </c>
      <c r="D350" s="275"/>
      <c r="E350" s="332"/>
      <c r="F350" s="332"/>
      <c r="G350" s="275"/>
      <c r="H350" s="378" t="s">
        <v>546</v>
      </c>
      <c r="I350" s="296" t="s">
        <v>495</v>
      </c>
      <c r="J350" s="280"/>
      <c r="K350" s="282" t="s">
        <v>547</v>
      </c>
      <c r="L350" s="296">
        <f>COUNTA($H$351:$H$354)</f>
        <v>3</v>
      </c>
      <c r="M350" s="283">
        <v>-6</v>
      </c>
      <c r="N350" s="280"/>
      <c r="O350" s="280"/>
      <c r="P350" s="280"/>
      <c r="Q350" s="280"/>
      <c r="R350" s="303" t="s">
        <v>548</v>
      </c>
      <c r="S350" s="302"/>
      <c r="T350" s="302"/>
      <c r="U350" s="302"/>
      <c r="V350" s="280"/>
      <c r="W350" s="280" t="s">
        <v>549</v>
      </c>
      <c r="X350" s="280" t="s">
        <v>550</v>
      </c>
      <c r="Y350" s="280" t="s">
        <v>551</v>
      </c>
      <c r="Z350" s="280" t="s">
        <v>552</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2"/>
      <c r="F351" s="332"/>
      <c r="G351" s="275"/>
      <c r="H351" s="379" t="s">
        <v>553</v>
      </c>
      <c r="I351" s="340" t="b">
        <v>1</v>
      </c>
      <c r="J351" s="296">
        <f>MAX(0.0001,IF(COUNTIF(i_mask_a,TRUE)=1,1,1-SUM(J352:J353)))</f>
        <v>1</v>
      </c>
      <c r="K351" s="280"/>
      <c r="L351" s="280"/>
      <c r="M351" s="280"/>
      <c r="N351" s="280"/>
      <c r="O351" s="280"/>
      <c r="P351" s="280"/>
      <c r="Q351" s="352"/>
      <c r="R351" s="322">
        <f>(56+35)</f>
        <v>91</v>
      </c>
      <c r="S351" s="322">
        <f t="shared" ref="S351:U351" si="76">(56+35)</f>
        <v>91</v>
      </c>
      <c r="T351" s="322">
        <f t="shared" si="76"/>
        <v>91</v>
      </c>
      <c r="U351" s="322">
        <f t="shared" si="76"/>
        <v>91</v>
      </c>
      <c r="V351" s="280"/>
      <c r="W351" s="323">
        <v>0</v>
      </c>
      <c r="X351" s="323">
        <v>0</v>
      </c>
      <c r="Y351" s="323">
        <v>0</v>
      </c>
      <c r="Z351" s="323">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2"/>
      <c r="F352" s="332"/>
      <c r="G352" s="275"/>
      <c r="H352" s="380" t="s">
        <v>803</v>
      </c>
      <c r="I352" s="340" t="b">
        <v>0</v>
      </c>
      <c r="J352" s="283">
        <v>1E-3</v>
      </c>
      <c r="K352" s="280"/>
      <c r="L352" s="280">
        <f>SUMPRODUCT(--i_mask_a)</f>
        <v>1</v>
      </c>
      <c r="M352" s="280"/>
      <c r="N352" s="280"/>
      <c r="O352" s="280"/>
      <c r="P352" s="280"/>
      <c r="Q352" s="280"/>
      <c r="R352" s="322">
        <f t="shared" ref="R352:U353" si="77">R351+30</f>
        <v>121</v>
      </c>
      <c r="S352" s="322">
        <f t="shared" si="77"/>
        <v>121</v>
      </c>
      <c r="T352" s="322">
        <f t="shared" si="77"/>
        <v>121</v>
      </c>
      <c r="U352" s="322">
        <f t="shared" si="77"/>
        <v>121</v>
      </c>
      <c r="V352" s="280"/>
      <c r="W352" s="323">
        <v>0</v>
      </c>
      <c r="X352" s="323">
        <v>0</v>
      </c>
      <c r="Y352" s="323">
        <v>0</v>
      </c>
      <c r="Z352" s="323">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2"/>
      <c r="F353" s="332"/>
      <c r="G353" s="275"/>
      <c r="H353" s="381" t="s">
        <v>804</v>
      </c>
      <c r="I353" s="340" t="b">
        <v>0</v>
      </c>
      <c r="J353" s="283">
        <v>1E-3</v>
      </c>
      <c r="K353" s="280"/>
      <c r="L353" s="280">
        <f>COUNTIF(i_mask_a,TRUE)</f>
        <v>1</v>
      </c>
      <c r="M353" s="280"/>
      <c r="N353" s="280"/>
      <c r="O353" s="280"/>
      <c r="P353" s="280"/>
      <c r="Q353" s="352"/>
      <c r="R353" s="322">
        <f t="shared" si="77"/>
        <v>151</v>
      </c>
      <c r="S353" s="322">
        <f t="shared" si="77"/>
        <v>151</v>
      </c>
      <c r="T353" s="322">
        <f t="shared" si="77"/>
        <v>151</v>
      </c>
      <c r="U353" s="322">
        <f t="shared" si="77"/>
        <v>151</v>
      </c>
      <c r="V353" s="280"/>
      <c r="W353" s="323">
        <v>0</v>
      </c>
      <c r="X353" s="323">
        <v>0</v>
      </c>
      <c r="Y353" s="323">
        <v>0</v>
      </c>
      <c r="Z353" s="323">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401</v>
      </c>
      <c r="AR354" s="262"/>
      <c r="AS354" s="250"/>
      <c r="AT354" s="250"/>
      <c r="AU354" s="250"/>
    </row>
    <row r="355" spans="1:47" outlineLevel="1" x14ac:dyDescent="0.35">
      <c r="A355" s="250"/>
      <c r="B355" s="259"/>
      <c r="C355" s="252">
        <f>INT($C$229)+1</f>
        <v>2</v>
      </c>
      <c r="D355" s="275"/>
      <c r="E355" s="332"/>
      <c r="F355" s="332"/>
      <c r="G355" s="275"/>
      <c r="H355" s="335" t="s">
        <v>554</v>
      </c>
      <c r="I355" s="293"/>
      <c r="J355" s="293"/>
      <c r="K355" s="265"/>
      <c r="L355" s="265"/>
      <c r="M355" s="265"/>
      <c r="N355" s="265"/>
      <c r="O355" s="265"/>
      <c r="P355" s="265"/>
      <c r="Q355" s="265"/>
      <c r="R355" s="265"/>
      <c r="S355" s="265"/>
      <c r="T355" s="265"/>
      <c r="U355" s="265"/>
      <c r="V355" s="265"/>
      <c r="W355" s="265"/>
      <c r="X355" s="265"/>
      <c r="Y355" s="265"/>
      <c r="Z355" s="324"/>
      <c r="AA355" s="324"/>
      <c r="AB355" s="324"/>
      <c r="AC355" s="324"/>
      <c r="AD355" s="324"/>
      <c r="AE355" s="324"/>
      <c r="AF355" s="324"/>
      <c r="AG355" s="324"/>
      <c r="AH355" s="324"/>
      <c r="AI355" s="324"/>
      <c r="AJ355" s="324"/>
      <c r="AK355" s="324"/>
      <c r="AL355" s="324"/>
      <c r="AM355" s="324"/>
      <c r="AN355" s="324"/>
      <c r="AO355" s="324"/>
      <c r="AP355" s="324"/>
      <c r="AQ355" s="275"/>
      <c r="AR355" s="262"/>
      <c r="AS355" s="250"/>
      <c r="AT355" s="250"/>
      <c r="AU355" s="250"/>
    </row>
    <row r="356" spans="1:47" ht="5.15" hidden="1" customHeight="1" outlineLevel="3" x14ac:dyDescent="0.35">
      <c r="A356" s="250"/>
      <c r="B356" s="259"/>
      <c r="C356" s="252">
        <f>INT($C$229)+3.005</f>
        <v>4.0049999999999999</v>
      </c>
      <c r="D356" s="275" t="s">
        <v>397</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2"/>
      <c r="F357" s="332"/>
      <c r="G357" s="275"/>
      <c r="H357" s="345"/>
      <c r="I357" s="303" t="s">
        <v>516</v>
      </c>
      <c r="J357" s="303"/>
      <c r="K357" s="280"/>
      <c r="L357" s="280"/>
      <c r="M357" s="280"/>
      <c r="N357" s="303" t="s">
        <v>555</v>
      </c>
      <c r="O357" s="303"/>
      <c r="P357" s="303"/>
      <c r="Q357" s="303"/>
      <c r="R357" s="280"/>
      <c r="S357" s="280"/>
      <c r="T357" s="280"/>
      <c r="U357" s="280"/>
      <c r="V357" s="280" t="s">
        <v>556</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8">INT($C$229)+3</f>
        <v>4</v>
      </c>
      <c r="D358" s="275"/>
      <c r="E358" s="332"/>
      <c r="F358" s="332"/>
      <c r="G358" s="275"/>
      <c r="H358" s="280"/>
      <c r="I358" s="280">
        <v>0</v>
      </c>
      <c r="J358" s="280" t="s">
        <v>538</v>
      </c>
      <c r="K358" s="280"/>
      <c r="L358" s="280"/>
      <c r="M358" s="280"/>
      <c r="N358" s="297">
        <v>1</v>
      </c>
      <c r="O358" s="297">
        <v>1</v>
      </c>
      <c r="P358" s="297">
        <v>1</v>
      </c>
      <c r="Q358" s="297">
        <v>1</v>
      </c>
      <c r="R358" s="280"/>
      <c r="S358" s="280"/>
      <c r="T358" s="280"/>
      <c r="U358" s="280"/>
      <c r="V358" s="280">
        <f t="shared" ref="V358:Y365" si="79">INDEX(i_scan_day,N358+1,0)+17*N$346</f>
        <v>69</v>
      </c>
      <c r="W358" s="280">
        <f t="shared" si="79"/>
        <v>69</v>
      </c>
      <c r="X358" s="280">
        <f t="shared" si="79"/>
        <v>69</v>
      </c>
      <c r="Y358" s="280">
        <f t="shared" si="79"/>
        <v>69</v>
      </c>
      <c r="Z358" s="352">
        <f>R311+V358</f>
        <v>43871</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8"/>
        <v>4</v>
      </c>
      <c r="D359" s="275"/>
      <c r="E359" s="332"/>
      <c r="F359" s="332"/>
      <c r="G359" s="275"/>
      <c r="H359" s="280"/>
      <c r="I359" s="280">
        <v>1</v>
      </c>
      <c r="J359" s="280" t="s">
        <v>539</v>
      </c>
      <c r="K359" s="280"/>
      <c r="L359" s="280"/>
      <c r="M359" s="280"/>
      <c r="N359" s="297">
        <v>1</v>
      </c>
      <c r="O359" s="297">
        <v>1</v>
      </c>
      <c r="P359" s="297">
        <v>1</v>
      </c>
      <c r="Q359" s="297">
        <v>1</v>
      </c>
      <c r="R359" s="280"/>
      <c r="S359" s="280"/>
      <c r="T359" s="280"/>
      <c r="U359" s="280"/>
      <c r="V359" s="280">
        <f t="shared" si="79"/>
        <v>69</v>
      </c>
      <c r="W359" s="280">
        <f t="shared" si="79"/>
        <v>69</v>
      </c>
      <c r="X359" s="280">
        <f t="shared" si="79"/>
        <v>69</v>
      </c>
      <c r="Y359" s="280">
        <f t="shared" si="79"/>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8"/>
        <v>4</v>
      </c>
      <c r="D360" s="275"/>
      <c r="E360" s="332"/>
      <c r="F360" s="332"/>
      <c r="G360" s="275"/>
      <c r="H360" s="280"/>
      <c r="I360" s="280">
        <v>2</v>
      </c>
      <c r="J360" s="280" t="s">
        <v>540</v>
      </c>
      <c r="K360" s="280"/>
      <c r="L360" s="280"/>
      <c r="M360" s="280"/>
      <c r="N360" s="297">
        <v>1</v>
      </c>
      <c r="O360" s="297">
        <v>1</v>
      </c>
      <c r="P360" s="297">
        <v>1</v>
      </c>
      <c r="Q360" s="297">
        <v>1</v>
      </c>
      <c r="R360" s="280"/>
      <c r="S360" s="280"/>
      <c r="T360" s="280"/>
      <c r="U360" s="280"/>
      <c r="V360" s="280">
        <f t="shared" si="79"/>
        <v>69</v>
      </c>
      <c r="W360" s="280">
        <f t="shared" si="79"/>
        <v>69</v>
      </c>
      <c r="X360" s="280">
        <f t="shared" si="79"/>
        <v>69</v>
      </c>
      <c r="Y360" s="280">
        <f t="shared" si="79"/>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8"/>
        <v>4</v>
      </c>
      <c r="D361" s="275"/>
      <c r="E361" s="332"/>
      <c r="F361" s="332"/>
      <c r="G361" s="275"/>
      <c r="H361" s="280"/>
      <c r="I361" s="280">
        <v>3</v>
      </c>
      <c r="J361" s="280" t="s">
        <v>525</v>
      </c>
      <c r="K361" s="280"/>
      <c r="L361" s="280"/>
      <c r="M361" s="280"/>
      <c r="N361" s="297">
        <v>1</v>
      </c>
      <c r="O361" s="297">
        <v>1</v>
      </c>
      <c r="P361" s="297">
        <v>1</v>
      </c>
      <c r="Q361" s="297">
        <v>1</v>
      </c>
      <c r="R361" s="280"/>
      <c r="S361" s="280"/>
      <c r="T361" s="280"/>
      <c r="U361" s="280"/>
      <c r="V361" s="280">
        <f t="shared" si="79"/>
        <v>69</v>
      </c>
      <c r="W361" s="280">
        <f t="shared" si="79"/>
        <v>69</v>
      </c>
      <c r="X361" s="280">
        <f t="shared" si="79"/>
        <v>69</v>
      </c>
      <c r="Y361" s="280">
        <f t="shared" si="79"/>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4</v>
      </c>
      <c r="J362" s="280" t="s">
        <v>526</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5</v>
      </c>
      <c r="J363" s="280" t="s">
        <v>527</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6</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7</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401</v>
      </c>
      <c r="AR366" s="262"/>
      <c r="AS366" s="250"/>
      <c r="AT366" s="250"/>
      <c r="AU366" s="250"/>
    </row>
    <row r="367" spans="1:47" outlineLevel="2" collapsed="1" x14ac:dyDescent="0.35">
      <c r="A367" s="250"/>
      <c r="B367" s="259"/>
      <c r="C367" s="252">
        <f>INT($C$229+3)</f>
        <v>4</v>
      </c>
      <c r="D367" s="275"/>
      <c r="E367" s="332"/>
      <c r="F367" s="332"/>
      <c r="G367" s="275"/>
      <c r="H367" s="345"/>
      <c r="I367" s="303" t="s">
        <v>516</v>
      </c>
      <c r="J367" s="303"/>
      <c r="K367" s="280"/>
      <c r="L367" s="280"/>
      <c r="M367" s="280"/>
      <c r="N367" s="303" t="s">
        <v>807</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0">INT($C$229)+3</f>
        <v>4</v>
      </c>
      <c r="D368" s="275"/>
      <c r="E368" s="332"/>
      <c r="F368" s="332"/>
      <c r="G368" s="275"/>
      <c r="H368" s="280"/>
      <c r="I368" s="280">
        <v>0</v>
      </c>
      <c r="J368" s="280" t="s">
        <v>538</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0"/>
        <v>4</v>
      </c>
      <c r="D369" s="275"/>
      <c r="E369" s="332"/>
      <c r="F369" s="332"/>
      <c r="G369" s="275"/>
      <c r="H369" s="280"/>
      <c r="I369" s="280">
        <v>1</v>
      </c>
      <c r="J369" s="280" t="s">
        <v>539</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0"/>
        <v>4</v>
      </c>
      <c r="D370" s="275"/>
      <c r="E370" s="332"/>
      <c r="F370" s="332"/>
      <c r="G370" s="275"/>
      <c r="H370" s="280"/>
      <c r="I370" s="280">
        <v>2</v>
      </c>
      <c r="J370" s="280" t="s">
        <v>540</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0"/>
        <v>4</v>
      </c>
      <c r="D371" s="275"/>
      <c r="E371" s="332"/>
      <c r="F371" s="332"/>
      <c r="G371" s="275"/>
      <c r="H371" s="280"/>
      <c r="I371" s="280">
        <v>3</v>
      </c>
      <c r="J371" s="280" t="s">
        <v>525</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4</v>
      </c>
      <c r="J372" s="280" t="s">
        <v>526</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5</v>
      </c>
      <c r="J373" s="280" t="s">
        <v>527</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6</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7</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401</v>
      </c>
      <c r="AR376" s="262"/>
      <c r="AS376" s="250"/>
      <c r="AT376" s="250"/>
      <c r="AU376" s="250"/>
    </row>
    <row r="377" spans="1:47" outlineLevel="2" collapsed="1" x14ac:dyDescent="0.35">
      <c r="A377" s="250"/>
      <c r="B377" s="259"/>
      <c r="C377" s="252">
        <f>INT($C$229+3)</f>
        <v>4</v>
      </c>
      <c r="D377" s="275"/>
      <c r="E377" s="332"/>
      <c r="F377" s="332"/>
      <c r="G377" s="275"/>
      <c r="H377" s="345"/>
      <c r="I377" s="303" t="s">
        <v>516</v>
      </c>
      <c r="J377" s="303"/>
      <c r="K377" s="280"/>
      <c r="L377" s="280"/>
      <c r="M377" s="280"/>
      <c r="N377" s="303" t="s">
        <v>557</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1">INT($C$229)+3</f>
        <v>4</v>
      </c>
      <c r="D378" s="275"/>
      <c r="E378" s="332"/>
      <c r="F378" s="332"/>
      <c r="G378" s="275"/>
      <c r="H378" s="280"/>
      <c r="I378" s="280">
        <v>0</v>
      </c>
      <c r="J378" s="280" t="s">
        <v>538</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1"/>
        <v>4</v>
      </c>
      <c r="D379" s="275"/>
      <c r="E379" s="332"/>
      <c r="F379" s="332"/>
      <c r="G379" s="275"/>
      <c r="H379" s="280"/>
      <c r="I379" s="280">
        <v>1</v>
      </c>
      <c r="J379" s="280" t="s">
        <v>539</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1"/>
        <v>4</v>
      </c>
      <c r="D380" s="275"/>
      <c r="E380" s="332"/>
      <c r="F380" s="332"/>
      <c r="G380" s="275"/>
      <c r="H380" s="280"/>
      <c r="I380" s="280">
        <v>2</v>
      </c>
      <c r="J380" s="280" t="s">
        <v>540</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1"/>
        <v>4</v>
      </c>
      <c r="D381" s="275"/>
      <c r="E381" s="332"/>
      <c r="F381" s="332"/>
      <c r="G381" s="275"/>
      <c r="H381" s="280"/>
      <c r="I381" s="280">
        <v>3</v>
      </c>
      <c r="J381" s="280" t="s">
        <v>525</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4</v>
      </c>
      <c r="J382" s="280" t="s">
        <v>526</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5</v>
      </c>
      <c r="J383" s="280" t="s">
        <v>527</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6</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7</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401</v>
      </c>
      <c r="AR386" s="262"/>
      <c r="AS386" s="250"/>
      <c r="AT386" s="250"/>
      <c r="AU386" s="250"/>
    </row>
    <row r="387" spans="1:47" outlineLevel="2" x14ac:dyDescent="0.35">
      <c r="A387" s="250"/>
      <c r="B387" s="259"/>
      <c r="C387" s="252">
        <f t="shared" ref="C387:C392" si="82">INT($C$229)+3</f>
        <v>4</v>
      </c>
      <c r="D387" s="275"/>
      <c r="E387" s="332"/>
      <c r="F387" s="332"/>
      <c r="G387" s="275"/>
      <c r="H387" s="280" t="s">
        <v>1031</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2"/>
        <v>4</v>
      </c>
      <c r="D388" s="275"/>
      <c r="E388" s="332"/>
      <c r="F388" s="332"/>
      <c r="G388" s="275"/>
      <c r="H388" s="280" t="s">
        <v>558</v>
      </c>
      <c r="I388" s="319">
        <v>55</v>
      </c>
      <c r="J388" s="280" t="s">
        <v>559</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2"/>
        <v>4</v>
      </c>
      <c r="D389" s="275"/>
      <c r="E389" s="332"/>
      <c r="F389" s="332"/>
      <c r="G389" s="275"/>
      <c r="H389" s="280" t="s">
        <v>560</v>
      </c>
      <c r="I389" s="56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2"/>
        <v>4</v>
      </c>
      <c r="D390" s="275"/>
      <c r="E390" s="332"/>
      <c r="F390" s="332"/>
      <c r="G390" s="275"/>
      <c r="H390" s="280" t="s">
        <v>561</v>
      </c>
      <c r="I390" s="56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2"/>
        <v>4</v>
      </c>
      <c r="D391" s="275"/>
      <c r="E391" s="332"/>
      <c r="F391" s="332"/>
      <c r="G391" s="275"/>
      <c r="H391" s="280" t="s">
        <v>562</v>
      </c>
      <c r="I391" s="56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2"/>
      <c r="F393" s="332"/>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2"/>
      <c r="F394" s="332"/>
      <c r="G394" s="275"/>
      <c r="H394" s="280" t="s">
        <v>973</v>
      </c>
      <c r="I394" s="280"/>
      <c r="J394" s="280"/>
      <c r="K394" s="280"/>
      <c r="L394" s="280" t="s">
        <v>564</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2"/>
      <c r="F395" s="332"/>
      <c r="G395" s="275"/>
      <c r="H395" s="382"/>
      <c r="I395" s="280" t="s">
        <v>965</v>
      </c>
      <c r="J395" s="280" t="s">
        <v>966</v>
      </c>
      <c r="K395" s="673"/>
      <c r="L395" s="296" t="s">
        <v>565</v>
      </c>
      <c r="M395" s="296" t="s">
        <v>968</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3">INT($C$229)+3</f>
        <v>4</v>
      </c>
      <c r="D396" s="275"/>
      <c r="E396" s="332"/>
      <c r="F396" s="332"/>
      <c r="G396" s="275"/>
      <c r="H396" s="282" t="s">
        <v>967</v>
      </c>
      <c r="I396" s="383" t="b">
        <v>0</v>
      </c>
      <c r="J396" s="297" t="b">
        <v>0</v>
      </c>
      <c r="K396" s="280"/>
      <c r="L396" s="301">
        <f>IF($I396,0,IF($J396,1,0.5))</f>
        <v>0.5</v>
      </c>
      <c r="M396" s="313">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3"/>
        <v>4</v>
      </c>
      <c r="D397" s="275"/>
      <c r="E397" s="332"/>
      <c r="F397" s="332"/>
      <c r="G397" s="275"/>
      <c r="H397" s="282" t="s">
        <v>539</v>
      </c>
      <c r="I397" s="383" t="b">
        <v>0</v>
      </c>
      <c r="J397" s="297" t="b">
        <v>0</v>
      </c>
      <c r="K397" s="280"/>
      <c r="L397" s="313">
        <f>IF($I397,0,IF($J397,1,1))</f>
        <v>1</v>
      </c>
      <c r="M397" s="313">
        <f t="shared" ref="M397:M403" si="84">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3"/>
        <v>4</v>
      </c>
      <c r="D398" s="275"/>
      <c r="E398" s="332"/>
      <c r="F398" s="332"/>
      <c r="G398" s="275"/>
      <c r="H398" s="282" t="s">
        <v>540</v>
      </c>
      <c r="I398" s="383" t="b">
        <v>0</v>
      </c>
      <c r="J398" s="297" t="b">
        <v>0</v>
      </c>
      <c r="K398" s="280"/>
      <c r="L398" s="313">
        <f t="shared" ref="L398:L403" si="85">IF($I398,0,IF($J398,1,1))</f>
        <v>1</v>
      </c>
      <c r="M398" s="313">
        <f t="shared" si="84"/>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3"/>
        <v>4</v>
      </c>
      <c r="D399" s="275"/>
      <c r="E399" s="332"/>
      <c r="F399" s="332"/>
      <c r="G399" s="275"/>
      <c r="H399" s="282" t="s">
        <v>525</v>
      </c>
      <c r="I399" s="383" t="b">
        <v>0</v>
      </c>
      <c r="J399" s="297" t="b">
        <v>0</v>
      </c>
      <c r="K399" s="280"/>
      <c r="L399" s="313">
        <f t="shared" si="85"/>
        <v>1</v>
      </c>
      <c r="M399" s="313">
        <f t="shared" si="84"/>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526</v>
      </c>
      <c r="I400" s="383" t="b">
        <v>0</v>
      </c>
      <c r="J400" s="297" t="b">
        <v>0</v>
      </c>
      <c r="K400" s="280"/>
      <c r="L400" s="313">
        <f t="shared" si="85"/>
        <v>1</v>
      </c>
      <c r="M400" s="313">
        <f t="shared" si="84"/>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527</v>
      </c>
      <c r="I401" s="383" t="b">
        <v>0</v>
      </c>
      <c r="J401" s="297" t="b">
        <v>0</v>
      </c>
      <c r="K401" s="280"/>
      <c r="L401" s="313">
        <f t="shared" si="85"/>
        <v>1</v>
      </c>
      <c r="M401" s="313">
        <f t="shared" si="84"/>
        <v>1</v>
      </c>
      <c r="N401" s="280"/>
      <c r="O401" s="349"/>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350"/>
      <c r="O402" s="591"/>
      <c r="P402" s="909" t="s">
        <v>902</v>
      </c>
      <c r="Q402" s="909"/>
      <c r="R402" s="909"/>
      <c r="S402" s="909"/>
      <c r="T402" s="909"/>
      <c r="U402" s="909"/>
      <c r="V402" s="909"/>
      <c r="W402" s="909"/>
      <c r="X402" s="909"/>
      <c r="Y402" s="909"/>
      <c r="Z402" s="910"/>
      <c r="AA402" s="367"/>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350"/>
      <c r="O403" s="591"/>
      <c r="P403" s="911"/>
      <c r="Q403" s="911"/>
      <c r="R403" s="911"/>
      <c r="S403" s="911"/>
      <c r="T403" s="911"/>
      <c r="U403" s="911"/>
      <c r="V403" s="911"/>
      <c r="W403" s="911"/>
      <c r="X403" s="911"/>
      <c r="Y403" s="911"/>
      <c r="Z403" s="912"/>
      <c r="AA403" s="367"/>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349"/>
      <c r="I404" s="349"/>
      <c r="J404" s="349"/>
      <c r="K404" s="349"/>
      <c r="L404" s="349"/>
      <c r="M404" s="349"/>
      <c r="N404" s="536"/>
      <c r="O404" s="592"/>
      <c r="P404" s="911"/>
      <c r="Q404" s="911"/>
      <c r="R404" s="911"/>
      <c r="S404" s="911"/>
      <c r="T404" s="911"/>
      <c r="U404" s="911"/>
      <c r="V404" s="911"/>
      <c r="W404" s="911"/>
      <c r="X404" s="911"/>
      <c r="Y404" s="911"/>
      <c r="Z404" s="912"/>
      <c r="AA404" s="367"/>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433" t="s">
        <v>566</v>
      </c>
      <c r="I405" s="433"/>
      <c r="J405" s="433"/>
      <c r="K405" s="433"/>
      <c r="L405" s="433"/>
      <c r="M405" s="433"/>
      <c r="N405" s="433"/>
      <c r="O405" s="590"/>
      <c r="P405" s="911"/>
      <c r="Q405" s="911"/>
      <c r="R405" s="911"/>
      <c r="S405" s="911"/>
      <c r="T405" s="911"/>
      <c r="U405" s="911"/>
      <c r="V405" s="911"/>
      <c r="W405" s="911"/>
      <c r="X405" s="911"/>
      <c r="Y405" s="911"/>
      <c r="Z405" s="912"/>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3"/>
        <v>4</v>
      </c>
      <c r="D406" s="275"/>
      <c r="E406" s="332"/>
      <c r="F406" s="332"/>
      <c r="G406" s="275"/>
      <c r="H406" s="350"/>
      <c r="I406" s="384"/>
      <c r="J406" s="384"/>
      <c r="K406" s="385" t="s">
        <v>567</v>
      </c>
      <c r="L406" s="302"/>
      <c r="M406" s="302"/>
      <c r="N406" s="386"/>
      <c r="O406" s="588"/>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3"/>
        <v>4</v>
      </c>
      <c r="D407" s="275"/>
      <c r="E407" s="332"/>
      <c r="F407" s="332"/>
      <c r="G407" s="275"/>
      <c r="H407" s="350"/>
      <c r="I407" s="387" t="s">
        <v>546</v>
      </c>
      <c r="J407" s="387" t="s">
        <v>568</v>
      </c>
      <c r="K407" s="388" t="s">
        <v>569</v>
      </c>
      <c r="L407" s="296" t="s">
        <v>570</v>
      </c>
      <c r="M407" s="296" t="s">
        <v>571</v>
      </c>
      <c r="N407" s="389" t="s">
        <v>546</v>
      </c>
      <c r="O407" s="589"/>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3"/>
        <v>4</v>
      </c>
      <c r="D408" s="275"/>
      <c r="E408" s="332"/>
      <c r="F408" s="332"/>
      <c r="G408" s="275"/>
      <c r="H408" s="390" t="s">
        <v>432</v>
      </c>
      <c r="I408" s="383" t="b">
        <v>1</v>
      </c>
      <c r="J408" s="383" t="b">
        <v>1</v>
      </c>
      <c r="K408" s="388" t="b">
        <v>0</v>
      </c>
      <c r="L408" s="297" t="b">
        <v>1</v>
      </c>
      <c r="M408" s="297" t="b">
        <v>1</v>
      </c>
      <c r="N408" s="391" t="b">
        <v>1</v>
      </c>
      <c r="O408" s="589"/>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90" t="s">
        <v>434</v>
      </c>
      <c r="I409" s="383" t="b">
        <v>1</v>
      </c>
      <c r="J409" s="383" t="b">
        <v>1</v>
      </c>
      <c r="K409" s="388" t="b">
        <v>0</v>
      </c>
      <c r="L409" s="297" t="b">
        <v>1</v>
      </c>
      <c r="M409" s="297" t="b">
        <v>1</v>
      </c>
      <c r="N409" s="391" t="b">
        <v>1</v>
      </c>
      <c r="O409" s="589"/>
      <c r="P409" s="913"/>
      <c r="Q409" s="913"/>
      <c r="R409" s="913"/>
      <c r="S409" s="913"/>
      <c r="T409" s="913"/>
      <c r="U409" s="913"/>
      <c r="V409" s="913"/>
      <c r="W409" s="913"/>
      <c r="X409" s="913"/>
      <c r="Y409" s="913"/>
      <c r="Z409" s="914"/>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401</v>
      </c>
      <c r="AR410" s="262"/>
      <c r="AS410" s="250"/>
      <c r="AT410" s="250"/>
      <c r="AU410" s="250"/>
    </row>
    <row r="411" spans="1:47" outlineLevel="1" x14ac:dyDescent="0.35">
      <c r="A411" s="250"/>
      <c r="B411" s="259"/>
      <c r="C411" s="252">
        <f>INT($C$229)+1</f>
        <v>2</v>
      </c>
      <c r="D411" s="275"/>
      <c r="E411" s="332"/>
      <c r="F411" s="332"/>
      <c r="G411" s="275"/>
      <c r="H411" s="335" t="s">
        <v>888</v>
      </c>
      <c r="I411" s="293"/>
      <c r="J411" s="293"/>
      <c r="K411" s="265"/>
      <c r="L411" s="265"/>
      <c r="M411" s="265"/>
      <c r="N411" s="265"/>
      <c r="O411" s="265"/>
      <c r="P411" s="265"/>
      <c r="Q411" s="265"/>
      <c r="R411" s="265"/>
      <c r="S411" s="265"/>
      <c r="T411" s="265"/>
      <c r="U411" s="265"/>
      <c r="V411" s="265"/>
      <c r="W411" s="265"/>
      <c r="X411" s="265"/>
      <c r="Y411" s="265"/>
      <c r="Z411" s="324"/>
      <c r="AA411" s="324"/>
      <c r="AB411" s="324"/>
      <c r="AC411" s="324"/>
      <c r="AD411" s="324"/>
      <c r="AE411" s="324"/>
      <c r="AF411" s="324"/>
      <c r="AG411" s="324"/>
      <c r="AH411" s="324"/>
      <c r="AI411" s="324"/>
      <c r="AJ411" s="324"/>
      <c r="AK411" s="324"/>
      <c r="AL411" s="324"/>
      <c r="AM411" s="324"/>
      <c r="AN411" s="324"/>
      <c r="AO411" s="324"/>
      <c r="AP411" s="324"/>
      <c r="AQ411" s="275"/>
      <c r="AR411" s="262"/>
      <c r="AS411" s="250"/>
      <c r="AT411" s="250"/>
      <c r="AU411" s="250"/>
    </row>
    <row r="412" spans="1:47" ht="5.15" hidden="1" customHeight="1" outlineLevel="3" x14ac:dyDescent="0.35">
      <c r="A412" s="250"/>
      <c r="B412" s="259"/>
      <c r="C412" s="252">
        <f>INT($C$229)+3.005</f>
        <v>4.0049999999999999</v>
      </c>
      <c r="D412" s="275" t="s">
        <v>397</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2"/>
      <c r="F413" s="332"/>
      <c r="G413" s="275"/>
      <c r="H413" s="345" t="s">
        <v>573</v>
      </c>
      <c r="I413" s="303" t="s">
        <v>574</v>
      </c>
      <c r="J413" s="392"/>
      <c r="K413" s="303" t="s">
        <v>795</v>
      </c>
      <c r="L413" s="303"/>
      <c r="M413" s="303"/>
      <c r="N413" s="303" t="s">
        <v>796</v>
      </c>
      <c r="O413" s="303"/>
      <c r="P413" s="303"/>
      <c r="Q413" s="303"/>
      <c r="R413" s="303" t="s">
        <v>1037</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6">INT($C$229)+3</f>
        <v>4</v>
      </c>
      <c r="D414" s="275"/>
      <c r="E414" s="332"/>
      <c r="F414" s="332"/>
      <c r="G414" s="275"/>
      <c r="H414" s="296" t="str">
        <f>H$248</f>
        <v>Aut</v>
      </c>
      <c r="I414" s="302">
        <v>0</v>
      </c>
      <c r="J414" s="302"/>
      <c r="K414" s="280"/>
      <c r="L414" s="280"/>
      <c r="M414" s="296"/>
      <c r="N414" s="280"/>
      <c r="O414" s="280"/>
      <c r="P414" s="280"/>
      <c r="Q414" s="280"/>
      <c r="R414" s="297">
        <v>14</v>
      </c>
      <c r="S414" s="297">
        <v>14</v>
      </c>
      <c r="T414" s="297">
        <v>14</v>
      </c>
      <c r="U414" s="297">
        <v>14</v>
      </c>
      <c r="V414" s="280" t="s">
        <v>797</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6"/>
        <v>4</v>
      </c>
      <c r="D415" s="275"/>
      <c r="E415" s="332"/>
      <c r="F415" s="332"/>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6"/>
        <v>4</v>
      </c>
      <c r="D416" s="275"/>
      <c r="E416" s="332"/>
      <c r="F416" s="332"/>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6"/>
        <v>4</v>
      </c>
      <c r="D417" s="275"/>
      <c r="E417" s="332"/>
      <c r="F417" s="332"/>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H$248</f>
        <v>Aut</v>
      </c>
      <c r="I418" s="302">
        <v>1</v>
      </c>
      <c r="J418" s="302"/>
      <c r="K418" s="280"/>
      <c r="L418" s="280"/>
      <c r="M418" s="280"/>
      <c r="N418" s="280"/>
      <c r="O418" s="280"/>
      <c r="P418" s="280"/>
      <c r="Q418" s="280"/>
      <c r="R418" s="297">
        <f>134-28</f>
        <v>106</v>
      </c>
      <c r="S418" s="297">
        <f t="shared" ref="S418:U420" si="87">134-28</f>
        <v>106</v>
      </c>
      <c r="T418" s="297">
        <f t="shared" si="87"/>
        <v>106</v>
      </c>
      <c r="U418" s="297">
        <f t="shared" si="87"/>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H$249</f>
        <v>Win</v>
      </c>
      <c r="I419" s="302"/>
      <c r="J419" s="302"/>
      <c r="K419" s="280"/>
      <c r="L419" s="280"/>
      <c r="M419" s="280"/>
      <c r="N419" s="280"/>
      <c r="O419" s="280"/>
      <c r="P419" s="280"/>
      <c r="Q419" s="280"/>
      <c r="R419" s="297">
        <f t="shared" ref="R419:R420" si="88">134-28</f>
        <v>106</v>
      </c>
      <c r="S419" s="297">
        <f t="shared" si="87"/>
        <v>106</v>
      </c>
      <c r="T419" s="297">
        <f t="shared" si="87"/>
        <v>106</v>
      </c>
      <c r="U419" s="297">
        <f t="shared" si="87"/>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t="str">
        <f>H$250</f>
        <v>Spr</v>
      </c>
      <c r="I420" s="302"/>
      <c r="J420" s="302"/>
      <c r="K420" s="280"/>
      <c r="L420" s="280"/>
      <c r="M420" s="280"/>
      <c r="N420" s="280"/>
      <c r="O420" s="280"/>
      <c r="P420" s="280"/>
      <c r="Q420" s="280"/>
      <c r="R420" s="297">
        <f t="shared" si="88"/>
        <v>106</v>
      </c>
      <c r="S420" s="297">
        <f t="shared" si="87"/>
        <v>106</v>
      </c>
      <c r="T420" s="297">
        <f t="shared" si="87"/>
        <v>106</v>
      </c>
      <c r="U420" s="297">
        <f t="shared" si="87"/>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H$248</f>
        <v>Aut</v>
      </c>
      <c r="I422" s="302">
        <v>2</v>
      </c>
      <c r="J422" s="302"/>
      <c r="K422" s="280"/>
      <c r="L422" s="280"/>
      <c r="M422" s="280"/>
      <c r="N422" s="280"/>
      <c r="O422" s="280"/>
      <c r="P422" s="280"/>
      <c r="Q422" s="280"/>
      <c r="R422" s="297">
        <f>254-28</f>
        <v>226</v>
      </c>
      <c r="S422" s="297">
        <f t="shared" ref="S422:U424" si="89">254-28</f>
        <v>226</v>
      </c>
      <c r="T422" s="297">
        <f t="shared" si="89"/>
        <v>226</v>
      </c>
      <c r="U422" s="297">
        <f t="shared" si="89"/>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H$249</f>
        <v>Win</v>
      </c>
      <c r="I423" s="302"/>
      <c r="J423" s="302"/>
      <c r="K423" s="280"/>
      <c r="L423" s="280"/>
      <c r="M423" s="280"/>
      <c r="N423" s="280"/>
      <c r="O423" s="280"/>
      <c r="P423" s="280"/>
      <c r="Q423" s="280"/>
      <c r="R423" s="297">
        <f t="shared" ref="R423:R424" si="90">254-28</f>
        <v>226</v>
      </c>
      <c r="S423" s="297">
        <f t="shared" si="89"/>
        <v>226</v>
      </c>
      <c r="T423" s="297">
        <f t="shared" si="89"/>
        <v>226</v>
      </c>
      <c r="U423" s="297">
        <f t="shared" si="89"/>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t="str">
        <f>H$250</f>
        <v>Spr</v>
      </c>
      <c r="I424" s="302"/>
      <c r="J424" s="302"/>
      <c r="K424" s="280"/>
      <c r="L424" s="280"/>
      <c r="M424" s="280"/>
      <c r="N424" s="280"/>
      <c r="O424" s="280"/>
      <c r="P424" s="280"/>
      <c r="Q424" s="280"/>
      <c r="R424" s="297">
        <f t="shared" si="90"/>
        <v>226</v>
      </c>
      <c r="S424" s="297">
        <f t="shared" si="89"/>
        <v>226</v>
      </c>
      <c r="T424" s="297">
        <f t="shared" si="89"/>
        <v>226</v>
      </c>
      <c r="U424" s="297">
        <f t="shared" si="89"/>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401</v>
      </c>
      <c r="AR425" s="262"/>
      <c r="AS425" s="250"/>
      <c r="AT425" s="250"/>
      <c r="AU425" s="250"/>
    </row>
    <row r="426" spans="1:47" outlineLevel="1" x14ac:dyDescent="0.35">
      <c r="A426" s="250"/>
      <c r="B426" s="259"/>
      <c r="C426" s="252">
        <f>INT($C$229)+1</f>
        <v>2</v>
      </c>
      <c r="D426" s="275"/>
      <c r="E426" s="332"/>
      <c r="F426" s="332"/>
      <c r="G426" s="275"/>
      <c r="H426" s="335" t="s">
        <v>572</v>
      </c>
      <c r="I426" s="293"/>
      <c r="J426" s="293"/>
      <c r="K426" s="265"/>
      <c r="L426" s="265"/>
      <c r="M426" s="265"/>
      <c r="N426" s="265"/>
      <c r="O426" s="265"/>
      <c r="P426" s="265"/>
      <c r="Q426" s="265"/>
      <c r="R426" s="265"/>
      <c r="S426" s="265"/>
      <c r="T426" s="265"/>
      <c r="U426" s="265"/>
      <c r="V426" s="265"/>
      <c r="W426" s="265"/>
      <c r="X426" s="265"/>
      <c r="Y426" s="265"/>
      <c r="Z426" s="324"/>
      <c r="AA426" s="324"/>
      <c r="AB426" s="324"/>
      <c r="AC426" s="324"/>
      <c r="AD426" s="324"/>
      <c r="AE426" s="324"/>
      <c r="AF426" s="324"/>
      <c r="AG426" s="324"/>
      <c r="AH426" s="324"/>
      <c r="AI426" s="324"/>
      <c r="AJ426" s="324"/>
      <c r="AK426" s="324"/>
      <c r="AL426" s="324"/>
      <c r="AM426" s="324"/>
      <c r="AN426" s="324"/>
      <c r="AO426" s="324"/>
      <c r="AP426" s="324"/>
      <c r="AQ426" s="275"/>
      <c r="AR426" s="262"/>
      <c r="AS426" s="250"/>
      <c r="AT426" s="250"/>
      <c r="AU426" s="250"/>
    </row>
    <row r="427" spans="1:47" ht="5.15" hidden="1" customHeight="1" outlineLevel="3" x14ac:dyDescent="0.35">
      <c r="A427" s="250"/>
      <c r="B427" s="259"/>
      <c r="C427" s="252">
        <f>INT($C$229)+3.005</f>
        <v>4.0049999999999999</v>
      </c>
      <c r="D427" s="275" t="s">
        <v>397</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2"/>
      <c r="F428" s="332"/>
      <c r="G428" s="275"/>
      <c r="H428" s="345" t="s">
        <v>573</v>
      </c>
      <c r="I428" s="303" t="s">
        <v>575</v>
      </c>
      <c r="J428" s="392"/>
      <c r="K428" s="393">
        <f>COUNTA($H429:$H$459)</f>
        <v>30</v>
      </c>
      <c r="L428" s="393">
        <f>COUNTA($I$429:$I$459)/K428</f>
        <v>1</v>
      </c>
      <c r="M428" s="283">
        <v>-9</v>
      </c>
      <c r="N428" s="303" t="s">
        <v>576</v>
      </c>
      <c r="O428" s="303"/>
      <c r="P428" s="303"/>
      <c r="Q428" s="303"/>
      <c r="R428" s="303"/>
      <c r="S428" s="394"/>
      <c r="T428" s="394"/>
      <c r="U428" s="394"/>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collapsed="1" x14ac:dyDescent="0.35">
      <c r="A429" s="250"/>
      <c r="B429" s="259"/>
      <c r="C429" s="252">
        <f t="shared" ref="C429:C449" si="91">INT($C$229)+3</f>
        <v>4</v>
      </c>
      <c r="D429" s="275"/>
      <c r="E429" s="332"/>
      <c r="F429" s="332"/>
      <c r="G429" s="275"/>
      <c r="H429" s="296" t="str">
        <f t="shared" ref="H429:H438" si="92">H$248</f>
        <v>Aut</v>
      </c>
      <c r="I429" s="302" t="s">
        <v>802</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2"/>
      <c r="F430" s="332"/>
      <c r="G430" s="275"/>
      <c r="H430" s="296" t="str">
        <f t="shared" si="92"/>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3">INT($C$229)+4</f>
        <v>5</v>
      </c>
      <c r="D431" s="275"/>
      <c r="E431" s="332"/>
      <c r="F431" s="332"/>
      <c r="G431" s="275"/>
      <c r="H431" s="296" t="str">
        <f t="shared" si="92"/>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3"/>
        <v>5</v>
      </c>
      <c r="D432" s="275"/>
      <c r="E432" s="332"/>
      <c r="F432" s="332"/>
      <c r="G432" s="275"/>
      <c r="H432" s="296" t="str">
        <f t="shared" si="92"/>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3"/>
        <v>5</v>
      </c>
      <c r="D433" s="275"/>
      <c r="E433" s="332"/>
      <c r="F433" s="332"/>
      <c r="G433" s="275"/>
      <c r="H433" s="296" t="str">
        <f t="shared" si="92"/>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3"/>
        <v>5</v>
      </c>
      <c r="D434" s="275"/>
      <c r="E434" s="332"/>
      <c r="F434" s="332"/>
      <c r="G434" s="275"/>
      <c r="H434" s="296" t="str">
        <f t="shared" si="92"/>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1"/>
        <v>4</v>
      </c>
      <c r="D439" s="275"/>
      <c r="E439" s="332"/>
      <c r="F439" s="332"/>
      <c r="G439" s="275"/>
      <c r="H439" s="296" t="str">
        <f>H$249</f>
        <v>Win</v>
      </c>
      <c r="I439" s="302" t="s">
        <v>802</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2"/>
      <c r="F440" s="332"/>
      <c r="G440" s="275"/>
      <c r="H440" s="296" t="str">
        <f t="shared" ref="H440:H448" si="94">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5">INT($C$229)+4</f>
        <v>5</v>
      </c>
      <c r="D441" s="275"/>
      <c r="E441" s="332"/>
      <c r="F441" s="332"/>
      <c r="G441" s="275"/>
      <c r="H441" s="296" t="str">
        <f t="shared" si="94"/>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5"/>
        <v>5</v>
      </c>
      <c r="D442" s="275"/>
      <c r="E442" s="332"/>
      <c r="F442" s="332"/>
      <c r="G442" s="275"/>
      <c r="H442" s="296" t="str">
        <f t="shared" si="94"/>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5"/>
        <v>5</v>
      </c>
      <c r="D443" s="275"/>
      <c r="E443" s="332"/>
      <c r="F443" s="332"/>
      <c r="G443" s="275"/>
      <c r="H443" s="296" t="str">
        <f t="shared" si="94"/>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5"/>
        <v>5</v>
      </c>
      <c r="D444" s="275"/>
      <c r="E444" s="332"/>
      <c r="F444" s="332"/>
      <c r="G444" s="275"/>
      <c r="H444" s="296" t="str">
        <f t="shared" si="94"/>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1"/>
        <v>4</v>
      </c>
      <c r="D449" s="275"/>
      <c r="E449" s="332"/>
      <c r="F449" s="332"/>
      <c r="G449" s="275"/>
      <c r="H449" s="296" t="str">
        <f t="shared" ref="H449:H458" si="96">H$250</f>
        <v>Spr</v>
      </c>
      <c r="I449" s="302" t="s">
        <v>802</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2"/>
      <c r="F450" s="332"/>
      <c r="G450" s="275"/>
      <c r="H450" s="296" t="str">
        <f t="shared" si="96"/>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7">INT($C$229)+4</f>
        <v>5</v>
      </c>
      <c r="D451" s="275"/>
      <c r="E451" s="332"/>
      <c r="F451" s="332"/>
      <c r="G451" s="275"/>
      <c r="H451" s="296" t="str">
        <f t="shared" si="96"/>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7"/>
        <v>5</v>
      </c>
      <c r="D452" s="275"/>
      <c r="E452" s="332"/>
      <c r="F452" s="332"/>
      <c r="G452" s="275"/>
      <c r="H452" s="296" t="str">
        <f t="shared" si="96"/>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7"/>
        <v>5</v>
      </c>
      <c r="D453" s="275"/>
      <c r="E453" s="332"/>
      <c r="F453" s="332"/>
      <c r="G453" s="275"/>
      <c r="H453" s="296" t="str">
        <f t="shared" si="96"/>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7"/>
        <v>5</v>
      </c>
      <c r="D454" s="275"/>
      <c r="E454" s="332"/>
      <c r="F454" s="332"/>
      <c r="G454" s="275"/>
      <c r="H454" s="296" t="str">
        <f t="shared" si="96"/>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401</v>
      </c>
      <c r="AR459" s="262"/>
      <c r="AS459" s="250"/>
      <c r="AT459" s="250"/>
      <c r="AU459" s="250"/>
    </row>
    <row r="460" spans="1:47" outlineLevel="2" collapsed="1" x14ac:dyDescent="0.35">
      <c r="A460" s="250"/>
      <c r="B460" s="259"/>
      <c r="C460" s="252">
        <f>INT($C$229)+2</f>
        <v>3</v>
      </c>
      <c r="D460" s="275"/>
      <c r="E460" s="332"/>
      <c r="F460" s="332"/>
      <c r="G460" s="275"/>
      <c r="H460" s="345" t="s">
        <v>573</v>
      </c>
      <c r="I460" s="303" t="s">
        <v>577</v>
      </c>
      <c r="J460" s="303"/>
      <c r="K460" s="395">
        <f>COUNTA($H461:$H$473)</f>
        <v>3</v>
      </c>
      <c r="L460" s="393">
        <f>COUNTA($I$461:$I$473)/K460</f>
        <v>4</v>
      </c>
      <c r="M460" s="367"/>
      <c r="N460" s="280"/>
      <c r="O460" s="303" t="s">
        <v>578</v>
      </c>
      <c r="P460" s="303"/>
      <c r="Q460" s="303"/>
      <c r="R460" s="303" t="s">
        <v>579</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8">INT($C$229)+3</f>
        <v>4</v>
      </c>
      <c r="D461" s="275"/>
      <c r="E461" s="332"/>
      <c r="F461" s="332"/>
      <c r="G461" s="275"/>
      <c r="H461" s="296" t="str">
        <f>H$248</f>
        <v>Aut</v>
      </c>
      <c r="I461" s="302" t="s">
        <v>580</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8"/>
        <v>4</v>
      </c>
      <c r="D462" s="275"/>
      <c r="E462" s="332"/>
      <c r="F462" s="332"/>
      <c r="G462" s="275"/>
      <c r="H462" s="296"/>
      <c r="I462" s="302" t="str">
        <f>H351</f>
        <v>aStd</v>
      </c>
      <c r="J462" s="302"/>
      <c r="K462" s="280"/>
      <c r="L462" s="280"/>
      <c r="M462" s="280"/>
      <c r="N462" s="297">
        <v>0</v>
      </c>
      <c r="O462" s="574">
        <f>IF(N462=0,0,N462+72)</f>
        <v>0</v>
      </c>
      <c r="P462" s="575">
        <f>O462</f>
        <v>0</v>
      </c>
      <c r="Q462" s="574">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8"/>
        <v>4</v>
      </c>
      <c r="D463" s="275"/>
      <c r="E463" s="332"/>
      <c r="F463" s="332"/>
      <c r="G463" s="275"/>
      <c r="H463" s="296"/>
      <c r="I463" s="302" t="str">
        <f>H352</f>
        <v>a1</v>
      </c>
      <c r="J463" s="302"/>
      <c r="K463" s="280"/>
      <c r="L463" s="280"/>
      <c r="M463" s="280"/>
      <c r="N463" s="297">
        <v>19</v>
      </c>
      <c r="O463" s="574">
        <f>IF(N463=0,0,N463+72)</f>
        <v>91</v>
      </c>
      <c r="P463" s="575">
        <f t="shared" ref="P463:P464" si="99">O463</f>
        <v>91</v>
      </c>
      <c r="Q463" s="574">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8"/>
        <v>4</v>
      </c>
      <c r="D464" s="275"/>
      <c r="E464" s="332"/>
      <c r="F464" s="332"/>
      <c r="G464" s="275"/>
      <c r="H464" s="296"/>
      <c r="I464" s="302" t="str">
        <f>H353</f>
        <v>a2</v>
      </c>
      <c r="J464" s="302"/>
      <c r="K464" s="280"/>
      <c r="L464" s="280"/>
      <c r="M464" s="280"/>
      <c r="N464" s="297">
        <v>19</v>
      </c>
      <c r="O464" s="574">
        <f>IF(N464=0,0,N464+72)</f>
        <v>91</v>
      </c>
      <c r="P464" s="575">
        <f t="shared" si="99"/>
        <v>91</v>
      </c>
      <c r="Q464" s="574">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 t="shared" ref="I466:I468" si="100">I462</f>
        <v>aStd</v>
      </c>
      <c r="J466" s="302"/>
      <c r="K466" s="280"/>
      <c r="L466" s="280"/>
      <c r="M466" s="280"/>
      <c r="N466" s="576">
        <f>IF(N462=0,0,N462+24)</f>
        <v>0</v>
      </c>
      <c r="O466" s="574">
        <f>IF(N466=0,0,N466+72)</f>
        <v>0</v>
      </c>
      <c r="P466" s="575">
        <f>O466</f>
        <v>0</v>
      </c>
      <c r="Q466" s="574">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 t="shared" si="100"/>
        <v>a1</v>
      </c>
      <c r="J467" s="302"/>
      <c r="K467" s="280"/>
      <c r="L467" s="280"/>
      <c r="M467" s="280"/>
      <c r="N467" s="576">
        <f>IF(N463=0,0,N463+24)</f>
        <v>43</v>
      </c>
      <c r="O467" s="574">
        <f>IF(N467=0,0,N467+72)</f>
        <v>115</v>
      </c>
      <c r="P467" s="575">
        <f t="shared" ref="P467:P468" si="101">O467</f>
        <v>115</v>
      </c>
      <c r="Q467" s="574">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c r="I468" s="302" t="str">
        <f t="shared" si="100"/>
        <v>a2</v>
      </c>
      <c r="J468" s="302"/>
      <c r="K468" s="280"/>
      <c r="L468" s="280"/>
      <c r="M468" s="280"/>
      <c r="N468" s="576">
        <f>IF(N464=0,0,N464+24)</f>
        <v>43</v>
      </c>
      <c r="O468" s="574">
        <f>IF(N468=0,0,N468+72)</f>
        <v>115</v>
      </c>
      <c r="P468" s="575">
        <f t="shared" si="101"/>
        <v>115</v>
      </c>
      <c r="Q468" s="574">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I462</f>
        <v>aStd</v>
      </c>
      <c r="J470" s="302"/>
      <c r="K470" s="280"/>
      <c r="L470" s="280"/>
      <c r="M470" s="280"/>
      <c r="N470" s="576">
        <f>IF(N466=0,0,N466+24)</f>
        <v>0</v>
      </c>
      <c r="O470" s="574">
        <f>IF(N470=0,0,N470+72)</f>
        <v>0</v>
      </c>
      <c r="P470" s="575">
        <f>O470</f>
        <v>0</v>
      </c>
      <c r="Q470" s="574">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I463</f>
        <v>a1</v>
      </c>
      <c r="J471" s="302"/>
      <c r="K471" s="280"/>
      <c r="L471" s="280"/>
      <c r="M471" s="280"/>
      <c r="N471" s="576">
        <f>IF(N467=0,0,N467+24)</f>
        <v>67</v>
      </c>
      <c r="O471" s="574">
        <f>IF(N471=0,0,N471+72)</f>
        <v>139</v>
      </c>
      <c r="P471" s="575">
        <f t="shared" ref="P471:P472" si="102">O471</f>
        <v>139</v>
      </c>
      <c r="Q471" s="574">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c r="I472" s="302" t="str">
        <f>I464</f>
        <v>a2</v>
      </c>
      <c r="J472" s="302"/>
      <c r="K472" s="280"/>
      <c r="L472" s="280"/>
      <c r="M472" s="280"/>
      <c r="N472" s="576">
        <f>IF(N468=0,0,N468+24)</f>
        <v>67</v>
      </c>
      <c r="O472" s="574">
        <f>IF(N472=0,0,N472+72)</f>
        <v>139</v>
      </c>
      <c r="P472" s="575">
        <f t="shared" si="102"/>
        <v>139</v>
      </c>
      <c r="Q472" s="574">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401</v>
      </c>
      <c r="AR473" s="262"/>
      <c r="AS473" s="250"/>
      <c r="AT473" s="250"/>
      <c r="AU473" s="250"/>
    </row>
    <row r="474" spans="1:47" outlineLevel="2" collapsed="1" x14ac:dyDescent="0.35">
      <c r="A474" s="250"/>
      <c r="B474" s="259"/>
      <c r="C474" s="252">
        <f>INT($C$229)+2</f>
        <v>3</v>
      </c>
      <c r="D474" s="275"/>
      <c r="E474" s="332"/>
      <c r="F474" s="332"/>
      <c r="G474" s="275"/>
      <c r="H474" s="345" t="s">
        <v>573</v>
      </c>
      <c r="I474" s="303" t="s">
        <v>581</v>
      </c>
      <c r="J474" s="303"/>
      <c r="K474" s="395"/>
      <c r="L474" s="393">
        <f>COUNTA($I475:$I$487)/COUNTA($H475:$H$487)</f>
        <v>4</v>
      </c>
      <c r="M474" s="280"/>
      <c r="N474" s="303" t="s">
        <v>582</v>
      </c>
      <c r="O474" s="303"/>
      <c r="P474" s="303"/>
      <c r="Q474" s="303"/>
      <c r="R474" s="396"/>
      <c r="S474" s="394"/>
      <c r="T474" s="394"/>
      <c r="U474" s="394"/>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3">INT($C$229)+3</f>
        <v>4</v>
      </c>
      <c r="D475" s="275"/>
      <c r="E475" s="332"/>
      <c r="F475" s="332"/>
      <c r="G475" s="275"/>
      <c r="H475" s="296" t="str">
        <f>H$248</f>
        <v>Aut</v>
      </c>
      <c r="I475" s="302" t="s">
        <v>580</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3"/>
        <v>4</v>
      </c>
      <c r="D476" s="275"/>
      <c r="E476" s="332"/>
      <c r="F476" s="332"/>
      <c r="G476" s="275"/>
      <c r="H476" s="296"/>
      <c r="I476" s="302" t="s">
        <v>583</v>
      </c>
      <c r="J476" s="302"/>
      <c r="K476" s="280"/>
      <c r="L476" s="280"/>
      <c r="M476" s="280"/>
      <c r="N476" s="297">
        <v>15</v>
      </c>
      <c r="O476" s="574">
        <f>IF(N476=0,0,N476+72)</f>
        <v>87</v>
      </c>
      <c r="P476" s="575">
        <f t="shared" ref="P476:P478" si="104">O476</f>
        <v>87</v>
      </c>
      <c r="Q476" s="574">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3"/>
        <v>4</v>
      </c>
      <c r="D477" s="275"/>
      <c r="E477" s="332"/>
      <c r="F477" s="332"/>
      <c r="G477" s="275"/>
      <c r="H477" s="296"/>
      <c r="I477" s="302" t="s">
        <v>584</v>
      </c>
      <c r="J477" s="302"/>
      <c r="K477" s="280"/>
      <c r="L477" s="280"/>
      <c r="M477" s="280"/>
      <c r="N477" s="297">
        <v>16</v>
      </c>
      <c r="O477" s="574">
        <f>IF(N477=0,0,N477+72)</f>
        <v>88</v>
      </c>
      <c r="P477" s="575">
        <f t="shared" si="104"/>
        <v>88</v>
      </c>
      <c r="Q477" s="574">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3"/>
        <v>4</v>
      </c>
      <c r="D478" s="275"/>
      <c r="E478" s="332"/>
      <c r="F478" s="332"/>
      <c r="G478" s="275"/>
      <c r="H478" s="296"/>
      <c r="I478" s="302" t="s">
        <v>585</v>
      </c>
      <c r="J478" s="302"/>
      <c r="K478" s="280"/>
      <c r="L478" s="280"/>
      <c r="M478" s="280"/>
      <c r="N478" s="297">
        <v>17</v>
      </c>
      <c r="O478" s="574">
        <f>IF(N478=0,0,N478+72)</f>
        <v>89</v>
      </c>
      <c r="P478" s="575">
        <f t="shared" si="104"/>
        <v>89</v>
      </c>
      <c r="Q478" s="574">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t="str">
        <f>H$249</f>
        <v>Win</v>
      </c>
      <c r="I479" s="302" t="s">
        <v>580</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583</v>
      </c>
      <c r="J480" s="302"/>
      <c r="K480" s="280"/>
      <c r="L480" s="280"/>
      <c r="M480" s="280"/>
      <c r="N480" s="576">
        <f>IF(N476=0,0,N476+24)</f>
        <v>39</v>
      </c>
      <c r="O480" s="574">
        <f>IF(N480=0,0,N480+72)</f>
        <v>111</v>
      </c>
      <c r="P480" s="575">
        <f>O480</f>
        <v>111</v>
      </c>
      <c r="Q480" s="574">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584</v>
      </c>
      <c r="J481" s="302"/>
      <c r="K481" s="280"/>
      <c r="L481" s="280"/>
      <c r="M481" s="280"/>
      <c r="N481" s="576">
        <f>IF(N477=0,0,N477+24)</f>
        <v>40</v>
      </c>
      <c r="O481" s="574">
        <f>IF(N481=0,0,N481+72)</f>
        <v>112</v>
      </c>
      <c r="P481" s="575">
        <f t="shared" ref="P481:P482" si="105">O481</f>
        <v>112</v>
      </c>
      <c r="Q481" s="574">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c r="I482" s="302" t="s">
        <v>585</v>
      </c>
      <c r="J482" s="302"/>
      <c r="K482" s="280"/>
      <c r="L482" s="280"/>
      <c r="M482" s="280"/>
      <c r="N482" s="576">
        <f>IF(N478=0,0,N478+24)</f>
        <v>41</v>
      </c>
      <c r="O482" s="574">
        <f>IF(N482=0,0,N482+72)</f>
        <v>113</v>
      </c>
      <c r="P482" s="575">
        <f t="shared" si="105"/>
        <v>113</v>
      </c>
      <c r="Q482" s="574">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t="str">
        <f>H$250</f>
        <v>Spr</v>
      </c>
      <c r="I483" s="302" t="s">
        <v>580</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583</v>
      </c>
      <c r="J484" s="302"/>
      <c r="K484" s="280"/>
      <c r="L484" s="280"/>
      <c r="M484" s="280"/>
      <c r="N484" s="576">
        <f>IF(N480=0,0,N480+24)</f>
        <v>63</v>
      </c>
      <c r="O484" s="574">
        <f>IF(N484=0,0,N484+72)</f>
        <v>135</v>
      </c>
      <c r="P484" s="575">
        <f>O484</f>
        <v>135</v>
      </c>
      <c r="Q484" s="574">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584</v>
      </c>
      <c r="J485" s="302"/>
      <c r="K485" s="280"/>
      <c r="L485" s="280"/>
      <c r="M485" s="280"/>
      <c r="N485" s="576">
        <f>IF(N481=0,0,N481+24)</f>
        <v>64</v>
      </c>
      <c r="O485" s="574">
        <f>IF(N485=0,0,N485+72)</f>
        <v>136</v>
      </c>
      <c r="P485" s="575">
        <f t="shared" ref="P485:P486" si="106">O485</f>
        <v>136</v>
      </c>
      <c r="Q485" s="574">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c r="I486" s="302" t="s">
        <v>585</v>
      </c>
      <c r="J486" s="302"/>
      <c r="K486" s="280"/>
      <c r="L486" s="280"/>
      <c r="M486" s="280"/>
      <c r="N486" s="576">
        <f>IF(N482=0,0,N482+24)</f>
        <v>65</v>
      </c>
      <c r="O486" s="574">
        <f>IF(N486=0,0,N486+72)</f>
        <v>137</v>
      </c>
      <c r="P486" s="575">
        <f t="shared" si="106"/>
        <v>137</v>
      </c>
      <c r="Q486" s="574">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401</v>
      </c>
      <c r="AR487" s="262"/>
      <c r="AS487" s="250"/>
      <c r="AT487" s="250"/>
      <c r="AU487" s="250"/>
    </row>
    <row r="488" spans="1:47" outlineLevel="2" collapsed="1" x14ac:dyDescent="0.35">
      <c r="A488" s="250"/>
      <c r="B488" s="259"/>
      <c r="C488" s="252">
        <f>INT($C$229)+2</f>
        <v>3</v>
      </c>
      <c r="D488" s="275"/>
      <c r="E488" s="332"/>
      <c r="F488" s="332"/>
      <c r="G488" s="275"/>
      <c r="H488" s="345" t="s">
        <v>573</v>
      </c>
      <c r="I488" s="345" t="s">
        <v>876</v>
      </c>
      <c r="J488" s="303" t="s">
        <v>891</v>
      </c>
      <c r="K488" s="303"/>
      <c r="L488" s="393">
        <f>COUNTA($J489:$J$609)/COUNTA($I489:$I$609)</f>
        <v>8</v>
      </c>
      <c r="M488" s="280"/>
      <c r="N488" s="303" t="s">
        <v>582</v>
      </c>
      <c r="O488" s="303"/>
      <c r="P488" s="303"/>
      <c r="Q488" s="303"/>
      <c r="R488" s="579" t="s">
        <v>889</v>
      </c>
      <c r="S488" s="394"/>
      <c r="T488" s="394"/>
      <c r="U488" s="394"/>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7">INT($C$229)+3</f>
        <v>4</v>
      </c>
      <c r="D489" s="275"/>
      <c r="E489" s="332"/>
      <c r="F489" s="332"/>
      <c r="G489" s="275"/>
      <c r="H489" s="296" t="str">
        <f>H$248</f>
        <v>Aut</v>
      </c>
      <c r="I489" s="296">
        <v>0</v>
      </c>
      <c r="J489" s="302" t="s">
        <v>877</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7"/>
        <v>4</v>
      </c>
      <c r="D490" s="275"/>
      <c r="E490" s="332"/>
      <c r="F490" s="332"/>
      <c r="G490" s="275"/>
      <c r="H490" s="280"/>
      <c r="I490" s="296"/>
      <c r="J490" s="302" t="s">
        <v>878</v>
      </c>
      <c r="K490" s="302"/>
      <c r="L490" s="280"/>
      <c r="M490" s="280"/>
      <c r="N490" s="297">
        <v>1</v>
      </c>
      <c r="O490" s="574">
        <f t="shared" ref="O490" si="108">IF(N490=0,0,N490+72)</f>
        <v>73</v>
      </c>
      <c r="P490" s="575">
        <f t="shared" ref="P490" si="109">O490</f>
        <v>73</v>
      </c>
      <c r="Q490" s="574">
        <f t="shared" ref="Q490" si="110">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7"/>
        <v>4</v>
      </c>
      <c r="D491" s="275"/>
      <c r="E491" s="332"/>
      <c r="F491" s="332"/>
      <c r="G491" s="275"/>
      <c r="H491" s="280"/>
      <c r="I491" s="296"/>
      <c r="J491" s="302" t="s">
        <v>140</v>
      </c>
      <c r="K491" s="302"/>
      <c r="L491" s="280"/>
      <c r="M491" s="280"/>
      <c r="N491" s="297">
        <v>0</v>
      </c>
      <c r="O491" s="574">
        <f t="shared" ref="O491:O496" si="111">IF(N491=0,0,N491+72)</f>
        <v>0</v>
      </c>
      <c r="P491" s="575">
        <f t="shared" ref="P491:P496" si="112">O491</f>
        <v>0</v>
      </c>
      <c r="Q491" s="574">
        <f t="shared" ref="Q491:Q496" si="113">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7"/>
        <v>4</v>
      </c>
      <c r="D492" s="275"/>
      <c r="E492" s="332"/>
      <c r="F492" s="332"/>
      <c r="G492" s="275"/>
      <c r="H492" s="280"/>
      <c r="I492" s="296"/>
      <c r="J492" s="302" t="s">
        <v>586</v>
      </c>
      <c r="K492" s="302"/>
      <c r="L492" s="280"/>
      <c r="M492" s="280"/>
      <c r="N492" s="297">
        <v>0</v>
      </c>
      <c r="O492" s="574">
        <f t="shared" si="111"/>
        <v>0</v>
      </c>
      <c r="P492" s="575">
        <f t="shared" si="112"/>
        <v>0</v>
      </c>
      <c r="Q492" s="574">
        <f t="shared" si="113"/>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587</v>
      </c>
      <c r="K493" s="302"/>
      <c r="L493" s="280"/>
      <c r="M493" s="280"/>
      <c r="N493" s="297">
        <v>0</v>
      </c>
      <c r="O493" s="574">
        <f t="shared" si="111"/>
        <v>0</v>
      </c>
      <c r="P493" s="575">
        <f t="shared" si="112"/>
        <v>0</v>
      </c>
      <c r="Q493" s="574">
        <f t="shared" si="113"/>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588</v>
      </c>
      <c r="K494" s="302"/>
      <c r="L494" s="280"/>
      <c r="M494" s="280"/>
      <c r="N494" s="297">
        <v>0</v>
      </c>
      <c r="O494" s="574">
        <f t="shared" si="111"/>
        <v>0</v>
      </c>
      <c r="P494" s="575">
        <f t="shared" si="112"/>
        <v>0</v>
      </c>
      <c r="Q494" s="574">
        <f t="shared" si="113"/>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562</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96"/>
      <c r="I497" s="296">
        <v>1</v>
      </c>
      <c r="J497" s="302" t="s">
        <v>877</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878</v>
      </c>
      <c r="K498" s="302"/>
      <c r="L498" s="280"/>
      <c r="M498" s="280"/>
      <c r="N498" s="297">
        <v>1</v>
      </c>
      <c r="O498" s="574">
        <f t="shared" ref="O498" si="114">IF(N498=0,0,N498+72)</f>
        <v>73</v>
      </c>
      <c r="P498" s="575">
        <f t="shared" ref="P498" si="115">O498</f>
        <v>73</v>
      </c>
      <c r="Q498" s="574">
        <f t="shared" ref="Q498" si="116">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140</v>
      </c>
      <c r="K499" s="302"/>
      <c r="L499" s="280"/>
      <c r="M499" s="280"/>
      <c r="N499" s="297">
        <v>2</v>
      </c>
      <c r="O499" s="574">
        <f t="shared" ref="O499:O504" si="117">IF(N499=0,0,N499+72)</f>
        <v>74</v>
      </c>
      <c r="P499" s="575">
        <f t="shared" ref="P499:P504" si="118">O499</f>
        <v>74</v>
      </c>
      <c r="Q499" s="574">
        <f t="shared" ref="Q499:Q504" si="119">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80"/>
      <c r="I500" s="296"/>
      <c r="J500" s="302" t="s">
        <v>586</v>
      </c>
      <c r="K500" s="302"/>
      <c r="L500" s="280"/>
      <c r="M500" s="280"/>
      <c r="N500" s="297">
        <v>3</v>
      </c>
      <c r="O500" s="574">
        <f t="shared" si="117"/>
        <v>75</v>
      </c>
      <c r="P500" s="575">
        <f t="shared" si="118"/>
        <v>75</v>
      </c>
      <c r="Q500" s="574">
        <f t="shared" si="119"/>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587</v>
      </c>
      <c r="K501" s="302"/>
      <c r="L501" s="280"/>
      <c r="M501" s="280"/>
      <c r="N501" s="297">
        <v>3</v>
      </c>
      <c r="O501" s="574">
        <f t="shared" si="117"/>
        <v>75</v>
      </c>
      <c r="P501" s="575">
        <f t="shared" si="118"/>
        <v>75</v>
      </c>
      <c r="Q501" s="574">
        <f t="shared" si="119"/>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588</v>
      </c>
      <c r="K502" s="302"/>
      <c r="L502" s="280"/>
      <c r="M502" s="280"/>
      <c r="N502" s="297">
        <v>3</v>
      </c>
      <c r="O502" s="574">
        <f t="shared" si="117"/>
        <v>75</v>
      </c>
      <c r="P502" s="575">
        <f t="shared" si="118"/>
        <v>75</v>
      </c>
      <c r="Q502" s="574">
        <f t="shared" si="119"/>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562</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96"/>
      <c r="I505" s="296">
        <v>2</v>
      </c>
      <c r="J505" s="302" t="s">
        <v>877</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878</v>
      </c>
      <c r="K506" s="302"/>
      <c r="L506" s="280"/>
      <c r="M506" s="280"/>
      <c r="N506" s="297">
        <v>1</v>
      </c>
      <c r="O506" s="574">
        <f t="shared" ref="O506" si="120">IF(N506=0,0,N506+72)</f>
        <v>73</v>
      </c>
      <c r="P506" s="575">
        <f t="shared" ref="P506" si="121">O506</f>
        <v>73</v>
      </c>
      <c r="Q506" s="574">
        <f t="shared" ref="Q506" si="122">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140</v>
      </c>
      <c r="K507" s="302"/>
      <c r="L507" s="280"/>
      <c r="M507" s="280"/>
      <c r="N507" s="297">
        <v>4</v>
      </c>
      <c r="O507" s="574">
        <f t="shared" ref="O507:O512" si="123">IF(N507=0,0,N507+72)</f>
        <v>76</v>
      </c>
      <c r="P507" s="575">
        <f t="shared" ref="P507:P512" si="124">O507</f>
        <v>76</v>
      </c>
      <c r="Q507" s="574">
        <f t="shared" ref="Q507:Q512" si="125">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80"/>
      <c r="I508" s="296"/>
      <c r="J508" s="302" t="s">
        <v>586</v>
      </c>
      <c r="K508" s="302"/>
      <c r="L508" s="280"/>
      <c r="M508" s="280"/>
      <c r="N508" s="297">
        <v>5</v>
      </c>
      <c r="O508" s="574">
        <f t="shared" si="123"/>
        <v>77</v>
      </c>
      <c r="P508" s="575">
        <f t="shared" si="124"/>
        <v>77</v>
      </c>
      <c r="Q508" s="574">
        <f t="shared" si="125"/>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587</v>
      </c>
      <c r="K509" s="302"/>
      <c r="L509" s="280"/>
      <c r="M509" s="280"/>
      <c r="N509" s="297">
        <v>5</v>
      </c>
      <c r="O509" s="574">
        <f t="shared" si="123"/>
        <v>77</v>
      </c>
      <c r="P509" s="575">
        <f t="shared" si="124"/>
        <v>77</v>
      </c>
      <c r="Q509" s="574">
        <f t="shared" si="125"/>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588</v>
      </c>
      <c r="K510" s="302"/>
      <c r="L510" s="280"/>
      <c r="M510" s="280"/>
      <c r="N510" s="297">
        <v>6</v>
      </c>
      <c r="O510" s="574">
        <f t="shared" si="123"/>
        <v>78</v>
      </c>
      <c r="P510" s="575">
        <f t="shared" si="124"/>
        <v>78</v>
      </c>
      <c r="Q510" s="574">
        <f t="shared" si="125"/>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6</v>
      </c>
      <c r="O511" s="574">
        <f t="shared" si="123"/>
        <v>78</v>
      </c>
      <c r="P511" s="575">
        <f t="shared" si="124"/>
        <v>78</v>
      </c>
      <c r="Q511" s="574">
        <f t="shared" si="125"/>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562</v>
      </c>
      <c r="K512" s="302"/>
      <c r="L512" s="280"/>
      <c r="M512" s="280"/>
      <c r="N512" s="297">
        <v>6</v>
      </c>
      <c r="O512" s="574">
        <f t="shared" si="123"/>
        <v>78</v>
      </c>
      <c r="P512" s="575">
        <f t="shared" si="124"/>
        <v>78</v>
      </c>
      <c r="Q512" s="574">
        <f t="shared" si="125"/>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96"/>
      <c r="I513" s="296">
        <v>3</v>
      </c>
      <c r="J513" s="302" t="s">
        <v>877</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878</v>
      </c>
      <c r="K514" s="302"/>
      <c r="L514" s="280"/>
      <c r="M514" s="280"/>
      <c r="N514" s="297">
        <v>1</v>
      </c>
      <c r="O514" s="574">
        <f t="shared" ref="O514" si="126">IF(N514=0,0,N514+72)</f>
        <v>73</v>
      </c>
      <c r="P514" s="575">
        <f t="shared" ref="P514" si="127">O514</f>
        <v>73</v>
      </c>
      <c r="Q514" s="574">
        <f t="shared" ref="Q514" si="128">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140</v>
      </c>
      <c r="K515" s="302"/>
      <c r="L515" s="280"/>
      <c r="M515" s="280"/>
      <c r="N515" s="297">
        <v>7</v>
      </c>
      <c r="O515" s="574">
        <f t="shared" ref="O515:O520" si="129">IF(N515=0,0,N515+72)</f>
        <v>79</v>
      </c>
      <c r="P515" s="575">
        <f t="shared" ref="P515:P520" si="130">O515</f>
        <v>79</v>
      </c>
      <c r="Q515" s="574">
        <f t="shared" ref="Q515:Q520" si="131">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80"/>
      <c r="I516" s="296"/>
      <c r="J516" s="302" t="s">
        <v>586</v>
      </c>
      <c r="K516" s="302"/>
      <c r="L516" s="280"/>
      <c r="M516" s="280"/>
      <c r="N516" s="297">
        <v>8</v>
      </c>
      <c r="O516" s="574">
        <f t="shared" si="129"/>
        <v>80</v>
      </c>
      <c r="P516" s="575">
        <f t="shared" si="130"/>
        <v>80</v>
      </c>
      <c r="Q516" s="574">
        <f t="shared" si="131"/>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587</v>
      </c>
      <c r="K517" s="302"/>
      <c r="L517" s="280"/>
      <c r="M517" s="280"/>
      <c r="N517" s="297">
        <v>8</v>
      </c>
      <c r="O517" s="574">
        <f t="shared" si="129"/>
        <v>80</v>
      </c>
      <c r="P517" s="575">
        <f t="shared" si="130"/>
        <v>80</v>
      </c>
      <c r="Q517" s="574">
        <f t="shared" si="131"/>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588</v>
      </c>
      <c r="K518" s="302"/>
      <c r="L518" s="280"/>
      <c r="M518" s="280"/>
      <c r="N518" s="297">
        <v>9</v>
      </c>
      <c r="O518" s="574">
        <f t="shared" si="129"/>
        <v>81</v>
      </c>
      <c r="P518" s="575">
        <f t="shared" si="130"/>
        <v>81</v>
      </c>
      <c r="Q518" s="574">
        <f t="shared" si="131"/>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9</v>
      </c>
      <c r="O519" s="574">
        <f t="shared" si="129"/>
        <v>81</v>
      </c>
      <c r="P519" s="575">
        <f t="shared" si="130"/>
        <v>81</v>
      </c>
      <c r="Q519" s="574">
        <f t="shared" si="131"/>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562</v>
      </c>
      <c r="K520" s="302"/>
      <c r="L520" s="280"/>
      <c r="M520" s="280"/>
      <c r="N520" s="297">
        <v>10</v>
      </c>
      <c r="O520" s="574">
        <f t="shared" si="129"/>
        <v>82</v>
      </c>
      <c r="P520" s="575">
        <f t="shared" si="130"/>
        <v>82</v>
      </c>
      <c r="Q520" s="574">
        <f t="shared" si="131"/>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96"/>
      <c r="I521" s="296">
        <v>4</v>
      </c>
      <c r="J521" s="302" t="s">
        <v>877</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878</v>
      </c>
      <c r="K522" s="302"/>
      <c r="L522" s="280"/>
      <c r="M522" s="280"/>
      <c r="N522" s="297">
        <v>1</v>
      </c>
      <c r="O522" s="574">
        <f t="shared" ref="O522" si="132">IF(N522=0,0,N522+72)</f>
        <v>73</v>
      </c>
      <c r="P522" s="575">
        <f t="shared" ref="P522" si="133">O522</f>
        <v>73</v>
      </c>
      <c r="Q522" s="574">
        <f t="shared" ref="Q522" si="134">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140</v>
      </c>
      <c r="K523" s="302"/>
      <c r="L523" s="280"/>
      <c r="M523" s="280"/>
      <c r="N523" s="297">
        <v>11</v>
      </c>
      <c r="O523" s="574">
        <f t="shared" ref="O523:O528" si="135">IF(N523=0,0,N523+72)</f>
        <v>83</v>
      </c>
      <c r="P523" s="575">
        <f t="shared" ref="P523:P528" si="136">O523</f>
        <v>83</v>
      </c>
      <c r="Q523" s="574">
        <f t="shared" ref="Q523:Q528" si="137">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80"/>
      <c r="I524" s="296"/>
      <c r="J524" s="302" t="s">
        <v>586</v>
      </c>
      <c r="K524" s="302"/>
      <c r="L524" s="280"/>
      <c r="M524" s="280"/>
      <c r="N524" s="297">
        <v>12</v>
      </c>
      <c r="O524" s="574">
        <f t="shared" si="135"/>
        <v>84</v>
      </c>
      <c r="P524" s="575">
        <f t="shared" si="136"/>
        <v>84</v>
      </c>
      <c r="Q524" s="574">
        <f t="shared" si="137"/>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587</v>
      </c>
      <c r="K525" s="302"/>
      <c r="L525" s="280"/>
      <c r="M525" s="280"/>
      <c r="N525" s="297">
        <v>12</v>
      </c>
      <c r="O525" s="574">
        <f t="shared" si="135"/>
        <v>84</v>
      </c>
      <c r="P525" s="575">
        <f t="shared" si="136"/>
        <v>84</v>
      </c>
      <c r="Q525" s="574">
        <f t="shared" si="137"/>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588</v>
      </c>
      <c r="K526" s="302"/>
      <c r="L526" s="280"/>
      <c r="M526" s="280"/>
      <c r="N526" s="297">
        <v>13</v>
      </c>
      <c r="O526" s="574">
        <f t="shared" si="135"/>
        <v>85</v>
      </c>
      <c r="P526" s="575">
        <f t="shared" si="136"/>
        <v>85</v>
      </c>
      <c r="Q526" s="574">
        <f t="shared" si="137"/>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13</v>
      </c>
      <c r="O527" s="574">
        <f t="shared" si="135"/>
        <v>85</v>
      </c>
      <c r="P527" s="575">
        <f t="shared" si="136"/>
        <v>85</v>
      </c>
      <c r="Q527" s="574">
        <f t="shared" si="137"/>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7"/>
        <v>4</v>
      </c>
      <c r="D528" s="275"/>
      <c r="E528" s="332"/>
      <c r="F528" s="332"/>
      <c r="G528" s="275"/>
      <c r="H528" s="280"/>
      <c r="I528" s="296"/>
      <c r="J528" s="302" t="s">
        <v>562</v>
      </c>
      <c r="K528" s="302"/>
      <c r="L528" s="280"/>
      <c r="M528" s="280"/>
      <c r="N528" s="297">
        <v>14</v>
      </c>
      <c r="O528" s="574">
        <f t="shared" si="135"/>
        <v>86</v>
      </c>
      <c r="P528" s="575">
        <f t="shared" si="136"/>
        <v>86</v>
      </c>
      <c r="Q528" s="574">
        <f t="shared" si="137"/>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2"/>
      <c r="F529" s="332"/>
      <c r="G529" s="275"/>
      <c r="H529" s="296" t="str">
        <f>H$249</f>
        <v>Win</v>
      </c>
      <c r="I529" s="296">
        <v>0</v>
      </c>
      <c r="J529" s="302" t="s">
        <v>580</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7"/>
        <v>4</v>
      </c>
      <c r="D530" s="275"/>
      <c r="E530" s="332"/>
      <c r="F530" s="332"/>
      <c r="G530" s="275"/>
      <c r="H530" s="280"/>
      <c r="I530" s="296"/>
      <c r="J530" s="302" t="s">
        <v>878</v>
      </c>
      <c r="K530" s="302"/>
      <c r="L530" s="280"/>
      <c r="M530" s="280"/>
      <c r="N530" s="577">
        <f t="shared" ref="N530:N536" si="138">IF(N490=0,0,N490+24)</f>
        <v>25</v>
      </c>
      <c r="O530" s="574">
        <f t="shared" ref="O530" si="139">IF(N530=0,0,N530+72)</f>
        <v>97</v>
      </c>
      <c r="P530" s="575">
        <f t="shared" ref="P530" si="140">O530</f>
        <v>97</v>
      </c>
      <c r="Q530" s="574">
        <f t="shared" ref="Q530" si="141">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2">INT($C$229)+4</f>
        <v>5</v>
      </c>
      <c r="D531" s="275"/>
      <c r="E531" s="332"/>
      <c r="F531" s="332"/>
      <c r="G531" s="275"/>
      <c r="H531" s="280"/>
      <c r="I531" s="296"/>
      <c r="J531" s="302" t="s">
        <v>140</v>
      </c>
      <c r="K531" s="302"/>
      <c r="L531" s="280"/>
      <c r="M531" s="280"/>
      <c r="N531" s="577">
        <f t="shared" si="138"/>
        <v>0</v>
      </c>
      <c r="O531" s="574">
        <f t="shared" ref="O531:O536" si="143">IF(N531=0,0,N531+72)</f>
        <v>0</v>
      </c>
      <c r="P531" s="575">
        <f t="shared" ref="P531:P536" si="144">O531</f>
        <v>0</v>
      </c>
      <c r="Q531" s="574">
        <f t="shared" ref="Q531:Q536" si="145">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2"/>
        <v>5</v>
      </c>
      <c r="D532" s="275"/>
      <c r="E532" s="332"/>
      <c r="F532" s="332"/>
      <c r="G532" s="275"/>
      <c r="H532" s="280"/>
      <c r="I532" s="296"/>
      <c r="J532" s="302" t="s">
        <v>586</v>
      </c>
      <c r="K532" s="302"/>
      <c r="L532" s="280"/>
      <c r="M532" s="280"/>
      <c r="N532" s="577">
        <f t="shared" si="138"/>
        <v>0</v>
      </c>
      <c r="O532" s="574">
        <f t="shared" si="143"/>
        <v>0</v>
      </c>
      <c r="P532" s="575">
        <f t="shared" si="144"/>
        <v>0</v>
      </c>
      <c r="Q532" s="574">
        <f t="shared" si="145"/>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2"/>
        <v>5</v>
      </c>
      <c r="D533" s="275"/>
      <c r="E533" s="332"/>
      <c r="F533" s="332"/>
      <c r="G533" s="275"/>
      <c r="H533" s="280"/>
      <c r="I533" s="296"/>
      <c r="J533" s="302" t="s">
        <v>587</v>
      </c>
      <c r="K533" s="302"/>
      <c r="L533" s="280"/>
      <c r="M533" s="280"/>
      <c r="N533" s="577">
        <f t="shared" si="138"/>
        <v>0</v>
      </c>
      <c r="O533" s="574">
        <f t="shared" si="143"/>
        <v>0</v>
      </c>
      <c r="P533" s="575">
        <f t="shared" si="144"/>
        <v>0</v>
      </c>
      <c r="Q533" s="574">
        <f t="shared" si="145"/>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2"/>
        <v>5</v>
      </c>
      <c r="D534" s="275"/>
      <c r="E534" s="332"/>
      <c r="F534" s="332"/>
      <c r="G534" s="275"/>
      <c r="H534" s="280"/>
      <c r="I534" s="296"/>
      <c r="J534" s="302" t="s">
        <v>588</v>
      </c>
      <c r="K534" s="302"/>
      <c r="L534" s="280"/>
      <c r="M534" s="280"/>
      <c r="N534" s="577">
        <f t="shared" si="138"/>
        <v>0</v>
      </c>
      <c r="O534" s="574">
        <f t="shared" si="143"/>
        <v>0</v>
      </c>
      <c r="P534" s="575">
        <f t="shared" si="144"/>
        <v>0</v>
      </c>
      <c r="Q534" s="574">
        <f t="shared" si="145"/>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562</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96"/>
      <c r="I537" s="296">
        <v>1</v>
      </c>
      <c r="J537" s="302" t="s">
        <v>580</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6">INT($C$229)+3</f>
        <v>4</v>
      </c>
      <c r="D538" s="275"/>
      <c r="E538" s="332"/>
      <c r="F538" s="332"/>
      <c r="G538" s="275"/>
      <c r="H538" s="280"/>
      <c r="I538" s="296"/>
      <c r="J538" s="302" t="s">
        <v>878</v>
      </c>
      <c r="K538" s="302"/>
      <c r="L538" s="280"/>
      <c r="M538" s="280"/>
      <c r="N538" s="577">
        <f t="shared" ref="N538:N544" si="147">IF(N498=0,0,N498+24)</f>
        <v>25</v>
      </c>
      <c r="O538" s="574">
        <f t="shared" ref="O538" si="148">IF(N538=0,0,N538+72)</f>
        <v>97</v>
      </c>
      <c r="P538" s="575">
        <f t="shared" ref="P538" si="149">O538</f>
        <v>97</v>
      </c>
      <c r="Q538" s="574">
        <f t="shared" ref="Q538" si="150">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140</v>
      </c>
      <c r="K539" s="302"/>
      <c r="L539" s="280"/>
      <c r="M539" s="280"/>
      <c r="N539" s="577">
        <f t="shared" si="147"/>
        <v>26</v>
      </c>
      <c r="O539" s="574">
        <f t="shared" ref="O539:O544" si="151">IF(N539=0,0,N539+72)</f>
        <v>98</v>
      </c>
      <c r="P539" s="575">
        <f t="shared" ref="P539:P544" si="152">O539</f>
        <v>98</v>
      </c>
      <c r="Q539" s="574">
        <f t="shared" ref="Q539:Q544" si="153">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80"/>
      <c r="I540" s="296"/>
      <c r="J540" s="302" t="s">
        <v>586</v>
      </c>
      <c r="K540" s="302"/>
      <c r="L540" s="280"/>
      <c r="M540" s="280"/>
      <c r="N540" s="577">
        <f t="shared" si="147"/>
        <v>27</v>
      </c>
      <c r="O540" s="574">
        <f t="shared" si="151"/>
        <v>99</v>
      </c>
      <c r="P540" s="575">
        <f t="shared" si="152"/>
        <v>99</v>
      </c>
      <c r="Q540" s="574">
        <f t="shared" si="153"/>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2"/>
        <v>5</v>
      </c>
      <c r="D541" s="275"/>
      <c r="E541" s="332"/>
      <c r="F541" s="332"/>
      <c r="G541" s="275"/>
      <c r="H541" s="280"/>
      <c r="I541" s="296"/>
      <c r="J541" s="302" t="s">
        <v>587</v>
      </c>
      <c r="K541" s="302"/>
      <c r="L541" s="280"/>
      <c r="M541" s="280"/>
      <c r="N541" s="577">
        <f t="shared" si="147"/>
        <v>27</v>
      </c>
      <c r="O541" s="574">
        <f t="shared" si="151"/>
        <v>99</v>
      </c>
      <c r="P541" s="575">
        <f t="shared" si="152"/>
        <v>99</v>
      </c>
      <c r="Q541" s="574">
        <f t="shared" si="153"/>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588</v>
      </c>
      <c r="K542" s="302"/>
      <c r="L542" s="280"/>
      <c r="M542" s="280"/>
      <c r="N542" s="577">
        <f t="shared" si="147"/>
        <v>27</v>
      </c>
      <c r="O542" s="574">
        <f t="shared" si="151"/>
        <v>99</v>
      </c>
      <c r="P542" s="575">
        <f t="shared" si="152"/>
        <v>99</v>
      </c>
      <c r="Q542" s="574">
        <f t="shared" si="153"/>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562</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96"/>
      <c r="I545" s="296">
        <v>2</v>
      </c>
      <c r="J545" s="302" t="s">
        <v>580</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4">INT($C$229)+3</f>
        <v>4</v>
      </c>
      <c r="D546" s="275"/>
      <c r="E546" s="332"/>
      <c r="F546" s="332"/>
      <c r="G546" s="275"/>
      <c r="H546" s="280"/>
      <c r="I546" s="296"/>
      <c r="J546" s="302" t="s">
        <v>878</v>
      </c>
      <c r="K546" s="302"/>
      <c r="L546" s="280"/>
      <c r="M546" s="280"/>
      <c r="N546" s="577">
        <f t="shared" ref="N546:N552" si="155">IF(N506=0,0,N506+24)</f>
        <v>25</v>
      </c>
      <c r="O546" s="574">
        <f t="shared" ref="O546" si="156">IF(N546=0,0,N546+72)</f>
        <v>97</v>
      </c>
      <c r="P546" s="575">
        <f t="shared" ref="P546" si="157">O546</f>
        <v>97</v>
      </c>
      <c r="Q546" s="574">
        <f t="shared" ref="Q546" si="158">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140</v>
      </c>
      <c r="K547" s="302"/>
      <c r="L547" s="280"/>
      <c r="M547" s="280"/>
      <c r="N547" s="577">
        <f t="shared" si="155"/>
        <v>28</v>
      </c>
      <c r="O547" s="574">
        <f t="shared" ref="O547:O552" si="159">IF(N547=0,0,N547+72)</f>
        <v>100</v>
      </c>
      <c r="P547" s="575">
        <f t="shared" ref="P547:P552" si="160">O547</f>
        <v>100</v>
      </c>
      <c r="Q547" s="574">
        <f t="shared" ref="Q547:Q552" si="161">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80"/>
      <c r="I548" s="296"/>
      <c r="J548" s="302" t="s">
        <v>586</v>
      </c>
      <c r="K548" s="302"/>
      <c r="L548" s="280"/>
      <c r="M548" s="280"/>
      <c r="N548" s="577">
        <f t="shared" si="155"/>
        <v>29</v>
      </c>
      <c r="O548" s="574">
        <f t="shared" si="159"/>
        <v>101</v>
      </c>
      <c r="P548" s="575">
        <f t="shared" si="160"/>
        <v>101</v>
      </c>
      <c r="Q548" s="574">
        <f t="shared" si="161"/>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2"/>
        <v>5</v>
      </c>
      <c r="D549" s="275"/>
      <c r="E549" s="332"/>
      <c r="F549" s="332"/>
      <c r="G549" s="275"/>
      <c r="H549" s="280"/>
      <c r="I549" s="296"/>
      <c r="J549" s="302" t="s">
        <v>587</v>
      </c>
      <c r="K549" s="302"/>
      <c r="L549" s="280"/>
      <c r="M549" s="280"/>
      <c r="N549" s="577">
        <f t="shared" si="155"/>
        <v>29</v>
      </c>
      <c r="O549" s="574">
        <f t="shared" si="159"/>
        <v>101</v>
      </c>
      <c r="P549" s="575">
        <f t="shared" si="160"/>
        <v>101</v>
      </c>
      <c r="Q549" s="574">
        <f t="shared" si="161"/>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588</v>
      </c>
      <c r="K550" s="302"/>
      <c r="L550" s="280"/>
      <c r="M550" s="280"/>
      <c r="N550" s="577">
        <f t="shared" si="155"/>
        <v>30</v>
      </c>
      <c r="O550" s="574">
        <f t="shared" si="159"/>
        <v>102</v>
      </c>
      <c r="P550" s="575">
        <f t="shared" si="160"/>
        <v>102</v>
      </c>
      <c r="Q550" s="574">
        <f t="shared" si="161"/>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30</v>
      </c>
      <c r="O551" s="574">
        <f t="shared" si="159"/>
        <v>102</v>
      </c>
      <c r="P551" s="575">
        <f t="shared" si="160"/>
        <v>102</v>
      </c>
      <c r="Q551" s="574">
        <f t="shared" si="161"/>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562</v>
      </c>
      <c r="K552" s="302"/>
      <c r="L552" s="280"/>
      <c r="M552" s="280"/>
      <c r="N552" s="577">
        <f t="shared" si="155"/>
        <v>30</v>
      </c>
      <c r="O552" s="574">
        <f t="shared" si="159"/>
        <v>102</v>
      </c>
      <c r="P552" s="575">
        <f t="shared" si="160"/>
        <v>102</v>
      </c>
      <c r="Q552" s="574">
        <f t="shared" si="161"/>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96"/>
      <c r="I553" s="296">
        <v>3</v>
      </c>
      <c r="J553" s="302" t="s">
        <v>580</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2">INT($C$229)+3</f>
        <v>4</v>
      </c>
      <c r="D554" s="275"/>
      <c r="E554" s="332"/>
      <c r="F554" s="332"/>
      <c r="G554" s="275"/>
      <c r="H554" s="280"/>
      <c r="I554" s="296"/>
      <c r="J554" s="302" t="s">
        <v>878</v>
      </c>
      <c r="K554" s="302"/>
      <c r="L554" s="280"/>
      <c r="M554" s="280"/>
      <c r="N554" s="577">
        <f t="shared" ref="N554:N560" si="163">IF(N514=0,0,N514+24)</f>
        <v>25</v>
      </c>
      <c r="O554" s="574">
        <f t="shared" ref="O554" si="164">IF(N554=0,0,N554+72)</f>
        <v>97</v>
      </c>
      <c r="P554" s="575">
        <f t="shared" ref="P554" si="165">O554</f>
        <v>97</v>
      </c>
      <c r="Q554" s="574">
        <f t="shared" ref="Q554" si="166">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140</v>
      </c>
      <c r="K555" s="302"/>
      <c r="L555" s="280"/>
      <c r="M555" s="280"/>
      <c r="N555" s="577">
        <f t="shared" si="163"/>
        <v>31</v>
      </c>
      <c r="O555" s="574">
        <f t="shared" ref="O555:O560" si="167">IF(N555=0,0,N555+72)</f>
        <v>103</v>
      </c>
      <c r="P555" s="575">
        <f t="shared" ref="P555:P568" si="168">O555</f>
        <v>103</v>
      </c>
      <c r="Q555" s="574">
        <f t="shared" ref="Q555:Q560" si="169">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80"/>
      <c r="I556" s="296"/>
      <c r="J556" s="302" t="s">
        <v>586</v>
      </c>
      <c r="K556" s="302"/>
      <c r="L556" s="280"/>
      <c r="M556" s="280"/>
      <c r="N556" s="577">
        <f t="shared" si="163"/>
        <v>32</v>
      </c>
      <c r="O556" s="574">
        <f t="shared" si="167"/>
        <v>104</v>
      </c>
      <c r="P556" s="575">
        <f t="shared" si="168"/>
        <v>104</v>
      </c>
      <c r="Q556" s="574">
        <f t="shared" si="169"/>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2"/>
        <v>5</v>
      </c>
      <c r="D557" s="275"/>
      <c r="E557" s="332"/>
      <c r="F557" s="332"/>
      <c r="G557" s="275"/>
      <c r="H557" s="280"/>
      <c r="I557" s="296"/>
      <c r="J557" s="302" t="s">
        <v>587</v>
      </c>
      <c r="K557" s="302"/>
      <c r="L557" s="280"/>
      <c r="M557" s="280"/>
      <c r="N557" s="577">
        <f t="shared" si="163"/>
        <v>32</v>
      </c>
      <c r="O557" s="574">
        <f t="shared" si="167"/>
        <v>104</v>
      </c>
      <c r="P557" s="575">
        <f t="shared" si="168"/>
        <v>104</v>
      </c>
      <c r="Q557" s="574">
        <f t="shared" si="169"/>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588</v>
      </c>
      <c r="K558" s="302"/>
      <c r="L558" s="280"/>
      <c r="M558" s="280"/>
      <c r="N558" s="577">
        <f t="shared" si="163"/>
        <v>33</v>
      </c>
      <c r="O558" s="574">
        <f t="shared" si="167"/>
        <v>105</v>
      </c>
      <c r="P558" s="575">
        <f t="shared" si="168"/>
        <v>105</v>
      </c>
      <c r="Q558" s="574">
        <f t="shared" si="169"/>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33</v>
      </c>
      <c r="O559" s="574">
        <f t="shared" si="167"/>
        <v>105</v>
      </c>
      <c r="P559" s="575">
        <f t="shared" si="168"/>
        <v>105</v>
      </c>
      <c r="Q559" s="574">
        <f t="shared" si="169"/>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562</v>
      </c>
      <c r="K560" s="302"/>
      <c r="L560" s="280"/>
      <c r="M560" s="280"/>
      <c r="N560" s="577">
        <f t="shared" si="163"/>
        <v>34</v>
      </c>
      <c r="O560" s="574">
        <f t="shared" si="167"/>
        <v>106</v>
      </c>
      <c r="P560" s="575">
        <f t="shared" si="168"/>
        <v>106</v>
      </c>
      <c r="Q560" s="574">
        <f t="shared" si="169"/>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96"/>
      <c r="I561" s="296">
        <v>4</v>
      </c>
      <c r="J561" s="302" t="s">
        <v>580</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0">INT($C$229)+3</f>
        <v>4</v>
      </c>
      <c r="D562" s="275"/>
      <c r="E562" s="332"/>
      <c r="F562" s="332"/>
      <c r="G562" s="275"/>
      <c r="H562" s="280"/>
      <c r="I562" s="296"/>
      <c r="J562" s="302" t="s">
        <v>878</v>
      </c>
      <c r="K562" s="302"/>
      <c r="L562" s="280"/>
      <c r="M562" s="280"/>
      <c r="N562" s="577">
        <f t="shared" ref="N562:N568" si="171">IF(N522=0,0,N522+24)</f>
        <v>25</v>
      </c>
      <c r="O562" s="574">
        <f t="shared" ref="O562" si="172">IF(N562=0,0,N562+72)</f>
        <v>97</v>
      </c>
      <c r="P562" s="575">
        <f t="shared" ref="P562" si="173">O562</f>
        <v>97</v>
      </c>
      <c r="Q562" s="574">
        <f t="shared" ref="Q562" si="174">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140</v>
      </c>
      <c r="K563" s="302"/>
      <c r="L563" s="280"/>
      <c r="M563" s="280"/>
      <c r="N563" s="577">
        <f t="shared" si="171"/>
        <v>35</v>
      </c>
      <c r="O563" s="574">
        <f t="shared" ref="O563:O568" si="175">IF(N563=0,0,N563+72)</f>
        <v>107</v>
      </c>
      <c r="P563" s="575">
        <f t="shared" si="168"/>
        <v>107</v>
      </c>
      <c r="Q563" s="574">
        <f t="shared" ref="Q563:Q568" si="176">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80"/>
      <c r="I564" s="296"/>
      <c r="J564" s="302" t="s">
        <v>586</v>
      </c>
      <c r="K564" s="302"/>
      <c r="L564" s="280"/>
      <c r="M564" s="280"/>
      <c r="N564" s="577">
        <f t="shared" si="171"/>
        <v>36</v>
      </c>
      <c r="O564" s="574">
        <f t="shared" si="175"/>
        <v>108</v>
      </c>
      <c r="P564" s="575">
        <f t="shared" si="168"/>
        <v>108</v>
      </c>
      <c r="Q564" s="574">
        <f t="shared" si="176"/>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2"/>
        <v>5</v>
      </c>
      <c r="D565" s="275"/>
      <c r="E565" s="332"/>
      <c r="F565" s="332"/>
      <c r="G565" s="275"/>
      <c r="H565" s="280"/>
      <c r="I565" s="296"/>
      <c r="J565" s="302" t="s">
        <v>587</v>
      </c>
      <c r="K565" s="302"/>
      <c r="L565" s="280"/>
      <c r="M565" s="280"/>
      <c r="N565" s="577">
        <f t="shared" si="171"/>
        <v>36</v>
      </c>
      <c r="O565" s="574">
        <f t="shared" si="175"/>
        <v>108</v>
      </c>
      <c r="P565" s="575">
        <f t="shared" si="168"/>
        <v>108</v>
      </c>
      <c r="Q565" s="574">
        <f t="shared" si="176"/>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588</v>
      </c>
      <c r="K566" s="302"/>
      <c r="L566" s="280"/>
      <c r="M566" s="280"/>
      <c r="N566" s="577">
        <f t="shared" si="171"/>
        <v>37</v>
      </c>
      <c r="O566" s="574">
        <f t="shared" si="175"/>
        <v>109</v>
      </c>
      <c r="P566" s="575">
        <f t="shared" si="168"/>
        <v>109</v>
      </c>
      <c r="Q566" s="574">
        <f t="shared" si="176"/>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37</v>
      </c>
      <c r="O567" s="574">
        <f t="shared" si="175"/>
        <v>109</v>
      </c>
      <c r="P567" s="575">
        <f t="shared" si="168"/>
        <v>109</v>
      </c>
      <c r="Q567" s="574">
        <f t="shared" si="176"/>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562</v>
      </c>
      <c r="K568" s="302"/>
      <c r="L568" s="280"/>
      <c r="M568" s="280"/>
      <c r="N568" s="577">
        <f t="shared" si="171"/>
        <v>38</v>
      </c>
      <c r="O568" s="574">
        <f t="shared" si="175"/>
        <v>110</v>
      </c>
      <c r="P568" s="575">
        <f t="shared" si="168"/>
        <v>110</v>
      </c>
      <c r="Q568" s="574">
        <f t="shared" si="176"/>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96" t="str">
        <f>H$250</f>
        <v>Spr</v>
      </c>
      <c r="I569" s="296">
        <v>0</v>
      </c>
      <c r="J569" s="302" t="s">
        <v>580</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7">INT($C$229)+3</f>
        <v>4</v>
      </c>
      <c r="D570" s="275"/>
      <c r="E570" s="332"/>
      <c r="F570" s="332"/>
      <c r="G570" s="275"/>
      <c r="H570" s="280"/>
      <c r="I570" s="296"/>
      <c r="J570" s="302" t="s">
        <v>878</v>
      </c>
      <c r="K570" s="302"/>
      <c r="L570" s="280"/>
      <c r="M570" s="280"/>
      <c r="N570" s="577">
        <f t="shared" ref="N570:N576" si="178">IF(N530=0,0,N530+24)</f>
        <v>49</v>
      </c>
      <c r="O570" s="574">
        <f t="shared" ref="O570" si="179">IF(N570=0,0,N570+72)</f>
        <v>121</v>
      </c>
      <c r="P570" s="575">
        <f t="shared" ref="P570" si="180">O570</f>
        <v>121</v>
      </c>
      <c r="Q570" s="574">
        <f t="shared" ref="Q570" si="181">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140</v>
      </c>
      <c r="K571" s="302"/>
      <c r="L571" s="280"/>
      <c r="M571" s="280"/>
      <c r="N571" s="577">
        <f t="shared" si="178"/>
        <v>0</v>
      </c>
      <c r="O571" s="574">
        <f t="shared" ref="O571:O576" si="182">IF(N571=0,0,N571+72)</f>
        <v>0</v>
      </c>
      <c r="P571" s="575">
        <f t="shared" ref="P571:P576" si="183">O571</f>
        <v>0</v>
      </c>
      <c r="Q571" s="574">
        <f t="shared" ref="Q571:Q576" si="184">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80"/>
      <c r="I572" s="296"/>
      <c r="J572" s="302" t="s">
        <v>586</v>
      </c>
      <c r="K572" s="302"/>
      <c r="L572" s="280"/>
      <c r="M572" s="280"/>
      <c r="N572" s="577">
        <f t="shared" si="178"/>
        <v>0</v>
      </c>
      <c r="O572" s="574">
        <f t="shared" si="182"/>
        <v>0</v>
      </c>
      <c r="P572" s="575">
        <f t="shared" si="183"/>
        <v>0</v>
      </c>
      <c r="Q572" s="574">
        <f t="shared" si="184"/>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2"/>
        <v>5</v>
      </c>
      <c r="D573" s="275"/>
      <c r="E573" s="332"/>
      <c r="F573" s="332"/>
      <c r="G573" s="275"/>
      <c r="H573" s="280"/>
      <c r="I573" s="296"/>
      <c r="J573" s="302" t="s">
        <v>587</v>
      </c>
      <c r="K573" s="302"/>
      <c r="L573" s="280"/>
      <c r="M573" s="280"/>
      <c r="N573" s="577">
        <f t="shared" si="178"/>
        <v>0</v>
      </c>
      <c r="O573" s="574">
        <f t="shared" si="182"/>
        <v>0</v>
      </c>
      <c r="P573" s="575">
        <f t="shared" si="183"/>
        <v>0</v>
      </c>
      <c r="Q573" s="574">
        <f t="shared" si="184"/>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588</v>
      </c>
      <c r="K574" s="302"/>
      <c r="L574" s="280"/>
      <c r="M574" s="280"/>
      <c r="N574" s="577">
        <f t="shared" si="178"/>
        <v>0</v>
      </c>
      <c r="O574" s="574">
        <f t="shared" si="182"/>
        <v>0</v>
      </c>
      <c r="P574" s="575">
        <f t="shared" si="183"/>
        <v>0</v>
      </c>
      <c r="Q574" s="574">
        <f t="shared" si="184"/>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562</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96"/>
      <c r="I577" s="296">
        <v>1</v>
      </c>
      <c r="J577" s="302" t="s">
        <v>580</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5">INT($C$229)+3</f>
        <v>4</v>
      </c>
      <c r="D578" s="275"/>
      <c r="E578" s="332"/>
      <c r="F578" s="332"/>
      <c r="G578" s="275"/>
      <c r="H578" s="280"/>
      <c r="I578" s="296"/>
      <c r="J578" s="302" t="s">
        <v>878</v>
      </c>
      <c r="K578" s="302"/>
      <c r="L578" s="280"/>
      <c r="M578" s="280"/>
      <c r="N578" s="577">
        <f t="shared" ref="N578:N584" si="186">IF(N538=0,0,N538+24)</f>
        <v>49</v>
      </c>
      <c r="O578" s="574">
        <f t="shared" ref="O578" si="187">IF(N578=0,0,N578+72)</f>
        <v>121</v>
      </c>
      <c r="P578" s="575">
        <f t="shared" ref="P578" si="188">O578</f>
        <v>121</v>
      </c>
      <c r="Q578" s="574">
        <f t="shared" ref="Q578" si="189">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140</v>
      </c>
      <c r="K579" s="302"/>
      <c r="L579" s="280"/>
      <c r="M579" s="280"/>
      <c r="N579" s="577">
        <f t="shared" si="186"/>
        <v>50</v>
      </c>
      <c r="O579" s="574">
        <f t="shared" ref="O579:O584" si="190">IF(N579=0,0,N579+72)</f>
        <v>122</v>
      </c>
      <c r="P579" s="575">
        <f t="shared" ref="P579:P584" si="191">O579</f>
        <v>122</v>
      </c>
      <c r="Q579" s="574">
        <f t="shared" ref="Q579:Q584" si="192">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80"/>
      <c r="I580" s="296"/>
      <c r="J580" s="302" t="s">
        <v>586</v>
      </c>
      <c r="K580" s="302"/>
      <c r="L580" s="280"/>
      <c r="M580" s="280"/>
      <c r="N580" s="577">
        <f t="shared" si="186"/>
        <v>51</v>
      </c>
      <c r="O580" s="574">
        <f t="shared" si="190"/>
        <v>123</v>
      </c>
      <c r="P580" s="575">
        <f t="shared" si="191"/>
        <v>123</v>
      </c>
      <c r="Q580" s="574">
        <f t="shared" si="192"/>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2"/>
        <v>5</v>
      </c>
      <c r="D581" s="275"/>
      <c r="E581" s="332"/>
      <c r="F581" s="332"/>
      <c r="G581" s="275"/>
      <c r="H581" s="280"/>
      <c r="I581" s="296"/>
      <c r="J581" s="302" t="s">
        <v>587</v>
      </c>
      <c r="K581" s="302"/>
      <c r="L581" s="280"/>
      <c r="M581" s="280"/>
      <c r="N581" s="577">
        <f t="shared" si="186"/>
        <v>51</v>
      </c>
      <c r="O581" s="574">
        <f t="shared" si="190"/>
        <v>123</v>
      </c>
      <c r="P581" s="575">
        <f t="shared" si="191"/>
        <v>123</v>
      </c>
      <c r="Q581" s="574">
        <f t="shared" si="192"/>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588</v>
      </c>
      <c r="K582" s="302"/>
      <c r="L582" s="280"/>
      <c r="M582" s="280"/>
      <c r="N582" s="577">
        <f t="shared" si="186"/>
        <v>51</v>
      </c>
      <c r="O582" s="574">
        <f t="shared" si="190"/>
        <v>123</v>
      </c>
      <c r="P582" s="575">
        <f t="shared" si="191"/>
        <v>123</v>
      </c>
      <c r="Q582" s="574">
        <f t="shared" si="192"/>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562</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96"/>
      <c r="I585" s="296">
        <v>2</v>
      </c>
      <c r="J585" s="302" t="s">
        <v>580</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3">INT($C$229)+3</f>
        <v>4</v>
      </c>
      <c r="D586" s="275"/>
      <c r="E586" s="332"/>
      <c r="F586" s="332"/>
      <c r="G586" s="275"/>
      <c r="H586" s="280"/>
      <c r="I586" s="296"/>
      <c r="J586" s="302" t="s">
        <v>878</v>
      </c>
      <c r="K586" s="302"/>
      <c r="L586" s="280"/>
      <c r="M586" s="280"/>
      <c r="N586" s="577">
        <f t="shared" ref="N586:N592" si="194">IF(N546=0,0,N546+24)</f>
        <v>49</v>
      </c>
      <c r="O586" s="574">
        <f t="shared" ref="O586" si="195">IF(N586=0,0,N586+72)</f>
        <v>121</v>
      </c>
      <c r="P586" s="575">
        <f t="shared" ref="P586" si="196">O586</f>
        <v>121</v>
      </c>
      <c r="Q586" s="574">
        <f t="shared" ref="Q586" si="197">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140</v>
      </c>
      <c r="K587" s="302"/>
      <c r="L587" s="280"/>
      <c r="M587" s="280"/>
      <c r="N587" s="577">
        <f t="shared" si="194"/>
        <v>52</v>
      </c>
      <c r="O587" s="574">
        <f t="shared" ref="O587:O592" si="198">IF(N587=0,0,N587+72)</f>
        <v>124</v>
      </c>
      <c r="P587" s="575">
        <f t="shared" ref="P587:P592" si="199">O587</f>
        <v>124</v>
      </c>
      <c r="Q587" s="574">
        <f t="shared" ref="Q587:Q592" si="200">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80"/>
      <c r="I588" s="296"/>
      <c r="J588" s="302" t="s">
        <v>586</v>
      </c>
      <c r="K588" s="302"/>
      <c r="L588" s="280"/>
      <c r="M588" s="280"/>
      <c r="N588" s="577">
        <f t="shared" si="194"/>
        <v>53</v>
      </c>
      <c r="O588" s="574">
        <f t="shared" si="198"/>
        <v>125</v>
      </c>
      <c r="P588" s="575">
        <f t="shared" si="199"/>
        <v>125</v>
      </c>
      <c r="Q588" s="574">
        <f t="shared" si="200"/>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2"/>
        <v>5</v>
      </c>
      <c r="D589" s="275"/>
      <c r="E589" s="332"/>
      <c r="F589" s="332"/>
      <c r="G589" s="275"/>
      <c r="H589" s="280"/>
      <c r="I589" s="296"/>
      <c r="J589" s="302" t="s">
        <v>587</v>
      </c>
      <c r="K589" s="302"/>
      <c r="L589" s="280"/>
      <c r="M589" s="280"/>
      <c r="N589" s="577">
        <f t="shared" si="194"/>
        <v>53</v>
      </c>
      <c r="O589" s="574">
        <f t="shared" si="198"/>
        <v>125</v>
      </c>
      <c r="P589" s="575">
        <f t="shared" si="199"/>
        <v>125</v>
      </c>
      <c r="Q589" s="574">
        <f t="shared" si="200"/>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588</v>
      </c>
      <c r="K590" s="302"/>
      <c r="L590" s="280"/>
      <c r="M590" s="280"/>
      <c r="N590" s="577">
        <f t="shared" si="194"/>
        <v>54</v>
      </c>
      <c r="O590" s="574">
        <f t="shared" si="198"/>
        <v>126</v>
      </c>
      <c r="P590" s="575">
        <f t="shared" si="199"/>
        <v>126</v>
      </c>
      <c r="Q590" s="574">
        <f t="shared" si="200"/>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54</v>
      </c>
      <c r="O591" s="574">
        <f t="shared" si="198"/>
        <v>126</v>
      </c>
      <c r="P591" s="575">
        <f t="shared" si="199"/>
        <v>126</v>
      </c>
      <c r="Q591" s="574">
        <f t="shared" si="200"/>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562</v>
      </c>
      <c r="K592" s="302"/>
      <c r="L592" s="280"/>
      <c r="M592" s="280"/>
      <c r="N592" s="577">
        <f t="shared" si="194"/>
        <v>54</v>
      </c>
      <c r="O592" s="574">
        <f t="shared" si="198"/>
        <v>126</v>
      </c>
      <c r="P592" s="575">
        <f t="shared" si="199"/>
        <v>126</v>
      </c>
      <c r="Q592" s="574">
        <f t="shared" si="200"/>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96"/>
      <c r="I593" s="296">
        <v>3</v>
      </c>
      <c r="J593" s="302" t="s">
        <v>580</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1">INT($C$229)+3</f>
        <v>4</v>
      </c>
      <c r="D594" s="275"/>
      <c r="E594" s="332"/>
      <c r="F594" s="332"/>
      <c r="G594" s="275"/>
      <c r="H594" s="280"/>
      <c r="I594" s="296"/>
      <c r="J594" s="302" t="s">
        <v>878</v>
      </c>
      <c r="K594" s="302"/>
      <c r="L594" s="280"/>
      <c r="M594" s="280"/>
      <c r="N594" s="577">
        <f t="shared" ref="N594:N600" si="202">IF(N554=0,0,N554+24)</f>
        <v>49</v>
      </c>
      <c r="O594" s="574">
        <f t="shared" ref="O594" si="203">IF(N594=0,0,N594+72)</f>
        <v>121</v>
      </c>
      <c r="P594" s="575">
        <f t="shared" ref="P594" si="204">O594</f>
        <v>121</v>
      </c>
      <c r="Q594" s="574">
        <f t="shared" ref="Q594" si="205">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140</v>
      </c>
      <c r="K595" s="302"/>
      <c r="L595" s="280"/>
      <c r="M595" s="280"/>
      <c r="N595" s="577">
        <f t="shared" si="202"/>
        <v>55</v>
      </c>
      <c r="O595" s="574">
        <f t="shared" ref="O595:O600" si="206">IF(N595=0,0,N595+72)</f>
        <v>127</v>
      </c>
      <c r="P595" s="575">
        <f t="shared" ref="P595:P600" si="207">O595</f>
        <v>127</v>
      </c>
      <c r="Q595" s="574">
        <f t="shared" ref="Q595:Q600" si="208">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80"/>
      <c r="I596" s="296"/>
      <c r="J596" s="302" t="s">
        <v>586</v>
      </c>
      <c r="K596" s="302"/>
      <c r="L596" s="280"/>
      <c r="M596" s="280"/>
      <c r="N596" s="577">
        <f t="shared" si="202"/>
        <v>56</v>
      </c>
      <c r="O596" s="574">
        <f t="shared" si="206"/>
        <v>128</v>
      </c>
      <c r="P596" s="575">
        <f t="shared" si="207"/>
        <v>128</v>
      </c>
      <c r="Q596" s="574">
        <f t="shared" si="208"/>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2"/>
        <v>5</v>
      </c>
      <c r="D597" s="275"/>
      <c r="E597" s="332"/>
      <c r="F597" s="332"/>
      <c r="G597" s="275"/>
      <c r="H597" s="280"/>
      <c r="I597" s="296"/>
      <c r="J597" s="302" t="s">
        <v>587</v>
      </c>
      <c r="K597" s="302"/>
      <c r="L597" s="280"/>
      <c r="M597" s="280"/>
      <c r="N597" s="577">
        <f t="shared" si="202"/>
        <v>56</v>
      </c>
      <c r="O597" s="574">
        <f t="shared" si="206"/>
        <v>128</v>
      </c>
      <c r="P597" s="575">
        <f t="shared" si="207"/>
        <v>128</v>
      </c>
      <c r="Q597" s="574">
        <f t="shared" si="208"/>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588</v>
      </c>
      <c r="K598" s="302"/>
      <c r="L598" s="280"/>
      <c r="M598" s="280"/>
      <c r="N598" s="577">
        <f t="shared" si="202"/>
        <v>57</v>
      </c>
      <c r="O598" s="574">
        <f t="shared" si="206"/>
        <v>129</v>
      </c>
      <c r="P598" s="575">
        <f t="shared" si="207"/>
        <v>129</v>
      </c>
      <c r="Q598" s="574">
        <f t="shared" si="208"/>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57</v>
      </c>
      <c r="O599" s="574">
        <f t="shared" si="206"/>
        <v>129</v>
      </c>
      <c r="P599" s="575">
        <f t="shared" si="207"/>
        <v>129</v>
      </c>
      <c r="Q599" s="574">
        <f t="shared" si="208"/>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562</v>
      </c>
      <c r="K600" s="302"/>
      <c r="L600" s="280"/>
      <c r="M600" s="280"/>
      <c r="N600" s="577">
        <f t="shared" si="202"/>
        <v>58</v>
      </c>
      <c r="O600" s="574">
        <f t="shared" si="206"/>
        <v>130</v>
      </c>
      <c r="P600" s="575">
        <f t="shared" si="207"/>
        <v>130</v>
      </c>
      <c r="Q600" s="574">
        <f t="shared" si="208"/>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96"/>
      <c r="I601" s="296">
        <v>4</v>
      </c>
      <c r="J601" s="302" t="s">
        <v>580</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09">INT($C$229)+3</f>
        <v>4</v>
      </c>
      <c r="D602" s="275"/>
      <c r="E602" s="332"/>
      <c r="F602" s="332"/>
      <c r="G602" s="275"/>
      <c r="H602" s="280"/>
      <c r="I602" s="296"/>
      <c r="J602" s="302" t="s">
        <v>878</v>
      </c>
      <c r="K602" s="302"/>
      <c r="L602" s="280"/>
      <c r="M602" s="280"/>
      <c r="N602" s="577">
        <f t="shared" ref="N602:N608" si="210">IF(N562=0,0,N562+24)</f>
        <v>49</v>
      </c>
      <c r="O602" s="574">
        <f t="shared" ref="O602" si="211">IF(N602=0,0,N602+72)</f>
        <v>121</v>
      </c>
      <c r="P602" s="575">
        <f t="shared" ref="P602" si="212">O602</f>
        <v>121</v>
      </c>
      <c r="Q602" s="574">
        <f t="shared" ref="Q602" si="213">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140</v>
      </c>
      <c r="K603" s="302"/>
      <c r="L603" s="280"/>
      <c r="M603" s="280"/>
      <c r="N603" s="577">
        <f t="shared" si="210"/>
        <v>59</v>
      </c>
      <c r="O603" s="574">
        <f t="shared" ref="O603:O608" si="214">IF(N603=0,0,N603+72)</f>
        <v>131</v>
      </c>
      <c r="P603" s="575">
        <f t="shared" ref="P603:P608" si="215">O603</f>
        <v>131</v>
      </c>
      <c r="Q603" s="574">
        <f t="shared" ref="Q603:Q608" si="216">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7">INT($C$229)+4</f>
        <v>5</v>
      </c>
      <c r="D604" s="275"/>
      <c r="E604" s="332"/>
      <c r="F604" s="332"/>
      <c r="G604" s="275"/>
      <c r="H604" s="280"/>
      <c r="I604" s="296"/>
      <c r="J604" s="302" t="s">
        <v>586</v>
      </c>
      <c r="K604" s="302"/>
      <c r="L604" s="280"/>
      <c r="M604" s="280"/>
      <c r="N604" s="577">
        <f t="shared" si="210"/>
        <v>60</v>
      </c>
      <c r="O604" s="574">
        <f t="shared" si="214"/>
        <v>132</v>
      </c>
      <c r="P604" s="575">
        <f t="shared" si="215"/>
        <v>132</v>
      </c>
      <c r="Q604" s="574">
        <f t="shared" si="216"/>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7"/>
        <v>5</v>
      </c>
      <c r="D605" s="275"/>
      <c r="E605" s="332"/>
      <c r="F605" s="332"/>
      <c r="G605" s="275"/>
      <c r="H605" s="280"/>
      <c r="I605" s="296"/>
      <c r="J605" s="302" t="s">
        <v>587</v>
      </c>
      <c r="K605" s="302"/>
      <c r="L605" s="280"/>
      <c r="M605" s="280"/>
      <c r="N605" s="577">
        <f t="shared" si="210"/>
        <v>60</v>
      </c>
      <c r="O605" s="574">
        <f t="shared" si="214"/>
        <v>132</v>
      </c>
      <c r="P605" s="575">
        <f t="shared" si="215"/>
        <v>132</v>
      </c>
      <c r="Q605" s="574">
        <f t="shared" si="216"/>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7"/>
        <v>5</v>
      </c>
      <c r="D606" s="275"/>
      <c r="E606" s="332"/>
      <c r="F606" s="332"/>
      <c r="G606" s="275"/>
      <c r="H606" s="280"/>
      <c r="I606" s="296"/>
      <c r="J606" s="302" t="s">
        <v>588</v>
      </c>
      <c r="K606" s="302"/>
      <c r="L606" s="280"/>
      <c r="M606" s="280"/>
      <c r="N606" s="577">
        <f t="shared" si="210"/>
        <v>61</v>
      </c>
      <c r="O606" s="574">
        <f t="shared" si="214"/>
        <v>133</v>
      </c>
      <c r="P606" s="575">
        <f t="shared" si="215"/>
        <v>133</v>
      </c>
      <c r="Q606" s="574">
        <f t="shared" si="216"/>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7"/>
        <v>5</v>
      </c>
      <c r="D607" s="275"/>
      <c r="E607" s="332"/>
      <c r="F607" s="332"/>
      <c r="G607" s="275"/>
      <c r="H607" s="280"/>
      <c r="I607" s="296"/>
      <c r="J607" s="302" t="s">
        <v>589</v>
      </c>
      <c r="K607" s="302"/>
      <c r="L607" s="280"/>
      <c r="M607" s="280"/>
      <c r="N607" s="577">
        <f t="shared" si="210"/>
        <v>61</v>
      </c>
      <c r="O607" s="574">
        <f t="shared" si="214"/>
        <v>133</v>
      </c>
      <c r="P607" s="575">
        <f t="shared" si="215"/>
        <v>133</v>
      </c>
      <c r="Q607" s="574">
        <f t="shared" si="216"/>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562</v>
      </c>
      <c r="K608" s="302"/>
      <c r="L608" s="280"/>
      <c r="M608" s="280"/>
      <c r="N608" s="577">
        <f t="shared" si="210"/>
        <v>62</v>
      </c>
      <c r="O608" s="574">
        <f t="shared" si="214"/>
        <v>134</v>
      </c>
      <c r="P608" s="575">
        <f t="shared" si="215"/>
        <v>134</v>
      </c>
      <c r="Q608" s="574">
        <f t="shared" si="216"/>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401</v>
      </c>
      <c r="AR609" s="262"/>
      <c r="AS609" s="250"/>
      <c r="AT609" s="250"/>
      <c r="AU609" s="250"/>
    </row>
    <row r="610" spans="1:47" outlineLevel="2" collapsed="1" x14ac:dyDescent="0.35">
      <c r="A610" s="250"/>
      <c r="B610" s="259"/>
      <c r="C610" s="252">
        <f>INT($C$229)+2</f>
        <v>3</v>
      </c>
      <c r="D610" s="275"/>
      <c r="E610" s="332"/>
      <c r="F610" s="332"/>
      <c r="G610" s="275"/>
      <c r="H610" s="345" t="s">
        <v>573</v>
      </c>
      <c r="I610" s="303" t="s">
        <v>590</v>
      </c>
      <c r="J610" s="303"/>
      <c r="K610" s="395"/>
      <c r="L610" s="393">
        <f>COUNTA($I611:$I$635)/COUNTA($H611:$H$635)</f>
        <v>8</v>
      </c>
      <c r="M610" s="280"/>
      <c r="N610" s="303"/>
      <c r="O610" s="303"/>
      <c r="P610" s="303"/>
      <c r="Q610" s="303"/>
      <c r="R610" s="303" t="s">
        <v>591</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8">INT($C$229)+3</f>
        <v>4</v>
      </c>
      <c r="D611" s="275"/>
      <c r="E611" s="332"/>
      <c r="F611" s="332"/>
      <c r="G611" s="275"/>
      <c r="H611" s="296" t="str">
        <f>H$248</f>
        <v>Aut</v>
      </c>
      <c r="I611" s="302" t="s">
        <v>538</v>
      </c>
      <c r="J611" s="302"/>
      <c r="K611" s="280"/>
      <c r="L611" s="279"/>
      <c r="M611" s="280"/>
      <c r="N611" s="280"/>
      <c r="O611" s="280"/>
      <c r="P611" s="280"/>
      <c r="Q611" s="280"/>
      <c r="R611" s="297">
        <v>20</v>
      </c>
      <c r="S611" s="574">
        <f t="shared" ref="S611:S634" si="219">IF(R611=0,0,R611+72)</f>
        <v>92</v>
      </c>
      <c r="T611" s="575">
        <f t="shared" ref="T611:T634" si="220">S611</f>
        <v>92</v>
      </c>
      <c r="U611" s="574">
        <f t="shared" ref="U611:U634" si="221">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8"/>
        <v>4</v>
      </c>
      <c r="D612" s="275"/>
      <c r="E612" s="332"/>
      <c r="F612" s="332"/>
      <c r="G612" s="275"/>
      <c r="H612" s="296"/>
      <c r="I612" s="302" t="s">
        <v>539</v>
      </c>
      <c r="J612" s="302"/>
      <c r="K612" s="280"/>
      <c r="L612" s="280"/>
      <c r="M612" s="280"/>
      <c r="N612" s="280"/>
      <c r="O612" s="280"/>
      <c r="P612" s="280"/>
      <c r="Q612" s="280"/>
      <c r="R612" s="297">
        <v>21</v>
      </c>
      <c r="S612" s="574">
        <f t="shared" si="219"/>
        <v>93</v>
      </c>
      <c r="T612" s="575">
        <f t="shared" si="220"/>
        <v>93</v>
      </c>
      <c r="U612" s="574">
        <f t="shared" si="221"/>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8"/>
        <v>4</v>
      </c>
      <c r="D613" s="275"/>
      <c r="E613" s="332"/>
      <c r="F613" s="332"/>
      <c r="G613" s="275"/>
      <c r="H613" s="296"/>
      <c r="I613" s="302" t="s">
        <v>540</v>
      </c>
      <c r="J613" s="302"/>
      <c r="K613" s="280"/>
      <c r="L613" s="280"/>
      <c r="M613" s="280"/>
      <c r="N613" s="280"/>
      <c r="O613" s="280"/>
      <c r="P613" s="280"/>
      <c r="Q613" s="280"/>
      <c r="R613" s="280">
        <v>0</v>
      </c>
      <c r="S613" s="574">
        <f t="shared" si="219"/>
        <v>0</v>
      </c>
      <c r="T613" s="575">
        <f t="shared" si="220"/>
        <v>0</v>
      </c>
      <c r="U613" s="574">
        <f t="shared" si="221"/>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8"/>
        <v>4</v>
      </c>
      <c r="D614" s="275"/>
      <c r="E614" s="332"/>
      <c r="F614" s="332"/>
      <c r="G614" s="275"/>
      <c r="H614" s="296"/>
      <c r="I614" s="302" t="s">
        <v>525</v>
      </c>
      <c r="J614" s="302"/>
      <c r="K614" s="280"/>
      <c r="L614" s="280"/>
      <c r="M614" s="280"/>
      <c r="N614" s="280"/>
      <c r="O614" s="280"/>
      <c r="P614" s="280"/>
      <c r="Q614" s="280"/>
      <c r="R614" s="280">
        <v>0</v>
      </c>
      <c r="S614" s="574">
        <f t="shared" si="219"/>
        <v>0</v>
      </c>
      <c r="T614" s="575">
        <f t="shared" si="220"/>
        <v>0</v>
      </c>
      <c r="U614" s="574">
        <f t="shared" si="221"/>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526</v>
      </c>
      <c r="J615" s="302"/>
      <c r="K615" s="280"/>
      <c r="L615" s="280"/>
      <c r="M615" s="280"/>
      <c r="N615" s="280"/>
      <c r="O615" s="280"/>
      <c r="P615" s="280"/>
      <c r="Q615" s="280"/>
      <c r="R615" s="280">
        <v>0</v>
      </c>
      <c r="S615" s="574">
        <f t="shared" si="219"/>
        <v>0</v>
      </c>
      <c r="T615" s="575">
        <f t="shared" si="220"/>
        <v>0</v>
      </c>
      <c r="U615" s="574">
        <f t="shared" si="221"/>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527</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t="str">
        <f>H$249</f>
        <v>Win</v>
      </c>
      <c r="I619" s="302" t="s">
        <v>538</v>
      </c>
      <c r="J619" s="302"/>
      <c r="K619" s="280"/>
      <c r="L619" s="280"/>
      <c r="M619" s="280"/>
      <c r="N619" s="280"/>
      <c r="O619" s="280"/>
      <c r="P619" s="280"/>
      <c r="Q619" s="280"/>
      <c r="R619" s="578">
        <f>IF(R611=0,0,R611+24)</f>
        <v>44</v>
      </c>
      <c r="S619" s="574">
        <f t="shared" si="219"/>
        <v>116</v>
      </c>
      <c r="T619" s="575">
        <f t="shared" si="220"/>
        <v>116</v>
      </c>
      <c r="U619" s="574">
        <f t="shared" si="221"/>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539</v>
      </c>
      <c r="J620" s="302"/>
      <c r="K620" s="280"/>
      <c r="L620" s="280"/>
      <c r="M620" s="280"/>
      <c r="N620" s="280"/>
      <c r="O620" s="280"/>
      <c r="P620" s="280"/>
      <c r="Q620" s="280"/>
      <c r="R620" s="578">
        <f>IF(R612=0,0,R612+24)</f>
        <v>45</v>
      </c>
      <c r="S620" s="574">
        <f t="shared" si="219"/>
        <v>117</v>
      </c>
      <c r="T620" s="575">
        <f t="shared" si="220"/>
        <v>117</v>
      </c>
      <c r="U620" s="574">
        <f t="shared" si="221"/>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540</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c r="I622" s="302" t="s">
        <v>525</v>
      </c>
      <c r="J622" s="302"/>
      <c r="K622" s="280"/>
      <c r="L622" s="280"/>
      <c r="M622" s="280"/>
      <c r="N622" s="280"/>
      <c r="O622" s="280"/>
      <c r="P622" s="280"/>
      <c r="Q622" s="280"/>
      <c r="R622" s="280">
        <v>0</v>
      </c>
      <c r="S622" s="574">
        <f t="shared" si="219"/>
        <v>0</v>
      </c>
      <c r="T622" s="575">
        <f t="shared" si="220"/>
        <v>0</v>
      </c>
      <c r="U622" s="574">
        <f t="shared" si="221"/>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526</v>
      </c>
      <c r="J623" s="302"/>
      <c r="K623" s="280"/>
      <c r="L623" s="280"/>
      <c r="M623" s="280"/>
      <c r="N623" s="280"/>
      <c r="O623" s="280"/>
      <c r="P623" s="280"/>
      <c r="Q623" s="280"/>
      <c r="R623" s="280">
        <v>0</v>
      </c>
      <c r="S623" s="574">
        <f t="shared" si="219"/>
        <v>0</v>
      </c>
      <c r="T623" s="575">
        <f t="shared" si="220"/>
        <v>0</v>
      </c>
      <c r="U623" s="574">
        <f t="shared" si="221"/>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527</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t="str">
        <f>H$250</f>
        <v>Spr</v>
      </c>
      <c r="I627" s="302" t="s">
        <v>538</v>
      </c>
      <c r="J627" s="302"/>
      <c r="K627" s="280"/>
      <c r="L627" s="280"/>
      <c r="M627" s="280"/>
      <c r="N627" s="280"/>
      <c r="O627" s="280"/>
      <c r="P627" s="280"/>
      <c r="Q627" s="280"/>
      <c r="R627" s="578">
        <f>IF(R619=0,0,R619+24)</f>
        <v>68</v>
      </c>
      <c r="S627" s="574">
        <f t="shared" si="219"/>
        <v>140</v>
      </c>
      <c r="T627" s="575">
        <f t="shared" si="220"/>
        <v>140</v>
      </c>
      <c r="U627" s="574">
        <f t="shared" si="221"/>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539</v>
      </c>
      <c r="J628" s="302"/>
      <c r="K628" s="280"/>
      <c r="L628" s="280"/>
      <c r="M628" s="280"/>
      <c r="N628" s="280"/>
      <c r="O628" s="280"/>
      <c r="P628" s="280"/>
      <c r="Q628" s="280"/>
      <c r="R628" s="578">
        <f>IF(R620=0,0,R620+24)</f>
        <v>69</v>
      </c>
      <c r="S628" s="574">
        <f t="shared" si="219"/>
        <v>141</v>
      </c>
      <c r="T628" s="575">
        <f t="shared" si="220"/>
        <v>141</v>
      </c>
      <c r="U628" s="574">
        <f t="shared" si="221"/>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540</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c r="I630" s="302" t="s">
        <v>525</v>
      </c>
      <c r="J630" s="302"/>
      <c r="K630" s="280"/>
      <c r="L630" s="280"/>
      <c r="M630" s="280"/>
      <c r="N630" s="280"/>
      <c r="O630" s="280"/>
      <c r="P630" s="280"/>
      <c r="Q630" s="280"/>
      <c r="R630" s="280">
        <v>0</v>
      </c>
      <c r="S630" s="574">
        <f t="shared" si="219"/>
        <v>0</v>
      </c>
      <c r="T630" s="575">
        <f t="shared" si="220"/>
        <v>0</v>
      </c>
      <c r="U630" s="574">
        <f t="shared" si="221"/>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526</v>
      </c>
      <c r="J631" s="302"/>
      <c r="K631" s="280"/>
      <c r="L631" s="280"/>
      <c r="M631" s="280"/>
      <c r="N631" s="280"/>
      <c r="O631" s="280"/>
      <c r="P631" s="280"/>
      <c r="Q631" s="280"/>
      <c r="R631" s="280">
        <v>0</v>
      </c>
      <c r="S631" s="574">
        <f t="shared" si="219"/>
        <v>0</v>
      </c>
      <c r="T631" s="575">
        <f t="shared" si="220"/>
        <v>0</v>
      </c>
      <c r="U631" s="574">
        <f t="shared" si="221"/>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527</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401</v>
      </c>
      <c r="AR635" s="262"/>
      <c r="AS635" s="250"/>
      <c r="AT635" s="250"/>
      <c r="AU635" s="250"/>
    </row>
    <row r="636" spans="1:47" outlineLevel="2" collapsed="1" x14ac:dyDescent="0.35">
      <c r="A636" s="250"/>
      <c r="B636" s="259"/>
      <c r="C636" s="252">
        <f>INT($C$229)+2</f>
        <v>3</v>
      </c>
      <c r="D636" s="275"/>
      <c r="E636" s="332"/>
      <c r="F636" s="332"/>
      <c r="G636" s="275"/>
      <c r="H636" s="345" t="s">
        <v>573</v>
      </c>
      <c r="I636" s="303" t="s">
        <v>900</v>
      </c>
      <c r="J636" s="303"/>
      <c r="K636" s="395"/>
      <c r="L636" s="393">
        <f>COUNTA($I637:$I$649)/COUNTA($H637:$H$649)</f>
        <v>4</v>
      </c>
      <c r="M636" s="280"/>
      <c r="N636" s="303"/>
      <c r="O636" s="303"/>
      <c r="P636" s="303"/>
      <c r="Q636" s="303"/>
      <c r="R636" s="303" t="s">
        <v>591</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2">INT($C$229)+3</f>
        <v>4</v>
      </c>
      <c r="D637" s="275"/>
      <c r="E637" s="332"/>
      <c r="F637" s="332"/>
      <c r="G637" s="275"/>
      <c r="H637" s="296" t="str">
        <f>H$248</f>
        <v>Aut</v>
      </c>
      <c r="I637" s="302" t="s">
        <v>580</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2"/>
        <v>4</v>
      </c>
      <c r="D638" s="275"/>
      <c r="E638" s="332"/>
      <c r="F638" s="332"/>
      <c r="G638" s="275"/>
      <c r="H638" s="296"/>
      <c r="I638" s="302" t="s">
        <v>593</v>
      </c>
      <c r="J638" s="302"/>
      <c r="K638" s="280"/>
      <c r="L638" s="279"/>
      <c r="M638" s="280"/>
      <c r="N638" s="280"/>
      <c r="O638" s="280"/>
      <c r="P638" s="280"/>
      <c r="Q638" s="280"/>
      <c r="R638" s="280">
        <v>0</v>
      </c>
      <c r="S638" s="574">
        <f>IF(R638=0,0,R638+72)</f>
        <v>0</v>
      </c>
      <c r="T638" s="575">
        <f t="shared" ref="T638:T640" si="223">S638</f>
        <v>0</v>
      </c>
      <c r="U638" s="574">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2"/>
        <v>4</v>
      </c>
      <c r="D639" s="275"/>
      <c r="E639" s="332"/>
      <c r="F639" s="332"/>
      <c r="G639" s="275"/>
      <c r="H639" s="296"/>
      <c r="I639" s="302" t="s">
        <v>594</v>
      </c>
      <c r="J639" s="302"/>
      <c r="K639" s="280"/>
      <c r="L639" s="280"/>
      <c r="M639" s="280"/>
      <c r="N639" s="280"/>
      <c r="O639" s="280"/>
      <c r="P639" s="280"/>
      <c r="Q639" s="280"/>
      <c r="R639" s="297">
        <v>24</v>
      </c>
      <c r="S639" s="574">
        <f>IF(R639=0,0,R639+72)</f>
        <v>96</v>
      </c>
      <c r="T639" s="575">
        <f t="shared" si="223"/>
        <v>96</v>
      </c>
      <c r="U639" s="574">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2"/>
        <v>4</v>
      </c>
      <c r="D640" s="275"/>
      <c r="E640" s="332"/>
      <c r="F640" s="332"/>
      <c r="G640" s="275"/>
      <c r="H640" s="296"/>
      <c r="I640" s="302" t="s">
        <v>595</v>
      </c>
      <c r="J640" s="302"/>
      <c r="K640" s="280"/>
      <c r="L640" s="280"/>
      <c r="M640" s="280"/>
      <c r="N640" s="280"/>
      <c r="O640" s="280"/>
      <c r="P640" s="280"/>
      <c r="Q640" s="280"/>
      <c r="R640" s="297">
        <v>0</v>
      </c>
      <c r="S640" s="574">
        <f>IF(R640=0,0,R640+72)</f>
        <v>0</v>
      </c>
      <c r="T640" s="575">
        <f t="shared" si="223"/>
        <v>0</v>
      </c>
      <c r="U640" s="574">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t="str">
        <f>H$249</f>
        <v>Win</v>
      </c>
      <c r="I641" s="302" t="s">
        <v>580</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593</v>
      </c>
      <c r="J642" s="302"/>
      <c r="K642" s="280"/>
      <c r="L642" s="280"/>
      <c r="M642" s="280"/>
      <c r="N642" s="280"/>
      <c r="O642" s="280"/>
      <c r="P642" s="280"/>
      <c r="Q642" s="280"/>
      <c r="R642" s="280">
        <v>0</v>
      </c>
      <c r="S642" s="574">
        <f>IF(R642=0,0,R642+72)</f>
        <v>0</v>
      </c>
      <c r="T642" s="575">
        <f t="shared" ref="T642:T644" si="224">S642</f>
        <v>0</v>
      </c>
      <c r="U642" s="574">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594</v>
      </c>
      <c r="J643" s="302"/>
      <c r="K643" s="280"/>
      <c r="L643" s="280"/>
      <c r="M643" s="280"/>
      <c r="N643" s="280"/>
      <c r="O643" s="280"/>
      <c r="P643" s="280"/>
      <c r="Q643" s="280"/>
      <c r="R643" s="576">
        <f>IF(R639=0,0,R639+24)</f>
        <v>48</v>
      </c>
      <c r="S643" s="574">
        <f>IF(R643=0,0,R643+72)</f>
        <v>120</v>
      </c>
      <c r="T643" s="575">
        <f t="shared" si="224"/>
        <v>120</v>
      </c>
      <c r="U643" s="574">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c r="I644" s="302" t="s">
        <v>595</v>
      </c>
      <c r="J644" s="302"/>
      <c r="K644" s="280"/>
      <c r="L644" s="280"/>
      <c r="M644" s="280"/>
      <c r="N644" s="280"/>
      <c r="O644" s="280"/>
      <c r="P644" s="280"/>
      <c r="Q644" s="280"/>
      <c r="R644" s="576">
        <f>IF(R640=0,0,R640+24)</f>
        <v>0</v>
      </c>
      <c r="S644" s="574">
        <f>IF(R644=0,0,R644+72)</f>
        <v>0</v>
      </c>
      <c r="T644" s="575">
        <f t="shared" si="224"/>
        <v>0</v>
      </c>
      <c r="U644" s="574">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t="str">
        <f>H$250</f>
        <v>Spr</v>
      </c>
      <c r="I645" s="302" t="s">
        <v>580</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593</v>
      </c>
      <c r="J646" s="302"/>
      <c r="K646" s="280"/>
      <c r="L646" s="280"/>
      <c r="M646" s="280"/>
      <c r="N646" s="280"/>
      <c r="O646" s="280"/>
      <c r="P646" s="280"/>
      <c r="Q646" s="280"/>
      <c r="R646" s="280">
        <v>0</v>
      </c>
      <c r="S646" s="574">
        <f>IF(R646=0,0,R646+72)</f>
        <v>0</v>
      </c>
      <c r="T646" s="575">
        <f t="shared" ref="T646:T648" si="225">S646</f>
        <v>0</v>
      </c>
      <c r="U646" s="574">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594</v>
      </c>
      <c r="J647" s="302"/>
      <c r="K647" s="280"/>
      <c r="L647" s="280"/>
      <c r="M647" s="280"/>
      <c r="N647" s="280"/>
      <c r="O647" s="280"/>
      <c r="P647" s="280"/>
      <c r="Q647" s="280"/>
      <c r="R647" s="576">
        <f>IF(R643=0,0,R643+24)</f>
        <v>72</v>
      </c>
      <c r="S647" s="574">
        <f>IF(R647=0,0,R647+72)</f>
        <v>144</v>
      </c>
      <c r="T647" s="575">
        <f t="shared" si="225"/>
        <v>144</v>
      </c>
      <c r="U647" s="574">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c r="I648" s="302" t="s">
        <v>595</v>
      </c>
      <c r="J648" s="302"/>
      <c r="K648" s="280"/>
      <c r="L648" s="280"/>
      <c r="M648" s="280"/>
      <c r="N648" s="280"/>
      <c r="O648" s="280"/>
      <c r="P648" s="280"/>
      <c r="Q648" s="280"/>
      <c r="R648" s="576">
        <f>IF(R644=0,0,R644+24)</f>
        <v>0</v>
      </c>
      <c r="S648" s="574">
        <f>IF(R648=0,0,R648+72)</f>
        <v>0</v>
      </c>
      <c r="T648" s="575">
        <f t="shared" si="225"/>
        <v>0</v>
      </c>
      <c r="U648" s="574">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401</v>
      </c>
      <c r="AR649" s="262"/>
      <c r="AS649" s="250"/>
      <c r="AT649" s="250"/>
      <c r="AU649" s="250"/>
    </row>
    <row r="650" spans="1:47" outlineLevel="2" collapsed="1" x14ac:dyDescent="0.35">
      <c r="A650" s="250"/>
      <c r="B650" s="259"/>
      <c r="C650" s="252">
        <f>INT($C$229)+2</f>
        <v>3</v>
      </c>
      <c r="D650" s="275"/>
      <c r="E650" s="332"/>
      <c r="F650" s="332"/>
      <c r="G650" s="275"/>
      <c r="H650" s="345" t="s">
        <v>573</v>
      </c>
      <c r="I650" s="303" t="s">
        <v>901</v>
      </c>
      <c r="J650" s="303"/>
      <c r="K650" s="395"/>
      <c r="L650" s="393">
        <f>COUNTA($I651:$I$666)/COUNTA($H651:$H$666)</f>
        <v>5</v>
      </c>
      <c r="M650" s="280"/>
      <c r="N650" s="303"/>
      <c r="O650" s="303"/>
      <c r="P650" s="303"/>
      <c r="Q650" s="303"/>
      <c r="R650" s="303" t="s">
        <v>591</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6">INT($C$229)+3</f>
        <v>4</v>
      </c>
      <c r="D651" s="275"/>
      <c r="E651" s="332"/>
      <c r="F651" s="332"/>
      <c r="G651" s="275"/>
      <c r="H651" s="296" t="str">
        <f>H$248</f>
        <v>Aut</v>
      </c>
      <c r="I651" s="302" t="s">
        <v>580</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6"/>
        <v>4</v>
      </c>
      <c r="D652" s="275"/>
      <c r="E652" s="332"/>
      <c r="F652" s="332"/>
      <c r="G652" s="275"/>
      <c r="H652" s="296"/>
      <c r="I652" s="302" t="s">
        <v>592</v>
      </c>
      <c r="J652" s="302"/>
      <c r="K652" s="280"/>
      <c r="L652" s="280"/>
      <c r="M652" s="280"/>
      <c r="N652" s="280"/>
      <c r="O652" s="280"/>
      <c r="P652" s="280"/>
      <c r="Q652" s="280"/>
      <c r="R652" s="297">
        <v>0</v>
      </c>
      <c r="S652" s="574">
        <f>IF(R652=0,0,R652+72)</f>
        <v>0</v>
      </c>
      <c r="T652" s="575">
        <f t="shared" ref="T652:T655" si="227">S652</f>
        <v>0</v>
      </c>
      <c r="U652" s="574">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6"/>
        <v>4</v>
      </c>
      <c r="D653" s="275"/>
      <c r="E653" s="332"/>
      <c r="F653" s="332"/>
      <c r="G653" s="275"/>
      <c r="H653" s="296"/>
      <c r="I653" s="302" t="s">
        <v>561</v>
      </c>
      <c r="J653" s="302"/>
      <c r="K653" s="280"/>
      <c r="L653" s="280"/>
      <c r="M653" s="280"/>
      <c r="N653" s="280"/>
      <c r="O653" s="280"/>
      <c r="P653" s="280"/>
      <c r="Q653" s="280"/>
      <c r="R653" s="297">
        <v>22</v>
      </c>
      <c r="S653" s="574">
        <f>IF(R653=0,0,R653+72)</f>
        <v>94</v>
      </c>
      <c r="T653" s="575">
        <f t="shared" si="227"/>
        <v>94</v>
      </c>
      <c r="U653" s="574">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6"/>
        <v>4</v>
      </c>
      <c r="D654" s="275"/>
      <c r="E654" s="332"/>
      <c r="F654" s="332"/>
      <c r="G654" s="275"/>
      <c r="H654" s="296"/>
      <c r="I654" s="302" t="s">
        <v>589</v>
      </c>
      <c r="J654" s="302"/>
      <c r="K654" s="280"/>
      <c r="L654" s="280"/>
      <c r="M654" s="280"/>
      <c r="N654" s="280"/>
      <c r="O654" s="280"/>
      <c r="P654" s="280"/>
      <c r="Q654" s="280"/>
      <c r="R654" s="297">
        <v>22</v>
      </c>
      <c r="S654" s="574">
        <f>IF(R654=0,0,R654+72)</f>
        <v>94</v>
      </c>
      <c r="T654" s="575">
        <f t="shared" si="227"/>
        <v>94</v>
      </c>
      <c r="U654" s="574">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562</v>
      </c>
      <c r="J655" s="302"/>
      <c r="K655" s="280"/>
      <c r="L655" s="280"/>
      <c r="M655" s="280"/>
      <c r="N655" s="280"/>
      <c r="O655" s="280"/>
      <c r="P655" s="280"/>
      <c r="Q655" s="280"/>
      <c r="R655" s="297">
        <v>23</v>
      </c>
      <c r="S655" s="574">
        <f>IF(R655=0,0,R655+72)</f>
        <v>95</v>
      </c>
      <c r="T655" s="575">
        <f t="shared" si="227"/>
        <v>95</v>
      </c>
      <c r="U655" s="574">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t="str">
        <f>H$249</f>
        <v>Win</v>
      </c>
      <c r="I656" s="302" t="s">
        <v>580</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580">
        <f>IF(R652=0,0,R652+24)</f>
        <v>0</v>
      </c>
      <c r="S657" s="574">
        <f>IF(R657=0,0,R657+72)</f>
        <v>0</v>
      </c>
      <c r="T657" s="575">
        <f t="shared" ref="T657:T660" si="228">S657</f>
        <v>0</v>
      </c>
      <c r="U657" s="574">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561</v>
      </c>
      <c r="J658" s="302"/>
      <c r="K658" s="280"/>
      <c r="L658" s="280"/>
      <c r="M658" s="280"/>
      <c r="N658" s="280"/>
      <c r="O658" s="280"/>
      <c r="P658" s="280"/>
      <c r="Q658" s="280"/>
      <c r="R658" s="580">
        <f>IF(R653=0,0,R653+24)</f>
        <v>46</v>
      </c>
      <c r="S658" s="574">
        <f>IF(R658=0,0,R658+72)</f>
        <v>118</v>
      </c>
      <c r="T658" s="575">
        <f t="shared" si="228"/>
        <v>118</v>
      </c>
      <c r="U658" s="574">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c r="I659" s="302" t="s">
        <v>589</v>
      </c>
      <c r="J659" s="302"/>
      <c r="K659" s="280"/>
      <c r="L659" s="280"/>
      <c r="M659" s="280"/>
      <c r="N659" s="280"/>
      <c r="O659" s="280"/>
      <c r="P659" s="280"/>
      <c r="Q659" s="280"/>
      <c r="R659" s="580">
        <f>IF(R654=0,0,R654+24)</f>
        <v>46</v>
      </c>
      <c r="S659" s="574">
        <f>IF(R659=0,0,R659+72)</f>
        <v>118</v>
      </c>
      <c r="T659" s="575">
        <f t="shared" si="228"/>
        <v>118</v>
      </c>
      <c r="U659" s="574">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562</v>
      </c>
      <c r="J660" s="302"/>
      <c r="K660" s="280"/>
      <c r="L660" s="280"/>
      <c r="M660" s="280"/>
      <c r="N660" s="280"/>
      <c r="O660" s="280"/>
      <c r="P660" s="280"/>
      <c r="Q660" s="280"/>
      <c r="R660" s="580">
        <f>IF(R655=0,0,R655+24)</f>
        <v>47</v>
      </c>
      <c r="S660" s="574">
        <f>IF(R660=0,0,R660+72)</f>
        <v>119</v>
      </c>
      <c r="T660" s="575">
        <f t="shared" si="228"/>
        <v>119</v>
      </c>
      <c r="U660" s="574">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t="str">
        <f>H$250</f>
        <v>Spr</v>
      </c>
      <c r="I661" s="302" t="s">
        <v>580</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0</v>
      </c>
      <c r="S662" s="574">
        <f>IF(R662=0,0,R662+72)</f>
        <v>0</v>
      </c>
      <c r="T662" s="575">
        <f t="shared" ref="T662:T665" si="229">S662</f>
        <v>0</v>
      </c>
      <c r="U662" s="574">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561</v>
      </c>
      <c r="J663" s="302"/>
      <c r="K663" s="280"/>
      <c r="L663" s="280"/>
      <c r="M663" s="280"/>
      <c r="N663" s="280"/>
      <c r="O663" s="280"/>
      <c r="P663" s="280"/>
      <c r="Q663" s="280"/>
      <c r="R663" s="580">
        <f>IF(R658=0,0,R658+24)</f>
        <v>70</v>
      </c>
      <c r="S663" s="574">
        <f>IF(R663=0,0,R663+72)</f>
        <v>142</v>
      </c>
      <c r="T663" s="575">
        <f t="shared" si="229"/>
        <v>142</v>
      </c>
      <c r="U663" s="574">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c r="I664" s="302" t="s">
        <v>589</v>
      </c>
      <c r="J664" s="302"/>
      <c r="K664" s="280"/>
      <c r="L664" s="280"/>
      <c r="M664" s="280"/>
      <c r="N664" s="280"/>
      <c r="O664" s="280"/>
      <c r="P664" s="280"/>
      <c r="Q664" s="280"/>
      <c r="R664" s="580">
        <f>IF(R659=0,0,R659+24)</f>
        <v>70</v>
      </c>
      <c r="S664" s="574">
        <f>IF(R664=0,0,R664+72)</f>
        <v>142</v>
      </c>
      <c r="T664" s="575">
        <f t="shared" si="229"/>
        <v>142</v>
      </c>
      <c r="U664" s="574">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562</v>
      </c>
      <c r="J665" s="302"/>
      <c r="K665" s="280"/>
      <c r="L665" s="280"/>
      <c r="M665" s="280"/>
      <c r="N665" s="280"/>
      <c r="O665" s="280"/>
      <c r="P665" s="280"/>
      <c r="Q665" s="280"/>
      <c r="R665" s="580">
        <f>IF(R660=0,0,R660+24)</f>
        <v>71</v>
      </c>
      <c r="S665" s="574">
        <f>IF(R665=0,0,R665+72)</f>
        <v>143</v>
      </c>
      <c r="T665" s="575">
        <f t="shared" si="229"/>
        <v>143</v>
      </c>
      <c r="U665" s="574">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401</v>
      </c>
      <c r="AR666" s="262"/>
      <c r="AS666" s="250"/>
      <c r="AT666" s="250"/>
      <c r="AU666" s="250"/>
    </row>
    <row r="667" spans="1:47" outlineLevel="1" x14ac:dyDescent="0.35">
      <c r="A667" s="250"/>
      <c r="B667" s="259"/>
      <c r="C667" s="252">
        <f>INT($C$229)+1</f>
        <v>2</v>
      </c>
      <c r="D667" s="275"/>
      <c r="E667" s="332"/>
      <c r="F667" s="332"/>
      <c r="G667" s="275"/>
      <c r="H667" s="335" t="s">
        <v>596</v>
      </c>
      <c r="I667" s="293" t="s">
        <v>597</v>
      </c>
      <c r="J667" s="293"/>
      <c r="K667" s="265"/>
      <c r="L667" s="265"/>
      <c r="M667" s="265"/>
      <c r="N667" s="265"/>
      <c r="O667" s="265"/>
      <c r="P667" s="265"/>
      <c r="Q667" s="265"/>
      <c r="R667" s="265"/>
      <c r="S667" s="265"/>
      <c r="T667" s="265"/>
      <c r="U667" s="265"/>
      <c r="V667" s="265"/>
      <c r="W667" s="265"/>
      <c r="X667" s="265"/>
      <c r="Y667" s="265"/>
      <c r="Z667" s="324"/>
      <c r="AA667" s="324"/>
      <c r="AB667" s="324"/>
      <c r="AC667" s="324"/>
      <c r="AD667" s="324"/>
      <c r="AE667" s="324"/>
      <c r="AF667" s="324"/>
      <c r="AG667" s="324"/>
      <c r="AH667" s="324"/>
      <c r="AI667" s="324"/>
      <c r="AJ667" s="324"/>
      <c r="AK667" s="324"/>
      <c r="AL667" s="324"/>
      <c r="AM667" s="324"/>
      <c r="AN667" s="324"/>
      <c r="AO667" s="324"/>
      <c r="AP667" s="324"/>
      <c r="AQ667" s="275"/>
      <c r="AR667" s="262"/>
      <c r="AS667" s="250"/>
      <c r="AT667" s="250"/>
      <c r="AU667" s="250"/>
    </row>
    <row r="668" spans="1:47" ht="5.15" hidden="1" customHeight="1" outlineLevel="3" x14ac:dyDescent="0.35">
      <c r="A668" s="250"/>
      <c r="B668" s="259"/>
      <c r="C668" s="252">
        <f>INT($C$229)+3.005</f>
        <v>4.0049999999999999</v>
      </c>
      <c r="D668" s="275" t="s">
        <v>397</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0">INT($C$229)+2</f>
        <v>3</v>
      </c>
      <c r="D669" s="275"/>
      <c r="E669" s="332"/>
      <c r="F669" s="332"/>
      <c r="G669" s="275"/>
      <c r="H669" s="296" t="str">
        <f>"Birth: "&amp;H$248</f>
        <v>Birth: Aut</v>
      </c>
      <c r="I669" s="302" t="s">
        <v>509</v>
      </c>
      <c r="J669" s="302"/>
      <c r="K669" s="341">
        <f t="shared" ref="K669:Q669" si="231">K248</f>
        <v>43586</v>
      </c>
      <c r="L669" s="341">
        <f t="shared" si="231"/>
        <v>43586</v>
      </c>
      <c r="M669" s="341">
        <f t="shared" si="231"/>
        <v>43586</v>
      </c>
      <c r="N669" s="341">
        <f t="shared" si="231"/>
        <v>43586</v>
      </c>
      <c r="O669" s="341">
        <f t="shared" si="231"/>
        <v>43586</v>
      </c>
      <c r="P669" s="341">
        <f t="shared" si="231"/>
        <v>43586</v>
      </c>
      <c r="Q669" s="341">
        <f t="shared" si="231"/>
        <v>43586</v>
      </c>
      <c r="R669" s="397">
        <f>R257</f>
        <v>43586</v>
      </c>
      <c r="S669" s="397">
        <f>S257</f>
        <v>43586</v>
      </c>
      <c r="T669" s="397">
        <f>T257</f>
        <v>43586</v>
      </c>
      <c r="U669" s="397">
        <f>U257</f>
        <v>43586</v>
      </c>
      <c r="V669" s="280" t="s">
        <v>829</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0"/>
        <v>3</v>
      </c>
      <c r="D670" s="275"/>
      <c r="E670" s="332"/>
      <c r="F670" s="332"/>
      <c r="G670" s="275"/>
      <c r="H670" s="345"/>
      <c r="I670" s="302" t="s">
        <v>598</v>
      </c>
      <c r="J670" s="302"/>
      <c r="K670" s="398">
        <f t="shared" ref="K670:U670" si="232">K669+INDEX($R$351:$U$351,1,K$237+1)</f>
        <v>43677</v>
      </c>
      <c r="L670" s="398">
        <f t="shared" si="232"/>
        <v>43677</v>
      </c>
      <c r="M670" s="398">
        <f t="shared" si="232"/>
        <v>43677</v>
      </c>
      <c r="N670" s="398">
        <f t="shared" si="232"/>
        <v>43677</v>
      </c>
      <c r="O670" s="398">
        <f t="shared" si="232"/>
        <v>43677</v>
      </c>
      <c r="P670" s="398">
        <f t="shared" si="232"/>
        <v>43677</v>
      </c>
      <c r="Q670" s="398">
        <f t="shared" si="232"/>
        <v>43677</v>
      </c>
      <c r="R670" s="398">
        <f t="shared" si="232"/>
        <v>43677</v>
      </c>
      <c r="S670" s="398">
        <f t="shared" si="232"/>
        <v>43677</v>
      </c>
      <c r="T670" s="398">
        <f t="shared" si="232"/>
        <v>43677</v>
      </c>
      <c r="U670" s="398">
        <f t="shared" si="232"/>
        <v>43677</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0"/>
        <v>3</v>
      </c>
      <c r="D671" s="275"/>
      <c r="E671" s="332"/>
      <c r="F671" s="332"/>
      <c r="G671" s="275"/>
      <c r="H671" s="296" t="str">
        <f>"Birth: "&amp;H$249</f>
        <v>Birth: Win</v>
      </c>
      <c r="I671" s="302" t="s">
        <v>509</v>
      </c>
      <c r="J671" s="302"/>
      <c r="K671" s="344">
        <f t="shared" ref="K671:Q671" si="233">K249</f>
        <v>43641</v>
      </c>
      <c r="L671" s="344">
        <f t="shared" si="233"/>
        <v>43641</v>
      </c>
      <c r="M671" s="344">
        <f t="shared" si="233"/>
        <v>43641</v>
      </c>
      <c r="N671" s="344">
        <f t="shared" si="233"/>
        <v>43641</v>
      </c>
      <c r="O671" s="344">
        <f t="shared" si="233"/>
        <v>43641</v>
      </c>
      <c r="P671" s="344">
        <f t="shared" si="233"/>
        <v>43641</v>
      </c>
      <c r="Q671" s="344">
        <f t="shared" si="233"/>
        <v>43641</v>
      </c>
      <c r="R671" s="354">
        <f>R265</f>
        <v>43641</v>
      </c>
      <c r="S671" s="354">
        <f>S265</f>
        <v>43641</v>
      </c>
      <c r="T671" s="354">
        <f>T265</f>
        <v>43641</v>
      </c>
      <c r="U671" s="354">
        <f>U265</f>
        <v>43641</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0"/>
        <v>3</v>
      </c>
      <c r="D672" s="275"/>
      <c r="E672" s="332"/>
      <c r="F672" s="332"/>
      <c r="G672" s="275"/>
      <c r="H672" s="345"/>
      <c r="I672" s="302" t="s">
        <v>598</v>
      </c>
      <c r="J672" s="302"/>
      <c r="K672" s="399">
        <f t="shared" ref="K672:U672" si="234">K671+INDEX($R$351:$U$351,1,K$237+1)</f>
        <v>43732</v>
      </c>
      <c r="L672" s="399">
        <f t="shared" si="234"/>
        <v>43732</v>
      </c>
      <c r="M672" s="398">
        <f t="shared" si="234"/>
        <v>43732</v>
      </c>
      <c r="N672" s="398">
        <f t="shared" si="234"/>
        <v>43732</v>
      </c>
      <c r="O672" s="398">
        <f t="shared" si="234"/>
        <v>43732</v>
      </c>
      <c r="P672" s="398">
        <f t="shared" si="234"/>
        <v>43732</v>
      </c>
      <c r="Q672" s="398">
        <f t="shared" si="234"/>
        <v>43732</v>
      </c>
      <c r="R672" s="398">
        <f t="shared" si="234"/>
        <v>43732</v>
      </c>
      <c r="S672" s="398">
        <f t="shared" si="234"/>
        <v>43732</v>
      </c>
      <c r="T672" s="398">
        <f t="shared" si="234"/>
        <v>43732</v>
      </c>
      <c r="U672" s="398">
        <f t="shared" si="234"/>
        <v>43732</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296" t="str">
        <f>"Birth: "&amp;H$250</f>
        <v>Birth: Spr</v>
      </c>
      <c r="I673" s="302" t="s">
        <v>509</v>
      </c>
      <c r="J673" s="302"/>
      <c r="K673" s="344">
        <f t="shared" ref="K673:Q673" si="235">K250</f>
        <v>43684</v>
      </c>
      <c r="L673" s="344">
        <f t="shared" si="235"/>
        <v>43684</v>
      </c>
      <c r="M673" s="344">
        <f t="shared" si="235"/>
        <v>43684</v>
      </c>
      <c r="N673" s="344">
        <f t="shared" si="235"/>
        <v>43684</v>
      </c>
      <c r="O673" s="344">
        <f t="shared" si="235"/>
        <v>43684</v>
      </c>
      <c r="P673" s="344">
        <f t="shared" si="235"/>
        <v>43684</v>
      </c>
      <c r="Q673" s="344">
        <f t="shared" si="235"/>
        <v>43684</v>
      </c>
      <c r="R673" s="354">
        <f>R273</f>
        <v>43684</v>
      </c>
      <c r="S673" s="354">
        <f>S273</f>
        <v>43684</v>
      </c>
      <c r="T673" s="354">
        <f>T273</f>
        <v>43684</v>
      </c>
      <c r="U673" s="354">
        <f>U273</f>
        <v>43684</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345"/>
      <c r="I674" s="302" t="s">
        <v>598</v>
      </c>
      <c r="J674" s="302"/>
      <c r="K674" s="399">
        <f t="shared" ref="K674:U674" si="236">K673+INDEX($R$351:$U$351,1,K$237+1)</f>
        <v>43775</v>
      </c>
      <c r="L674" s="399">
        <f t="shared" si="236"/>
        <v>43775</v>
      </c>
      <c r="M674" s="398">
        <f t="shared" si="236"/>
        <v>43775</v>
      </c>
      <c r="N674" s="398">
        <f t="shared" si="236"/>
        <v>43775</v>
      </c>
      <c r="O674" s="398">
        <f t="shared" si="236"/>
        <v>43775</v>
      </c>
      <c r="P674" s="398">
        <f t="shared" si="236"/>
        <v>43775</v>
      </c>
      <c r="Q674" s="398">
        <f t="shared" si="236"/>
        <v>43775</v>
      </c>
      <c r="R674" s="398">
        <f t="shared" si="236"/>
        <v>43775</v>
      </c>
      <c r="S674" s="398">
        <f t="shared" si="236"/>
        <v>43775</v>
      </c>
      <c r="T674" s="398">
        <f t="shared" si="236"/>
        <v>43775</v>
      </c>
      <c r="U674" s="398">
        <f t="shared" si="236"/>
        <v>43775</v>
      </c>
      <c r="V674" s="280"/>
      <c r="W674" s="280"/>
      <c r="X674" s="280"/>
      <c r="Y674" s="280"/>
      <c r="Z674" s="280"/>
      <c r="AA674" s="280"/>
      <c r="AB674" s="280"/>
      <c r="AC674" s="280"/>
      <c r="AD674" s="394" t="s">
        <v>1036</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0"/>
        <v>3</v>
      </c>
      <c r="D675" s="275"/>
      <c r="E675" s="332"/>
      <c r="F675" s="332"/>
      <c r="G675" s="275"/>
      <c r="H675" s="345" t="s">
        <v>515</v>
      </c>
      <c r="I675" s="303" t="s">
        <v>599</v>
      </c>
      <c r="J675" s="392" t="s">
        <v>600</v>
      </c>
      <c r="K675" s="393">
        <f>COUNTA($H$676:$H$747)</f>
        <v>3</v>
      </c>
      <c r="L675" s="393">
        <f>COUNTA($I$676:$I$747)/K675</f>
        <v>8</v>
      </c>
      <c r="M675" s="347">
        <f>COUNTA($J$676:$J$747)/(L675*K675)</f>
        <v>3</v>
      </c>
      <c r="N675" s="400" t="s">
        <v>601</v>
      </c>
      <c r="O675" s="401"/>
      <c r="P675" s="401"/>
      <c r="Q675" s="401"/>
      <c r="R675" s="401"/>
      <c r="S675" s="401"/>
      <c r="T675" s="401"/>
      <c r="U675" s="375"/>
      <c r="V675" s="296" t="s">
        <v>602</v>
      </c>
      <c r="W675" s="280"/>
      <c r="X675" s="302" t="s">
        <v>603</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0"/>
        <v>3</v>
      </c>
      <c r="D676" s="275"/>
      <c r="E676" s="332"/>
      <c r="F676" s="332"/>
      <c r="G676" s="275"/>
      <c r="H676" s="296" t="str">
        <f>H$248</f>
        <v>Aut</v>
      </c>
      <c r="I676" s="296">
        <v>0</v>
      </c>
      <c r="J676" s="322" t="s">
        <v>497</v>
      </c>
      <c r="K676" s="402">
        <v>43784</v>
      </c>
      <c r="L676" s="402">
        <v>43784</v>
      </c>
      <c r="M676" s="402">
        <v>43784</v>
      </c>
      <c r="N676" s="280"/>
      <c r="O676" s="280"/>
      <c r="P676" s="280"/>
      <c r="Q676" s="280"/>
      <c r="R676" s="403">
        <v>43784</v>
      </c>
      <c r="S676" s="403">
        <v>43784</v>
      </c>
      <c r="T676" s="403">
        <v>43784</v>
      </c>
      <c r="U676" s="403">
        <v>43784</v>
      </c>
      <c r="V676" s="323">
        <v>0</v>
      </c>
      <c r="W676" s="280"/>
      <c r="X676" s="280" t="b">
        <f t="shared" ref="X676:AA678" si="237">R676&lt;(MAX(R$254:R$261)+MAX($I$351*R$351,$I$352*R$352,$I$353*R$353))</f>
        <v>0</v>
      </c>
      <c r="Y676" s="280" t="b">
        <f t="shared" si="237"/>
        <v>0</v>
      </c>
      <c r="Z676" s="280" t="b">
        <f t="shared" si="237"/>
        <v>0</v>
      </c>
      <c r="AA676" s="280" t="b">
        <f t="shared" si="237"/>
        <v>0</v>
      </c>
      <c r="AB676" s="280"/>
      <c r="AC676" s="724">
        <f t="shared" ref="AC676:AC707" si="238">MIN(363,INT((K676 - DATE(YEAR(K676),1,1))))+364*(YEAR(K676)-i_startyear)</f>
        <v>318</v>
      </c>
      <c r="AD676" s="724">
        <f t="shared" ref="AD676:AD707" si="239">MIN(363,INT((L676 - DATE(YEAR(L676),1,1))))+364*(YEAR(L676)-i_startyear)</f>
        <v>318</v>
      </c>
      <c r="AE676" s="724">
        <f t="shared" ref="AE676:AE707" si="240">MIN(363,INT((M676 - DATE(YEAR(M676),1,1))))+364*(YEAR(M676)-i_startyear)</f>
        <v>318</v>
      </c>
      <c r="AF676" s="724">
        <f t="shared" ref="AF676:AF707" si="241">MIN(363,INT((N676 - DATE(YEAR(N676),1,1))))+364*(YEAR(N676)-i_startyear)</f>
        <v>-43317</v>
      </c>
      <c r="AG676" s="724">
        <f t="shared" ref="AG676:AG707" si="242">MIN(363,INT((O676 - DATE(YEAR(O676),1,1))))+364*(YEAR(O676)-i_startyear)</f>
        <v>-43317</v>
      </c>
      <c r="AH676" s="724">
        <f t="shared" ref="AH676:AH707" si="243">MIN(363,INT((P676 - DATE(YEAR(P676),1,1))))+364*(YEAR(P676)-i_startyear)</f>
        <v>-43317</v>
      </c>
      <c r="AI676" s="724">
        <f t="shared" ref="AI676:AI707" si="244">MIN(363,INT((Q676 - DATE(YEAR(Q676),1,1))))+364*(YEAR(Q676)-i_startyear)</f>
        <v>-43317</v>
      </c>
      <c r="AJ676" s="724">
        <f t="shared" ref="AJ676:AJ707" si="245">MIN(363,INT((R676 - DATE(YEAR(R676),1,1))))+364*(YEAR(R676)-i_startyear)</f>
        <v>318</v>
      </c>
      <c r="AK676" s="724">
        <f t="shared" ref="AK676:AK707" si="246">MIN(363,INT((S676 - DATE(YEAR(S676),1,1))))+364*(YEAR(S676)-i_startyear)</f>
        <v>318</v>
      </c>
      <c r="AL676" s="724">
        <f t="shared" ref="AL676:AL707" si="247">MIN(363,INT((T676 - DATE(YEAR(T676),1,1))))+364*(YEAR(T676)-i_startyear)</f>
        <v>318</v>
      </c>
      <c r="AM676" s="724">
        <f t="shared" ref="AM676:AM707" si="248">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0"/>
        <v>3</v>
      </c>
      <c r="D677" s="275"/>
      <c r="E677" s="332"/>
      <c r="F677" s="332"/>
      <c r="G677" s="275"/>
      <c r="H677" s="296"/>
      <c r="I677" s="296"/>
      <c r="J677" s="322" t="s">
        <v>10</v>
      </c>
      <c r="K677" s="280"/>
      <c r="L677" s="280"/>
      <c r="M677" s="280"/>
      <c r="N677" s="403">
        <v>43784</v>
      </c>
      <c r="O677" s="403">
        <v>43784</v>
      </c>
      <c r="P677" s="403">
        <v>43784</v>
      </c>
      <c r="Q677" s="403">
        <v>43784</v>
      </c>
      <c r="R677" s="403">
        <v>43784</v>
      </c>
      <c r="S677" s="403">
        <v>43784</v>
      </c>
      <c r="T677" s="403">
        <v>43784</v>
      </c>
      <c r="U677" s="403">
        <v>43784</v>
      </c>
      <c r="V677" s="404">
        <f>1-SUM(V676,V678)</f>
        <v>0.5</v>
      </c>
      <c r="W677" s="280"/>
      <c r="X677" s="280" t="b">
        <f t="shared" si="237"/>
        <v>0</v>
      </c>
      <c r="Y677" s="280" t="b">
        <f t="shared" si="237"/>
        <v>0</v>
      </c>
      <c r="Z677" s="280" t="b">
        <f t="shared" si="237"/>
        <v>0</v>
      </c>
      <c r="AA677" s="280" t="b">
        <f t="shared" si="237"/>
        <v>0</v>
      </c>
      <c r="AB677" s="280"/>
      <c r="AC677" s="724">
        <f t="shared" si="238"/>
        <v>-43317</v>
      </c>
      <c r="AD677" s="724">
        <f t="shared" si="239"/>
        <v>-43317</v>
      </c>
      <c r="AE677" s="724">
        <f t="shared" si="240"/>
        <v>-43317</v>
      </c>
      <c r="AF677" s="724">
        <f t="shared" si="241"/>
        <v>318</v>
      </c>
      <c r="AG677" s="724">
        <f t="shared" si="242"/>
        <v>318</v>
      </c>
      <c r="AH677" s="724">
        <f t="shared" si="243"/>
        <v>318</v>
      </c>
      <c r="AI677" s="724">
        <f t="shared" si="244"/>
        <v>318</v>
      </c>
      <c r="AJ677" s="724">
        <f t="shared" si="245"/>
        <v>318</v>
      </c>
      <c r="AK677" s="724">
        <f t="shared" si="246"/>
        <v>318</v>
      </c>
      <c r="AL677" s="724">
        <f t="shared" si="247"/>
        <v>318</v>
      </c>
      <c r="AM677" s="724">
        <f t="shared" si="248"/>
        <v>318</v>
      </c>
      <c r="AN677" s="280"/>
      <c r="AO677" s="280"/>
      <c r="AP677" s="280"/>
      <c r="AQ677" s="275"/>
      <c r="AR677" s="262"/>
      <c r="AS677" s="250"/>
      <c r="AT677" s="250"/>
      <c r="AU677" s="250"/>
    </row>
    <row r="678" spans="1:47" outlineLevel="3" x14ac:dyDescent="0.35">
      <c r="A678" s="250"/>
      <c r="B678" s="259"/>
      <c r="C678" s="252">
        <f t="shared" si="230"/>
        <v>3</v>
      </c>
      <c r="D678" s="275"/>
      <c r="E678" s="332"/>
      <c r="F678" s="332"/>
      <c r="G678" s="275"/>
      <c r="H678" s="296"/>
      <c r="I678" s="296"/>
      <c r="J678" s="322" t="s">
        <v>798</v>
      </c>
      <c r="K678" s="280"/>
      <c r="L678" s="280"/>
      <c r="M678" s="280"/>
      <c r="N678" s="280"/>
      <c r="O678" s="280"/>
      <c r="P678" s="280"/>
      <c r="Q678" s="280"/>
      <c r="R678" s="403">
        <v>43784</v>
      </c>
      <c r="S678" s="403">
        <v>43784</v>
      </c>
      <c r="T678" s="403">
        <v>43784</v>
      </c>
      <c r="U678" s="403">
        <v>43784</v>
      </c>
      <c r="V678" s="323">
        <v>0.5</v>
      </c>
      <c r="W678" s="280"/>
      <c r="X678" s="280" t="b">
        <f t="shared" si="237"/>
        <v>0</v>
      </c>
      <c r="Y678" s="280" t="b">
        <f t="shared" si="237"/>
        <v>0</v>
      </c>
      <c r="Z678" s="280" t="b">
        <f t="shared" si="237"/>
        <v>0</v>
      </c>
      <c r="AA678" s="280" t="b">
        <f t="shared" si="237"/>
        <v>0</v>
      </c>
      <c r="AB678" s="280"/>
      <c r="AC678" s="724">
        <f t="shared" si="238"/>
        <v>-43317</v>
      </c>
      <c r="AD678" s="724">
        <f t="shared" si="239"/>
        <v>-43317</v>
      </c>
      <c r="AE678" s="724">
        <f t="shared" si="240"/>
        <v>-43317</v>
      </c>
      <c r="AF678" s="724">
        <f t="shared" si="241"/>
        <v>-43317</v>
      </c>
      <c r="AG678" s="724">
        <f t="shared" si="242"/>
        <v>-43317</v>
      </c>
      <c r="AH678" s="724">
        <f t="shared" si="243"/>
        <v>-43317</v>
      </c>
      <c r="AI678" s="724">
        <f t="shared" si="244"/>
        <v>-43317</v>
      </c>
      <c r="AJ678" s="724">
        <f t="shared" si="245"/>
        <v>318</v>
      </c>
      <c r="AK678" s="724">
        <f t="shared" si="246"/>
        <v>318</v>
      </c>
      <c r="AL678" s="724">
        <f t="shared" si="247"/>
        <v>318</v>
      </c>
      <c r="AM678" s="724">
        <f t="shared" si="248"/>
        <v>318</v>
      </c>
      <c r="AN678" s="280"/>
      <c r="AO678" s="280"/>
      <c r="AP678" s="280"/>
      <c r="AQ678" s="275"/>
      <c r="AR678" s="262"/>
      <c r="AS678" s="250"/>
      <c r="AT678" s="250"/>
      <c r="AU678" s="250"/>
    </row>
    <row r="679" spans="1:47" outlineLevel="3" x14ac:dyDescent="0.35">
      <c r="A679" s="250"/>
      <c r="B679" s="259"/>
      <c r="C679" s="252">
        <f>INT($C$229)+3</f>
        <v>4</v>
      </c>
      <c r="D679" s="275"/>
      <c r="E679" s="332"/>
      <c r="F679" s="332"/>
      <c r="G679" s="275"/>
      <c r="H679" s="280"/>
      <c r="I679" s="296">
        <v>1</v>
      </c>
      <c r="J679" s="296" t="s">
        <v>604</v>
      </c>
      <c r="K679" s="368">
        <f>DATE(YEAR(K676)+1,MONTH(K676),DAY(K676))</f>
        <v>44150</v>
      </c>
      <c r="L679" s="368">
        <f>DATE(YEAR(L676)+1,MONTH(L676),DAY(L676))</f>
        <v>44150</v>
      </c>
      <c r="M679" s="368">
        <f>DATE(YEAR(M676)+1,MONTH(M676),DAY(M676))</f>
        <v>44150</v>
      </c>
      <c r="N679" s="280"/>
      <c r="O679" s="280"/>
      <c r="P679" s="280"/>
      <c r="Q679" s="280"/>
      <c r="R679" s="368">
        <f t="shared" ref="R679:U699" si="249">DATE(YEAR(R676)+1,MONTH(R676),DAY(R676))</f>
        <v>44150</v>
      </c>
      <c r="S679" s="368">
        <f t="shared" si="249"/>
        <v>44150</v>
      </c>
      <c r="T679" s="368">
        <f t="shared" si="249"/>
        <v>44150</v>
      </c>
      <c r="U679" s="368">
        <f t="shared" si="249"/>
        <v>44150</v>
      </c>
      <c r="V679" s="280"/>
      <c r="W679" s="280"/>
      <c r="X679" s="280"/>
      <c r="Y679" s="280"/>
      <c r="Z679" s="280"/>
      <c r="AA679" s="280"/>
      <c r="AB679" s="280"/>
      <c r="AC679" s="724">
        <f t="shared" si="238"/>
        <v>683</v>
      </c>
      <c r="AD679" s="724">
        <f t="shared" si="239"/>
        <v>683</v>
      </c>
      <c r="AE679" s="724">
        <f t="shared" si="240"/>
        <v>683</v>
      </c>
      <c r="AF679" s="724">
        <f t="shared" si="241"/>
        <v>-43317</v>
      </c>
      <c r="AG679" s="724">
        <f t="shared" si="242"/>
        <v>-43317</v>
      </c>
      <c r="AH679" s="724">
        <f t="shared" si="243"/>
        <v>-43317</v>
      </c>
      <c r="AI679" s="724">
        <f t="shared" si="244"/>
        <v>-43317</v>
      </c>
      <c r="AJ679" s="724">
        <f t="shared" si="245"/>
        <v>683</v>
      </c>
      <c r="AK679" s="724">
        <f t="shared" si="246"/>
        <v>683</v>
      </c>
      <c r="AL679" s="724">
        <f t="shared" si="247"/>
        <v>683</v>
      </c>
      <c r="AM679" s="724">
        <f t="shared" si="248"/>
        <v>683</v>
      </c>
      <c r="AN679" s="280"/>
      <c r="AO679" s="280"/>
      <c r="AP679" s="280"/>
      <c r="AQ679" s="275"/>
      <c r="AR679" s="262"/>
      <c r="AS679" s="250"/>
      <c r="AT679" s="250"/>
      <c r="AU679" s="250"/>
    </row>
    <row r="680" spans="1:47" outlineLevel="3" x14ac:dyDescent="0.35">
      <c r="A680" s="250"/>
      <c r="B680" s="259"/>
      <c r="C680" s="252">
        <f>INT($C$229)+3</f>
        <v>4</v>
      </c>
      <c r="D680" s="275"/>
      <c r="E680" s="332"/>
      <c r="F680" s="332"/>
      <c r="G680" s="275"/>
      <c r="H680" s="280"/>
      <c r="I680" s="296"/>
      <c r="J680" s="296" t="s">
        <v>594</v>
      </c>
      <c r="K680" s="280"/>
      <c r="L680" s="280"/>
      <c r="M680" s="280"/>
      <c r="N680" s="368">
        <f>DATE(YEAR(N677)+1,MONTH(N677),DAY(N677))</f>
        <v>44150</v>
      </c>
      <c r="O680" s="368">
        <f>DATE(YEAR(O677)+1,MONTH(O677),DAY(O677))</f>
        <v>44150</v>
      </c>
      <c r="P680" s="368">
        <f>DATE(YEAR(P677)+1,MONTH(P677),DAY(P677))</f>
        <v>44150</v>
      </c>
      <c r="Q680" s="368">
        <f>DATE(YEAR(Q677)+1,MONTH(Q677),DAY(Q677))</f>
        <v>44150</v>
      </c>
      <c r="R680" s="368">
        <f t="shared" si="249"/>
        <v>44150</v>
      </c>
      <c r="S680" s="368">
        <f t="shared" si="249"/>
        <v>44150</v>
      </c>
      <c r="T680" s="368">
        <f t="shared" si="249"/>
        <v>44150</v>
      </c>
      <c r="U680" s="368">
        <f t="shared" si="249"/>
        <v>44150</v>
      </c>
      <c r="V680" s="280"/>
      <c r="W680" s="280"/>
      <c r="X680" s="280"/>
      <c r="Y680" s="280"/>
      <c r="Z680" s="280"/>
      <c r="AA680" s="280"/>
      <c r="AB680" s="280"/>
      <c r="AC680" s="724">
        <f t="shared" si="238"/>
        <v>-43317</v>
      </c>
      <c r="AD680" s="724">
        <f t="shared" si="239"/>
        <v>-43317</v>
      </c>
      <c r="AE680" s="724">
        <f t="shared" si="240"/>
        <v>-43317</v>
      </c>
      <c r="AF680" s="724">
        <f t="shared" si="241"/>
        <v>683</v>
      </c>
      <c r="AG680" s="724">
        <f t="shared" si="242"/>
        <v>683</v>
      </c>
      <c r="AH680" s="724">
        <f t="shared" si="243"/>
        <v>683</v>
      </c>
      <c r="AI680" s="724">
        <f t="shared" si="244"/>
        <v>683</v>
      </c>
      <c r="AJ680" s="724">
        <f t="shared" si="245"/>
        <v>683</v>
      </c>
      <c r="AK680" s="724">
        <f t="shared" si="246"/>
        <v>683</v>
      </c>
      <c r="AL680" s="724">
        <f t="shared" si="247"/>
        <v>683</v>
      </c>
      <c r="AM680" s="724">
        <f t="shared" si="248"/>
        <v>683</v>
      </c>
      <c r="AN680" s="280"/>
      <c r="AO680" s="280"/>
      <c r="AP680" s="280"/>
      <c r="AQ680" s="275"/>
      <c r="AR680" s="262"/>
      <c r="AS680" s="250"/>
      <c r="AT680" s="250"/>
      <c r="AU680" s="250"/>
    </row>
    <row r="681" spans="1:47" outlineLevel="3" x14ac:dyDescent="0.35">
      <c r="A681" s="250"/>
      <c r="B681" s="259"/>
      <c r="C681" s="252">
        <f>INT($C$229)+3</f>
        <v>4</v>
      </c>
      <c r="D681" s="275"/>
      <c r="E681" s="332"/>
      <c r="F681" s="332"/>
      <c r="G681" s="275"/>
      <c r="H681" s="280"/>
      <c r="I681" s="296"/>
      <c r="J681" s="296" t="s">
        <v>595</v>
      </c>
      <c r="K681" s="280"/>
      <c r="L681" s="280"/>
      <c r="M681" s="280"/>
      <c r="N681" s="280"/>
      <c r="O681" s="280"/>
      <c r="P681" s="280"/>
      <c r="Q681" s="280"/>
      <c r="R681" s="368">
        <f t="shared" si="249"/>
        <v>44150</v>
      </c>
      <c r="S681" s="368">
        <f t="shared" si="249"/>
        <v>44150</v>
      </c>
      <c r="T681" s="368">
        <f t="shared" si="249"/>
        <v>44150</v>
      </c>
      <c r="U681" s="368">
        <f t="shared" si="249"/>
        <v>44150</v>
      </c>
      <c r="V681" s="280"/>
      <c r="W681" s="280"/>
      <c r="X681" s="280"/>
      <c r="Y681" s="280"/>
      <c r="Z681" s="280"/>
      <c r="AA681" s="280"/>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683</v>
      </c>
      <c r="AK681" s="724">
        <f t="shared" si="246"/>
        <v>683</v>
      </c>
      <c r="AL681" s="724">
        <f t="shared" si="247"/>
        <v>683</v>
      </c>
      <c r="AM681" s="724">
        <f t="shared" si="248"/>
        <v>683</v>
      </c>
      <c r="AN681" s="280"/>
      <c r="AO681" s="280"/>
      <c r="AP681" s="280"/>
      <c r="AQ681" s="275"/>
      <c r="AR681" s="262"/>
      <c r="AS681" s="250"/>
      <c r="AT681" s="250"/>
      <c r="AU681" s="250"/>
    </row>
    <row r="682" spans="1:47" outlineLevel="3" x14ac:dyDescent="0.35">
      <c r="A682" s="250"/>
      <c r="B682" s="259"/>
      <c r="C682" s="252">
        <f t="shared" ref="C682:C738" si="250">INT($C$229+3)</f>
        <v>4</v>
      </c>
      <c r="D682" s="275"/>
      <c r="E682" s="332"/>
      <c r="F682" s="332"/>
      <c r="G682" s="275"/>
      <c r="H682" s="280"/>
      <c r="I682" s="296">
        <v>2</v>
      </c>
      <c r="J682" s="296" t="s">
        <v>604</v>
      </c>
      <c r="K682" s="368">
        <f>DATE(YEAR(K679)+1,MONTH(K679),DAY(K679))</f>
        <v>44515</v>
      </c>
      <c r="L682" s="368">
        <f>DATE(YEAR(L679)+1,MONTH(L679),DAY(L679))</f>
        <v>44515</v>
      </c>
      <c r="M682" s="368">
        <f>DATE(YEAR(M679)+1,MONTH(M679),DAY(M679))</f>
        <v>44515</v>
      </c>
      <c r="N682" s="280"/>
      <c r="O682" s="280"/>
      <c r="P682" s="280"/>
      <c r="Q682" s="280"/>
      <c r="R682" s="368">
        <f t="shared" si="249"/>
        <v>44515</v>
      </c>
      <c r="S682" s="368">
        <f t="shared" si="249"/>
        <v>44515</v>
      </c>
      <c r="T682" s="368">
        <f t="shared" si="249"/>
        <v>44515</v>
      </c>
      <c r="U682" s="368">
        <f t="shared" si="249"/>
        <v>44515</v>
      </c>
      <c r="V682" s="280"/>
      <c r="W682" s="280"/>
      <c r="X682" s="280"/>
      <c r="Y682" s="280"/>
      <c r="Z682" s="280"/>
      <c r="AA682" s="280"/>
      <c r="AB682" s="280"/>
      <c r="AC682" s="724">
        <f t="shared" si="238"/>
        <v>1046</v>
      </c>
      <c r="AD682" s="724">
        <f t="shared" si="239"/>
        <v>1046</v>
      </c>
      <c r="AE682" s="724">
        <f t="shared" si="240"/>
        <v>1046</v>
      </c>
      <c r="AF682" s="724">
        <f t="shared" si="241"/>
        <v>-43317</v>
      </c>
      <c r="AG682" s="724">
        <f t="shared" si="242"/>
        <v>-43317</v>
      </c>
      <c r="AH682" s="724">
        <f t="shared" si="243"/>
        <v>-43317</v>
      </c>
      <c r="AI682" s="724">
        <f t="shared" si="244"/>
        <v>-43317</v>
      </c>
      <c r="AJ682" s="724">
        <f t="shared" si="245"/>
        <v>1046</v>
      </c>
      <c r="AK682" s="724">
        <f t="shared" si="246"/>
        <v>1046</v>
      </c>
      <c r="AL682" s="724">
        <f t="shared" si="247"/>
        <v>1046</v>
      </c>
      <c r="AM682" s="724">
        <f t="shared" si="248"/>
        <v>1046</v>
      </c>
      <c r="AN682" s="280"/>
      <c r="AO682" s="280"/>
      <c r="AP682" s="280"/>
      <c r="AQ682" s="275"/>
      <c r="AR682" s="262"/>
      <c r="AS682" s="250"/>
      <c r="AT682" s="250"/>
      <c r="AU682" s="250"/>
    </row>
    <row r="683" spans="1:47" outlineLevel="3" x14ac:dyDescent="0.35">
      <c r="A683" s="250"/>
      <c r="B683" s="259"/>
      <c r="C683" s="252">
        <f t="shared" si="250"/>
        <v>4</v>
      </c>
      <c r="D683" s="275"/>
      <c r="E683" s="332"/>
      <c r="F683" s="332"/>
      <c r="G683" s="275"/>
      <c r="H683" s="280"/>
      <c r="I683" s="296"/>
      <c r="J683" s="296" t="s">
        <v>594</v>
      </c>
      <c r="K683" s="280"/>
      <c r="L683" s="280"/>
      <c r="M683" s="280"/>
      <c r="N683" s="368">
        <f>DATE(YEAR(N680)+1,MONTH(N680),DAY(N680))</f>
        <v>44515</v>
      </c>
      <c r="O683" s="368">
        <f>DATE(YEAR(O680)+1,MONTH(O680),DAY(O680))</f>
        <v>44515</v>
      </c>
      <c r="P683" s="368">
        <f>DATE(YEAR(P680)+1,MONTH(P680),DAY(P680))</f>
        <v>44515</v>
      </c>
      <c r="Q683" s="368">
        <f>DATE(YEAR(Q680)+1,MONTH(Q680),DAY(Q680))</f>
        <v>44515</v>
      </c>
      <c r="R683" s="368">
        <f t="shared" si="249"/>
        <v>44515</v>
      </c>
      <c r="S683" s="368">
        <f t="shared" si="249"/>
        <v>44515</v>
      </c>
      <c r="T683" s="368">
        <f t="shared" si="249"/>
        <v>44515</v>
      </c>
      <c r="U683" s="368">
        <f t="shared" si="249"/>
        <v>44515</v>
      </c>
      <c r="V683" s="280"/>
      <c r="W683" s="280"/>
      <c r="X683" s="280"/>
      <c r="Y683" s="280"/>
      <c r="Z683" s="280"/>
      <c r="AA683" s="280"/>
      <c r="AB683" s="280"/>
      <c r="AC683" s="724">
        <f t="shared" si="238"/>
        <v>-43317</v>
      </c>
      <c r="AD683" s="724">
        <f t="shared" si="239"/>
        <v>-43317</v>
      </c>
      <c r="AE683" s="724">
        <f t="shared" si="240"/>
        <v>-43317</v>
      </c>
      <c r="AF683" s="724">
        <f t="shared" si="241"/>
        <v>1046</v>
      </c>
      <c r="AG683" s="724">
        <f t="shared" si="242"/>
        <v>1046</v>
      </c>
      <c r="AH683" s="724">
        <f t="shared" si="243"/>
        <v>1046</v>
      </c>
      <c r="AI683" s="724">
        <f t="shared" si="244"/>
        <v>1046</v>
      </c>
      <c r="AJ683" s="724">
        <f t="shared" si="245"/>
        <v>1046</v>
      </c>
      <c r="AK683" s="724">
        <f t="shared" si="246"/>
        <v>1046</v>
      </c>
      <c r="AL683" s="724">
        <f t="shared" si="247"/>
        <v>1046</v>
      </c>
      <c r="AM683" s="724">
        <f t="shared" si="248"/>
        <v>1046</v>
      </c>
      <c r="AN683" s="280"/>
      <c r="AO683" s="280"/>
      <c r="AP683" s="280"/>
      <c r="AQ683" s="275"/>
      <c r="AR683" s="262"/>
      <c r="AS683" s="250"/>
      <c r="AT683" s="250"/>
      <c r="AU683" s="250"/>
    </row>
    <row r="684" spans="1:47" outlineLevel="3" x14ac:dyDescent="0.35">
      <c r="A684" s="250"/>
      <c r="B684" s="259"/>
      <c r="C684" s="252">
        <f t="shared" si="250"/>
        <v>4</v>
      </c>
      <c r="D684" s="275"/>
      <c r="E684" s="332"/>
      <c r="F684" s="332"/>
      <c r="G684" s="275"/>
      <c r="H684" s="280"/>
      <c r="I684" s="296"/>
      <c r="J684" s="296" t="s">
        <v>595</v>
      </c>
      <c r="K684" s="280"/>
      <c r="L684" s="280"/>
      <c r="M684" s="280"/>
      <c r="N684" s="280"/>
      <c r="O684" s="280"/>
      <c r="P684" s="280"/>
      <c r="Q684" s="280"/>
      <c r="R684" s="368">
        <f t="shared" si="249"/>
        <v>44515</v>
      </c>
      <c r="S684" s="368">
        <f t="shared" si="249"/>
        <v>44515</v>
      </c>
      <c r="T684" s="368">
        <f t="shared" si="249"/>
        <v>44515</v>
      </c>
      <c r="U684" s="368">
        <f t="shared" si="249"/>
        <v>44515</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1046</v>
      </c>
      <c r="AK684" s="724">
        <f t="shared" si="246"/>
        <v>1046</v>
      </c>
      <c r="AL684" s="724">
        <f t="shared" si="247"/>
        <v>1046</v>
      </c>
      <c r="AM684" s="724">
        <f t="shared" si="248"/>
        <v>1046</v>
      </c>
      <c r="AN684" s="280"/>
      <c r="AO684" s="280"/>
      <c r="AP684" s="280"/>
      <c r="AQ684" s="275"/>
      <c r="AR684" s="262"/>
      <c r="AS684" s="250"/>
      <c r="AT684" s="250"/>
      <c r="AU684" s="250"/>
    </row>
    <row r="685" spans="1:47" outlineLevel="3" x14ac:dyDescent="0.35">
      <c r="A685" s="250"/>
      <c r="B685" s="259"/>
      <c r="C685" s="252">
        <f t="shared" si="250"/>
        <v>4</v>
      </c>
      <c r="D685" s="275"/>
      <c r="E685" s="332"/>
      <c r="F685" s="332"/>
      <c r="G685" s="275"/>
      <c r="H685" s="280"/>
      <c r="I685" s="296">
        <v>3</v>
      </c>
      <c r="J685" s="296" t="s">
        <v>604</v>
      </c>
      <c r="K685" s="368">
        <f>DATE(YEAR(K682)+1,MONTH(K682),DAY(K682))</f>
        <v>44880</v>
      </c>
      <c r="L685" s="368">
        <f>DATE(YEAR(L682)+1,MONTH(L682),DAY(L682))</f>
        <v>44880</v>
      </c>
      <c r="M685" s="368">
        <f>DATE(YEAR(M682)+1,MONTH(M682),DAY(M682))</f>
        <v>44880</v>
      </c>
      <c r="N685" s="280"/>
      <c r="O685" s="280"/>
      <c r="P685" s="280"/>
      <c r="Q685" s="280"/>
      <c r="R685" s="368">
        <f t="shared" si="249"/>
        <v>44880</v>
      </c>
      <c r="S685" s="368">
        <f t="shared" si="249"/>
        <v>44880</v>
      </c>
      <c r="T685" s="368">
        <f t="shared" si="249"/>
        <v>44880</v>
      </c>
      <c r="U685" s="368">
        <f t="shared" si="249"/>
        <v>44880</v>
      </c>
      <c r="V685" s="280"/>
      <c r="W685" s="280"/>
      <c r="X685" s="280"/>
      <c r="Y685" s="280"/>
      <c r="Z685" s="280"/>
      <c r="AA685" s="280"/>
      <c r="AB685" s="280"/>
      <c r="AC685" s="724">
        <f t="shared" si="238"/>
        <v>1410</v>
      </c>
      <c r="AD685" s="724">
        <f t="shared" si="239"/>
        <v>1410</v>
      </c>
      <c r="AE685" s="724">
        <f t="shared" si="240"/>
        <v>1410</v>
      </c>
      <c r="AF685" s="724">
        <f t="shared" si="241"/>
        <v>-43317</v>
      </c>
      <c r="AG685" s="724">
        <f t="shared" si="242"/>
        <v>-43317</v>
      </c>
      <c r="AH685" s="724">
        <f t="shared" si="243"/>
        <v>-43317</v>
      </c>
      <c r="AI685" s="724">
        <f t="shared" si="244"/>
        <v>-43317</v>
      </c>
      <c r="AJ685" s="724">
        <f t="shared" si="245"/>
        <v>1410</v>
      </c>
      <c r="AK685" s="724">
        <f t="shared" si="246"/>
        <v>1410</v>
      </c>
      <c r="AL685" s="724">
        <f t="shared" si="247"/>
        <v>1410</v>
      </c>
      <c r="AM685" s="724">
        <f t="shared" si="248"/>
        <v>1410</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594</v>
      </c>
      <c r="K686" s="280"/>
      <c r="L686" s="280"/>
      <c r="M686" s="280"/>
      <c r="N686" s="368">
        <f>DATE(YEAR(N683)+1,MONTH(N683),DAY(N683))</f>
        <v>44880</v>
      </c>
      <c r="O686" s="368">
        <f>DATE(YEAR(O683)+1,MONTH(O683),DAY(O683))</f>
        <v>44880</v>
      </c>
      <c r="P686" s="368">
        <f>DATE(YEAR(P683)+1,MONTH(P683),DAY(P683))</f>
        <v>44880</v>
      </c>
      <c r="Q686" s="368">
        <f>DATE(YEAR(Q683)+1,MONTH(Q683),DAY(Q683))</f>
        <v>44880</v>
      </c>
      <c r="R686" s="368">
        <f t="shared" si="249"/>
        <v>44880</v>
      </c>
      <c r="S686" s="368">
        <f t="shared" si="249"/>
        <v>44880</v>
      </c>
      <c r="T686" s="368">
        <f t="shared" si="249"/>
        <v>44880</v>
      </c>
      <c r="U686" s="368">
        <f t="shared" si="249"/>
        <v>44880</v>
      </c>
      <c r="V686" s="280"/>
      <c r="W686" s="280"/>
      <c r="X686" s="280"/>
      <c r="Y686" s="280"/>
      <c r="Z686" s="280"/>
      <c r="AA686" s="280"/>
      <c r="AB686" s="280"/>
      <c r="AC686" s="724">
        <f t="shared" si="238"/>
        <v>-43317</v>
      </c>
      <c r="AD686" s="724">
        <f t="shared" si="239"/>
        <v>-43317</v>
      </c>
      <c r="AE686" s="724">
        <f t="shared" si="240"/>
        <v>-43317</v>
      </c>
      <c r="AF686" s="724">
        <f t="shared" si="241"/>
        <v>1410</v>
      </c>
      <c r="AG686" s="724">
        <f t="shared" si="242"/>
        <v>1410</v>
      </c>
      <c r="AH686" s="724">
        <f t="shared" si="243"/>
        <v>1410</v>
      </c>
      <c r="AI686" s="724">
        <f t="shared" si="244"/>
        <v>1410</v>
      </c>
      <c r="AJ686" s="724">
        <f t="shared" si="245"/>
        <v>1410</v>
      </c>
      <c r="AK686" s="724">
        <f t="shared" si="246"/>
        <v>1410</v>
      </c>
      <c r="AL686" s="724">
        <f t="shared" si="247"/>
        <v>1410</v>
      </c>
      <c r="AM686" s="724">
        <f t="shared" si="248"/>
        <v>1410</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595</v>
      </c>
      <c r="K687" s="280"/>
      <c r="L687" s="280"/>
      <c r="M687" s="280"/>
      <c r="N687" s="280"/>
      <c r="O687" s="280"/>
      <c r="P687" s="280"/>
      <c r="Q687" s="280"/>
      <c r="R687" s="368">
        <f t="shared" si="249"/>
        <v>44880</v>
      </c>
      <c r="S687" s="368">
        <f t="shared" si="249"/>
        <v>44880</v>
      </c>
      <c r="T687" s="368">
        <f t="shared" si="249"/>
        <v>44880</v>
      </c>
      <c r="U687" s="368">
        <f t="shared" si="249"/>
        <v>44880</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1410</v>
      </c>
      <c r="AK687" s="724">
        <f t="shared" si="246"/>
        <v>1410</v>
      </c>
      <c r="AL687" s="724">
        <f t="shared" si="247"/>
        <v>1410</v>
      </c>
      <c r="AM687" s="724">
        <f t="shared" si="248"/>
        <v>1410</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4</v>
      </c>
      <c r="J688" s="296" t="s">
        <v>604</v>
      </c>
      <c r="K688" s="368">
        <f>DATE(YEAR(K685)+1,MONTH(K685),DAY(K685))</f>
        <v>45245</v>
      </c>
      <c r="L688" s="368">
        <f>DATE(YEAR(L685)+1,MONTH(L685),DAY(L685))</f>
        <v>45245</v>
      </c>
      <c r="M688" s="368">
        <f>DATE(YEAR(M685)+1,MONTH(M685),DAY(M685))</f>
        <v>45245</v>
      </c>
      <c r="N688" s="280"/>
      <c r="O688" s="280"/>
      <c r="P688" s="280"/>
      <c r="Q688" s="280"/>
      <c r="R688" s="368">
        <f t="shared" si="249"/>
        <v>45245</v>
      </c>
      <c r="S688" s="368">
        <f t="shared" si="249"/>
        <v>45245</v>
      </c>
      <c r="T688" s="368">
        <f t="shared" si="249"/>
        <v>45245</v>
      </c>
      <c r="U688" s="368">
        <f t="shared" si="249"/>
        <v>45245</v>
      </c>
      <c r="V688" s="280"/>
      <c r="W688" s="280"/>
      <c r="X688" s="280"/>
      <c r="Y688" s="280"/>
      <c r="Z688" s="280"/>
      <c r="AA688" s="280"/>
      <c r="AB688" s="280"/>
      <c r="AC688" s="724">
        <f t="shared" si="238"/>
        <v>1774</v>
      </c>
      <c r="AD688" s="724">
        <f t="shared" si="239"/>
        <v>1774</v>
      </c>
      <c r="AE688" s="724">
        <f t="shared" si="240"/>
        <v>1774</v>
      </c>
      <c r="AF688" s="724">
        <f t="shared" si="241"/>
        <v>-43317</v>
      </c>
      <c r="AG688" s="724">
        <f t="shared" si="242"/>
        <v>-43317</v>
      </c>
      <c r="AH688" s="724">
        <f t="shared" si="243"/>
        <v>-43317</v>
      </c>
      <c r="AI688" s="724">
        <f t="shared" si="244"/>
        <v>-43317</v>
      </c>
      <c r="AJ688" s="724">
        <f t="shared" si="245"/>
        <v>1774</v>
      </c>
      <c r="AK688" s="724">
        <f t="shared" si="246"/>
        <v>1774</v>
      </c>
      <c r="AL688" s="724">
        <f t="shared" si="247"/>
        <v>1774</v>
      </c>
      <c r="AM688" s="724">
        <f t="shared" si="248"/>
        <v>1774</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594</v>
      </c>
      <c r="K689" s="280"/>
      <c r="L689" s="280"/>
      <c r="M689" s="280"/>
      <c r="N689" s="368">
        <f>DATE(YEAR(N686)+1,MONTH(N686),DAY(N686))</f>
        <v>45245</v>
      </c>
      <c r="O689" s="368">
        <f>DATE(YEAR(O686)+1,MONTH(O686),DAY(O686))</f>
        <v>45245</v>
      </c>
      <c r="P689" s="368">
        <f>DATE(YEAR(P686)+1,MONTH(P686),DAY(P686))</f>
        <v>45245</v>
      </c>
      <c r="Q689" s="368">
        <f>DATE(YEAR(Q686)+1,MONTH(Q686),DAY(Q686))</f>
        <v>45245</v>
      </c>
      <c r="R689" s="368">
        <f t="shared" si="249"/>
        <v>45245</v>
      </c>
      <c r="S689" s="368">
        <f t="shared" si="249"/>
        <v>45245</v>
      </c>
      <c r="T689" s="368">
        <f t="shared" si="249"/>
        <v>45245</v>
      </c>
      <c r="U689" s="368">
        <f t="shared" si="249"/>
        <v>45245</v>
      </c>
      <c r="V689" s="280"/>
      <c r="W689" s="280"/>
      <c r="X689" s="280"/>
      <c r="Y689" s="280"/>
      <c r="Z689" s="280"/>
      <c r="AA689" s="280"/>
      <c r="AB689" s="280"/>
      <c r="AC689" s="724">
        <f t="shared" si="238"/>
        <v>-43317</v>
      </c>
      <c r="AD689" s="724">
        <f t="shared" si="239"/>
        <v>-43317</v>
      </c>
      <c r="AE689" s="724">
        <f t="shared" si="240"/>
        <v>-43317</v>
      </c>
      <c r="AF689" s="724">
        <f t="shared" si="241"/>
        <v>1774</v>
      </c>
      <c r="AG689" s="724">
        <f t="shared" si="242"/>
        <v>1774</v>
      </c>
      <c r="AH689" s="724">
        <f t="shared" si="243"/>
        <v>1774</v>
      </c>
      <c r="AI689" s="724">
        <f t="shared" si="244"/>
        <v>1774</v>
      </c>
      <c r="AJ689" s="724">
        <f t="shared" si="245"/>
        <v>1774</v>
      </c>
      <c r="AK689" s="724">
        <f t="shared" si="246"/>
        <v>1774</v>
      </c>
      <c r="AL689" s="724">
        <f t="shared" si="247"/>
        <v>1774</v>
      </c>
      <c r="AM689" s="724">
        <f t="shared" si="248"/>
        <v>1774</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595</v>
      </c>
      <c r="K690" s="280"/>
      <c r="L690" s="280"/>
      <c r="M690" s="280"/>
      <c r="N690" s="280"/>
      <c r="O690" s="280"/>
      <c r="P690" s="280"/>
      <c r="Q690" s="280"/>
      <c r="R690" s="368">
        <f t="shared" si="249"/>
        <v>45245</v>
      </c>
      <c r="S690" s="368">
        <f t="shared" si="249"/>
        <v>45245</v>
      </c>
      <c r="T690" s="368">
        <f t="shared" si="249"/>
        <v>45245</v>
      </c>
      <c r="U690" s="368">
        <f t="shared" si="249"/>
        <v>45245</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1774</v>
      </c>
      <c r="AK690" s="724">
        <f t="shared" si="246"/>
        <v>1774</v>
      </c>
      <c r="AL690" s="724">
        <f t="shared" si="247"/>
        <v>1774</v>
      </c>
      <c r="AM690" s="724">
        <f t="shared" si="248"/>
        <v>1774</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5</v>
      </c>
      <c r="J691" s="296" t="s">
        <v>604</v>
      </c>
      <c r="K691" s="368">
        <f>DATE(YEAR(K688)+1,MONTH(K688),DAY(K688))</f>
        <v>45611</v>
      </c>
      <c r="L691" s="368">
        <f>DATE(YEAR(L688)+1,MONTH(L688),DAY(L688))</f>
        <v>45611</v>
      </c>
      <c r="M691" s="368">
        <f>DATE(YEAR(M688)+1,MONTH(M688),DAY(M688))</f>
        <v>45611</v>
      </c>
      <c r="N691" s="280"/>
      <c r="O691" s="280"/>
      <c r="P691" s="280"/>
      <c r="Q691" s="280"/>
      <c r="R691" s="368">
        <f t="shared" si="249"/>
        <v>45611</v>
      </c>
      <c r="S691" s="368">
        <f t="shared" si="249"/>
        <v>45611</v>
      </c>
      <c r="T691" s="368">
        <f t="shared" si="249"/>
        <v>45611</v>
      </c>
      <c r="U691" s="368">
        <f t="shared" si="249"/>
        <v>45611</v>
      </c>
      <c r="V691" s="280"/>
      <c r="W691" s="280"/>
      <c r="X691" s="280"/>
      <c r="Y691" s="280"/>
      <c r="Z691" s="280"/>
      <c r="AA691" s="280"/>
      <c r="AB691" s="280"/>
      <c r="AC691" s="724">
        <f t="shared" si="238"/>
        <v>2139</v>
      </c>
      <c r="AD691" s="724">
        <f t="shared" si="239"/>
        <v>2139</v>
      </c>
      <c r="AE691" s="724">
        <f t="shared" si="240"/>
        <v>2139</v>
      </c>
      <c r="AF691" s="724">
        <f t="shared" si="241"/>
        <v>-43317</v>
      </c>
      <c r="AG691" s="724">
        <f t="shared" si="242"/>
        <v>-43317</v>
      </c>
      <c r="AH691" s="724">
        <f t="shared" si="243"/>
        <v>-43317</v>
      </c>
      <c r="AI691" s="724">
        <f t="shared" si="244"/>
        <v>-43317</v>
      </c>
      <c r="AJ691" s="724">
        <f t="shared" si="245"/>
        <v>2139</v>
      </c>
      <c r="AK691" s="724">
        <f t="shared" si="246"/>
        <v>2139</v>
      </c>
      <c r="AL691" s="724">
        <f t="shared" si="247"/>
        <v>2139</v>
      </c>
      <c r="AM691" s="724">
        <f t="shared" si="248"/>
        <v>2139</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594</v>
      </c>
      <c r="K692" s="280"/>
      <c r="L692" s="280"/>
      <c r="M692" s="280"/>
      <c r="N692" s="368">
        <f>DATE(YEAR(N689)+1,MONTH(N689),DAY(N689))</f>
        <v>45611</v>
      </c>
      <c r="O692" s="368">
        <f>DATE(YEAR(O689)+1,MONTH(O689),DAY(O689))</f>
        <v>45611</v>
      </c>
      <c r="P692" s="368">
        <f>DATE(YEAR(P689)+1,MONTH(P689),DAY(P689))</f>
        <v>45611</v>
      </c>
      <c r="Q692" s="368">
        <f>DATE(YEAR(Q689)+1,MONTH(Q689),DAY(Q689))</f>
        <v>45611</v>
      </c>
      <c r="R692" s="368">
        <f t="shared" si="249"/>
        <v>45611</v>
      </c>
      <c r="S692" s="368">
        <f t="shared" si="249"/>
        <v>45611</v>
      </c>
      <c r="T692" s="368">
        <f t="shared" si="249"/>
        <v>45611</v>
      </c>
      <c r="U692" s="368">
        <f t="shared" si="249"/>
        <v>45611</v>
      </c>
      <c r="V692" s="280"/>
      <c r="W692" s="280"/>
      <c r="X692" s="280"/>
      <c r="Y692" s="280"/>
      <c r="Z692" s="280"/>
      <c r="AA692" s="280"/>
      <c r="AB692" s="280"/>
      <c r="AC692" s="724">
        <f t="shared" si="238"/>
        <v>-43317</v>
      </c>
      <c r="AD692" s="724">
        <f t="shared" si="239"/>
        <v>-43317</v>
      </c>
      <c r="AE692" s="724">
        <f t="shared" si="240"/>
        <v>-43317</v>
      </c>
      <c r="AF692" s="724">
        <f t="shared" si="241"/>
        <v>2139</v>
      </c>
      <c r="AG692" s="724">
        <f t="shared" si="242"/>
        <v>2139</v>
      </c>
      <c r="AH692" s="724">
        <f t="shared" si="243"/>
        <v>2139</v>
      </c>
      <c r="AI692" s="724">
        <f t="shared" si="244"/>
        <v>2139</v>
      </c>
      <c r="AJ692" s="724">
        <f t="shared" si="245"/>
        <v>2139</v>
      </c>
      <c r="AK692" s="724">
        <f t="shared" si="246"/>
        <v>2139</v>
      </c>
      <c r="AL692" s="724">
        <f t="shared" si="247"/>
        <v>2139</v>
      </c>
      <c r="AM692" s="724">
        <f t="shared" si="248"/>
        <v>2139</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595</v>
      </c>
      <c r="K693" s="280"/>
      <c r="L693" s="280"/>
      <c r="M693" s="280"/>
      <c r="N693" s="280"/>
      <c r="O693" s="280"/>
      <c r="P693" s="280"/>
      <c r="Q693" s="280"/>
      <c r="R693" s="368">
        <f t="shared" si="249"/>
        <v>45611</v>
      </c>
      <c r="S693" s="368">
        <f t="shared" si="249"/>
        <v>45611</v>
      </c>
      <c r="T693" s="368">
        <f t="shared" si="249"/>
        <v>45611</v>
      </c>
      <c r="U693" s="368">
        <f t="shared" si="249"/>
        <v>45611</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2139</v>
      </c>
      <c r="AK693" s="724">
        <f t="shared" si="246"/>
        <v>2139</v>
      </c>
      <c r="AL693" s="724">
        <f t="shared" si="247"/>
        <v>2139</v>
      </c>
      <c r="AM693" s="724">
        <f t="shared" si="248"/>
        <v>2139</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6</v>
      </c>
      <c r="J694" s="296" t="s">
        <v>604</v>
      </c>
      <c r="K694" s="368">
        <f>DATE(YEAR(K691)+1,MONTH(K691),DAY(K691))</f>
        <v>45976</v>
      </c>
      <c r="L694" s="368">
        <f>DATE(YEAR(L691)+1,MONTH(L691),DAY(L691))</f>
        <v>45976</v>
      </c>
      <c r="M694" s="368">
        <f>DATE(YEAR(M691)+1,MONTH(M691),DAY(M691))</f>
        <v>45976</v>
      </c>
      <c r="N694" s="280"/>
      <c r="O694" s="280"/>
      <c r="P694" s="280"/>
      <c r="Q694" s="280"/>
      <c r="R694" s="368">
        <f t="shared" si="249"/>
        <v>45976</v>
      </c>
      <c r="S694" s="368">
        <f t="shared" si="249"/>
        <v>45976</v>
      </c>
      <c r="T694" s="368">
        <f t="shared" si="249"/>
        <v>45976</v>
      </c>
      <c r="U694" s="368">
        <f t="shared" si="249"/>
        <v>45976</v>
      </c>
      <c r="V694" s="280"/>
      <c r="W694" s="280"/>
      <c r="X694" s="280"/>
      <c r="Y694" s="280"/>
      <c r="Z694" s="280"/>
      <c r="AA694" s="280"/>
      <c r="AB694" s="280"/>
      <c r="AC694" s="724">
        <f t="shared" si="238"/>
        <v>2502</v>
      </c>
      <c r="AD694" s="724">
        <f t="shared" si="239"/>
        <v>2502</v>
      </c>
      <c r="AE694" s="724">
        <f t="shared" si="240"/>
        <v>2502</v>
      </c>
      <c r="AF694" s="724">
        <f t="shared" si="241"/>
        <v>-43317</v>
      </c>
      <c r="AG694" s="724">
        <f t="shared" si="242"/>
        <v>-43317</v>
      </c>
      <c r="AH694" s="724">
        <f t="shared" si="243"/>
        <v>-43317</v>
      </c>
      <c r="AI694" s="724">
        <f t="shared" si="244"/>
        <v>-43317</v>
      </c>
      <c r="AJ694" s="724">
        <f t="shared" si="245"/>
        <v>2502</v>
      </c>
      <c r="AK694" s="724">
        <f t="shared" si="246"/>
        <v>2502</v>
      </c>
      <c r="AL694" s="724">
        <f t="shared" si="247"/>
        <v>2502</v>
      </c>
      <c r="AM694" s="724">
        <f t="shared" si="248"/>
        <v>2502</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594</v>
      </c>
      <c r="K695" s="280"/>
      <c r="L695" s="280"/>
      <c r="M695" s="280"/>
      <c r="N695" s="368">
        <f>DATE(YEAR(N692)+1,MONTH(N692),DAY(N692))</f>
        <v>45976</v>
      </c>
      <c r="O695" s="368">
        <f>DATE(YEAR(O692)+1,MONTH(O692),DAY(O692))</f>
        <v>45976</v>
      </c>
      <c r="P695" s="368">
        <f>DATE(YEAR(P692)+1,MONTH(P692),DAY(P692))</f>
        <v>45976</v>
      </c>
      <c r="Q695" s="368">
        <f>DATE(YEAR(Q692)+1,MONTH(Q692),DAY(Q692))</f>
        <v>45976</v>
      </c>
      <c r="R695" s="368">
        <f t="shared" si="249"/>
        <v>45976</v>
      </c>
      <c r="S695" s="368">
        <f t="shared" si="249"/>
        <v>45976</v>
      </c>
      <c r="T695" s="368">
        <f t="shared" si="249"/>
        <v>45976</v>
      </c>
      <c r="U695" s="368">
        <f t="shared" si="249"/>
        <v>45976</v>
      </c>
      <c r="V695" s="280"/>
      <c r="W695" s="280"/>
      <c r="X695" s="280"/>
      <c r="Y695" s="280"/>
      <c r="Z695" s="280"/>
      <c r="AA695" s="280"/>
      <c r="AB695" s="280"/>
      <c r="AC695" s="724">
        <f t="shared" si="238"/>
        <v>-43317</v>
      </c>
      <c r="AD695" s="724">
        <f t="shared" si="239"/>
        <v>-43317</v>
      </c>
      <c r="AE695" s="724">
        <f t="shared" si="240"/>
        <v>-43317</v>
      </c>
      <c r="AF695" s="724">
        <f t="shared" si="241"/>
        <v>2502</v>
      </c>
      <c r="AG695" s="724">
        <f t="shared" si="242"/>
        <v>2502</v>
      </c>
      <c r="AH695" s="724">
        <f t="shared" si="243"/>
        <v>2502</v>
      </c>
      <c r="AI695" s="724">
        <f t="shared" si="244"/>
        <v>2502</v>
      </c>
      <c r="AJ695" s="724">
        <f t="shared" si="245"/>
        <v>2502</v>
      </c>
      <c r="AK695" s="724">
        <f t="shared" si="246"/>
        <v>2502</v>
      </c>
      <c r="AL695" s="724">
        <f t="shared" si="247"/>
        <v>2502</v>
      </c>
      <c r="AM695" s="724">
        <f t="shared" si="248"/>
        <v>2502</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595</v>
      </c>
      <c r="K696" s="280"/>
      <c r="L696" s="280"/>
      <c r="M696" s="280"/>
      <c r="N696" s="280"/>
      <c r="O696" s="280"/>
      <c r="P696" s="280"/>
      <c r="Q696" s="280"/>
      <c r="R696" s="368">
        <f t="shared" si="249"/>
        <v>45976</v>
      </c>
      <c r="S696" s="368">
        <f t="shared" si="249"/>
        <v>45976</v>
      </c>
      <c r="T696" s="368">
        <f t="shared" si="249"/>
        <v>45976</v>
      </c>
      <c r="U696" s="368">
        <f t="shared" si="249"/>
        <v>45976</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2502</v>
      </c>
      <c r="AK696" s="724">
        <f t="shared" si="246"/>
        <v>2502</v>
      </c>
      <c r="AL696" s="724">
        <f t="shared" si="247"/>
        <v>2502</v>
      </c>
      <c r="AM696" s="724">
        <f t="shared" si="248"/>
        <v>2502</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7</v>
      </c>
      <c r="J697" s="296" t="s">
        <v>604</v>
      </c>
      <c r="K697" s="368">
        <f>DATE(YEAR(K694)+1,MONTH(K694),DAY(K694))</f>
        <v>46341</v>
      </c>
      <c r="L697" s="368">
        <f>DATE(YEAR(L694)+1,MONTH(L694),DAY(L694))</f>
        <v>46341</v>
      </c>
      <c r="M697" s="368">
        <f>DATE(YEAR(M694)+1,MONTH(M694),DAY(M694))</f>
        <v>46341</v>
      </c>
      <c r="N697" s="280"/>
      <c r="O697" s="280"/>
      <c r="P697" s="280"/>
      <c r="Q697" s="280"/>
      <c r="R697" s="368">
        <f t="shared" si="249"/>
        <v>46341</v>
      </c>
      <c r="S697" s="368">
        <f t="shared" si="249"/>
        <v>46341</v>
      </c>
      <c r="T697" s="368">
        <f t="shared" si="249"/>
        <v>46341</v>
      </c>
      <c r="U697" s="368">
        <f t="shared" si="249"/>
        <v>46341</v>
      </c>
      <c r="V697" s="280"/>
      <c r="W697" s="280"/>
      <c r="X697" s="280"/>
      <c r="Y697" s="280"/>
      <c r="Z697" s="280"/>
      <c r="AA697" s="280"/>
      <c r="AB697" s="280"/>
      <c r="AC697" s="724">
        <f t="shared" si="238"/>
        <v>2866</v>
      </c>
      <c r="AD697" s="724">
        <f t="shared" si="239"/>
        <v>2866</v>
      </c>
      <c r="AE697" s="724">
        <f t="shared" si="240"/>
        <v>2866</v>
      </c>
      <c r="AF697" s="724">
        <f t="shared" si="241"/>
        <v>-43317</v>
      </c>
      <c r="AG697" s="724">
        <f t="shared" si="242"/>
        <v>-43317</v>
      </c>
      <c r="AH697" s="724">
        <f t="shared" si="243"/>
        <v>-43317</v>
      </c>
      <c r="AI697" s="724">
        <f t="shared" si="244"/>
        <v>-43317</v>
      </c>
      <c r="AJ697" s="724">
        <f t="shared" si="245"/>
        <v>2866</v>
      </c>
      <c r="AK697" s="724">
        <f t="shared" si="246"/>
        <v>2866</v>
      </c>
      <c r="AL697" s="724">
        <f t="shared" si="247"/>
        <v>2866</v>
      </c>
      <c r="AM697" s="724">
        <f t="shared" si="248"/>
        <v>2866</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594</v>
      </c>
      <c r="K698" s="280"/>
      <c r="L698" s="280"/>
      <c r="M698" s="280"/>
      <c r="N698" s="368">
        <f>DATE(YEAR(N695)+1,MONTH(N695),DAY(N695))</f>
        <v>46341</v>
      </c>
      <c r="O698" s="368">
        <f>DATE(YEAR(O695)+1,MONTH(O695),DAY(O695))</f>
        <v>46341</v>
      </c>
      <c r="P698" s="368">
        <f>DATE(YEAR(P695)+1,MONTH(P695),DAY(P695))</f>
        <v>46341</v>
      </c>
      <c r="Q698" s="368">
        <f>DATE(YEAR(Q695)+1,MONTH(Q695),DAY(Q695))</f>
        <v>46341</v>
      </c>
      <c r="R698" s="368">
        <f t="shared" si="249"/>
        <v>46341</v>
      </c>
      <c r="S698" s="368">
        <f t="shared" si="249"/>
        <v>46341</v>
      </c>
      <c r="T698" s="368">
        <f t="shared" si="249"/>
        <v>46341</v>
      </c>
      <c r="U698" s="368">
        <f t="shared" si="249"/>
        <v>46341</v>
      </c>
      <c r="V698" s="280"/>
      <c r="W698" s="280"/>
      <c r="X698" s="280"/>
      <c r="Y698" s="280"/>
      <c r="Z698" s="280"/>
      <c r="AA698" s="280"/>
      <c r="AB698" s="280"/>
      <c r="AC698" s="724">
        <f t="shared" si="238"/>
        <v>-43317</v>
      </c>
      <c r="AD698" s="724">
        <f t="shared" si="239"/>
        <v>-43317</v>
      </c>
      <c r="AE698" s="724">
        <f t="shared" si="240"/>
        <v>-43317</v>
      </c>
      <c r="AF698" s="724">
        <f t="shared" si="241"/>
        <v>2866</v>
      </c>
      <c r="AG698" s="724">
        <f t="shared" si="242"/>
        <v>2866</v>
      </c>
      <c r="AH698" s="724">
        <f t="shared" si="243"/>
        <v>2866</v>
      </c>
      <c r="AI698" s="724">
        <f t="shared" si="244"/>
        <v>2866</v>
      </c>
      <c r="AJ698" s="724">
        <f t="shared" si="245"/>
        <v>2866</v>
      </c>
      <c r="AK698" s="724">
        <f t="shared" si="246"/>
        <v>2866</v>
      </c>
      <c r="AL698" s="724">
        <f t="shared" si="247"/>
        <v>2866</v>
      </c>
      <c r="AM698" s="724">
        <f t="shared" si="248"/>
        <v>2866</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595</v>
      </c>
      <c r="K699" s="280"/>
      <c r="L699" s="280"/>
      <c r="M699" s="280"/>
      <c r="N699" s="280"/>
      <c r="O699" s="280"/>
      <c r="P699" s="280"/>
      <c r="Q699" s="280"/>
      <c r="R699" s="368">
        <f t="shared" si="249"/>
        <v>46341</v>
      </c>
      <c r="S699" s="368">
        <f t="shared" si="249"/>
        <v>46341</v>
      </c>
      <c r="T699" s="368">
        <f t="shared" si="249"/>
        <v>46341</v>
      </c>
      <c r="U699" s="368">
        <f t="shared" si="249"/>
        <v>46341</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2866</v>
      </c>
      <c r="AK699" s="724">
        <f t="shared" si="246"/>
        <v>2866</v>
      </c>
      <c r="AL699" s="724">
        <f t="shared" si="247"/>
        <v>2866</v>
      </c>
      <c r="AM699" s="724">
        <f t="shared" si="248"/>
        <v>2866</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96" t="str">
        <f>H$249</f>
        <v>Win</v>
      </c>
      <c r="I700" s="296">
        <v>0</v>
      </c>
      <c r="J700" s="296" t="s">
        <v>604</v>
      </c>
      <c r="K700" s="403">
        <v>43814</v>
      </c>
      <c r="L700" s="403">
        <v>43814</v>
      </c>
      <c r="M700" s="403">
        <v>43814</v>
      </c>
      <c r="N700" s="280"/>
      <c r="O700" s="280"/>
      <c r="P700" s="280"/>
      <c r="Q700" s="280"/>
      <c r="R700" s="403">
        <v>43814</v>
      </c>
      <c r="S700" s="403">
        <v>43814</v>
      </c>
      <c r="T700" s="403">
        <v>43814</v>
      </c>
      <c r="U700" s="403">
        <v>43814</v>
      </c>
      <c r="V700" s="280"/>
      <c r="W700" s="280"/>
      <c r="X700" s="280" t="b">
        <f t="shared" ref="X700:AA702" si="251">R700&lt;(MAX(R$270:R$277)+MAX($I$351*R$351,$I$352*R$352,$I$353*R$353))</f>
        <v>0</v>
      </c>
      <c r="Y700" s="280" t="b">
        <f t="shared" si="251"/>
        <v>0</v>
      </c>
      <c r="Z700" s="280" t="b">
        <f t="shared" si="251"/>
        <v>0</v>
      </c>
      <c r="AA700" s="280" t="b">
        <f t="shared" si="251"/>
        <v>0</v>
      </c>
      <c r="AB700" s="280"/>
      <c r="AC700" s="724">
        <f t="shared" si="238"/>
        <v>348</v>
      </c>
      <c r="AD700" s="724">
        <f t="shared" si="239"/>
        <v>348</v>
      </c>
      <c r="AE700" s="724">
        <f t="shared" si="240"/>
        <v>348</v>
      </c>
      <c r="AF700" s="724">
        <f t="shared" si="241"/>
        <v>-43317</v>
      </c>
      <c r="AG700" s="724">
        <f t="shared" si="242"/>
        <v>-43317</v>
      </c>
      <c r="AH700" s="724">
        <f t="shared" si="243"/>
        <v>-43317</v>
      </c>
      <c r="AI700" s="724">
        <f t="shared" si="244"/>
        <v>-43317</v>
      </c>
      <c r="AJ700" s="724">
        <f t="shared" si="245"/>
        <v>348</v>
      </c>
      <c r="AK700" s="724">
        <f t="shared" si="246"/>
        <v>348</v>
      </c>
      <c r="AL700" s="724">
        <f t="shared" si="247"/>
        <v>348</v>
      </c>
      <c r="AM700" s="724">
        <f t="shared" si="248"/>
        <v>348</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96"/>
      <c r="I701" s="296"/>
      <c r="J701" s="296" t="s">
        <v>594</v>
      </c>
      <c r="K701" s="280"/>
      <c r="L701" s="280"/>
      <c r="M701" s="280"/>
      <c r="N701" s="403">
        <v>43814</v>
      </c>
      <c r="O701" s="403">
        <v>43814</v>
      </c>
      <c r="P701" s="403">
        <v>43814</v>
      </c>
      <c r="Q701" s="403">
        <v>43814</v>
      </c>
      <c r="R701" s="403">
        <v>43814</v>
      </c>
      <c r="S701" s="403">
        <v>43814</v>
      </c>
      <c r="T701" s="403">
        <v>43814</v>
      </c>
      <c r="U701" s="403">
        <v>43814</v>
      </c>
      <c r="V701" s="280"/>
      <c r="W701" s="280"/>
      <c r="X701" s="280" t="b">
        <f t="shared" si="251"/>
        <v>0</v>
      </c>
      <c r="Y701" s="280" t="b">
        <f t="shared" si="251"/>
        <v>0</v>
      </c>
      <c r="Z701" s="280" t="b">
        <f t="shared" si="251"/>
        <v>0</v>
      </c>
      <c r="AA701" s="280" t="b">
        <f t="shared" si="251"/>
        <v>0</v>
      </c>
      <c r="AB701" s="280"/>
      <c r="AC701" s="724">
        <f t="shared" si="238"/>
        <v>-43317</v>
      </c>
      <c r="AD701" s="724">
        <f t="shared" si="239"/>
        <v>-43317</v>
      </c>
      <c r="AE701" s="724">
        <f t="shared" si="240"/>
        <v>-43317</v>
      </c>
      <c r="AF701" s="724">
        <f t="shared" si="241"/>
        <v>348</v>
      </c>
      <c r="AG701" s="724">
        <f t="shared" si="242"/>
        <v>348</v>
      </c>
      <c r="AH701" s="724">
        <f t="shared" si="243"/>
        <v>348</v>
      </c>
      <c r="AI701" s="724">
        <f t="shared" si="244"/>
        <v>348</v>
      </c>
      <c r="AJ701" s="724">
        <f t="shared" si="245"/>
        <v>348</v>
      </c>
      <c r="AK701" s="724">
        <f t="shared" si="246"/>
        <v>348</v>
      </c>
      <c r="AL701" s="724">
        <f t="shared" si="247"/>
        <v>348</v>
      </c>
      <c r="AM701" s="724">
        <f t="shared" si="248"/>
        <v>348</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96"/>
      <c r="I702" s="296"/>
      <c r="J702" s="296" t="s">
        <v>595</v>
      </c>
      <c r="K702" s="280"/>
      <c r="L702" s="280"/>
      <c r="M702" s="280"/>
      <c r="N702" s="280"/>
      <c r="O702" s="280"/>
      <c r="P702" s="280"/>
      <c r="Q702" s="280"/>
      <c r="R702" s="403">
        <v>43814</v>
      </c>
      <c r="S702" s="403">
        <v>43814</v>
      </c>
      <c r="T702" s="403">
        <v>43814</v>
      </c>
      <c r="U702" s="403">
        <v>43814</v>
      </c>
      <c r="V702" s="280"/>
      <c r="W702" s="280"/>
      <c r="X702" s="280" t="b">
        <f t="shared" si="251"/>
        <v>0</v>
      </c>
      <c r="Y702" s="280" t="b">
        <f t="shared" si="251"/>
        <v>0</v>
      </c>
      <c r="Z702" s="280" t="b">
        <f t="shared" si="251"/>
        <v>0</v>
      </c>
      <c r="AA702" s="280" t="b">
        <f t="shared" si="251"/>
        <v>0</v>
      </c>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348</v>
      </c>
      <c r="AK702" s="724">
        <f t="shared" si="246"/>
        <v>348</v>
      </c>
      <c r="AL702" s="724">
        <f t="shared" si="247"/>
        <v>348</v>
      </c>
      <c r="AM702" s="724">
        <f t="shared" si="248"/>
        <v>348</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80"/>
      <c r="I703" s="296">
        <v>1</v>
      </c>
      <c r="J703" s="296" t="s">
        <v>604</v>
      </c>
      <c r="K703" s="368">
        <f>DATE(YEAR(K700)+1,MONTH(K700),DAY(K700))</f>
        <v>44180</v>
      </c>
      <c r="L703" s="368">
        <f>DATE(YEAR(L700)+1,MONTH(L700),DAY(L700))</f>
        <v>44180</v>
      </c>
      <c r="M703" s="368">
        <f>DATE(YEAR(M700)+1,MONTH(M700),DAY(M700))</f>
        <v>44180</v>
      </c>
      <c r="N703" s="280"/>
      <c r="O703" s="280"/>
      <c r="P703" s="280"/>
      <c r="Q703" s="280"/>
      <c r="R703" s="368">
        <f t="shared" ref="R703:U703" si="252">DATE(YEAR(R700)+1,MONTH(R700),DAY(R700))</f>
        <v>44180</v>
      </c>
      <c r="S703" s="368">
        <f t="shared" si="252"/>
        <v>44180</v>
      </c>
      <c r="T703" s="368">
        <f t="shared" si="252"/>
        <v>44180</v>
      </c>
      <c r="U703" s="368">
        <f t="shared" si="252"/>
        <v>44180</v>
      </c>
      <c r="V703" s="280"/>
      <c r="W703" s="280"/>
      <c r="X703" s="280"/>
      <c r="Y703" s="280"/>
      <c r="Z703" s="280"/>
      <c r="AA703" s="280"/>
      <c r="AB703" s="280"/>
      <c r="AC703" s="724">
        <f t="shared" si="238"/>
        <v>713</v>
      </c>
      <c r="AD703" s="724">
        <f t="shared" si="239"/>
        <v>713</v>
      </c>
      <c r="AE703" s="724">
        <f t="shared" si="240"/>
        <v>713</v>
      </c>
      <c r="AF703" s="724">
        <f t="shared" si="241"/>
        <v>-43317</v>
      </c>
      <c r="AG703" s="724">
        <f t="shared" si="242"/>
        <v>-43317</v>
      </c>
      <c r="AH703" s="724">
        <f t="shared" si="243"/>
        <v>-43317</v>
      </c>
      <c r="AI703" s="724">
        <f t="shared" si="244"/>
        <v>-43317</v>
      </c>
      <c r="AJ703" s="724">
        <f t="shared" si="245"/>
        <v>713</v>
      </c>
      <c r="AK703" s="724">
        <f t="shared" si="246"/>
        <v>713</v>
      </c>
      <c r="AL703" s="724">
        <f t="shared" si="247"/>
        <v>713</v>
      </c>
      <c r="AM703" s="724">
        <f t="shared" si="248"/>
        <v>713</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80"/>
      <c r="I704" s="296"/>
      <c r="J704" s="296" t="s">
        <v>594</v>
      </c>
      <c r="K704" s="280"/>
      <c r="L704" s="280"/>
      <c r="M704" s="280"/>
      <c r="N704" s="368">
        <f>DATE(YEAR(N701)+1,MONTH(N701),DAY(N701))</f>
        <v>44180</v>
      </c>
      <c r="O704" s="368">
        <f>DATE(YEAR(O701)+1,MONTH(O701),DAY(O701))</f>
        <v>44180</v>
      </c>
      <c r="P704" s="368">
        <f>DATE(YEAR(P701)+1,MONTH(P701),DAY(P701))</f>
        <v>44180</v>
      </c>
      <c r="Q704" s="368">
        <f>DATE(YEAR(Q701)+1,MONTH(Q701),DAY(Q701))</f>
        <v>44180</v>
      </c>
      <c r="R704" s="368">
        <f t="shared" ref="R704:U704" si="253">DATE(YEAR(R701)+1,MONTH(R701),DAY(R701))</f>
        <v>44180</v>
      </c>
      <c r="S704" s="368">
        <f t="shared" si="253"/>
        <v>44180</v>
      </c>
      <c r="T704" s="368">
        <f t="shared" si="253"/>
        <v>44180</v>
      </c>
      <c r="U704" s="368">
        <f t="shared" si="253"/>
        <v>44180</v>
      </c>
      <c r="V704" s="280"/>
      <c r="W704" s="280"/>
      <c r="X704" s="280"/>
      <c r="Y704" s="280"/>
      <c r="Z704" s="280"/>
      <c r="AA704" s="280"/>
      <c r="AB704" s="280"/>
      <c r="AC704" s="724">
        <f t="shared" si="238"/>
        <v>-43317</v>
      </c>
      <c r="AD704" s="724">
        <f t="shared" si="239"/>
        <v>-43317</v>
      </c>
      <c r="AE704" s="724">
        <f t="shared" si="240"/>
        <v>-43317</v>
      </c>
      <c r="AF704" s="724">
        <f t="shared" si="241"/>
        <v>713</v>
      </c>
      <c r="AG704" s="724">
        <f t="shared" si="242"/>
        <v>713</v>
      </c>
      <c r="AH704" s="724">
        <f t="shared" si="243"/>
        <v>713</v>
      </c>
      <c r="AI704" s="724">
        <f t="shared" si="244"/>
        <v>713</v>
      </c>
      <c r="AJ704" s="724">
        <f t="shared" si="245"/>
        <v>713</v>
      </c>
      <c r="AK704" s="724">
        <f t="shared" si="246"/>
        <v>713</v>
      </c>
      <c r="AL704" s="724">
        <f t="shared" si="247"/>
        <v>713</v>
      </c>
      <c r="AM704" s="724">
        <f t="shared" si="248"/>
        <v>713</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80"/>
      <c r="I705" s="296"/>
      <c r="J705" s="296" t="s">
        <v>595</v>
      </c>
      <c r="K705" s="280"/>
      <c r="L705" s="280"/>
      <c r="M705" s="280"/>
      <c r="N705" s="280"/>
      <c r="O705" s="280"/>
      <c r="P705" s="280"/>
      <c r="Q705" s="280"/>
      <c r="R705" s="368">
        <f t="shared" ref="R705:U705" si="254">DATE(YEAR(R702)+1,MONTH(R702),DAY(R702))</f>
        <v>44180</v>
      </c>
      <c r="S705" s="368">
        <f t="shared" si="254"/>
        <v>44180</v>
      </c>
      <c r="T705" s="368">
        <f t="shared" si="254"/>
        <v>44180</v>
      </c>
      <c r="U705" s="368">
        <f t="shared" si="254"/>
        <v>44180</v>
      </c>
      <c r="V705" s="280"/>
      <c r="W705" s="280"/>
      <c r="X705" s="280"/>
      <c r="Y705" s="280"/>
      <c r="Z705" s="280"/>
      <c r="AA705" s="280"/>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713</v>
      </c>
      <c r="AK705" s="724">
        <f t="shared" si="246"/>
        <v>713</v>
      </c>
      <c r="AL705" s="724">
        <f t="shared" si="247"/>
        <v>713</v>
      </c>
      <c r="AM705" s="724">
        <f t="shared" si="248"/>
        <v>713</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2</v>
      </c>
      <c r="J706" s="296" t="s">
        <v>604</v>
      </c>
      <c r="K706" s="368">
        <f>DATE(YEAR(K703)+1,MONTH(K703),DAY(K703))</f>
        <v>44545</v>
      </c>
      <c r="L706" s="368">
        <f>DATE(YEAR(L703)+1,MONTH(L703),DAY(L703))</f>
        <v>44545</v>
      </c>
      <c r="M706" s="368">
        <f>DATE(YEAR(M703)+1,MONTH(M703),DAY(M703))</f>
        <v>44545</v>
      </c>
      <c r="N706" s="280"/>
      <c r="O706" s="280"/>
      <c r="P706" s="280"/>
      <c r="Q706" s="280"/>
      <c r="R706" s="368">
        <f t="shared" ref="R706:U706" si="255">DATE(YEAR(R703)+1,MONTH(R703),DAY(R703))</f>
        <v>44545</v>
      </c>
      <c r="S706" s="368">
        <f t="shared" si="255"/>
        <v>44545</v>
      </c>
      <c r="T706" s="368">
        <f t="shared" si="255"/>
        <v>44545</v>
      </c>
      <c r="U706" s="368">
        <f t="shared" si="255"/>
        <v>44545</v>
      </c>
      <c r="V706" s="280"/>
      <c r="W706" s="280"/>
      <c r="X706" s="280"/>
      <c r="Y706" s="280"/>
      <c r="Z706" s="280"/>
      <c r="AA706" s="280"/>
      <c r="AB706" s="280"/>
      <c r="AC706" s="724">
        <f t="shared" si="238"/>
        <v>1076</v>
      </c>
      <c r="AD706" s="724">
        <f t="shared" si="239"/>
        <v>1076</v>
      </c>
      <c r="AE706" s="724">
        <f t="shared" si="240"/>
        <v>1076</v>
      </c>
      <c r="AF706" s="724">
        <f t="shared" si="241"/>
        <v>-43317</v>
      </c>
      <c r="AG706" s="724">
        <f t="shared" si="242"/>
        <v>-43317</v>
      </c>
      <c r="AH706" s="724">
        <f t="shared" si="243"/>
        <v>-43317</v>
      </c>
      <c r="AI706" s="724">
        <f t="shared" si="244"/>
        <v>-43317</v>
      </c>
      <c r="AJ706" s="724">
        <f t="shared" si="245"/>
        <v>1076</v>
      </c>
      <c r="AK706" s="724">
        <f t="shared" si="246"/>
        <v>1076</v>
      </c>
      <c r="AL706" s="724">
        <f t="shared" si="247"/>
        <v>1076</v>
      </c>
      <c r="AM706" s="724">
        <f t="shared" si="248"/>
        <v>1076</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594</v>
      </c>
      <c r="K707" s="280"/>
      <c r="L707" s="280"/>
      <c r="M707" s="280"/>
      <c r="N707" s="368">
        <f>DATE(YEAR(N704)+1,MONTH(N704),DAY(N704))</f>
        <v>44545</v>
      </c>
      <c r="O707" s="368">
        <f>DATE(YEAR(O704)+1,MONTH(O704),DAY(O704))</f>
        <v>44545</v>
      </c>
      <c r="P707" s="368">
        <f>DATE(YEAR(P704)+1,MONTH(P704),DAY(P704))</f>
        <v>44545</v>
      </c>
      <c r="Q707" s="368">
        <f>DATE(YEAR(Q704)+1,MONTH(Q704),DAY(Q704))</f>
        <v>44545</v>
      </c>
      <c r="R707" s="368">
        <f t="shared" ref="R707:U707" si="256">DATE(YEAR(R704)+1,MONTH(R704),DAY(R704))</f>
        <v>44545</v>
      </c>
      <c r="S707" s="368">
        <f t="shared" si="256"/>
        <v>44545</v>
      </c>
      <c r="T707" s="368">
        <f t="shared" si="256"/>
        <v>44545</v>
      </c>
      <c r="U707" s="368">
        <f t="shared" si="256"/>
        <v>44545</v>
      </c>
      <c r="V707" s="280"/>
      <c r="W707" s="280"/>
      <c r="X707" s="280"/>
      <c r="Y707" s="280"/>
      <c r="Z707" s="280"/>
      <c r="AA707" s="280"/>
      <c r="AB707" s="280"/>
      <c r="AC707" s="724">
        <f t="shared" si="238"/>
        <v>-43317</v>
      </c>
      <c r="AD707" s="724">
        <f t="shared" si="239"/>
        <v>-43317</v>
      </c>
      <c r="AE707" s="724">
        <f t="shared" si="240"/>
        <v>-43317</v>
      </c>
      <c r="AF707" s="724">
        <f t="shared" si="241"/>
        <v>1076</v>
      </c>
      <c r="AG707" s="724">
        <f t="shared" si="242"/>
        <v>1076</v>
      </c>
      <c r="AH707" s="724">
        <f t="shared" si="243"/>
        <v>1076</v>
      </c>
      <c r="AI707" s="724">
        <f t="shared" si="244"/>
        <v>1076</v>
      </c>
      <c r="AJ707" s="724">
        <f t="shared" si="245"/>
        <v>1076</v>
      </c>
      <c r="AK707" s="724">
        <f t="shared" si="246"/>
        <v>1076</v>
      </c>
      <c r="AL707" s="724">
        <f t="shared" si="247"/>
        <v>1076</v>
      </c>
      <c r="AM707" s="724">
        <f t="shared" si="248"/>
        <v>1076</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595</v>
      </c>
      <c r="K708" s="280"/>
      <c r="L708" s="280"/>
      <c r="M708" s="280"/>
      <c r="N708" s="280"/>
      <c r="O708" s="280"/>
      <c r="P708" s="280"/>
      <c r="Q708" s="280"/>
      <c r="R708" s="368">
        <f t="shared" ref="R708:U708" si="257">DATE(YEAR(R705)+1,MONTH(R705),DAY(R705))</f>
        <v>44545</v>
      </c>
      <c r="S708" s="368">
        <f t="shared" si="257"/>
        <v>44545</v>
      </c>
      <c r="T708" s="368">
        <f t="shared" si="257"/>
        <v>44545</v>
      </c>
      <c r="U708" s="368">
        <f t="shared" si="257"/>
        <v>44545</v>
      </c>
      <c r="V708" s="280"/>
      <c r="W708" s="280"/>
      <c r="X708" s="280"/>
      <c r="Y708" s="280"/>
      <c r="Z708" s="280"/>
      <c r="AA708" s="280"/>
      <c r="AB708" s="280"/>
      <c r="AC708" s="724">
        <f t="shared" ref="AC708:AC739" si="258">MIN(363,INT((K708 - DATE(YEAR(K708),1,1))))+364*(YEAR(K708)-i_startyear)</f>
        <v>-43317</v>
      </c>
      <c r="AD708" s="724">
        <f t="shared" ref="AD708:AD739" si="259">MIN(363,INT((L708 - DATE(YEAR(L708),1,1))))+364*(YEAR(L708)-i_startyear)</f>
        <v>-43317</v>
      </c>
      <c r="AE708" s="724">
        <f t="shared" ref="AE708:AE739" si="260">MIN(363,INT((M708 - DATE(YEAR(M708),1,1))))+364*(YEAR(M708)-i_startyear)</f>
        <v>-43317</v>
      </c>
      <c r="AF708" s="724">
        <f t="shared" ref="AF708:AF739" si="261">MIN(363,INT((N708 - DATE(YEAR(N708),1,1))))+364*(YEAR(N708)-i_startyear)</f>
        <v>-43317</v>
      </c>
      <c r="AG708" s="724">
        <f t="shared" ref="AG708:AG739" si="262">MIN(363,INT((O708 - DATE(YEAR(O708),1,1))))+364*(YEAR(O708)-i_startyear)</f>
        <v>-43317</v>
      </c>
      <c r="AH708" s="724">
        <f t="shared" ref="AH708:AH739" si="263">MIN(363,INT((P708 - DATE(YEAR(P708),1,1))))+364*(YEAR(P708)-i_startyear)</f>
        <v>-43317</v>
      </c>
      <c r="AI708" s="724">
        <f t="shared" ref="AI708:AI739" si="264">MIN(363,INT((Q708 - DATE(YEAR(Q708),1,1))))+364*(YEAR(Q708)-i_startyear)</f>
        <v>-43317</v>
      </c>
      <c r="AJ708" s="724">
        <f t="shared" ref="AJ708:AJ739" si="265">MIN(363,INT((R708 - DATE(YEAR(R708),1,1))))+364*(YEAR(R708)-i_startyear)</f>
        <v>1076</v>
      </c>
      <c r="AK708" s="724">
        <f t="shared" ref="AK708:AK739" si="266">MIN(363,INT((S708 - DATE(YEAR(S708),1,1))))+364*(YEAR(S708)-i_startyear)</f>
        <v>1076</v>
      </c>
      <c r="AL708" s="724">
        <f t="shared" ref="AL708:AL739" si="267">MIN(363,INT((T708 - DATE(YEAR(T708),1,1))))+364*(YEAR(T708)-i_startyear)</f>
        <v>1076</v>
      </c>
      <c r="AM708" s="724">
        <f t="shared" ref="AM708:AM739" si="268">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3</v>
      </c>
      <c r="J709" s="296" t="s">
        <v>604</v>
      </c>
      <c r="K709" s="368">
        <f>DATE(YEAR(K706)+1,MONTH(K706),DAY(K706))</f>
        <v>44910</v>
      </c>
      <c r="L709" s="368">
        <f>DATE(YEAR(L706)+1,MONTH(L706),DAY(L706))</f>
        <v>44910</v>
      </c>
      <c r="M709" s="368">
        <f>DATE(YEAR(M706)+1,MONTH(M706),DAY(M706))</f>
        <v>44910</v>
      </c>
      <c r="N709" s="280"/>
      <c r="O709" s="280"/>
      <c r="P709" s="280"/>
      <c r="Q709" s="280"/>
      <c r="R709" s="368">
        <f t="shared" ref="R709:U709" si="269">DATE(YEAR(R706)+1,MONTH(R706),DAY(R706))</f>
        <v>44910</v>
      </c>
      <c r="S709" s="368">
        <f t="shared" si="269"/>
        <v>44910</v>
      </c>
      <c r="T709" s="368">
        <f t="shared" si="269"/>
        <v>44910</v>
      </c>
      <c r="U709" s="368">
        <f t="shared" si="269"/>
        <v>44910</v>
      </c>
      <c r="V709" s="280"/>
      <c r="W709" s="280"/>
      <c r="X709" s="280"/>
      <c r="Y709" s="280"/>
      <c r="Z709" s="280"/>
      <c r="AA709" s="280"/>
      <c r="AB709" s="280"/>
      <c r="AC709" s="724">
        <f t="shared" si="258"/>
        <v>1440</v>
      </c>
      <c r="AD709" s="724">
        <f t="shared" si="259"/>
        <v>1440</v>
      </c>
      <c r="AE709" s="724">
        <f t="shared" si="260"/>
        <v>1440</v>
      </c>
      <c r="AF709" s="724">
        <f t="shared" si="261"/>
        <v>-43317</v>
      </c>
      <c r="AG709" s="724">
        <f t="shared" si="262"/>
        <v>-43317</v>
      </c>
      <c r="AH709" s="724">
        <f t="shared" si="263"/>
        <v>-43317</v>
      </c>
      <c r="AI709" s="724">
        <f t="shared" si="264"/>
        <v>-43317</v>
      </c>
      <c r="AJ709" s="724">
        <f t="shared" si="265"/>
        <v>1440</v>
      </c>
      <c r="AK709" s="724">
        <f t="shared" si="266"/>
        <v>1440</v>
      </c>
      <c r="AL709" s="724">
        <f t="shared" si="267"/>
        <v>1440</v>
      </c>
      <c r="AM709" s="724">
        <f t="shared" si="268"/>
        <v>1440</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594</v>
      </c>
      <c r="K710" s="280"/>
      <c r="L710" s="280"/>
      <c r="M710" s="280"/>
      <c r="N710" s="368">
        <f>DATE(YEAR(N707)+1,MONTH(N707),DAY(N707))</f>
        <v>44910</v>
      </c>
      <c r="O710" s="368">
        <f>DATE(YEAR(O707)+1,MONTH(O707),DAY(O707))</f>
        <v>44910</v>
      </c>
      <c r="P710" s="368">
        <f>DATE(YEAR(P707)+1,MONTH(P707),DAY(P707))</f>
        <v>44910</v>
      </c>
      <c r="Q710" s="368">
        <f>DATE(YEAR(Q707)+1,MONTH(Q707),DAY(Q707))</f>
        <v>44910</v>
      </c>
      <c r="R710" s="368">
        <f t="shared" ref="R710:U710" si="270">DATE(YEAR(R707)+1,MONTH(R707),DAY(R707))</f>
        <v>44910</v>
      </c>
      <c r="S710" s="368">
        <f t="shared" si="270"/>
        <v>44910</v>
      </c>
      <c r="T710" s="368">
        <f t="shared" si="270"/>
        <v>44910</v>
      </c>
      <c r="U710" s="368">
        <f t="shared" si="270"/>
        <v>44910</v>
      </c>
      <c r="V710" s="280"/>
      <c r="W710" s="280"/>
      <c r="X710" s="280"/>
      <c r="Y710" s="280"/>
      <c r="Z710" s="280"/>
      <c r="AA710" s="280"/>
      <c r="AB710" s="280"/>
      <c r="AC710" s="724">
        <f t="shared" si="258"/>
        <v>-43317</v>
      </c>
      <c r="AD710" s="724">
        <f t="shared" si="259"/>
        <v>-43317</v>
      </c>
      <c r="AE710" s="724">
        <f t="shared" si="260"/>
        <v>-43317</v>
      </c>
      <c r="AF710" s="724">
        <f t="shared" si="261"/>
        <v>1440</v>
      </c>
      <c r="AG710" s="724">
        <f t="shared" si="262"/>
        <v>1440</v>
      </c>
      <c r="AH710" s="724">
        <f t="shared" si="263"/>
        <v>1440</v>
      </c>
      <c r="AI710" s="724">
        <f t="shared" si="264"/>
        <v>1440</v>
      </c>
      <c r="AJ710" s="724">
        <f t="shared" si="265"/>
        <v>1440</v>
      </c>
      <c r="AK710" s="724">
        <f t="shared" si="266"/>
        <v>1440</v>
      </c>
      <c r="AL710" s="724">
        <f t="shared" si="267"/>
        <v>1440</v>
      </c>
      <c r="AM710" s="724">
        <f t="shared" si="268"/>
        <v>1440</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595</v>
      </c>
      <c r="K711" s="280"/>
      <c r="L711" s="280"/>
      <c r="M711" s="280"/>
      <c r="N711" s="280"/>
      <c r="O711" s="280"/>
      <c r="P711" s="280"/>
      <c r="Q711" s="280"/>
      <c r="R711" s="368">
        <f t="shared" ref="R711:U711" si="271">DATE(YEAR(R708)+1,MONTH(R708),DAY(R708))</f>
        <v>44910</v>
      </c>
      <c r="S711" s="368">
        <f t="shared" si="271"/>
        <v>44910</v>
      </c>
      <c r="T711" s="368">
        <f t="shared" si="271"/>
        <v>44910</v>
      </c>
      <c r="U711" s="368">
        <f t="shared" si="271"/>
        <v>44910</v>
      </c>
      <c r="V711" s="280"/>
      <c r="W711" s="280"/>
      <c r="X711" s="280"/>
      <c r="Y711" s="280"/>
      <c r="Z711" s="280"/>
      <c r="AA711" s="280"/>
      <c r="AB711" s="280"/>
      <c r="AC711" s="724">
        <f t="shared" si="258"/>
        <v>-43317</v>
      </c>
      <c r="AD711" s="724">
        <f t="shared" si="259"/>
        <v>-43317</v>
      </c>
      <c r="AE711" s="724">
        <f t="shared" si="260"/>
        <v>-43317</v>
      </c>
      <c r="AF711" s="724">
        <f t="shared" si="261"/>
        <v>-43317</v>
      </c>
      <c r="AG711" s="724">
        <f t="shared" si="262"/>
        <v>-43317</v>
      </c>
      <c r="AH711" s="724">
        <f t="shared" si="263"/>
        <v>-43317</v>
      </c>
      <c r="AI711" s="724">
        <f t="shared" si="264"/>
        <v>-43317</v>
      </c>
      <c r="AJ711" s="724">
        <f t="shared" si="265"/>
        <v>1440</v>
      </c>
      <c r="AK711" s="724">
        <f t="shared" si="266"/>
        <v>1440</v>
      </c>
      <c r="AL711" s="724">
        <f t="shared" si="267"/>
        <v>1440</v>
      </c>
      <c r="AM711" s="724">
        <f t="shared" si="268"/>
        <v>1440</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4</v>
      </c>
      <c r="J712" s="296" t="s">
        <v>604</v>
      </c>
      <c r="K712" s="368">
        <f>DATE(YEAR(K709)+1,MONTH(K709),DAY(K709))</f>
        <v>45275</v>
      </c>
      <c r="L712" s="368">
        <f>DATE(YEAR(L709)+1,MONTH(L709),DAY(L709))</f>
        <v>45275</v>
      </c>
      <c r="M712" s="368">
        <f>DATE(YEAR(M709)+1,MONTH(M709),DAY(M709))</f>
        <v>45275</v>
      </c>
      <c r="N712" s="280"/>
      <c r="O712" s="280"/>
      <c r="P712" s="280"/>
      <c r="Q712" s="280"/>
      <c r="R712" s="368">
        <f t="shared" ref="R712:U712" si="272">DATE(YEAR(R709)+1,MONTH(R709),DAY(R709))</f>
        <v>45275</v>
      </c>
      <c r="S712" s="368">
        <f t="shared" si="272"/>
        <v>45275</v>
      </c>
      <c r="T712" s="368">
        <f t="shared" si="272"/>
        <v>45275</v>
      </c>
      <c r="U712" s="368">
        <f t="shared" si="272"/>
        <v>45275</v>
      </c>
      <c r="V712" s="280"/>
      <c r="W712" s="280"/>
      <c r="X712" s="280"/>
      <c r="Y712" s="280"/>
      <c r="Z712" s="280"/>
      <c r="AA712" s="280"/>
      <c r="AB712" s="280"/>
      <c r="AC712" s="724">
        <f t="shared" si="258"/>
        <v>1804</v>
      </c>
      <c r="AD712" s="724">
        <f t="shared" si="259"/>
        <v>1804</v>
      </c>
      <c r="AE712" s="724">
        <f t="shared" si="260"/>
        <v>1804</v>
      </c>
      <c r="AF712" s="724">
        <f t="shared" si="261"/>
        <v>-43317</v>
      </c>
      <c r="AG712" s="724">
        <f t="shared" si="262"/>
        <v>-43317</v>
      </c>
      <c r="AH712" s="724">
        <f t="shared" si="263"/>
        <v>-43317</v>
      </c>
      <c r="AI712" s="724">
        <f t="shared" si="264"/>
        <v>-43317</v>
      </c>
      <c r="AJ712" s="724">
        <f t="shared" si="265"/>
        <v>1804</v>
      </c>
      <c r="AK712" s="724">
        <f t="shared" si="266"/>
        <v>1804</v>
      </c>
      <c r="AL712" s="724">
        <f t="shared" si="267"/>
        <v>1804</v>
      </c>
      <c r="AM712" s="724">
        <f t="shared" si="268"/>
        <v>1804</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594</v>
      </c>
      <c r="K713" s="280"/>
      <c r="L713" s="280"/>
      <c r="M713" s="280"/>
      <c r="N713" s="368">
        <f>DATE(YEAR(N710)+1,MONTH(N710),DAY(N710))</f>
        <v>45275</v>
      </c>
      <c r="O713" s="368">
        <f>DATE(YEAR(O710)+1,MONTH(O710),DAY(O710))</f>
        <v>45275</v>
      </c>
      <c r="P713" s="368">
        <f>DATE(YEAR(P710)+1,MONTH(P710),DAY(P710))</f>
        <v>45275</v>
      </c>
      <c r="Q713" s="368">
        <f>DATE(YEAR(Q710)+1,MONTH(Q710),DAY(Q710))</f>
        <v>45275</v>
      </c>
      <c r="R713" s="368">
        <f t="shared" ref="R713:U713" si="273">DATE(YEAR(R710)+1,MONTH(R710),DAY(R710))</f>
        <v>45275</v>
      </c>
      <c r="S713" s="368">
        <f t="shared" si="273"/>
        <v>45275</v>
      </c>
      <c r="T713" s="368">
        <f t="shared" si="273"/>
        <v>45275</v>
      </c>
      <c r="U713" s="368">
        <f t="shared" si="273"/>
        <v>45275</v>
      </c>
      <c r="V713" s="280"/>
      <c r="W713" s="280"/>
      <c r="X713" s="280"/>
      <c r="Y713" s="280"/>
      <c r="Z713" s="280"/>
      <c r="AA713" s="280"/>
      <c r="AB713" s="280"/>
      <c r="AC713" s="724">
        <f t="shared" si="258"/>
        <v>-43317</v>
      </c>
      <c r="AD713" s="724">
        <f t="shared" si="259"/>
        <v>-43317</v>
      </c>
      <c r="AE713" s="724">
        <f t="shared" si="260"/>
        <v>-43317</v>
      </c>
      <c r="AF713" s="724">
        <f t="shared" si="261"/>
        <v>1804</v>
      </c>
      <c r="AG713" s="724">
        <f t="shared" si="262"/>
        <v>1804</v>
      </c>
      <c r="AH713" s="724">
        <f t="shared" si="263"/>
        <v>1804</v>
      </c>
      <c r="AI713" s="724">
        <f t="shared" si="264"/>
        <v>1804</v>
      </c>
      <c r="AJ713" s="724">
        <f t="shared" si="265"/>
        <v>1804</v>
      </c>
      <c r="AK713" s="724">
        <f t="shared" si="266"/>
        <v>1804</v>
      </c>
      <c r="AL713" s="724">
        <f t="shared" si="267"/>
        <v>1804</v>
      </c>
      <c r="AM713" s="724">
        <f t="shared" si="268"/>
        <v>1804</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595</v>
      </c>
      <c r="K714" s="280"/>
      <c r="L714" s="280"/>
      <c r="M714" s="280"/>
      <c r="N714" s="280"/>
      <c r="O714" s="280"/>
      <c r="P714" s="280"/>
      <c r="Q714" s="280"/>
      <c r="R714" s="368">
        <f t="shared" ref="R714:U714" si="274">DATE(YEAR(R711)+1,MONTH(R711),DAY(R711))</f>
        <v>45275</v>
      </c>
      <c r="S714" s="368">
        <f t="shared" si="274"/>
        <v>45275</v>
      </c>
      <c r="T714" s="368">
        <f t="shared" si="274"/>
        <v>45275</v>
      </c>
      <c r="U714" s="368">
        <f t="shared" si="274"/>
        <v>45275</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1804</v>
      </c>
      <c r="AK714" s="724">
        <f t="shared" si="266"/>
        <v>1804</v>
      </c>
      <c r="AL714" s="724">
        <f t="shared" si="267"/>
        <v>1804</v>
      </c>
      <c r="AM714" s="724">
        <f t="shared" si="268"/>
        <v>1804</v>
      </c>
      <c r="AN714" s="280"/>
      <c r="AO714" s="280"/>
      <c r="AP714" s="280"/>
      <c r="AQ714" s="275"/>
      <c r="AR714" s="262"/>
      <c r="AS714" s="250"/>
      <c r="AT714" s="250"/>
      <c r="AU714" s="250"/>
    </row>
    <row r="715" spans="1:47" outlineLevel="3" x14ac:dyDescent="0.35">
      <c r="A715" s="250"/>
      <c r="B715" s="259"/>
      <c r="C715" s="252">
        <f t="shared" ref="C715:C723" si="275">INT($C$229)+3</f>
        <v>4</v>
      </c>
      <c r="D715" s="275"/>
      <c r="E715" s="332"/>
      <c r="F715" s="332"/>
      <c r="G715" s="275"/>
      <c r="H715" s="280"/>
      <c r="I715" s="296">
        <v>5</v>
      </c>
      <c r="J715" s="296" t="s">
        <v>604</v>
      </c>
      <c r="K715" s="368">
        <f>DATE(YEAR(K712)+1,MONTH(K712),DAY(K712))</f>
        <v>45641</v>
      </c>
      <c r="L715" s="368">
        <f>DATE(YEAR(L712)+1,MONTH(L712),DAY(L712))</f>
        <v>45641</v>
      </c>
      <c r="M715" s="368">
        <f>DATE(YEAR(M712)+1,MONTH(M712),DAY(M712))</f>
        <v>45641</v>
      </c>
      <c r="N715" s="280"/>
      <c r="O715" s="280"/>
      <c r="P715" s="280"/>
      <c r="Q715" s="280"/>
      <c r="R715" s="368">
        <f t="shared" ref="R715:U715" si="276">DATE(YEAR(R712)+1,MONTH(R712),DAY(R712))</f>
        <v>45641</v>
      </c>
      <c r="S715" s="368">
        <f t="shared" si="276"/>
        <v>45641</v>
      </c>
      <c r="T715" s="368">
        <f t="shared" si="276"/>
        <v>45641</v>
      </c>
      <c r="U715" s="368">
        <f t="shared" si="276"/>
        <v>45641</v>
      </c>
      <c r="V715" s="280"/>
      <c r="W715" s="280"/>
      <c r="X715" s="280"/>
      <c r="Y715" s="280"/>
      <c r="Z715" s="280"/>
      <c r="AA715" s="280"/>
      <c r="AB715" s="280"/>
      <c r="AC715" s="724">
        <f t="shared" si="258"/>
        <v>2169</v>
      </c>
      <c r="AD715" s="724">
        <f t="shared" si="259"/>
        <v>2169</v>
      </c>
      <c r="AE715" s="724">
        <f t="shared" si="260"/>
        <v>2169</v>
      </c>
      <c r="AF715" s="724">
        <f t="shared" si="261"/>
        <v>-43317</v>
      </c>
      <c r="AG715" s="724">
        <f t="shared" si="262"/>
        <v>-43317</v>
      </c>
      <c r="AH715" s="724">
        <f t="shared" si="263"/>
        <v>-43317</v>
      </c>
      <c r="AI715" s="724">
        <f t="shared" si="264"/>
        <v>-43317</v>
      </c>
      <c r="AJ715" s="724">
        <f t="shared" si="265"/>
        <v>2169</v>
      </c>
      <c r="AK715" s="724">
        <f t="shared" si="266"/>
        <v>2169</v>
      </c>
      <c r="AL715" s="724">
        <f t="shared" si="267"/>
        <v>2169</v>
      </c>
      <c r="AM715" s="724">
        <f t="shared" si="268"/>
        <v>2169</v>
      </c>
      <c r="AN715" s="280"/>
      <c r="AO715" s="280"/>
      <c r="AP715" s="280"/>
      <c r="AQ715" s="275"/>
      <c r="AR715" s="262"/>
      <c r="AS715" s="250"/>
      <c r="AT715" s="250"/>
      <c r="AU715" s="250"/>
    </row>
    <row r="716" spans="1:47" outlineLevel="3" x14ac:dyDescent="0.35">
      <c r="A716" s="250"/>
      <c r="B716" s="259"/>
      <c r="C716" s="252">
        <f t="shared" si="275"/>
        <v>4</v>
      </c>
      <c r="D716" s="275"/>
      <c r="E716" s="332"/>
      <c r="F716" s="332"/>
      <c r="G716" s="275"/>
      <c r="H716" s="280"/>
      <c r="I716" s="296"/>
      <c r="J716" s="296" t="s">
        <v>594</v>
      </c>
      <c r="K716" s="280"/>
      <c r="L716" s="280"/>
      <c r="M716" s="280"/>
      <c r="N716" s="368">
        <f>DATE(YEAR(N713)+1,MONTH(N713),DAY(N713))</f>
        <v>45641</v>
      </c>
      <c r="O716" s="368">
        <f>DATE(YEAR(O713)+1,MONTH(O713),DAY(O713))</f>
        <v>45641</v>
      </c>
      <c r="P716" s="368">
        <f>DATE(YEAR(P713)+1,MONTH(P713),DAY(P713))</f>
        <v>45641</v>
      </c>
      <c r="Q716" s="368">
        <f>DATE(YEAR(Q713)+1,MONTH(Q713),DAY(Q713))</f>
        <v>45641</v>
      </c>
      <c r="R716" s="368">
        <f t="shared" ref="R716:U716" si="277">DATE(YEAR(R713)+1,MONTH(R713),DAY(R713))</f>
        <v>45641</v>
      </c>
      <c r="S716" s="368">
        <f t="shared" si="277"/>
        <v>45641</v>
      </c>
      <c r="T716" s="368">
        <f t="shared" si="277"/>
        <v>45641</v>
      </c>
      <c r="U716" s="368">
        <f t="shared" si="277"/>
        <v>45641</v>
      </c>
      <c r="V716" s="280"/>
      <c r="W716" s="280"/>
      <c r="X716" s="280"/>
      <c r="Y716" s="280"/>
      <c r="Z716" s="280"/>
      <c r="AA716" s="280"/>
      <c r="AB716" s="280"/>
      <c r="AC716" s="724">
        <f t="shared" si="258"/>
        <v>-43317</v>
      </c>
      <c r="AD716" s="724">
        <f t="shared" si="259"/>
        <v>-43317</v>
      </c>
      <c r="AE716" s="724">
        <f t="shared" si="260"/>
        <v>-43317</v>
      </c>
      <c r="AF716" s="724">
        <f t="shared" si="261"/>
        <v>2169</v>
      </c>
      <c r="AG716" s="724">
        <f t="shared" si="262"/>
        <v>2169</v>
      </c>
      <c r="AH716" s="724">
        <f t="shared" si="263"/>
        <v>2169</v>
      </c>
      <c r="AI716" s="724">
        <f t="shared" si="264"/>
        <v>2169</v>
      </c>
      <c r="AJ716" s="724">
        <f t="shared" si="265"/>
        <v>2169</v>
      </c>
      <c r="AK716" s="724">
        <f t="shared" si="266"/>
        <v>2169</v>
      </c>
      <c r="AL716" s="724">
        <f t="shared" si="267"/>
        <v>2169</v>
      </c>
      <c r="AM716" s="724">
        <f t="shared" si="268"/>
        <v>2169</v>
      </c>
      <c r="AN716" s="280"/>
      <c r="AO716" s="280"/>
      <c r="AP716" s="280"/>
      <c r="AQ716" s="275"/>
      <c r="AR716" s="262"/>
      <c r="AS716" s="250"/>
      <c r="AT716" s="250"/>
      <c r="AU716" s="250"/>
    </row>
    <row r="717" spans="1:47" outlineLevel="3" x14ac:dyDescent="0.35">
      <c r="A717" s="250"/>
      <c r="B717" s="259"/>
      <c r="C717" s="252">
        <f t="shared" si="275"/>
        <v>4</v>
      </c>
      <c r="D717" s="275"/>
      <c r="E717" s="332"/>
      <c r="F717" s="332"/>
      <c r="G717" s="275"/>
      <c r="H717" s="280"/>
      <c r="I717" s="296"/>
      <c r="J717" s="296" t="s">
        <v>595</v>
      </c>
      <c r="K717" s="280"/>
      <c r="L717" s="280"/>
      <c r="M717" s="280"/>
      <c r="N717" s="280"/>
      <c r="O717" s="280"/>
      <c r="P717" s="280"/>
      <c r="Q717" s="280"/>
      <c r="R717" s="368">
        <f t="shared" ref="R717:U717" si="278">DATE(YEAR(R714)+1,MONTH(R714),DAY(R714))</f>
        <v>45641</v>
      </c>
      <c r="S717" s="368">
        <f t="shared" si="278"/>
        <v>45641</v>
      </c>
      <c r="T717" s="368">
        <f t="shared" si="278"/>
        <v>45641</v>
      </c>
      <c r="U717" s="368">
        <f t="shared" si="278"/>
        <v>45641</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2169</v>
      </c>
      <c r="AK717" s="724">
        <f t="shared" si="266"/>
        <v>2169</v>
      </c>
      <c r="AL717" s="724">
        <f t="shared" si="267"/>
        <v>2169</v>
      </c>
      <c r="AM717" s="724">
        <f t="shared" si="268"/>
        <v>2169</v>
      </c>
      <c r="AN717" s="280"/>
      <c r="AO717" s="280"/>
      <c r="AP717" s="280"/>
      <c r="AQ717" s="275"/>
      <c r="AR717" s="262"/>
      <c r="AS717" s="250"/>
      <c r="AT717" s="250"/>
      <c r="AU717" s="250"/>
    </row>
    <row r="718" spans="1:47" outlineLevel="3" x14ac:dyDescent="0.35">
      <c r="A718" s="250"/>
      <c r="B718" s="259"/>
      <c r="C718" s="252">
        <f t="shared" si="275"/>
        <v>4</v>
      </c>
      <c r="D718" s="275"/>
      <c r="E718" s="332"/>
      <c r="F718" s="332"/>
      <c r="G718" s="275"/>
      <c r="H718" s="280"/>
      <c r="I718" s="296">
        <v>6</v>
      </c>
      <c r="J718" s="296" t="s">
        <v>604</v>
      </c>
      <c r="K718" s="368">
        <f>DATE(YEAR(K715)+1,MONTH(K715),DAY(K715))</f>
        <v>46006</v>
      </c>
      <c r="L718" s="368">
        <f>DATE(YEAR(L715)+1,MONTH(L715),DAY(L715))</f>
        <v>46006</v>
      </c>
      <c r="M718" s="368">
        <f>DATE(YEAR(M715)+1,MONTH(M715),DAY(M715))</f>
        <v>46006</v>
      </c>
      <c r="N718" s="280"/>
      <c r="O718" s="280"/>
      <c r="P718" s="280"/>
      <c r="Q718" s="280"/>
      <c r="R718" s="368">
        <f t="shared" ref="R718:U718" si="279">DATE(YEAR(R715)+1,MONTH(R715),DAY(R715))</f>
        <v>46006</v>
      </c>
      <c r="S718" s="368">
        <f t="shared" si="279"/>
        <v>46006</v>
      </c>
      <c r="T718" s="368">
        <f t="shared" si="279"/>
        <v>46006</v>
      </c>
      <c r="U718" s="368">
        <f t="shared" si="279"/>
        <v>46006</v>
      </c>
      <c r="V718" s="280"/>
      <c r="W718" s="280"/>
      <c r="X718" s="280"/>
      <c r="Y718" s="280"/>
      <c r="Z718" s="280"/>
      <c r="AA718" s="280"/>
      <c r="AB718" s="280"/>
      <c r="AC718" s="724">
        <f t="shared" si="258"/>
        <v>2532</v>
      </c>
      <c r="AD718" s="724">
        <f t="shared" si="259"/>
        <v>2532</v>
      </c>
      <c r="AE718" s="724">
        <f t="shared" si="260"/>
        <v>2532</v>
      </c>
      <c r="AF718" s="724">
        <f t="shared" si="261"/>
        <v>-43317</v>
      </c>
      <c r="AG718" s="724">
        <f t="shared" si="262"/>
        <v>-43317</v>
      </c>
      <c r="AH718" s="724">
        <f t="shared" si="263"/>
        <v>-43317</v>
      </c>
      <c r="AI718" s="724">
        <f t="shared" si="264"/>
        <v>-43317</v>
      </c>
      <c r="AJ718" s="724">
        <f t="shared" si="265"/>
        <v>2532</v>
      </c>
      <c r="AK718" s="724">
        <f t="shared" si="266"/>
        <v>2532</v>
      </c>
      <c r="AL718" s="724">
        <f t="shared" si="267"/>
        <v>2532</v>
      </c>
      <c r="AM718" s="724">
        <f t="shared" si="268"/>
        <v>2532</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594</v>
      </c>
      <c r="K719" s="280"/>
      <c r="L719" s="280"/>
      <c r="M719" s="280"/>
      <c r="N719" s="368">
        <f>DATE(YEAR(N716)+1,MONTH(N716),DAY(N716))</f>
        <v>46006</v>
      </c>
      <c r="O719" s="368">
        <f>DATE(YEAR(O716)+1,MONTH(O716),DAY(O716))</f>
        <v>46006</v>
      </c>
      <c r="P719" s="368">
        <f>DATE(YEAR(P716)+1,MONTH(P716),DAY(P716))</f>
        <v>46006</v>
      </c>
      <c r="Q719" s="368">
        <f>DATE(YEAR(Q716)+1,MONTH(Q716),DAY(Q716))</f>
        <v>46006</v>
      </c>
      <c r="R719" s="368">
        <f t="shared" ref="R719:U719" si="280">DATE(YEAR(R716)+1,MONTH(R716),DAY(R716))</f>
        <v>46006</v>
      </c>
      <c r="S719" s="368">
        <f t="shared" si="280"/>
        <v>46006</v>
      </c>
      <c r="T719" s="368">
        <f t="shared" si="280"/>
        <v>46006</v>
      </c>
      <c r="U719" s="368">
        <f t="shared" si="280"/>
        <v>46006</v>
      </c>
      <c r="V719" s="280"/>
      <c r="W719" s="280"/>
      <c r="X719" s="280"/>
      <c r="Y719" s="280"/>
      <c r="Z719" s="280"/>
      <c r="AA719" s="280"/>
      <c r="AB719" s="280"/>
      <c r="AC719" s="724">
        <f t="shared" si="258"/>
        <v>-43317</v>
      </c>
      <c r="AD719" s="724">
        <f t="shared" si="259"/>
        <v>-43317</v>
      </c>
      <c r="AE719" s="724">
        <f t="shared" si="260"/>
        <v>-43317</v>
      </c>
      <c r="AF719" s="724">
        <f t="shared" si="261"/>
        <v>2532</v>
      </c>
      <c r="AG719" s="724">
        <f t="shared" si="262"/>
        <v>2532</v>
      </c>
      <c r="AH719" s="724">
        <f t="shared" si="263"/>
        <v>2532</v>
      </c>
      <c r="AI719" s="724">
        <f t="shared" si="264"/>
        <v>2532</v>
      </c>
      <c r="AJ719" s="724">
        <f t="shared" si="265"/>
        <v>2532</v>
      </c>
      <c r="AK719" s="724">
        <f t="shared" si="266"/>
        <v>2532</v>
      </c>
      <c r="AL719" s="724">
        <f t="shared" si="267"/>
        <v>2532</v>
      </c>
      <c r="AM719" s="724">
        <f t="shared" si="268"/>
        <v>2532</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595</v>
      </c>
      <c r="K720" s="280"/>
      <c r="L720" s="280"/>
      <c r="M720" s="280"/>
      <c r="N720" s="280"/>
      <c r="O720" s="280"/>
      <c r="P720" s="280"/>
      <c r="Q720" s="280"/>
      <c r="R720" s="368">
        <f t="shared" ref="R720:U720" si="281">DATE(YEAR(R717)+1,MONTH(R717),DAY(R717))</f>
        <v>46006</v>
      </c>
      <c r="S720" s="368">
        <f t="shared" si="281"/>
        <v>46006</v>
      </c>
      <c r="T720" s="368">
        <f t="shared" si="281"/>
        <v>46006</v>
      </c>
      <c r="U720" s="368">
        <f t="shared" si="281"/>
        <v>46006</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2532</v>
      </c>
      <c r="AK720" s="724">
        <f t="shared" si="266"/>
        <v>2532</v>
      </c>
      <c r="AL720" s="724">
        <f t="shared" si="267"/>
        <v>2532</v>
      </c>
      <c r="AM720" s="724">
        <f t="shared" si="268"/>
        <v>2532</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7</v>
      </c>
      <c r="J721" s="296" t="s">
        <v>604</v>
      </c>
      <c r="K721" s="368">
        <f>DATE(YEAR(K718)+1,MONTH(K718),DAY(K718))</f>
        <v>46371</v>
      </c>
      <c r="L721" s="368">
        <f>DATE(YEAR(L718)+1,MONTH(L718),DAY(L718))</f>
        <v>46371</v>
      </c>
      <c r="M721" s="368">
        <f>DATE(YEAR(M718)+1,MONTH(M718),DAY(M718))</f>
        <v>46371</v>
      </c>
      <c r="N721" s="280"/>
      <c r="O721" s="280"/>
      <c r="P721" s="280"/>
      <c r="Q721" s="280"/>
      <c r="R721" s="368">
        <f t="shared" ref="R721:U721" si="282">DATE(YEAR(R718)+1,MONTH(R718),DAY(R718))</f>
        <v>46371</v>
      </c>
      <c r="S721" s="368">
        <f t="shared" si="282"/>
        <v>46371</v>
      </c>
      <c r="T721" s="368">
        <f t="shared" si="282"/>
        <v>46371</v>
      </c>
      <c r="U721" s="368">
        <f t="shared" si="282"/>
        <v>46371</v>
      </c>
      <c r="V721" s="280"/>
      <c r="W721" s="280"/>
      <c r="X721" s="280"/>
      <c r="Y721" s="280"/>
      <c r="Z721" s="280"/>
      <c r="AA721" s="280"/>
      <c r="AB721" s="280"/>
      <c r="AC721" s="724">
        <f t="shared" si="258"/>
        <v>2896</v>
      </c>
      <c r="AD721" s="724">
        <f t="shared" si="259"/>
        <v>2896</v>
      </c>
      <c r="AE721" s="724">
        <f t="shared" si="260"/>
        <v>2896</v>
      </c>
      <c r="AF721" s="724">
        <f t="shared" si="261"/>
        <v>-43317</v>
      </c>
      <c r="AG721" s="724">
        <f t="shared" si="262"/>
        <v>-43317</v>
      </c>
      <c r="AH721" s="724">
        <f t="shared" si="263"/>
        <v>-43317</v>
      </c>
      <c r="AI721" s="724">
        <f t="shared" si="264"/>
        <v>-43317</v>
      </c>
      <c r="AJ721" s="724">
        <f t="shared" si="265"/>
        <v>2896</v>
      </c>
      <c r="AK721" s="724">
        <f t="shared" si="266"/>
        <v>2896</v>
      </c>
      <c r="AL721" s="724">
        <f t="shared" si="267"/>
        <v>2896</v>
      </c>
      <c r="AM721" s="724">
        <f t="shared" si="268"/>
        <v>2896</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594</v>
      </c>
      <c r="K722" s="280"/>
      <c r="L722" s="280"/>
      <c r="M722" s="280"/>
      <c r="N722" s="368">
        <f>DATE(YEAR(N719)+1,MONTH(N719),DAY(N719))</f>
        <v>46371</v>
      </c>
      <c r="O722" s="368">
        <f>DATE(YEAR(O719)+1,MONTH(O719),DAY(O719))</f>
        <v>46371</v>
      </c>
      <c r="P722" s="368">
        <f>DATE(YEAR(P719)+1,MONTH(P719),DAY(P719))</f>
        <v>46371</v>
      </c>
      <c r="Q722" s="368">
        <f>DATE(YEAR(Q719)+1,MONTH(Q719),DAY(Q719))</f>
        <v>46371</v>
      </c>
      <c r="R722" s="368">
        <f t="shared" ref="R722:U722" si="283">DATE(YEAR(R719)+1,MONTH(R719),DAY(R719))</f>
        <v>46371</v>
      </c>
      <c r="S722" s="368">
        <f t="shared" si="283"/>
        <v>46371</v>
      </c>
      <c r="T722" s="368">
        <f t="shared" si="283"/>
        <v>46371</v>
      </c>
      <c r="U722" s="368">
        <f t="shared" si="283"/>
        <v>46371</v>
      </c>
      <c r="V722" s="280"/>
      <c r="W722" s="280"/>
      <c r="X722" s="280"/>
      <c r="Y722" s="280"/>
      <c r="Z722" s="280"/>
      <c r="AA722" s="280"/>
      <c r="AB722" s="280"/>
      <c r="AC722" s="724">
        <f t="shared" si="258"/>
        <v>-43317</v>
      </c>
      <c r="AD722" s="724">
        <f t="shared" si="259"/>
        <v>-43317</v>
      </c>
      <c r="AE722" s="724">
        <f t="shared" si="260"/>
        <v>-43317</v>
      </c>
      <c r="AF722" s="724">
        <f t="shared" si="261"/>
        <v>2896</v>
      </c>
      <c r="AG722" s="724">
        <f t="shared" si="262"/>
        <v>2896</v>
      </c>
      <c r="AH722" s="724">
        <f t="shared" si="263"/>
        <v>2896</v>
      </c>
      <c r="AI722" s="724">
        <f t="shared" si="264"/>
        <v>2896</v>
      </c>
      <c r="AJ722" s="724">
        <f t="shared" si="265"/>
        <v>2896</v>
      </c>
      <c r="AK722" s="724">
        <f t="shared" si="266"/>
        <v>2896</v>
      </c>
      <c r="AL722" s="724">
        <f t="shared" si="267"/>
        <v>2896</v>
      </c>
      <c r="AM722" s="724">
        <f t="shared" si="268"/>
        <v>2896</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595</v>
      </c>
      <c r="K723" s="280"/>
      <c r="L723" s="280"/>
      <c r="M723" s="280"/>
      <c r="N723" s="280"/>
      <c r="O723" s="280"/>
      <c r="P723" s="280"/>
      <c r="Q723" s="280"/>
      <c r="R723" s="368">
        <f t="shared" ref="R723:U723" si="284">DATE(YEAR(R720)+1,MONTH(R720),DAY(R720))</f>
        <v>46371</v>
      </c>
      <c r="S723" s="368">
        <f t="shared" si="284"/>
        <v>46371</v>
      </c>
      <c r="T723" s="368">
        <f t="shared" si="284"/>
        <v>46371</v>
      </c>
      <c r="U723" s="368">
        <f t="shared" si="284"/>
        <v>46371</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2896</v>
      </c>
      <c r="AK723" s="724">
        <f t="shared" si="266"/>
        <v>2896</v>
      </c>
      <c r="AL723" s="724">
        <f t="shared" si="267"/>
        <v>2896</v>
      </c>
      <c r="AM723" s="724">
        <f t="shared" si="268"/>
        <v>2896</v>
      </c>
      <c r="AN723" s="280"/>
      <c r="AO723" s="280"/>
      <c r="AP723" s="280"/>
      <c r="AQ723" s="275"/>
      <c r="AR723" s="262"/>
      <c r="AS723" s="250"/>
      <c r="AT723" s="250"/>
      <c r="AU723" s="250"/>
    </row>
    <row r="724" spans="1:47" outlineLevel="3" x14ac:dyDescent="0.35">
      <c r="A724" s="250"/>
      <c r="B724" s="259"/>
      <c r="C724" s="252">
        <f t="shared" si="250"/>
        <v>4</v>
      </c>
      <c r="D724" s="275"/>
      <c r="E724" s="332"/>
      <c r="F724" s="332"/>
      <c r="G724" s="275"/>
      <c r="H724" s="296" t="str">
        <f>H$250</f>
        <v>Spr</v>
      </c>
      <c r="I724" s="296">
        <v>0</v>
      </c>
      <c r="J724" s="296" t="s">
        <v>604</v>
      </c>
      <c r="K724" s="403">
        <v>43845</v>
      </c>
      <c r="L724" s="403">
        <v>43845</v>
      </c>
      <c r="M724" s="403">
        <v>43845</v>
      </c>
      <c r="N724" s="280"/>
      <c r="O724" s="280"/>
      <c r="P724" s="280"/>
      <c r="Q724" s="280"/>
      <c r="R724" s="403">
        <v>43845</v>
      </c>
      <c r="S724" s="403">
        <v>43845</v>
      </c>
      <c r="T724" s="403">
        <v>43845</v>
      </c>
      <c r="U724" s="403">
        <v>43845</v>
      </c>
      <c r="V724" s="280"/>
      <c r="W724" s="280"/>
      <c r="X724" s="280" t="b">
        <f t="shared" ref="X724:AA726" si="285">R724&lt;(MAX(R$270:R$277)+MAX($I$351*R$351,$I$352*R$352,$I$353*R$353))</f>
        <v>0</v>
      </c>
      <c r="Y724" s="280" t="b">
        <f t="shared" si="285"/>
        <v>0</v>
      </c>
      <c r="Z724" s="280" t="b">
        <f t="shared" si="285"/>
        <v>0</v>
      </c>
      <c r="AA724" s="280" t="b">
        <f t="shared" si="285"/>
        <v>0</v>
      </c>
      <c r="AB724" s="280"/>
      <c r="AC724" s="724">
        <f t="shared" si="258"/>
        <v>378</v>
      </c>
      <c r="AD724" s="724">
        <f t="shared" si="259"/>
        <v>378</v>
      </c>
      <c r="AE724" s="724">
        <f t="shared" si="260"/>
        <v>378</v>
      </c>
      <c r="AF724" s="724">
        <f t="shared" si="261"/>
        <v>-43317</v>
      </c>
      <c r="AG724" s="724">
        <f t="shared" si="262"/>
        <v>-43317</v>
      </c>
      <c r="AH724" s="724">
        <f t="shared" si="263"/>
        <v>-43317</v>
      </c>
      <c r="AI724" s="724">
        <f t="shared" si="264"/>
        <v>-43317</v>
      </c>
      <c r="AJ724" s="724">
        <f t="shared" si="265"/>
        <v>378</v>
      </c>
      <c r="AK724" s="724">
        <f t="shared" si="266"/>
        <v>378</v>
      </c>
      <c r="AL724" s="724">
        <f t="shared" si="267"/>
        <v>378</v>
      </c>
      <c r="AM724" s="724">
        <f t="shared" si="268"/>
        <v>378</v>
      </c>
      <c r="AN724" s="280"/>
      <c r="AO724" s="280"/>
      <c r="AP724" s="280"/>
      <c r="AQ724" s="275"/>
      <c r="AR724" s="262"/>
      <c r="AS724" s="250"/>
      <c r="AT724" s="250"/>
      <c r="AU724" s="250"/>
    </row>
    <row r="725" spans="1:47" outlineLevel="3" x14ac:dyDescent="0.35">
      <c r="A725" s="250"/>
      <c r="B725" s="259"/>
      <c r="C725" s="252">
        <f t="shared" si="250"/>
        <v>4</v>
      </c>
      <c r="D725" s="275"/>
      <c r="E725" s="332"/>
      <c r="F725" s="332"/>
      <c r="G725" s="275"/>
      <c r="H725" s="296"/>
      <c r="I725" s="296"/>
      <c r="J725" s="296" t="s">
        <v>594</v>
      </c>
      <c r="K725" s="280"/>
      <c r="L725" s="280"/>
      <c r="M725" s="280"/>
      <c r="N725" s="403">
        <v>43845</v>
      </c>
      <c r="O725" s="403">
        <v>43845</v>
      </c>
      <c r="P725" s="403">
        <v>43845</v>
      </c>
      <c r="Q725" s="403">
        <v>43845</v>
      </c>
      <c r="R725" s="403">
        <v>43845</v>
      </c>
      <c r="S725" s="403">
        <v>43845</v>
      </c>
      <c r="T725" s="403">
        <v>43845</v>
      </c>
      <c r="U725" s="403">
        <v>43845</v>
      </c>
      <c r="V725" s="280"/>
      <c r="W725" s="280"/>
      <c r="X725" s="280" t="b">
        <f t="shared" si="285"/>
        <v>0</v>
      </c>
      <c r="Y725" s="280" t="b">
        <f t="shared" si="285"/>
        <v>0</v>
      </c>
      <c r="Z725" s="280" t="b">
        <f t="shared" si="285"/>
        <v>0</v>
      </c>
      <c r="AA725" s="280" t="b">
        <f t="shared" si="285"/>
        <v>0</v>
      </c>
      <c r="AB725" s="280"/>
      <c r="AC725" s="724">
        <f t="shared" si="258"/>
        <v>-43317</v>
      </c>
      <c r="AD725" s="724">
        <f t="shared" si="259"/>
        <v>-43317</v>
      </c>
      <c r="AE725" s="724">
        <f t="shared" si="260"/>
        <v>-43317</v>
      </c>
      <c r="AF725" s="724">
        <f t="shared" si="261"/>
        <v>378</v>
      </c>
      <c r="AG725" s="724">
        <f t="shared" si="262"/>
        <v>378</v>
      </c>
      <c r="AH725" s="724">
        <f t="shared" si="263"/>
        <v>378</v>
      </c>
      <c r="AI725" s="724">
        <f t="shared" si="264"/>
        <v>378</v>
      </c>
      <c r="AJ725" s="724">
        <f t="shared" si="265"/>
        <v>378</v>
      </c>
      <c r="AK725" s="724">
        <f t="shared" si="266"/>
        <v>378</v>
      </c>
      <c r="AL725" s="724">
        <f t="shared" si="267"/>
        <v>378</v>
      </c>
      <c r="AM725" s="724">
        <f t="shared" si="268"/>
        <v>378</v>
      </c>
      <c r="AN725" s="280"/>
      <c r="AO725" s="280"/>
      <c r="AP725" s="280"/>
      <c r="AQ725" s="275"/>
      <c r="AR725" s="262"/>
      <c r="AS725" s="250"/>
      <c r="AT725" s="250"/>
      <c r="AU725" s="250"/>
    </row>
    <row r="726" spans="1:47" outlineLevel="3" x14ac:dyDescent="0.35">
      <c r="A726" s="250"/>
      <c r="B726" s="259"/>
      <c r="C726" s="252">
        <f t="shared" si="250"/>
        <v>4</v>
      </c>
      <c r="D726" s="275"/>
      <c r="E726" s="332"/>
      <c r="F726" s="332"/>
      <c r="G726" s="275"/>
      <c r="H726" s="296"/>
      <c r="I726" s="296"/>
      <c r="J726" s="296" t="s">
        <v>595</v>
      </c>
      <c r="K726" s="280"/>
      <c r="L726" s="280"/>
      <c r="M726" s="280"/>
      <c r="N726" s="280"/>
      <c r="O726" s="280"/>
      <c r="P726" s="280"/>
      <c r="Q726" s="280"/>
      <c r="R726" s="403">
        <v>43845</v>
      </c>
      <c r="S726" s="403">
        <v>43845</v>
      </c>
      <c r="T726" s="403">
        <v>43845</v>
      </c>
      <c r="U726" s="403">
        <v>43845</v>
      </c>
      <c r="V726" s="280"/>
      <c r="W726" s="280"/>
      <c r="X726" s="280" t="b">
        <f t="shared" si="285"/>
        <v>0</v>
      </c>
      <c r="Y726" s="280" t="b">
        <f t="shared" si="285"/>
        <v>0</v>
      </c>
      <c r="Z726" s="280" t="b">
        <f t="shared" si="285"/>
        <v>0</v>
      </c>
      <c r="AA726" s="280" t="b">
        <f t="shared" si="285"/>
        <v>0</v>
      </c>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378</v>
      </c>
      <c r="AK726" s="724">
        <f t="shared" si="266"/>
        <v>378</v>
      </c>
      <c r="AL726" s="724">
        <f t="shared" si="267"/>
        <v>378</v>
      </c>
      <c r="AM726" s="724">
        <f t="shared" si="268"/>
        <v>378</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80"/>
      <c r="I727" s="296">
        <v>1</v>
      </c>
      <c r="J727" s="296" t="s">
        <v>604</v>
      </c>
      <c r="K727" s="368">
        <f>DATE(YEAR(K724)+1,MONTH(K724),DAY(K724))</f>
        <v>44211</v>
      </c>
      <c r="L727" s="368">
        <f>DATE(YEAR(L724)+1,MONTH(L724),DAY(L724))</f>
        <v>44211</v>
      </c>
      <c r="M727" s="368">
        <f>DATE(YEAR(M724)+1,MONTH(M724),DAY(M724))</f>
        <v>44211</v>
      </c>
      <c r="N727" s="280"/>
      <c r="O727" s="280"/>
      <c r="P727" s="280"/>
      <c r="Q727" s="280"/>
      <c r="R727" s="368">
        <f t="shared" ref="R727:U747" si="286">DATE(YEAR(R724)+1,MONTH(R724),DAY(R724))</f>
        <v>44211</v>
      </c>
      <c r="S727" s="368">
        <f t="shared" si="286"/>
        <v>44211</v>
      </c>
      <c r="T727" s="368">
        <f t="shared" si="286"/>
        <v>44211</v>
      </c>
      <c r="U727" s="368">
        <f t="shared" si="286"/>
        <v>44211</v>
      </c>
      <c r="V727" s="280"/>
      <c r="W727" s="280"/>
      <c r="X727" s="280"/>
      <c r="Y727" s="280"/>
      <c r="Z727" s="280"/>
      <c r="AA727" s="280"/>
      <c r="AB727" s="280"/>
      <c r="AC727" s="724">
        <f t="shared" si="258"/>
        <v>742</v>
      </c>
      <c r="AD727" s="724">
        <f t="shared" si="259"/>
        <v>742</v>
      </c>
      <c r="AE727" s="724">
        <f t="shared" si="260"/>
        <v>742</v>
      </c>
      <c r="AF727" s="724">
        <f t="shared" si="261"/>
        <v>-43317</v>
      </c>
      <c r="AG727" s="724">
        <f t="shared" si="262"/>
        <v>-43317</v>
      </c>
      <c r="AH727" s="724">
        <f t="shared" si="263"/>
        <v>-43317</v>
      </c>
      <c r="AI727" s="724">
        <f t="shared" si="264"/>
        <v>-43317</v>
      </c>
      <c r="AJ727" s="724">
        <f t="shared" si="265"/>
        <v>742</v>
      </c>
      <c r="AK727" s="724">
        <f t="shared" si="266"/>
        <v>742</v>
      </c>
      <c r="AL727" s="724">
        <f t="shared" si="267"/>
        <v>742</v>
      </c>
      <c r="AM727" s="724">
        <f t="shared" si="268"/>
        <v>742</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80"/>
      <c r="I728" s="296"/>
      <c r="J728" s="296" t="s">
        <v>594</v>
      </c>
      <c r="K728" s="280"/>
      <c r="L728" s="280"/>
      <c r="M728" s="280"/>
      <c r="N728" s="368">
        <f>DATE(YEAR(N725)+1,MONTH(N725),DAY(N725))</f>
        <v>44211</v>
      </c>
      <c r="O728" s="368">
        <f>DATE(YEAR(O725)+1,MONTH(O725),DAY(O725))</f>
        <v>44211</v>
      </c>
      <c r="P728" s="368">
        <f>DATE(YEAR(P725)+1,MONTH(P725),DAY(P725))</f>
        <v>44211</v>
      </c>
      <c r="Q728" s="368">
        <f>DATE(YEAR(Q725)+1,MONTH(Q725),DAY(Q725))</f>
        <v>44211</v>
      </c>
      <c r="R728" s="368">
        <f t="shared" si="286"/>
        <v>44211</v>
      </c>
      <c r="S728" s="368">
        <f t="shared" si="286"/>
        <v>44211</v>
      </c>
      <c r="T728" s="368">
        <f t="shared" si="286"/>
        <v>44211</v>
      </c>
      <c r="U728" s="368">
        <f t="shared" si="286"/>
        <v>44211</v>
      </c>
      <c r="V728" s="280"/>
      <c r="W728" s="280"/>
      <c r="X728" s="280"/>
      <c r="Y728" s="280"/>
      <c r="Z728" s="280"/>
      <c r="AA728" s="280"/>
      <c r="AB728" s="280"/>
      <c r="AC728" s="724">
        <f t="shared" si="258"/>
        <v>-43317</v>
      </c>
      <c r="AD728" s="724">
        <f t="shared" si="259"/>
        <v>-43317</v>
      </c>
      <c r="AE728" s="724">
        <f t="shared" si="260"/>
        <v>-43317</v>
      </c>
      <c r="AF728" s="724">
        <f t="shared" si="261"/>
        <v>742</v>
      </c>
      <c r="AG728" s="724">
        <f t="shared" si="262"/>
        <v>742</v>
      </c>
      <c r="AH728" s="724">
        <f t="shared" si="263"/>
        <v>742</v>
      </c>
      <c r="AI728" s="724">
        <f t="shared" si="264"/>
        <v>742</v>
      </c>
      <c r="AJ728" s="724">
        <f t="shared" si="265"/>
        <v>742</v>
      </c>
      <c r="AK728" s="724">
        <f t="shared" si="266"/>
        <v>742</v>
      </c>
      <c r="AL728" s="724">
        <f t="shared" si="267"/>
        <v>742</v>
      </c>
      <c r="AM728" s="724">
        <f t="shared" si="268"/>
        <v>742</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80"/>
      <c r="I729" s="296"/>
      <c r="J729" s="296" t="s">
        <v>595</v>
      </c>
      <c r="K729" s="280"/>
      <c r="L729" s="280"/>
      <c r="M729" s="280"/>
      <c r="N729" s="280"/>
      <c r="O729" s="280"/>
      <c r="P729" s="280"/>
      <c r="Q729" s="280"/>
      <c r="R729" s="368">
        <f t="shared" si="286"/>
        <v>44211</v>
      </c>
      <c r="S729" s="368">
        <f t="shared" si="286"/>
        <v>44211</v>
      </c>
      <c r="T729" s="368">
        <f t="shared" si="286"/>
        <v>44211</v>
      </c>
      <c r="U729" s="368">
        <f t="shared" si="286"/>
        <v>44211</v>
      </c>
      <c r="V729" s="280"/>
      <c r="W729" s="280"/>
      <c r="X729" s="280"/>
      <c r="Y729" s="280"/>
      <c r="Z729" s="280"/>
      <c r="AA729" s="280"/>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742</v>
      </c>
      <c r="AK729" s="724">
        <f t="shared" si="266"/>
        <v>742</v>
      </c>
      <c r="AL729" s="724">
        <f t="shared" si="267"/>
        <v>742</v>
      </c>
      <c r="AM729" s="724">
        <f t="shared" si="268"/>
        <v>742</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2</v>
      </c>
      <c r="J730" s="296" t="s">
        <v>604</v>
      </c>
      <c r="K730" s="368">
        <f>DATE(YEAR(K727)+1,MONTH(K727),DAY(K727))</f>
        <v>44576</v>
      </c>
      <c r="L730" s="368">
        <f>DATE(YEAR(L727)+1,MONTH(L727),DAY(L727))</f>
        <v>44576</v>
      </c>
      <c r="M730" s="368">
        <f>DATE(YEAR(M727)+1,MONTH(M727),DAY(M727))</f>
        <v>44576</v>
      </c>
      <c r="N730" s="280"/>
      <c r="O730" s="280"/>
      <c r="P730" s="280"/>
      <c r="Q730" s="280"/>
      <c r="R730" s="368">
        <f t="shared" si="286"/>
        <v>44576</v>
      </c>
      <c r="S730" s="368">
        <f t="shared" si="286"/>
        <v>44576</v>
      </c>
      <c r="T730" s="368">
        <f t="shared" si="286"/>
        <v>44576</v>
      </c>
      <c r="U730" s="368">
        <f t="shared" si="286"/>
        <v>44576</v>
      </c>
      <c r="V730" s="280"/>
      <c r="W730" s="280"/>
      <c r="X730" s="280"/>
      <c r="Y730" s="280"/>
      <c r="Z730" s="280"/>
      <c r="AA730" s="280"/>
      <c r="AB730" s="280"/>
      <c r="AC730" s="724">
        <f t="shared" si="258"/>
        <v>1106</v>
      </c>
      <c r="AD730" s="724">
        <f t="shared" si="259"/>
        <v>1106</v>
      </c>
      <c r="AE730" s="724">
        <f t="shared" si="260"/>
        <v>1106</v>
      </c>
      <c r="AF730" s="724">
        <f t="shared" si="261"/>
        <v>-43317</v>
      </c>
      <c r="AG730" s="724">
        <f t="shared" si="262"/>
        <v>-43317</v>
      </c>
      <c r="AH730" s="724">
        <f t="shared" si="263"/>
        <v>-43317</v>
      </c>
      <c r="AI730" s="724">
        <f t="shared" si="264"/>
        <v>-43317</v>
      </c>
      <c r="AJ730" s="724">
        <f t="shared" si="265"/>
        <v>1106</v>
      </c>
      <c r="AK730" s="724">
        <f t="shared" si="266"/>
        <v>1106</v>
      </c>
      <c r="AL730" s="724">
        <f t="shared" si="267"/>
        <v>1106</v>
      </c>
      <c r="AM730" s="724">
        <f t="shared" si="268"/>
        <v>1106</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594</v>
      </c>
      <c r="K731" s="280"/>
      <c r="L731" s="280"/>
      <c r="M731" s="280"/>
      <c r="N731" s="368">
        <f>DATE(YEAR(N728)+1,MONTH(N728),DAY(N728))</f>
        <v>44576</v>
      </c>
      <c r="O731" s="368">
        <f>DATE(YEAR(O728)+1,MONTH(O728),DAY(O728))</f>
        <v>44576</v>
      </c>
      <c r="P731" s="368">
        <f>DATE(YEAR(P728)+1,MONTH(P728),DAY(P728))</f>
        <v>44576</v>
      </c>
      <c r="Q731" s="368">
        <f>DATE(YEAR(Q728)+1,MONTH(Q728),DAY(Q728))</f>
        <v>44576</v>
      </c>
      <c r="R731" s="368">
        <f t="shared" si="286"/>
        <v>44576</v>
      </c>
      <c r="S731" s="368">
        <f t="shared" si="286"/>
        <v>44576</v>
      </c>
      <c r="T731" s="368">
        <f t="shared" si="286"/>
        <v>44576</v>
      </c>
      <c r="U731" s="368">
        <f t="shared" si="286"/>
        <v>44576</v>
      </c>
      <c r="V731" s="280"/>
      <c r="W731" s="280"/>
      <c r="X731" s="280"/>
      <c r="Y731" s="280"/>
      <c r="Z731" s="280"/>
      <c r="AA731" s="280"/>
      <c r="AB731" s="280"/>
      <c r="AC731" s="724">
        <f t="shared" si="258"/>
        <v>-43317</v>
      </c>
      <c r="AD731" s="724">
        <f t="shared" si="259"/>
        <v>-43317</v>
      </c>
      <c r="AE731" s="724">
        <f t="shared" si="260"/>
        <v>-43317</v>
      </c>
      <c r="AF731" s="724">
        <f t="shared" si="261"/>
        <v>1106</v>
      </c>
      <c r="AG731" s="724">
        <f t="shared" si="262"/>
        <v>1106</v>
      </c>
      <c r="AH731" s="724">
        <f t="shared" si="263"/>
        <v>1106</v>
      </c>
      <c r="AI731" s="724">
        <f t="shared" si="264"/>
        <v>1106</v>
      </c>
      <c r="AJ731" s="724">
        <f t="shared" si="265"/>
        <v>1106</v>
      </c>
      <c r="AK731" s="724">
        <f t="shared" si="266"/>
        <v>1106</v>
      </c>
      <c r="AL731" s="724">
        <f t="shared" si="267"/>
        <v>1106</v>
      </c>
      <c r="AM731" s="724">
        <f t="shared" si="268"/>
        <v>1106</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595</v>
      </c>
      <c r="K732" s="280"/>
      <c r="L732" s="280"/>
      <c r="M732" s="280"/>
      <c r="N732" s="280"/>
      <c r="O732" s="280"/>
      <c r="P732" s="280"/>
      <c r="Q732" s="280"/>
      <c r="R732" s="368">
        <f t="shared" si="286"/>
        <v>44576</v>
      </c>
      <c r="S732" s="368">
        <f t="shared" si="286"/>
        <v>44576</v>
      </c>
      <c r="T732" s="368">
        <f t="shared" si="286"/>
        <v>44576</v>
      </c>
      <c r="U732" s="368">
        <f t="shared" si="286"/>
        <v>44576</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1106</v>
      </c>
      <c r="AK732" s="724">
        <f t="shared" si="266"/>
        <v>1106</v>
      </c>
      <c r="AL732" s="724">
        <f t="shared" si="267"/>
        <v>1106</v>
      </c>
      <c r="AM732" s="724">
        <f t="shared" si="268"/>
        <v>1106</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3</v>
      </c>
      <c r="J733" s="296" t="s">
        <v>604</v>
      </c>
      <c r="K733" s="368">
        <f>DATE(YEAR(K730)+1,MONTH(K730),DAY(K730))</f>
        <v>44941</v>
      </c>
      <c r="L733" s="368">
        <f>DATE(YEAR(L730)+1,MONTH(L730),DAY(L730))</f>
        <v>44941</v>
      </c>
      <c r="M733" s="368">
        <f>DATE(YEAR(M730)+1,MONTH(M730),DAY(M730))</f>
        <v>44941</v>
      </c>
      <c r="N733" s="280"/>
      <c r="O733" s="280"/>
      <c r="P733" s="280"/>
      <c r="Q733" s="280"/>
      <c r="R733" s="368">
        <f t="shared" si="286"/>
        <v>44941</v>
      </c>
      <c r="S733" s="368">
        <f t="shared" si="286"/>
        <v>44941</v>
      </c>
      <c r="T733" s="368">
        <f t="shared" si="286"/>
        <v>44941</v>
      </c>
      <c r="U733" s="368">
        <f t="shared" si="286"/>
        <v>44941</v>
      </c>
      <c r="V733" s="280"/>
      <c r="W733" s="280"/>
      <c r="X733" s="280"/>
      <c r="Y733" s="280"/>
      <c r="Z733" s="280"/>
      <c r="AA733" s="280"/>
      <c r="AB733" s="280"/>
      <c r="AC733" s="724">
        <f t="shared" si="258"/>
        <v>1470</v>
      </c>
      <c r="AD733" s="724">
        <f t="shared" si="259"/>
        <v>1470</v>
      </c>
      <c r="AE733" s="724">
        <f t="shared" si="260"/>
        <v>1470</v>
      </c>
      <c r="AF733" s="724">
        <f t="shared" si="261"/>
        <v>-43317</v>
      </c>
      <c r="AG733" s="724">
        <f t="shared" si="262"/>
        <v>-43317</v>
      </c>
      <c r="AH733" s="724">
        <f t="shared" si="263"/>
        <v>-43317</v>
      </c>
      <c r="AI733" s="724">
        <f t="shared" si="264"/>
        <v>-43317</v>
      </c>
      <c r="AJ733" s="724">
        <f t="shared" si="265"/>
        <v>1470</v>
      </c>
      <c r="AK733" s="724">
        <f t="shared" si="266"/>
        <v>1470</v>
      </c>
      <c r="AL733" s="724">
        <f t="shared" si="267"/>
        <v>1470</v>
      </c>
      <c r="AM733" s="724">
        <f t="shared" si="268"/>
        <v>1470</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594</v>
      </c>
      <c r="K734" s="280"/>
      <c r="L734" s="280"/>
      <c r="M734" s="280"/>
      <c r="N734" s="368">
        <f>DATE(YEAR(N731)+1,MONTH(N731),DAY(N731))</f>
        <v>44941</v>
      </c>
      <c r="O734" s="368">
        <f>DATE(YEAR(O731)+1,MONTH(O731),DAY(O731))</f>
        <v>44941</v>
      </c>
      <c r="P734" s="368">
        <f>DATE(YEAR(P731)+1,MONTH(P731),DAY(P731))</f>
        <v>44941</v>
      </c>
      <c r="Q734" s="368">
        <f>DATE(YEAR(Q731)+1,MONTH(Q731),DAY(Q731))</f>
        <v>44941</v>
      </c>
      <c r="R734" s="368">
        <f t="shared" si="286"/>
        <v>44941</v>
      </c>
      <c r="S734" s="368">
        <f t="shared" si="286"/>
        <v>44941</v>
      </c>
      <c r="T734" s="368">
        <f t="shared" si="286"/>
        <v>44941</v>
      </c>
      <c r="U734" s="368">
        <f t="shared" si="286"/>
        <v>44941</v>
      </c>
      <c r="V734" s="280"/>
      <c r="W734" s="280"/>
      <c r="X734" s="280"/>
      <c r="Y734" s="280"/>
      <c r="Z734" s="280"/>
      <c r="AA734" s="280"/>
      <c r="AB734" s="280"/>
      <c r="AC734" s="724">
        <f t="shared" si="258"/>
        <v>-43317</v>
      </c>
      <c r="AD734" s="724">
        <f t="shared" si="259"/>
        <v>-43317</v>
      </c>
      <c r="AE734" s="724">
        <f t="shared" si="260"/>
        <v>-43317</v>
      </c>
      <c r="AF734" s="724">
        <f t="shared" si="261"/>
        <v>1470</v>
      </c>
      <c r="AG734" s="724">
        <f t="shared" si="262"/>
        <v>1470</v>
      </c>
      <c r="AH734" s="724">
        <f t="shared" si="263"/>
        <v>1470</v>
      </c>
      <c r="AI734" s="724">
        <f t="shared" si="264"/>
        <v>1470</v>
      </c>
      <c r="AJ734" s="724">
        <f t="shared" si="265"/>
        <v>1470</v>
      </c>
      <c r="AK734" s="724">
        <f t="shared" si="266"/>
        <v>1470</v>
      </c>
      <c r="AL734" s="724">
        <f t="shared" si="267"/>
        <v>1470</v>
      </c>
      <c r="AM734" s="724">
        <f t="shared" si="268"/>
        <v>1470</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595</v>
      </c>
      <c r="K735" s="280"/>
      <c r="L735" s="280"/>
      <c r="M735" s="280"/>
      <c r="N735" s="280"/>
      <c r="O735" s="280"/>
      <c r="P735" s="280"/>
      <c r="Q735" s="280"/>
      <c r="R735" s="368">
        <f t="shared" si="286"/>
        <v>44941</v>
      </c>
      <c r="S735" s="368">
        <f t="shared" si="286"/>
        <v>44941</v>
      </c>
      <c r="T735" s="368">
        <f t="shared" si="286"/>
        <v>44941</v>
      </c>
      <c r="U735" s="368">
        <f t="shared" si="286"/>
        <v>44941</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1470</v>
      </c>
      <c r="AK735" s="724">
        <f t="shared" si="266"/>
        <v>1470</v>
      </c>
      <c r="AL735" s="724">
        <f t="shared" si="267"/>
        <v>1470</v>
      </c>
      <c r="AM735" s="724">
        <f t="shared" si="268"/>
        <v>1470</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4</v>
      </c>
      <c r="J736" s="296" t="s">
        <v>604</v>
      </c>
      <c r="K736" s="368">
        <f>DATE(YEAR(K733)+1,MONTH(K733),DAY(K733))</f>
        <v>45306</v>
      </c>
      <c r="L736" s="368">
        <f>DATE(YEAR(L733)+1,MONTH(L733),DAY(L733))</f>
        <v>45306</v>
      </c>
      <c r="M736" s="368">
        <f>DATE(YEAR(M733)+1,MONTH(M733),DAY(M733))</f>
        <v>45306</v>
      </c>
      <c r="N736" s="280"/>
      <c r="O736" s="280"/>
      <c r="P736" s="280"/>
      <c r="Q736" s="280"/>
      <c r="R736" s="368">
        <f t="shared" si="286"/>
        <v>45306</v>
      </c>
      <c r="S736" s="368">
        <f t="shared" si="286"/>
        <v>45306</v>
      </c>
      <c r="T736" s="368">
        <f t="shared" si="286"/>
        <v>45306</v>
      </c>
      <c r="U736" s="368">
        <f t="shared" si="286"/>
        <v>45306</v>
      </c>
      <c r="V736" s="280"/>
      <c r="W736" s="280"/>
      <c r="X736" s="280"/>
      <c r="Y736" s="280"/>
      <c r="Z736" s="280"/>
      <c r="AA736" s="280"/>
      <c r="AB736" s="280"/>
      <c r="AC736" s="724">
        <f t="shared" si="258"/>
        <v>1834</v>
      </c>
      <c r="AD736" s="724">
        <f t="shared" si="259"/>
        <v>1834</v>
      </c>
      <c r="AE736" s="724">
        <f t="shared" si="260"/>
        <v>1834</v>
      </c>
      <c r="AF736" s="724">
        <f t="shared" si="261"/>
        <v>-43317</v>
      </c>
      <c r="AG736" s="724">
        <f t="shared" si="262"/>
        <v>-43317</v>
      </c>
      <c r="AH736" s="724">
        <f t="shared" si="263"/>
        <v>-43317</v>
      </c>
      <c r="AI736" s="724">
        <f t="shared" si="264"/>
        <v>-43317</v>
      </c>
      <c r="AJ736" s="724">
        <f t="shared" si="265"/>
        <v>1834</v>
      </c>
      <c r="AK736" s="724">
        <f t="shared" si="266"/>
        <v>1834</v>
      </c>
      <c r="AL736" s="724">
        <f t="shared" si="267"/>
        <v>1834</v>
      </c>
      <c r="AM736" s="724">
        <f t="shared" si="268"/>
        <v>1834</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594</v>
      </c>
      <c r="K737" s="280"/>
      <c r="L737" s="280"/>
      <c r="M737" s="280"/>
      <c r="N737" s="368">
        <f>DATE(YEAR(N734)+1,MONTH(N734),DAY(N734))</f>
        <v>45306</v>
      </c>
      <c r="O737" s="368">
        <f>DATE(YEAR(O734)+1,MONTH(O734),DAY(O734))</f>
        <v>45306</v>
      </c>
      <c r="P737" s="368">
        <f>DATE(YEAR(P734)+1,MONTH(P734),DAY(P734))</f>
        <v>45306</v>
      </c>
      <c r="Q737" s="368">
        <f>DATE(YEAR(Q734)+1,MONTH(Q734),DAY(Q734))</f>
        <v>45306</v>
      </c>
      <c r="R737" s="368">
        <f t="shared" si="286"/>
        <v>45306</v>
      </c>
      <c r="S737" s="368">
        <f t="shared" si="286"/>
        <v>45306</v>
      </c>
      <c r="T737" s="368">
        <f t="shared" si="286"/>
        <v>45306</v>
      </c>
      <c r="U737" s="368">
        <f t="shared" si="286"/>
        <v>45306</v>
      </c>
      <c r="V737" s="280"/>
      <c r="W737" s="280"/>
      <c r="X737" s="280"/>
      <c r="Y737" s="280"/>
      <c r="Z737" s="280"/>
      <c r="AA737" s="280"/>
      <c r="AB737" s="280"/>
      <c r="AC737" s="724">
        <f t="shared" si="258"/>
        <v>-43317</v>
      </c>
      <c r="AD737" s="724">
        <f t="shared" si="259"/>
        <v>-43317</v>
      </c>
      <c r="AE737" s="724">
        <f t="shared" si="260"/>
        <v>-43317</v>
      </c>
      <c r="AF737" s="724">
        <f t="shared" si="261"/>
        <v>1834</v>
      </c>
      <c r="AG737" s="724">
        <f t="shared" si="262"/>
        <v>1834</v>
      </c>
      <c r="AH737" s="724">
        <f t="shared" si="263"/>
        <v>1834</v>
      </c>
      <c r="AI737" s="724">
        <f t="shared" si="264"/>
        <v>1834</v>
      </c>
      <c r="AJ737" s="724">
        <f t="shared" si="265"/>
        <v>1834</v>
      </c>
      <c r="AK737" s="724">
        <f t="shared" si="266"/>
        <v>1834</v>
      </c>
      <c r="AL737" s="724">
        <f t="shared" si="267"/>
        <v>1834</v>
      </c>
      <c r="AM737" s="724">
        <f t="shared" si="268"/>
        <v>1834</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595</v>
      </c>
      <c r="K738" s="280"/>
      <c r="L738" s="280"/>
      <c r="M738" s="280"/>
      <c r="N738" s="280"/>
      <c r="O738" s="280"/>
      <c r="P738" s="280"/>
      <c r="Q738" s="280"/>
      <c r="R738" s="368">
        <f t="shared" si="286"/>
        <v>45306</v>
      </c>
      <c r="S738" s="368">
        <f t="shared" si="286"/>
        <v>45306</v>
      </c>
      <c r="T738" s="368">
        <f t="shared" si="286"/>
        <v>45306</v>
      </c>
      <c r="U738" s="368">
        <f t="shared" si="286"/>
        <v>45306</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1834</v>
      </c>
      <c r="AK738" s="724">
        <f t="shared" si="266"/>
        <v>1834</v>
      </c>
      <c r="AL738" s="724">
        <f t="shared" si="267"/>
        <v>1834</v>
      </c>
      <c r="AM738" s="724">
        <f t="shared" si="268"/>
        <v>1834</v>
      </c>
      <c r="AN738" s="280"/>
      <c r="AO738" s="280"/>
      <c r="AP738" s="280"/>
      <c r="AQ738" s="275"/>
      <c r="AR738" s="262"/>
      <c r="AS738" s="250"/>
      <c r="AT738" s="250"/>
      <c r="AU738" s="250"/>
    </row>
    <row r="739" spans="1:47" outlineLevel="3" x14ac:dyDescent="0.35">
      <c r="A739" s="250"/>
      <c r="B739" s="259"/>
      <c r="C739" s="252">
        <f t="shared" ref="C739:C747" si="287">INT($C$229)+3</f>
        <v>4</v>
      </c>
      <c r="D739" s="275"/>
      <c r="E739" s="332"/>
      <c r="F739" s="332"/>
      <c r="G739" s="275"/>
      <c r="H739" s="280"/>
      <c r="I739" s="296">
        <v>5</v>
      </c>
      <c r="J739" s="296" t="s">
        <v>604</v>
      </c>
      <c r="K739" s="368">
        <f>DATE(YEAR(K736)+1,MONTH(K736),DAY(K736))</f>
        <v>45672</v>
      </c>
      <c r="L739" s="368">
        <f>DATE(YEAR(L736)+1,MONTH(L736),DAY(L736))</f>
        <v>45672</v>
      </c>
      <c r="M739" s="368">
        <f>DATE(YEAR(M736)+1,MONTH(M736),DAY(M736))</f>
        <v>45672</v>
      </c>
      <c r="N739" s="280"/>
      <c r="O739" s="280"/>
      <c r="P739" s="280"/>
      <c r="Q739" s="280"/>
      <c r="R739" s="368">
        <f t="shared" si="286"/>
        <v>45672</v>
      </c>
      <c r="S739" s="368">
        <f t="shared" si="286"/>
        <v>45672</v>
      </c>
      <c r="T739" s="368">
        <f t="shared" si="286"/>
        <v>45672</v>
      </c>
      <c r="U739" s="368">
        <f t="shared" si="286"/>
        <v>45672</v>
      </c>
      <c r="V739" s="280"/>
      <c r="W739" s="280"/>
      <c r="X739" s="280"/>
      <c r="Y739" s="280"/>
      <c r="Z739" s="280"/>
      <c r="AA739" s="280"/>
      <c r="AB739" s="280"/>
      <c r="AC739" s="724">
        <f t="shared" si="258"/>
        <v>2198</v>
      </c>
      <c r="AD739" s="724">
        <f t="shared" si="259"/>
        <v>2198</v>
      </c>
      <c r="AE739" s="724">
        <f t="shared" si="260"/>
        <v>2198</v>
      </c>
      <c r="AF739" s="724">
        <f t="shared" si="261"/>
        <v>-43317</v>
      </c>
      <c r="AG739" s="724">
        <f t="shared" si="262"/>
        <v>-43317</v>
      </c>
      <c r="AH739" s="724">
        <f t="shared" si="263"/>
        <v>-43317</v>
      </c>
      <c r="AI739" s="724">
        <f t="shared" si="264"/>
        <v>-43317</v>
      </c>
      <c r="AJ739" s="724">
        <f t="shared" si="265"/>
        <v>2198</v>
      </c>
      <c r="AK739" s="724">
        <f t="shared" si="266"/>
        <v>2198</v>
      </c>
      <c r="AL739" s="724">
        <f t="shared" si="267"/>
        <v>2198</v>
      </c>
      <c r="AM739" s="724">
        <f t="shared" si="268"/>
        <v>2198</v>
      </c>
      <c r="AN739" s="280"/>
      <c r="AO739" s="280"/>
      <c r="AP739" s="280"/>
      <c r="AQ739" s="275"/>
      <c r="AR739" s="262"/>
      <c r="AS739" s="250"/>
      <c r="AT739" s="250"/>
      <c r="AU739" s="250"/>
    </row>
    <row r="740" spans="1:47" outlineLevel="3" x14ac:dyDescent="0.35">
      <c r="A740" s="250"/>
      <c r="B740" s="259"/>
      <c r="C740" s="252">
        <f t="shared" si="287"/>
        <v>4</v>
      </c>
      <c r="D740" s="275"/>
      <c r="E740" s="332"/>
      <c r="F740" s="332"/>
      <c r="G740" s="275"/>
      <c r="H740" s="280"/>
      <c r="I740" s="296"/>
      <c r="J740" s="296" t="s">
        <v>594</v>
      </c>
      <c r="K740" s="280"/>
      <c r="L740" s="280"/>
      <c r="M740" s="280"/>
      <c r="N740" s="368">
        <f>DATE(YEAR(N737)+1,MONTH(N737),DAY(N737))</f>
        <v>45672</v>
      </c>
      <c r="O740" s="368">
        <f>DATE(YEAR(O737)+1,MONTH(O737),DAY(O737))</f>
        <v>45672</v>
      </c>
      <c r="P740" s="368">
        <f>DATE(YEAR(P737)+1,MONTH(P737),DAY(P737))</f>
        <v>45672</v>
      </c>
      <c r="Q740" s="368">
        <f>DATE(YEAR(Q737)+1,MONTH(Q737),DAY(Q737))</f>
        <v>45672</v>
      </c>
      <c r="R740" s="368">
        <f t="shared" si="286"/>
        <v>45672</v>
      </c>
      <c r="S740" s="368">
        <f t="shared" si="286"/>
        <v>45672</v>
      </c>
      <c r="T740" s="368">
        <f t="shared" si="286"/>
        <v>45672</v>
      </c>
      <c r="U740" s="368">
        <f t="shared" si="286"/>
        <v>45672</v>
      </c>
      <c r="V740" s="280"/>
      <c r="W740" s="280"/>
      <c r="X740" s="280"/>
      <c r="Y740" s="280"/>
      <c r="Z740" s="280"/>
      <c r="AA740" s="280"/>
      <c r="AB740" s="280"/>
      <c r="AC740" s="724">
        <f t="shared" ref="AC740:AC747" si="288">MIN(363,INT((K740 - DATE(YEAR(K740),1,1))))+364*(YEAR(K740)-i_startyear)</f>
        <v>-43317</v>
      </c>
      <c r="AD740" s="724">
        <f t="shared" ref="AD740:AD747" si="289">MIN(363,INT((L740 - DATE(YEAR(L740),1,1))))+364*(YEAR(L740)-i_startyear)</f>
        <v>-43317</v>
      </c>
      <c r="AE740" s="724">
        <f t="shared" ref="AE740:AE747" si="290">MIN(363,INT((M740 - DATE(YEAR(M740),1,1))))+364*(YEAR(M740)-i_startyear)</f>
        <v>-43317</v>
      </c>
      <c r="AF740" s="724">
        <f t="shared" ref="AF740:AF747" si="291">MIN(363,INT((N740 - DATE(YEAR(N740),1,1))))+364*(YEAR(N740)-i_startyear)</f>
        <v>2198</v>
      </c>
      <c r="AG740" s="724">
        <f t="shared" ref="AG740:AG747" si="292">MIN(363,INT((O740 - DATE(YEAR(O740),1,1))))+364*(YEAR(O740)-i_startyear)</f>
        <v>2198</v>
      </c>
      <c r="AH740" s="724">
        <f t="shared" ref="AH740:AH747" si="293">MIN(363,INT((P740 - DATE(YEAR(P740),1,1))))+364*(YEAR(P740)-i_startyear)</f>
        <v>2198</v>
      </c>
      <c r="AI740" s="724">
        <f t="shared" ref="AI740:AI747" si="294">MIN(363,INT((Q740 - DATE(YEAR(Q740),1,1))))+364*(YEAR(Q740)-i_startyear)</f>
        <v>2198</v>
      </c>
      <c r="AJ740" s="724">
        <f t="shared" ref="AJ740:AJ747" si="295">MIN(363,INT((R740 - DATE(YEAR(R740),1,1))))+364*(YEAR(R740)-i_startyear)</f>
        <v>2198</v>
      </c>
      <c r="AK740" s="724">
        <f t="shared" ref="AK740:AK747" si="296">MIN(363,INT((S740 - DATE(YEAR(S740),1,1))))+364*(YEAR(S740)-i_startyear)</f>
        <v>2198</v>
      </c>
      <c r="AL740" s="724">
        <f t="shared" ref="AL740:AL747" si="297">MIN(363,INT((T740 - DATE(YEAR(T740),1,1))))+364*(YEAR(T740)-i_startyear)</f>
        <v>2198</v>
      </c>
      <c r="AM740" s="724">
        <f t="shared" ref="AM740:AM747" si="298">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7"/>
        <v>4</v>
      </c>
      <c r="D741" s="275"/>
      <c r="E741" s="332"/>
      <c r="F741" s="332"/>
      <c r="G741" s="275"/>
      <c r="H741" s="280"/>
      <c r="I741" s="296"/>
      <c r="J741" s="296" t="s">
        <v>595</v>
      </c>
      <c r="K741" s="280"/>
      <c r="L741" s="280"/>
      <c r="M741" s="280"/>
      <c r="N741" s="280"/>
      <c r="O741" s="280"/>
      <c r="P741" s="280"/>
      <c r="Q741" s="280"/>
      <c r="R741" s="368">
        <f t="shared" si="286"/>
        <v>45672</v>
      </c>
      <c r="S741" s="368">
        <f t="shared" si="286"/>
        <v>45672</v>
      </c>
      <c r="T741" s="368">
        <f t="shared" si="286"/>
        <v>45672</v>
      </c>
      <c r="U741" s="368">
        <f t="shared" si="286"/>
        <v>45672</v>
      </c>
      <c r="V741" s="280"/>
      <c r="W741" s="280"/>
      <c r="X741" s="280"/>
      <c r="Y741" s="280"/>
      <c r="Z741" s="280"/>
      <c r="AA741" s="280"/>
      <c r="AB741" s="280"/>
      <c r="AC741" s="724">
        <f t="shared" si="288"/>
        <v>-43317</v>
      </c>
      <c r="AD741" s="724">
        <f t="shared" si="289"/>
        <v>-43317</v>
      </c>
      <c r="AE741" s="724">
        <f t="shared" si="290"/>
        <v>-43317</v>
      </c>
      <c r="AF741" s="724">
        <f t="shared" si="291"/>
        <v>-43317</v>
      </c>
      <c r="AG741" s="724">
        <f t="shared" si="292"/>
        <v>-43317</v>
      </c>
      <c r="AH741" s="724">
        <f t="shared" si="293"/>
        <v>-43317</v>
      </c>
      <c r="AI741" s="724">
        <f t="shared" si="294"/>
        <v>-43317</v>
      </c>
      <c r="AJ741" s="724">
        <f t="shared" si="295"/>
        <v>2198</v>
      </c>
      <c r="AK741" s="724">
        <f t="shared" si="296"/>
        <v>2198</v>
      </c>
      <c r="AL741" s="724">
        <f t="shared" si="297"/>
        <v>2198</v>
      </c>
      <c r="AM741" s="724">
        <f t="shared" si="298"/>
        <v>2198</v>
      </c>
      <c r="AN741" s="280"/>
      <c r="AO741" s="280"/>
      <c r="AP741" s="280"/>
      <c r="AQ741" s="275"/>
      <c r="AR741" s="262"/>
      <c r="AS741" s="250"/>
      <c r="AT741" s="250"/>
      <c r="AU741" s="250"/>
    </row>
    <row r="742" spans="1:47" outlineLevel="3" x14ac:dyDescent="0.35">
      <c r="A742" s="250"/>
      <c r="B742" s="259"/>
      <c r="C742" s="252">
        <f t="shared" si="287"/>
        <v>4</v>
      </c>
      <c r="D742" s="275"/>
      <c r="E742" s="332"/>
      <c r="F742" s="332"/>
      <c r="G742" s="275"/>
      <c r="H742" s="280"/>
      <c r="I742" s="296">
        <v>6</v>
      </c>
      <c r="J742" s="296" t="s">
        <v>604</v>
      </c>
      <c r="K742" s="368">
        <f>DATE(YEAR(K739)+1,MONTH(K739),DAY(K739))</f>
        <v>46037</v>
      </c>
      <c r="L742" s="368">
        <f>DATE(YEAR(L739)+1,MONTH(L739),DAY(L739))</f>
        <v>46037</v>
      </c>
      <c r="M742" s="368">
        <f>DATE(YEAR(M739)+1,MONTH(M739),DAY(M739))</f>
        <v>46037</v>
      </c>
      <c r="N742" s="280"/>
      <c r="O742" s="280"/>
      <c r="P742" s="280"/>
      <c r="Q742" s="280"/>
      <c r="R742" s="368">
        <f t="shared" si="286"/>
        <v>46037</v>
      </c>
      <c r="S742" s="368">
        <f t="shared" si="286"/>
        <v>46037</v>
      </c>
      <c r="T742" s="368">
        <f t="shared" si="286"/>
        <v>46037</v>
      </c>
      <c r="U742" s="368">
        <f t="shared" si="286"/>
        <v>46037</v>
      </c>
      <c r="V742" s="280"/>
      <c r="W742" s="280"/>
      <c r="X742" s="280"/>
      <c r="Y742" s="280"/>
      <c r="Z742" s="280"/>
      <c r="AA742" s="280"/>
      <c r="AB742" s="280"/>
      <c r="AC742" s="724">
        <f t="shared" si="288"/>
        <v>2562</v>
      </c>
      <c r="AD742" s="724">
        <f t="shared" si="289"/>
        <v>2562</v>
      </c>
      <c r="AE742" s="724">
        <f t="shared" si="290"/>
        <v>2562</v>
      </c>
      <c r="AF742" s="724">
        <f t="shared" si="291"/>
        <v>-43317</v>
      </c>
      <c r="AG742" s="724">
        <f t="shared" si="292"/>
        <v>-43317</v>
      </c>
      <c r="AH742" s="724">
        <f t="shared" si="293"/>
        <v>-43317</v>
      </c>
      <c r="AI742" s="724">
        <f t="shared" si="294"/>
        <v>-43317</v>
      </c>
      <c r="AJ742" s="724">
        <f t="shared" si="295"/>
        <v>2562</v>
      </c>
      <c r="AK742" s="724">
        <f t="shared" si="296"/>
        <v>2562</v>
      </c>
      <c r="AL742" s="724">
        <f t="shared" si="297"/>
        <v>2562</v>
      </c>
      <c r="AM742" s="724">
        <f t="shared" si="298"/>
        <v>2562</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594</v>
      </c>
      <c r="K743" s="280"/>
      <c r="L743" s="280"/>
      <c r="M743" s="280"/>
      <c r="N743" s="368">
        <f>DATE(YEAR(N740)+1,MONTH(N740),DAY(N740))</f>
        <v>46037</v>
      </c>
      <c r="O743" s="368">
        <f>DATE(YEAR(O740)+1,MONTH(O740),DAY(O740))</f>
        <v>46037</v>
      </c>
      <c r="P743" s="368">
        <f>DATE(YEAR(P740)+1,MONTH(P740),DAY(P740))</f>
        <v>46037</v>
      </c>
      <c r="Q743" s="368">
        <f>DATE(YEAR(Q740)+1,MONTH(Q740),DAY(Q740))</f>
        <v>46037</v>
      </c>
      <c r="R743" s="368">
        <f t="shared" si="286"/>
        <v>46037</v>
      </c>
      <c r="S743" s="368">
        <f t="shared" si="286"/>
        <v>46037</v>
      </c>
      <c r="T743" s="368">
        <f t="shared" si="286"/>
        <v>46037</v>
      </c>
      <c r="U743" s="368">
        <f t="shared" si="286"/>
        <v>46037</v>
      </c>
      <c r="V743" s="280"/>
      <c r="W743" s="280"/>
      <c r="X743" s="280"/>
      <c r="Y743" s="280"/>
      <c r="Z743" s="280"/>
      <c r="AA743" s="280"/>
      <c r="AB743" s="280"/>
      <c r="AC743" s="724">
        <f t="shared" si="288"/>
        <v>-43317</v>
      </c>
      <c r="AD743" s="724">
        <f t="shared" si="289"/>
        <v>-43317</v>
      </c>
      <c r="AE743" s="724">
        <f t="shared" si="290"/>
        <v>-43317</v>
      </c>
      <c r="AF743" s="724">
        <f t="shared" si="291"/>
        <v>2562</v>
      </c>
      <c r="AG743" s="724">
        <f t="shared" si="292"/>
        <v>2562</v>
      </c>
      <c r="AH743" s="724">
        <f t="shared" si="293"/>
        <v>2562</v>
      </c>
      <c r="AI743" s="724">
        <f t="shared" si="294"/>
        <v>2562</v>
      </c>
      <c r="AJ743" s="724">
        <f t="shared" si="295"/>
        <v>2562</v>
      </c>
      <c r="AK743" s="724">
        <f t="shared" si="296"/>
        <v>2562</v>
      </c>
      <c r="AL743" s="724">
        <f t="shared" si="297"/>
        <v>2562</v>
      </c>
      <c r="AM743" s="724">
        <f t="shared" si="298"/>
        <v>2562</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595</v>
      </c>
      <c r="K744" s="280"/>
      <c r="L744" s="280"/>
      <c r="M744" s="280"/>
      <c r="N744" s="280"/>
      <c r="O744" s="280"/>
      <c r="P744" s="280"/>
      <c r="Q744" s="280"/>
      <c r="R744" s="368">
        <f t="shared" si="286"/>
        <v>46037</v>
      </c>
      <c r="S744" s="368">
        <f t="shared" si="286"/>
        <v>46037</v>
      </c>
      <c r="T744" s="368">
        <f t="shared" si="286"/>
        <v>46037</v>
      </c>
      <c r="U744" s="368">
        <f t="shared" si="286"/>
        <v>46037</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2562</v>
      </c>
      <c r="AK744" s="724">
        <f t="shared" si="296"/>
        <v>2562</v>
      </c>
      <c r="AL744" s="724">
        <f t="shared" si="297"/>
        <v>2562</v>
      </c>
      <c r="AM744" s="724">
        <f t="shared" si="298"/>
        <v>2562</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7</v>
      </c>
      <c r="J745" s="296" t="s">
        <v>604</v>
      </c>
      <c r="K745" s="368">
        <f>DATE(YEAR(K742)+1,MONTH(K742),DAY(K742))</f>
        <v>46402</v>
      </c>
      <c r="L745" s="368">
        <f>DATE(YEAR(L742)+1,MONTH(L742),DAY(L742))</f>
        <v>46402</v>
      </c>
      <c r="M745" s="368">
        <f>DATE(YEAR(M742)+1,MONTH(M742),DAY(M742))</f>
        <v>46402</v>
      </c>
      <c r="N745" s="280"/>
      <c r="O745" s="280"/>
      <c r="P745" s="280"/>
      <c r="Q745" s="280"/>
      <c r="R745" s="368">
        <f t="shared" si="286"/>
        <v>46402</v>
      </c>
      <c r="S745" s="368">
        <f t="shared" si="286"/>
        <v>46402</v>
      </c>
      <c r="T745" s="368">
        <f t="shared" si="286"/>
        <v>46402</v>
      </c>
      <c r="U745" s="368">
        <f t="shared" si="286"/>
        <v>46402</v>
      </c>
      <c r="V745" s="280"/>
      <c r="W745" s="280"/>
      <c r="X745" s="280"/>
      <c r="Y745" s="280"/>
      <c r="Z745" s="280"/>
      <c r="AA745" s="280"/>
      <c r="AB745" s="280"/>
      <c r="AC745" s="724">
        <f t="shared" si="288"/>
        <v>2926</v>
      </c>
      <c r="AD745" s="724">
        <f t="shared" si="289"/>
        <v>2926</v>
      </c>
      <c r="AE745" s="724">
        <f t="shared" si="290"/>
        <v>2926</v>
      </c>
      <c r="AF745" s="724">
        <f t="shared" si="291"/>
        <v>-43317</v>
      </c>
      <c r="AG745" s="724">
        <f t="shared" si="292"/>
        <v>-43317</v>
      </c>
      <c r="AH745" s="724">
        <f t="shared" si="293"/>
        <v>-43317</v>
      </c>
      <c r="AI745" s="724">
        <f t="shared" si="294"/>
        <v>-43317</v>
      </c>
      <c r="AJ745" s="724">
        <f t="shared" si="295"/>
        <v>2926</v>
      </c>
      <c r="AK745" s="724">
        <f t="shared" si="296"/>
        <v>2926</v>
      </c>
      <c r="AL745" s="724">
        <f t="shared" si="297"/>
        <v>2926</v>
      </c>
      <c r="AM745" s="724">
        <f t="shared" si="298"/>
        <v>2926</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594</v>
      </c>
      <c r="K746" s="280"/>
      <c r="L746" s="280"/>
      <c r="M746" s="280"/>
      <c r="N746" s="368">
        <f>DATE(YEAR(N743)+1,MONTH(N743),DAY(N743))</f>
        <v>46402</v>
      </c>
      <c r="O746" s="368">
        <f>DATE(YEAR(O743)+1,MONTH(O743),DAY(O743))</f>
        <v>46402</v>
      </c>
      <c r="P746" s="368">
        <f>DATE(YEAR(P743)+1,MONTH(P743),DAY(P743))</f>
        <v>46402</v>
      </c>
      <c r="Q746" s="368">
        <f>DATE(YEAR(Q743)+1,MONTH(Q743),DAY(Q743))</f>
        <v>46402</v>
      </c>
      <c r="R746" s="368">
        <f t="shared" si="286"/>
        <v>46402</v>
      </c>
      <c r="S746" s="368">
        <f t="shared" si="286"/>
        <v>46402</v>
      </c>
      <c r="T746" s="368">
        <f t="shared" si="286"/>
        <v>46402</v>
      </c>
      <c r="U746" s="368">
        <f t="shared" si="286"/>
        <v>46402</v>
      </c>
      <c r="V746" s="280"/>
      <c r="W746" s="280"/>
      <c r="X746" s="280"/>
      <c r="Y746" s="280"/>
      <c r="Z746" s="280"/>
      <c r="AA746" s="280"/>
      <c r="AB746" s="280"/>
      <c r="AC746" s="724">
        <f t="shared" si="288"/>
        <v>-43317</v>
      </c>
      <c r="AD746" s="724">
        <f t="shared" si="289"/>
        <v>-43317</v>
      </c>
      <c r="AE746" s="724">
        <f t="shared" si="290"/>
        <v>-43317</v>
      </c>
      <c r="AF746" s="724">
        <f t="shared" si="291"/>
        <v>2926</v>
      </c>
      <c r="AG746" s="724">
        <f t="shared" si="292"/>
        <v>2926</v>
      </c>
      <c r="AH746" s="724">
        <f t="shared" si="293"/>
        <v>2926</v>
      </c>
      <c r="AI746" s="724">
        <f t="shared" si="294"/>
        <v>2926</v>
      </c>
      <c r="AJ746" s="724">
        <f t="shared" si="295"/>
        <v>2926</v>
      </c>
      <c r="AK746" s="724">
        <f t="shared" si="296"/>
        <v>2926</v>
      </c>
      <c r="AL746" s="724">
        <f t="shared" si="297"/>
        <v>2926</v>
      </c>
      <c r="AM746" s="724">
        <f t="shared" si="298"/>
        <v>2926</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595</v>
      </c>
      <c r="K747" s="280"/>
      <c r="L747" s="280"/>
      <c r="M747" s="280"/>
      <c r="N747" s="280"/>
      <c r="O747" s="280"/>
      <c r="P747" s="280"/>
      <c r="Q747" s="280"/>
      <c r="R747" s="368">
        <f t="shared" si="286"/>
        <v>46402</v>
      </c>
      <c r="S747" s="368">
        <f t="shared" si="286"/>
        <v>46402</v>
      </c>
      <c r="T747" s="368">
        <f t="shared" si="286"/>
        <v>46402</v>
      </c>
      <c r="U747" s="368">
        <f t="shared" si="286"/>
        <v>46402</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2926</v>
      </c>
      <c r="AK747" s="724">
        <f t="shared" si="296"/>
        <v>2926</v>
      </c>
      <c r="AL747" s="724">
        <f t="shared" si="297"/>
        <v>2926</v>
      </c>
      <c r="AM747" s="724">
        <f t="shared" si="298"/>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401</v>
      </c>
      <c r="AR748" s="262"/>
      <c r="AS748" s="250"/>
      <c r="AT748" s="250"/>
      <c r="AU748" s="250"/>
    </row>
    <row r="749" spans="1:47" outlineLevel="2" collapsed="1" x14ac:dyDescent="0.35">
      <c r="A749" s="250"/>
      <c r="B749" s="259"/>
      <c r="C749" s="252">
        <f>INT($C$229)+2</f>
        <v>3</v>
      </c>
      <c r="D749" s="275"/>
      <c r="E749" s="332"/>
      <c r="F749" s="332"/>
      <c r="G749" s="275"/>
      <c r="H749" s="579" t="s">
        <v>1017</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299">INT($C$229)+3</f>
        <v>4</v>
      </c>
      <c r="D750" s="275"/>
      <c r="E750" s="332"/>
      <c r="F750" s="332"/>
      <c r="G750" s="275"/>
      <c r="H750" s="280"/>
      <c r="I750" s="296"/>
      <c r="J750" s="296"/>
      <c r="K750" s="318">
        <v>1.5</v>
      </c>
      <c r="L750" s="318">
        <v>1.5</v>
      </c>
      <c r="M750" s="318">
        <v>1.5</v>
      </c>
      <c r="N750" s="318">
        <v>1.5</v>
      </c>
      <c r="O750" s="318">
        <v>1.5</v>
      </c>
      <c r="P750" s="318">
        <v>1.5</v>
      </c>
      <c r="Q750" s="318">
        <v>1.5</v>
      </c>
      <c r="R750" s="318">
        <v>1.5</v>
      </c>
      <c r="S750" s="318">
        <v>1.5</v>
      </c>
      <c r="T750" s="318">
        <v>1.5</v>
      </c>
      <c r="U750" s="318">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INT($C$229)+2</f>
        <v>3</v>
      </c>
      <c r="D752" s="275"/>
      <c r="E752" s="332"/>
      <c r="F752" s="332"/>
      <c r="G752" s="275"/>
      <c r="H752" s="579" t="s">
        <v>605</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0">INT($C$229)+3</f>
        <v>4</v>
      </c>
      <c r="D753" s="275"/>
      <c r="E753" s="332"/>
      <c r="F753" s="332"/>
      <c r="G753" s="275"/>
      <c r="H753" s="303" t="s">
        <v>599</v>
      </c>
      <c r="I753" s="296">
        <v>0</v>
      </c>
      <c r="J753" s="296"/>
      <c r="K753" s="405">
        <v>0</v>
      </c>
      <c r="L753" s="405">
        <v>0</v>
      </c>
      <c r="M753" s="405">
        <v>0</v>
      </c>
      <c r="N753" s="405">
        <v>0</v>
      </c>
      <c r="O753" s="405">
        <v>0</v>
      </c>
      <c r="P753" s="405">
        <v>0</v>
      </c>
      <c r="Q753" s="405">
        <v>0</v>
      </c>
      <c r="R753" s="405">
        <v>0</v>
      </c>
      <c r="S753" s="405">
        <v>0</v>
      </c>
      <c r="T753" s="405">
        <v>0</v>
      </c>
      <c r="U753" s="405">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0"/>
        <v>4</v>
      </c>
      <c r="D754" s="275"/>
      <c r="E754" s="332"/>
      <c r="F754" s="332"/>
      <c r="G754" s="275"/>
      <c r="H754" s="280"/>
      <c r="I754" s="296">
        <v>1</v>
      </c>
      <c r="J754" s="296"/>
      <c r="K754" s="405">
        <v>0</v>
      </c>
      <c r="L754" s="405">
        <v>0</v>
      </c>
      <c r="M754" s="405">
        <v>0</v>
      </c>
      <c r="N754" s="405">
        <v>0</v>
      </c>
      <c r="O754" s="405">
        <v>0</v>
      </c>
      <c r="P754" s="405">
        <v>0</v>
      </c>
      <c r="Q754" s="405">
        <v>0</v>
      </c>
      <c r="R754" s="405">
        <v>0</v>
      </c>
      <c r="S754" s="405">
        <v>0</v>
      </c>
      <c r="T754" s="405">
        <v>0</v>
      </c>
      <c r="U754" s="405">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0"/>
        <v>4</v>
      </c>
      <c r="D755" s="275"/>
      <c r="E755" s="332"/>
      <c r="F755" s="332"/>
      <c r="G755" s="275"/>
      <c r="H755" s="280"/>
      <c r="I755" s="296">
        <v>2</v>
      </c>
      <c r="J755" s="296"/>
      <c r="K755" s="405">
        <v>0</v>
      </c>
      <c r="L755" s="405">
        <v>0</v>
      </c>
      <c r="M755" s="405">
        <v>0</v>
      </c>
      <c r="N755" s="405">
        <v>0</v>
      </c>
      <c r="O755" s="405">
        <v>0</v>
      </c>
      <c r="P755" s="405">
        <v>0</v>
      </c>
      <c r="Q755" s="405">
        <v>0</v>
      </c>
      <c r="R755" s="405">
        <v>0</v>
      </c>
      <c r="S755" s="405">
        <v>0</v>
      </c>
      <c r="T755" s="405">
        <v>0</v>
      </c>
      <c r="U755" s="405">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0"/>
        <v>4</v>
      </c>
      <c r="D756" s="275"/>
      <c r="E756" s="332"/>
      <c r="F756" s="332"/>
      <c r="G756" s="275"/>
      <c r="H756" s="280"/>
      <c r="I756" s="296">
        <v>3</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4</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5</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6</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7</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401</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117</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5" t="s">
        <v>388</v>
      </c>
      <c r="F770" s="326"/>
      <c r="G770" s="264"/>
      <c r="H770" s="636"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6"/>
      <c r="AB770" s="406"/>
      <c r="AC770" s="406"/>
      <c r="AD770" s="406"/>
      <c r="AE770" s="406"/>
      <c r="AF770" s="406"/>
      <c r="AG770" s="406"/>
      <c r="AH770" s="406"/>
      <c r="AI770" s="406"/>
      <c r="AJ770" s="406"/>
      <c r="AK770" s="406"/>
      <c r="AL770" s="406"/>
      <c r="AM770" s="406"/>
      <c r="AN770" s="406"/>
      <c r="AO770" s="406"/>
      <c r="AP770" s="406"/>
      <c r="AQ770" s="328"/>
      <c r="AR770" s="262"/>
      <c r="AS770" s="250"/>
      <c r="AT770" s="250"/>
      <c r="AU770" s="250"/>
    </row>
    <row r="771" spans="1:47" ht="18" outlineLevel="1" x14ac:dyDescent="0.35">
      <c r="A771" s="250"/>
      <c r="B771" s="259"/>
      <c r="C771" s="252">
        <f>INT($C$770)+1.02</f>
        <v>2.02</v>
      </c>
      <c r="D771" s="263"/>
      <c r="E771" s="325" t="s">
        <v>390</v>
      </c>
      <c r="F771" s="329">
        <v>1</v>
      </c>
      <c r="G771" s="268"/>
      <c r="H771" s="269" t="s">
        <v>606</v>
      </c>
      <c r="I771" s="270"/>
      <c r="J771" s="270"/>
      <c r="K771" s="270"/>
      <c r="L771" s="270"/>
      <c r="M771" s="270"/>
      <c r="N771" s="270"/>
      <c r="O771" s="270"/>
      <c r="P771" s="270"/>
      <c r="Q771" s="270"/>
      <c r="R771" s="270"/>
      <c r="S771" s="270"/>
      <c r="T771" s="270"/>
      <c r="U771" s="270"/>
      <c r="V771" s="270"/>
      <c r="W771" s="270"/>
      <c r="X771" s="270"/>
      <c r="Y771" s="270"/>
      <c r="Z771" s="270"/>
      <c r="AA771" s="407"/>
      <c r="AB771" s="407"/>
      <c r="AC771" s="407"/>
      <c r="AD771" s="407"/>
      <c r="AE771" s="407"/>
      <c r="AF771" s="407"/>
      <c r="AG771" s="407"/>
      <c r="AH771" s="407"/>
      <c r="AI771" s="407"/>
      <c r="AJ771" s="407"/>
      <c r="AK771" s="407"/>
      <c r="AL771" s="407"/>
      <c r="AM771" s="407"/>
      <c r="AN771" s="407"/>
      <c r="AO771" s="407"/>
      <c r="AP771" s="407"/>
      <c r="AQ771" s="331"/>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2"/>
      <c r="F773" s="332"/>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2"/>
      <c r="F774" s="332"/>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2"/>
      <c r="F775" s="332"/>
      <c r="G775" s="260"/>
      <c r="H775" s="274"/>
      <c r="I775" s="274"/>
      <c r="J775" s="274"/>
      <c r="K775" s="333" t="s">
        <v>431</v>
      </c>
      <c r="L775" s="333"/>
      <c r="M775" s="333"/>
      <c r="N775" s="333" t="s">
        <v>432</v>
      </c>
      <c r="O775" s="333"/>
      <c r="P775" s="333"/>
      <c r="Q775" s="333"/>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2"/>
      <c r="F776" s="332"/>
      <c r="G776" s="260"/>
      <c r="H776" s="274"/>
      <c r="I776" s="274"/>
      <c r="J776" s="274"/>
      <c r="K776" s="322" t="s">
        <v>14</v>
      </c>
      <c r="L776" s="322" t="s">
        <v>497</v>
      </c>
      <c r="M776" s="322" t="s">
        <v>4</v>
      </c>
      <c r="N776" s="322" t="s">
        <v>518</v>
      </c>
      <c r="O776" s="322" t="s">
        <v>519</v>
      </c>
      <c r="P776" s="322" t="s">
        <v>520</v>
      </c>
      <c r="Q776" s="322" t="s">
        <v>521</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394</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2"/>
      <c r="F778" s="332"/>
      <c r="G778" s="275"/>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c r="AD778" s="332"/>
      <c r="AE778" s="332"/>
      <c r="AF778" s="332"/>
      <c r="AG778" s="332"/>
      <c r="AH778" s="332"/>
      <c r="AI778" s="332"/>
      <c r="AJ778" s="332"/>
      <c r="AK778" s="332"/>
      <c r="AL778" s="332"/>
      <c r="AM778" s="332"/>
      <c r="AN778" s="332"/>
      <c r="AO778" s="332"/>
      <c r="AP778" s="332"/>
      <c r="AQ778" s="275"/>
      <c r="AR778" s="262"/>
      <c r="AS778" s="250"/>
      <c r="AT778" s="250"/>
      <c r="AU778" s="250"/>
    </row>
    <row r="779" spans="1:47" hidden="1" outlineLevel="4" x14ac:dyDescent="0.35">
      <c r="A779" s="250"/>
      <c r="B779" s="259" t="s">
        <v>395</v>
      </c>
      <c r="C779" s="252">
        <f>INT(MAX($C$781:$C$805))+1</f>
        <v>5</v>
      </c>
      <c r="D779" s="275" t="s">
        <v>396</v>
      </c>
      <c r="E779" s="332"/>
      <c r="F779" s="332"/>
      <c r="G779" s="275"/>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c r="AD779" s="332"/>
      <c r="AE779" s="332"/>
      <c r="AF779" s="332"/>
      <c r="AG779" s="332"/>
      <c r="AH779" s="332"/>
      <c r="AI779" s="332"/>
      <c r="AJ779" s="332"/>
      <c r="AK779" s="332"/>
      <c r="AL779" s="332"/>
      <c r="AM779" s="332"/>
      <c r="AN779" s="332"/>
      <c r="AO779" s="332"/>
      <c r="AP779" s="332"/>
      <c r="AQ779" s="275"/>
      <c r="AR779" s="262"/>
      <c r="AS779" s="250"/>
      <c r="AT779" s="250"/>
      <c r="AU779" s="250"/>
    </row>
    <row r="780" spans="1:47" outlineLevel="1" x14ac:dyDescent="0.35">
      <c r="A780" s="250"/>
      <c r="B780" s="259"/>
      <c r="C780" s="252">
        <f>INT($C$770)+1</f>
        <v>2</v>
      </c>
      <c r="D780" s="275"/>
      <c r="E780" s="332"/>
      <c r="F780" s="332"/>
      <c r="G780" s="275"/>
      <c r="H780" s="335" t="s">
        <v>607</v>
      </c>
      <c r="I780" s="293" t="s">
        <v>608</v>
      </c>
      <c r="J780" s="293"/>
      <c r="K780" s="265"/>
      <c r="L780" s="265"/>
      <c r="M780" s="265"/>
      <c r="N780" s="265"/>
      <c r="O780" s="265"/>
      <c r="P780" s="265"/>
      <c r="Q780" s="265"/>
      <c r="R780" s="265"/>
      <c r="S780" s="265"/>
      <c r="T780" s="265"/>
      <c r="U780" s="265"/>
      <c r="V780" s="265"/>
      <c r="W780" s="265"/>
      <c r="X780" s="265"/>
      <c r="Y780" s="265"/>
      <c r="Z780" s="324"/>
      <c r="AA780" s="324"/>
      <c r="AB780" s="324"/>
      <c r="AC780" s="324"/>
      <c r="AD780" s="324"/>
      <c r="AE780" s="324"/>
      <c r="AF780" s="324"/>
      <c r="AG780" s="324"/>
      <c r="AH780" s="324"/>
      <c r="AI780" s="324"/>
      <c r="AJ780" s="324"/>
      <c r="AK780" s="324"/>
      <c r="AL780" s="324"/>
      <c r="AM780" s="324"/>
      <c r="AN780" s="324"/>
      <c r="AO780" s="324"/>
      <c r="AP780" s="324"/>
      <c r="AQ780" s="275"/>
      <c r="AR780" s="262"/>
      <c r="AS780" s="250"/>
      <c r="AT780" s="250"/>
      <c r="AU780" s="250"/>
    </row>
    <row r="781" spans="1:47" ht="5.15" hidden="1" customHeight="1" outlineLevel="3" x14ac:dyDescent="0.35">
      <c r="A781" s="250"/>
      <c r="B781" s="259"/>
      <c r="C781" s="252">
        <f>INT($C$770)+3.005</f>
        <v>4.0049999999999999</v>
      </c>
      <c r="D781" s="275" t="s">
        <v>397</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2"/>
      <c r="F782" s="332"/>
      <c r="G782" s="275"/>
      <c r="H782" s="296" t="s">
        <v>609</v>
      </c>
      <c r="I782" s="282"/>
      <c r="J782" s="280"/>
      <c r="K782" s="579" t="s">
        <v>431</v>
      </c>
      <c r="L782" s="302"/>
      <c r="M782" s="302"/>
      <c r="N782" s="282" t="s">
        <v>432</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401</v>
      </c>
      <c r="AR783" s="262"/>
      <c r="AS783" s="250"/>
      <c r="AT783" s="250"/>
      <c r="AU783" s="250"/>
    </row>
    <row r="784" spans="1:47" outlineLevel="1" x14ac:dyDescent="0.35">
      <c r="A784" s="250"/>
      <c r="B784" s="259"/>
      <c r="C784" s="252">
        <f>INT($C$770)+1</f>
        <v>2</v>
      </c>
      <c r="D784" s="275"/>
      <c r="E784" s="332"/>
      <c r="F784" s="332"/>
      <c r="G784" s="275"/>
      <c r="H784" s="335" t="s">
        <v>610</v>
      </c>
      <c r="I784" s="293"/>
      <c r="J784" s="293"/>
      <c r="K784" s="265"/>
      <c r="L784" s="265"/>
      <c r="M784" s="265"/>
      <c r="N784" s="265"/>
      <c r="O784" s="265"/>
      <c r="P784" s="265"/>
      <c r="Q784" s="265"/>
      <c r="R784" s="265"/>
      <c r="S784" s="265"/>
      <c r="T784" s="265"/>
      <c r="U784" s="265"/>
      <c r="V784" s="265"/>
      <c r="W784" s="265"/>
      <c r="X784" s="265"/>
      <c r="Y784" s="265"/>
      <c r="Z784" s="324"/>
      <c r="AA784" s="324"/>
      <c r="AB784" s="324"/>
      <c r="AC784" s="324"/>
      <c r="AD784" s="324"/>
      <c r="AE784" s="324"/>
      <c r="AF784" s="324"/>
      <c r="AG784" s="324"/>
      <c r="AH784" s="324"/>
      <c r="AI784" s="324"/>
      <c r="AJ784" s="324"/>
      <c r="AK784" s="324"/>
      <c r="AL784" s="324"/>
      <c r="AM784" s="324"/>
      <c r="AN784" s="324"/>
      <c r="AO784" s="324"/>
      <c r="AP784" s="324"/>
      <c r="AQ784" s="275"/>
      <c r="AR784" s="262"/>
      <c r="AS784" s="250"/>
      <c r="AT784" s="250"/>
      <c r="AU784" s="250"/>
    </row>
    <row r="785" spans="1:47" ht="5.15" hidden="1" customHeight="1" outlineLevel="3" x14ac:dyDescent="0.35">
      <c r="A785" s="250"/>
      <c r="B785" s="259"/>
      <c r="C785" s="252">
        <f>INT($C$770)+3.005</f>
        <v>4.0049999999999999</v>
      </c>
      <c r="D785" s="275" t="s">
        <v>397</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2"/>
      <c r="F786" s="332"/>
      <c r="G786" s="275"/>
      <c r="H786" s="345" t="s">
        <v>573</v>
      </c>
      <c r="I786" s="303" t="s">
        <v>611</v>
      </c>
      <c r="J786" s="303"/>
      <c r="K786" s="303" t="s">
        <v>612</v>
      </c>
      <c r="L786" s="303"/>
      <c r="M786" s="303"/>
      <c r="N786" s="396"/>
      <c r="O786" s="396" t="s">
        <v>1036</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1">INT($C$770)+3</f>
        <v>4</v>
      </c>
      <c r="D787" s="275"/>
      <c r="E787" s="332">
        <v>0</v>
      </c>
      <c r="F787" s="332"/>
      <c r="G787" s="275"/>
      <c r="H787" s="296" t="str">
        <f>H$248</f>
        <v>Aut</v>
      </c>
      <c r="I787" s="409">
        <v>2</v>
      </c>
      <c r="J787" s="409"/>
      <c r="K787" s="368">
        <f t="shared" ref="K787:M789" si="302">INDEX($K$676:$M$747,($E787*i_s_len+$I787)*i_x_len+1,0)</f>
        <v>44515</v>
      </c>
      <c r="L787" s="368">
        <f t="shared" si="302"/>
        <v>44515</v>
      </c>
      <c r="M787" s="368">
        <f t="shared" si="302"/>
        <v>44515</v>
      </c>
      <c r="N787" s="396"/>
      <c r="O787" s="724">
        <f t="shared" ref="O787:Q789" si="303">MIN(363,INT((K787 - DATE(YEAR(K787),1,1))))+364*(YEAR(K787)-i_startyear)</f>
        <v>1046</v>
      </c>
      <c r="P787" s="724">
        <f t="shared" si="303"/>
        <v>1046</v>
      </c>
      <c r="Q787" s="724">
        <f t="shared" si="303"/>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1"/>
        <v>4</v>
      </c>
      <c r="D788" s="275"/>
      <c r="E788" s="332">
        <v>1</v>
      </c>
      <c r="F788" s="332"/>
      <c r="G788" s="275"/>
      <c r="H788" s="296" t="str">
        <f>H$249</f>
        <v>Win</v>
      </c>
      <c r="I788" s="409">
        <v>2</v>
      </c>
      <c r="J788" s="409"/>
      <c r="K788" s="368">
        <f t="shared" si="302"/>
        <v>44545</v>
      </c>
      <c r="L788" s="368">
        <f t="shared" si="302"/>
        <v>44545</v>
      </c>
      <c r="M788" s="368">
        <f t="shared" si="302"/>
        <v>44545</v>
      </c>
      <c r="N788" s="280"/>
      <c r="O788" s="724">
        <f t="shared" si="303"/>
        <v>1076</v>
      </c>
      <c r="P788" s="724">
        <f t="shared" si="303"/>
        <v>1076</v>
      </c>
      <c r="Q788" s="724">
        <f t="shared" si="303"/>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1"/>
        <v>4</v>
      </c>
      <c r="D789" s="275"/>
      <c r="E789" s="332">
        <v>2</v>
      </c>
      <c r="F789" s="332"/>
      <c r="G789" s="275"/>
      <c r="H789" s="296" t="str">
        <f>H$250</f>
        <v>Spr</v>
      </c>
      <c r="I789" s="409">
        <v>2</v>
      </c>
      <c r="J789" s="409"/>
      <c r="K789" s="368">
        <f t="shared" si="302"/>
        <v>44576</v>
      </c>
      <c r="L789" s="368">
        <f t="shared" si="302"/>
        <v>44576</v>
      </c>
      <c r="M789" s="368">
        <f t="shared" si="302"/>
        <v>44576</v>
      </c>
      <c r="N789" s="280"/>
      <c r="O789" s="724">
        <f t="shared" si="303"/>
        <v>1106</v>
      </c>
      <c r="P789" s="724">
        <f t="shared" si="303"/>
        <v>1106</v>
      </c>
      <c r="Q789" s="724">
        <f t="shared" si="303"/>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1"/>
        <v>4</v>
      </c>
      <c r="D790" s="275"/>
      <c r="E790" s="332"/>
      <c r="F790" s="332"/>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c r="F791" s="332"/>
      <c r="G791" s="275"/>
      <c r="H791" s="280"/>
      <c r="I791" s="303" t="s">
        <v>613</v>
      </c>
      <c r="J791" s="302"/>
      <c r="K791" s="303" t="s">
        <v>614</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0</v>
      </c>
      <c r="F792" s="332"/>
      <c r="G792" s="275"/>
      <c r="H792" s="296" t="str">
        <f>H$248</f>
        <v>Aut</v>
      </c>
      <c r="I792" s="409">
        <v>5</v>
      </c>
      <c r="J792" s="409"/>
      <c r="K792" s="368">
        <f t="shared" ref="K792:M794" si="304">INDEX($K$676:$M$747,($E792*i_s_len+$I792)*i_x_len+1,0)</f>
        <v>45611</v>
      </c>
      <c r="L792" s="368">
        <f t="shared" si="304"/>
        <v>45611</v>
      </c>
      <c r="M792" s="368">
        <f t="shared" si="304"/>
        <v>45611</v>
      </c>
      <c r="N792" s="280"/>
      <c r="O792" s="724">
        <f t="shared" ref="O792:Q794" si="305">MIN(363,INT((K792 - DATE(YEAR(K792),1,1))))+364*(YEAR(K792)-i_startyear)</f>
        <v>2139</v>
      </c>
      <c r="P792" s="724">
        <f t="shared" si="305"/>
        <v>2139</v>
      </c>
      <c r="Q792" s="724">
        <f t="shared" si="305"/>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v>1</v>
      </c>
      <c r="F793" s="332"/>
      <c r="G793" s="275"/>
      <c r="H793" s="296" t="str">
        <f>H$249</f>
        <v>Win</v>
      </c>
      <c r="I793" s="409">
        <v>5</v>
      </c>
      <c r="J793" s="409"/>
      <c r="K793" s="368">
        <f t="shared" si="304"/>
        <v>45641</v>
      </c>
      <c r="L793" s="368">
        <f t="shared" si="304"/>
        <v>45641</v>
      </c>
      <c r="M793" s="368">
        <f t="shared" si="304"/>
        <v>45641</v>
      </c>
      <c r="N793" s="280"/>
      <c r="O793" s="724">
        <f t="shared" si="305"/>
        <v>2169</v>
      </c>
      <c r="P793" s="724">
        <f t="shared" si="305"/>
        <v>2169</v>
      </c>
      <c r="Q793" s="724">
        <f t="shared" si="305"/>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v>2</v>
      </c>
      <c r="F794" s="332"/>
      <c r="G794" s="275"/>
      <c r="H794" s="296" t="str">
        <f>H$250</f>
        <v>Spr</v>
      </c>
      <c r="I794" s="409">
        <v>5</v>
      </c>
      <c r="J794" s="409"/>
      <c r="K794" s="368">
        <f t="shared" si="304"/>
        <v>45672</v>
      </c>
      <c r="L794" s="368">
        <f t="shared" si="304"/>
        <v>45672</v>
      </c>
      <c r="M794" s="368">
        <f t="shared" si="304"/>
        <v>45672</v>
      </c>
      <c r="N794" s="280"/>
      <c r="O794" s="724">
        <f t="shared" si="305"/>
        <v>2198</v>
      </c>
      <c r="P794" s="724">
        <f t="shared" si="305"/>
        <v>2198</v>
      </c>
      <c r="Q794" s="724">
        <f t="shared" si="305"/>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c r="F795" s="332"/>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c r="F796" s="332"/>
      <c r="G796" s="275"/>
      <c r="H796" s="280"/>
      <c r="I796" s="280"/>
      <c r="J796" s="280"/>
      <c r="K796" s="303" t="s">
        <v>727</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c r="F797" s="332"/>
      <c r="G797" s="275"/>
      <c r="H797" s="296" t="str">
        <f>H$248</f>
        <v>Aut</v>
      </c>
      <c r="I797" s="280"/>
      <c r="J797" s="280"/>
      <c r="K797" s="471">
        <v>1550</v>
      </c>
      <c r="L797" s="471">
        <v>1550</v>
      </c>
      <c r="M797" s="471">
        <v>1550</v>
      </c>
      <c r="N797" s="280"/>
      <c r="O797" s="280" t="s">
        <v>737</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96" t="str">
        <f>H$249</f>
        <v>Win</v>
      </c>
      <c r="I798" s="280"/>
      <c r="J798" s="280"/>
      <c r="K798" s="471">
        <v>1550</v>
      </c>
      <c r="L798" s="471">
        <v>1550</v>
      </c>
      <c r="M798" s="471">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96" t="str">
        <f>H$250</f>
        <v>Spr</v>
      </c>
      <c r="I799" s="280"/>
      <c r="J799" s="280"/>
      <c r="K799" s="471">
        <v>1550</v>
      </c>
      <c r="L799" s="471">
        <v>1550</v>
      </c>
      <c r="M799" s="471">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80"/>
      <c r="I801" s="280"/>
      <c r="J801" s="280"/>
      <c r="K801" s="303" t="s">
        <v>615</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H$248</f>
        <v>Aut</v>
      </c>
      <c r="I802" s="280"/>
      <c r="J802" s="280"/>
      <c r="K802" s="410">
        <f>(K792-K787)/30.5</f>
        <v>35.934426229508198</v>
      </c>
      <c r="L802" s="410">
        <f>(L792-L787)/30.5</f>
        <v>35.934426229508198</v>
      </c>
      <c r="M802" s="410">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96" t="str">
        <f>H$249</f>
        <v>Win</v>
      </c>
      <c r="I803" s="280"/>
      <c r="J803" s="280"/>
      <c r="K803" s="410">
        <f t="shared" ref="K803:M804" si="306">(K793-K788)/30.5</f>
        <v>35.934426229508198</v>
      </c>
      <c r="L803" s="410">
        <f t="shared" si="306"/>
        <v>35.934426229508198</v>
      </c>
      <c r="M803" s="410">
        <f t="shared" si="306"/>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96" t="str">
        <f>H$250</f>
        <v>Spr</v>
      </c>
      <c r="I804" s="280"/>
      <c r="J804" s="280"/>
      <c r="K804" s="410">
        <f t="shared" si="306"/>
        <v>35.934426229508198</v>
      </c>
      <c r="L804" s="410">
        <f t="shared" si="306"/>
        <v>35.934426229508198</v>
      </c>
      <c r="M804" s="410">
        <f t="shared" si="306"/>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401</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117</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5" t="s">
        <v>388</v>
      </c>
      <c r="F814" s="326"/>
      <c r="G814" s="264"/>
      <c r="H814" s="636"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6"/>
      <c r="AB814" s="406"/>
      <c r="AC814" s="406"/>
      <c r="AD814" s="291"/>
      <c r="AE814" s="291"/>
      <c r="AF814" s="291"/>
      <c r="AG814" s="291"/>
      <c r="AH814" s="291"/>
      <c r="AI814" s="291"/>
      <c r="AJ814" s="291"/>
      <c r="AK814" s="291"/>
      <c r="AL814" s="291"/>
      <c r="AM814" s="291"/>
      <c r="AN814" s="291"/>
      <c r="AO814" s="291"/>
      <c r="AP814" s="291"/>
      <c r="AQ814" s="328"/>
      <c r="AR814" s="262"/>
      <c r="AS814" s="250"/>
      <c r="AT814" s="250"/>
      <c r="AU814" s="250"/>
    </row>
    <row r="815" spans="1:47" ht="36" outlineLevel="1" x14ac:dyDescent="0.35">
      <c r="A815" s="250"/>
      <c r="B815" s="259"/>
      <c r="C815" s="252">
        <f>INT($C$814)+1.02</f>
        <v>2.02</v>
      </c>
      <c r="D815" s="263"/>
      <c r="E815" s="325" t="s">
        <v>390</v>
      </c>
      <c r="F815" s="329">
        <v>1</v>
      </c>
      <c r="G815" s="268"/>
      <c r="H815" s="411" t="s">
        <v>616</v>
      </c>
      <c r="I815" s="270"/>
      <c r="J815" s="270"/>
      <c r="K815" s="270"/>
      <c r="L815" s="270"/>
      <c r="M815" s="270"/>
      <c r="N815" s="270"/>
      <c r="O815" s="270"/>
      <c r="P815" s="270"/>
      <c r="Q815" s="270"/>
      <c r="R815" s="270"/>
      <c r="S815" s="270"/>
      <c r="T815" s="270"/>
      <c r="U815" s="270"/>
      <c r="V815" s="270"/>
      <c r="W815" s="270"/>
      <c r="X815" s="270"/>
      <c r="Y815" s="270"/>
      <c r="Z815" s="270"/>
      <c r="AA815" s="407"/>
      <c r="AB815" s="407"/>
      <c r="AC815" s="407"/>
      <c r="AD815" s="270"/>
      <c r="AE815" s="270"/>
      <c r="AF815" s="270"/>
      <c r="AG815" s="270"/>
      <c r="AH815" s="270"/>
      <c r="AI815" s="270"/>
      <c r="AJ815" s="270"/>
      <c r="AK815" s="270"/>
      <c r="AL815" s="270"/>
      <c r="AM815" s="270"/>
      <c r="AN815" s="270"/>
      <c r="AO815" s="270"/>
      <c r="AP815" s="270"/>
      <c r="AQ815" s="331"/>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2"/>
      <c r="F817" s="332"/>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2"/>
      <c r="F818" s="332"/>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2"/>
      <c r="F819" s="332"/>
      <c r="G819" s="260"/>
      <c r="H819" s="274"/>
      <c r="I819" s="274"/>
      <c r="J819" s="274"/>
      <c r="K819" s="333" t="s">
        <v>434</v>
      </c>
      <c r="L819" s="333"/>
      <c r="M819" s="333"/>
      <c r="N819" s="333"/>
      <c r="O819" s="333" t="str">
        <f>K819</f>
        <v>Offspring</v>
      </c>
      <c r="P819" s="333"/>
      <c r="Q819" s="333"/>
      <c r="R819" s="333"/>
      <c r="S819" s="333" t="str">
        <f>O819</f>
        <v>Offspring</v>
      </c>
      <c r="T819" s="333"/>
      <c r="U819" s="333"/>
      <c r="V819" s="333"/>
      <c r="W819" s="274"/>
      <c r="X819" s="274"/>
      <c r="Y819" s="333" t="str">
        <f>K819</f>
        <v>Offspring</v>
      </c>
      <c r="Z819" s="333"/>
      <c r="AA819" s="333"/>
      <c r="AB819" s="333"/>
      <c r="AC819" s="333" t="str">
        <f>O819</f>
        <v>Offspring</v>
      </c>
      <c r="AD819" s="333"/>
      <c r="AE819" s="333"/>
      <c r="AF819" s="333"/>
      <c r="AG819" s="333"/>
      <c r="AH819" s="333"/>
      <c r="AI819" s="333"/>
      <c r="AJ819" s="333"/>
      <c r="AK819" s="333"/>
      <c r="AL819" s="333"/>
      <c r="AM819" s="333"/>
      <c r="AN819" s="333"/>
      <c r="AO819" s="333"/>
      <c r="AP819" s="333"/>
      <c r="AQ819" s="260"/>
      <c r="AR819" s="262"/>
      <c r="AS819" s="250"/>
      <c r="AT819" s="250"/>
      <c r="AU819" s="250"/>
    </row>
    <row r="820" spans="1:47" outlineLevel="2" x14ac:dyDescent="0.35">
      <c r="A820" s="250"/>
      <c r="B820" s="259"/>
      <c r="C820" s="252">
        <f>INT($C$814)+2</f>
        <v>3</v>
      </c>
      <c r="D820" s="260"/>
      <c r="E820" s="332"/>
      <c r="F820" s="332"/>
      <c r="G820" s="260"/>
      <c r="H820" s="274"/>
      <c r="I820" s="274"/>
      <c r="J820" s="274"/>
      <c r="K820" s="322" t="s">
        <v>498</v>
      </c>
      <c r="L820" s="322" t="s">
        <v>499</v>
      </c>
      <c r="M820" s="322" t="s">
        <v>500</v>
      </c>
      <c r="N820" s="322" t="s">
        <v>501</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7">L820</f>
        <v>BBM</v>
      </c>
      <c r="AA820" s="274" t="str">
        <f t="shared" si="307"/>
        <v>BBT</v>
      </c>
      <c r="AB820" s="274" t="str">
        <f t="shared" si="307"/>
        <v>BMT</v>
      </c>
      <c r="AC820" s="274" t="str">
        <f t="shared" si="307"/>
        <v>BBB</v>
      </c>
      <c r="AD820" s="274" t="str">
        <f t="shared" si="307"/>
        <v>BBM</v>
      </c>
      <c r="AE820" s="274" t="str">
        <f t="shared" si="307"/>
        <v>BBT</v>
      </c>
      <c r="AF820" s="274" t="str">
        <f t="shared" si="307"/>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394</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2"/>
      <c r="F822" s="332"/>
      <c r="G822" s="275"/>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c r="AD822" s="332"/>
      <c r="AE822" s="332"/>
      <c r="AF822" s="332"/>
      <c r="AG822" s="332"/>
      <c r="AH822" s="332"/>
      <c r="AI822" s="332"/>
      <c r="AJ822" s="332"/>
      <c r="AK822" s="332"/>
      <c r="AL822" s="332"/>
      <c r="AM822" s="332"/>
      <c r="AN822" s="332"/>
      <c r="AO822" s="332"/>
      <c r="AP822" s="332"/>
      <c r="AQ822" s="275"/>
      <c r="AR822" s="262"/>
      <c r="AS822" s="250"/>
      <c r="AT822" s="250"/>
      <c r="AU822" s="250"/>
    </row>
    <row r="823" spans="1:47" hidden="1" outlineLevel="4" x14ac:dyDescent="0.35">
      <c r="A823" s="250"/>
      <c r="B823" s="259" t="s">
        <v>395</v>
      </c>
      <c r="C823" s="252">
        <f>INT(MAX($C$833:$C$863))+1</f>
        <v>6</v>
      </c>
      <c r="D823" s="275" t="s">
        <v>396</v>
      </c>
      <c r="E823" s="332"/>
      <c r="F823" s="332"/>
      <c r="G823" s="275"/>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c r="AD823" s="332"/>
      <c r="AE823" s="332"/>
      <c r="AF823" s="332"/>
      <c r="AG823" s="332"/>
      <c r="AH823" s="332"/>
      <c r="AI823" s="332"/>
      <c r="AJ823" s="332"/>
      <c r="AK823" s="332"/>
      <c r="AL823" s="332"/>
      <c r="AM823" s="332"/>
      <c r="AN823" s="332"/>
      <c r="AO823" s="332"/>
      <c r="AP823" s="332"/>
      <c r="AQ823" s="275"/>
      <c r="AR823" s="262"/>
      <c r="AS823" s="250"/>
      <c r="AT823" s="250"/>
      <c r="AU823" s="250"/>
    </row>
    <row r="824" spans="1:47" outlineLevel="1" x14ac:dyDescent="0.35">
      <c r="A824" s="250"/>
      <c r="B824" s="259"/>
      <c r="C824" s="252">
        <f>INT($C$814)+1</f>
        <v>2</v>
      </c>
      <c r="D824" s="275"/>
      <c r="E824" s="332"/>
      <c r="F824" s="332"/>
      <c r="G824" s="275"/>
      <c r="H824" s="335" t="s">
        <v>617</v>
      </c>
      <c r="I824" s="293"/>
      <c r="J824" s="265"/>
      <c r="K824" s="265"/>
      <c r="L824" s="265"/>
      <c r="M824" s="265"/>
      <c r="N824" s="265"/>
      <c r="O824" s="265"/>
      <c r="P824" s="265"/>
      <c r="Q824" s="265"/>
      <c r="R824" s="265"/>
      <c r="S824" s="265"/>
      <c r="T824" s="265"/>
      <c r="U824" s="265"/>
      <c r="V824" s="265"/>
      <c r="W824" s="265"/>
      <c r="X824" s="265"/>
      <c r="Y824" s="324"/>
      <c r="Z824" s="324"/>
      <c r="AA824" s="324"/>
      <c r="AB824" s="324"/>
      <c r="AC824" s="324"/>
      <c r="AD824" s="324"/>
      <c r="AE824" s="324"/>
      <c r="AF824" s="324"/>
      <c r="AG824" s="324"/>
      <c r="AH824" s="324"/>
      <c r="AI824" s="324"/>
      <c r="AJ824" s="324"/>
      <c r="AK824" s="324"/>
      <c r="AL824" s="324"/>
      <c r="AM824" s="324"/>
      <c r="AN824" s="324"/>
      <c r="AO824" s="324"/>
      <c r="AP824" s="324"/>
      <c r="AQ824" s="275"/>
      <c r="AR824" s="262"/>
      <c r="AS824" s="250"/>
      <c r="AT824" s="250"/>
      <c r="AU824" s="250"/>
    </row>
    <row r="825" spans="1:47" ht="5.15" hidden="1" customHeight="1" outlineLevel="3" x14ac:dyDescent="0.35">
      <c r="A825" s="250"/>
      <c r="B825" s="259"/>
      <c r="C825" s="252">
        <f>INT($C$814)+3.005</f>
        <v>4.0049999999999999</v>
      </c>
      <c r="D825" s="275" t="s">
        <v>397</v>
      </c>
      <c r="E825" s="275"/>
      <c r="F825" s="275"/>
      <c r="G825" s="275"/>
      <c r="H825" s="336"/>
      <c r="I825" s="336"/>
      <c r="J825" s="336"/>
      <c r="K825" s="336"/>
      <c r="L825" s="336"/>
      <c r="M825" s="336"/>
      <c r="N825" s="336"/>
      <c r="O825" s="336"/>
      <c r="P825" s="336"/>
      <c r="Q825" s="336"/>
      <c r="R825" s="336"/>
      <c r="S825" s="336"/>
      <c r="T825" s="336"/>
      <c r="U825" s="336"/>
      <c r="V825" s="336"/>
      <c r="W825" s="336"/>
      <c r="X825" s="336"/>
      <c r="Y825" s="336"/>
      <c r="Z825" s="336"/>
      <c r="AA825" s="336"/>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2"/>
      <c r="F826" s="332"/>
      <c r="G826" s="275"/>
      <c r="H826" s="579" t="s">
        <v>1021</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2"/>
      <c r="F827" s="332"/>
      <c r="G827" s="275"/>
      <c r="H827" s="378"/>
      <c r="I827" s="413" t="s">
        <v>619</v>
      </c>
      <c r="J827" s="378" t="s">
        <v>620</v>
      </c>
      <c r="K827" s="346"/>
      <c r="L827" s="346"/>
      <c r="M827" s="346"/>
      <c r="N827" s="346"/>
      <c r="O827" s="346"/>
      <c r="P827" s="346"/>
      <c r="Q827" s="346"/>
      <c r="R827" s="346"/>
      <c r="S827" s="346"/>
      <c r="T827" s="346"/>
      <c r="U827" s="346"/>
      <c r="V827" s="346"/>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2"/>
      <c r="F828" s="332"/>
      <c r="G828" s="275"/>
      <c r="H828" s="414"/>
      <c r="I828" s="415">
        <v>0</v>
      </c>
      <c r="J828" s="415" t="s">
        <v>622</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6"/>
      <c r="AI828" s="416"/>
      <c r="AJ828" s="416"/>
      <c r="AK828" s="416"/>
      <c r="AL828" s="416"/>
      <c r="AM828" s="416"/>
      <c r="AN828" s="416"/>
      <c r="AO828" s="416"/>
      <c r="AP828" s="416"/>
      <c r="AQ828" s="275"/>
      <c r="AR828" s="262"/>
      <c r="AS828" s="250"/>
      <c r="AT828" s="250"/>
      <c r="AU828" s="250"/>
    </row>
    <row r="829" spans="1:47" hidden="1" outlineLevel="4" x14ac:dyDescent="0.35">
      <c r="A829" s="250"/>
      <c r="B829" s="259"/>
      <c r="C829" s="252">
        <f>INT($C$814)+4</f>
        <v>5</v>
      </c>
      <c r="D829" s="275"/>
      <c r="E829" s="332"/>
      <c r="F829" s="332"/>
      <c r="G829" s="275"/>
      <c r="H829" s="296"/>
      <c r="I829" s="302">
        <v>1</v>
      </c>
      <c r="J829" s="296" t="s">
        <v>623</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6"/>
      <c r="AI829" s="416"/>
      <c r="AJ829" s="416"/>
      <c r="AK829" s="416"/>
      <c r="AL829" s="416"/>
      <c r="AM829" s="416"/>
      <c r="AN829" s="416"/>
      <c r="AO829" s="416"/>
      <c r="AP829" s="416"/>
      <c r="AQ829" s="275"/>
      <c r="AR829" s="262"/>
      <c r="AS829" s="250"/>
      <c r="AT829" s="250"/>
      <c r="AU829" s="250"/>
    </row>
    <row r="830" spans="1:47" hidden="1" outlineLevel="4" x14ac:dyDescent="0.35">
      <c r="A830" s="250"/>
      <c r="B830" s="259"/>
      <c r="C830" s="252">
        <f>INT($C$814)+4</f>
        <v>5</v>
      </c>
      <c r="D830" s="275"/>
      <c r="E830" s="332"/>
      <c r="F830" s="332"/>
      <c r="G830" s="275"/>
      <c r="H830" s="296"/>
      <c r="I830" s="302">
        <v>2</v>
      </c>
      <c r="J830" s="296" t="s">
        <v>624</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6"/>
      <c r="AI830" s="416"/>
      <c r="AJ830" s="416"/>
      <c r="AK830" s="416"/>
      <c r="AL830" s="416"/>
      <c r="AM830" s="416"/>
      <c r="AN830" s="416"/>
      <c r="AO830" s="416"/>
      <c r="AP830" s="416"/>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401</v>
      </c>
      <c r="AR831" s="262"/>
      <c r="AS831" s="250"/>
      <c r="AT831" s="250"/>
      <c r="AU831" s="250"/>
    </row>
    <row r="832" spans="1:47" outlineLevel="1" x14ac:dyDescent="0.35">
      <c r="A832" s="250"/>
      <c r="B832" s="259"/>
      <c r="C832" s="252">
        <f>INT($C$814)+1</f>
        <v>2</v>
      </c>
      <c r="D832" s="275"/>
      <c r="E832" s="332"/>
      <c r="F832" s="332"/>
      <c r="G832" s="275"/>
      <c r="H832" s="335" t="s">
        <v>625</v>
      </c>
      <c r="I832" s="293"/>
      <c r="J832" s="265"/>
      <c r="K832" s="265"/>
      <c r="L832" s="265"/>
      <c r="M832" s="265"/>
      <c r="N832" s="265"/>
      <c r="O832" s="265"/>
      <c r="P832" s="265"/>
      <c r="Q832" s="265"/>
      <c r="R832" s="265"/>
      <c r="S832" s="265"/>
      <c r="T832" s="265"/>
      <c r="U832" s="265"/>
      <c r="V832" s="265"/>
      <c r="W832" s="265"/>
      <c r="X832" s="265"/>
      <c r="Y832" s="324"/>
      <c r="Z832" s="324"/>
      <c r="AA832" s="324"/>
      <c r="AB832" s="324"/>
      <c r="AC832" s="324"/>
      <c r="AD832" s="324"/>
      <c r="AE832" s="324"/>
      <c r="AF832" s="324"/>
      <c r="AG832" s="324"/>
      <c r="AH832" s="324"/>
      <c r="AI832" s="324"/>
      <c r="AJ832" s="324"/>
      <c r="AK832" s="324"/>
      <c r="AL832" s="324"/>
      <c r="AM832" s="324"/>
      <c r="AN832" s="324"/>
      <c r="AO832" s="324"/>
      <c r="AP832" s="324"/>
      <c r="AQ832" s="275"/>
      <c r="AR832" s="262"/>
      <c r="AS832" s="250"/>
      <c r="AT832" s="250"/>
      <c r="AU832" s="250"/>
    </row>
    <row r="833" spans="1:47" ht="5.15" hidden="1" customHeight="1" outlineLevel="3" x14ac:dyDescent="0.35">
      <c r="A833" s="250"/>
      <c r="B833" s="259"/>
      <c r="C833" s="252">
        <f>INT($C$814)+3.005</f>
        <v>4.0049999999999999</v>
      </c>
      <c r="D833" s="275" t="s">
        <v>397</v>
      </c>
      <c r="E833" s="275"/>
      <c r="F833" s="275"/>
      <c r="G833" s="275"/>
      <c r="H833" s="336"/>
      <c r="I833" s="336"/>
      <c r="J833" s="336"/>
      <c r="K833" s="336"/>
      <c r="L833" s="336"/>
      <c r="M833" s="336"/>
      <c r="N833" s="336"/>
      <c r="O833" s="336"/>
      <c r="P833" s="336"/>
      <c r="Q833" s="336"/>
      <c r="R833" s="336"/>
      <c r="S833" s="336"/>
      <c r="T833" s="336"/>
      <c r="U833" s="336"/>
      <c r="V833" s="336"/>
      <c r="W833" s="336"/>
      <c r="X833" s="336"/>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2"/>
      <c r="F834" s="332"/>
      <c r="G834" s="275"/>
      <c r="H834" s="579" t="s">
        <v>1020</v>
      </c>
      <c r="I834" s="280"/>
      <c r="J834" s="280"/>
      <c r="K834" s="296">
        <f>i_s_len</f>
        <v>8</v>
      </c>
      <c r="L834" s="283">
        <v>3</v>
      </c>
      <c r="M834" s="280"/>
      <c r="N834" s="281" t="s">
        <v>626</v>
      </c>
      <c r="O834" s="280"/>
      <c r="P834" s="280"/>
      <c r="Q834" s="280"/>
      <c r="R834" s="280"/>
      <c r="S834" s="280"/>
      <c r="T834" s="280"/>
      <c r="U834" s="280"/>
      <c r="V834" s="280"/>
      <c r="W834" s="280"/>
      <c r="X834" s="280"/>
      <c r="Y834" s="412" t="s">
        <v>618</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2"/>
      <c r="F835" s="332"/>
      <c r="G835" s="275"/>
      <c r="H835" s="378" t="s">
        <v>627</v>
      </c>
      <c r="I835" s="378" t="s">
        <v>619</v>
      </c>
      <c r="J835" s="378" t="s">
        <v>620</v>
      </c>
      <c r="K835" s="346" t="s">
        <v>1110</v>
      </c>
      <c r="L835" s="346"/>
      <c r="M835" s="346"/>
      <c r="N835" s="346"/>
      <c r="O835" s="346" t="s">
        <v>621</v>
      </c>
      <c r="P835" s="346"/>
      <c r="Q835" s="346"/>
      <c r="R835" s="346"/>
      <c r="S835" s="280"/>
      <c r="T835" s="280"/>
      <c r="U835" s="280"/>
      <c r="V835" s="280"/>
      <c r="W835" s="280"/>
      <c r="X835" s="280"/>
      <c r="Y835" s="417" t="s">
        <v>1110</v>
      </c>
      <c r="Z835" s="417"/>
      <c r="AA835" s="417"/>
      <c r="AB835" s="417"/>
      <c r="AC835" s="417" t="s">
        <v>621</v>
      </c>
      <c r="AD835" s="417"/>
      <c r="AE835" s="417"/>
      <c r="AF835" s="417"/>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8">INT($C$814)+4</f>
        <v>5</v>
      </c>
      <c r="D836" s="275"/>
      <c r="E836" s="332"/>
      <c r="F836" s="332"/>
      <c r="G836" s="275"/>
      <c r="H836" s="414" t="s">
        <v>628</v>
      </c>
      <c r="I836" s="415">
        <v>0</v>
      </c>
      <c r="J836" s="415" t="s">
        <v>629</v>
      </c>
      <c r="K836" s="418"/>
      <c r="L836" s="418"/>
      <c r="M836" s="418"/>
      <c r="N836" s="418"/>
      <c r="O836" s="419"/>
      <c r="P836" s="419"/>
      <c r="Q836" s="419"/>
      <c r="R836" s="419"/>
      <c r="S836" s="693" t="s">
        <v>1018</v>
      </c>
      <c r="T836" s="280"/>
      <c r="U836" s="280"/>
      <c r="V836" s="280"/>
      <c r="W836" s="280"/>
      <c r="X836" s="280"/>
      <c r="Y836" s="420">
        <f>364*10</f>
        <v>3640</v>
      </c>
      <c r="Z836" s="420">
        <f t="shared" ref="Z836:AB844" si="309">364*10</f>
        <v>3640</v>
      </c>
      <c r="AA836" s="420">
        <f t="shared" si="309"/>
        <v>3640</v>
      </c>
      <c r="AB836" s="420">
        <f t="shared" si="309"/>
        <v>3640</v>
      </c>
      <c r="AC836" s="420">
        <v>10000</v>
      </c>
      <c r="AD836" s="420">
        <v>10000</v>
      </c>
      <c r="AE836" s="420">
        <v>10000</v>
      </c>
      <c r="AF836" s="420">
        <v>10000</v>
      </c>
      <c r="AG836" s="420"/>
      <c r="AH836" s="420"/>
      <c r="AI836" s="420"/>
      <c r="AJ836" s="420"/>
      <c r="AK836" s="420"/>
      <c r="AL836" s="420"/>
      <c r="AM836" s="420"/>
      <c r="AN836" s="420"/>
      <c r="AO836" s="845"/>
      <c r="AP836" s="845"/>
      <c r="AQ836" s="275"/>
      <c r="AR836" s="262"/>
      <c r="AS836" s="250"/>
      <c r="AT836" s="250"/>
      <c r="AU836" s="250"/>
    </row>
    <row r="837" spans="1:47" hidden="1" outlineLevel="4" x14ac:dyDescent="0.35">
      <c r="A837" s="250"/>
      <c r="B837" s="259"/>
      <c r="C837" s="252">
        <f t="shared" si="308"/>
        <v>5</v>
      </c>
      <c r="D837" s="275"/>
      <c r="E837" s="332"/>
      <c r="F837" s="332"/>
      <c r="G837" s="275"/>
      <c r="H837" s="296" t="s">
        <v>630</v>
      </c>
      <c r="I837" s="302"/>
      <c r="J837" s="296" t="s">
        <v>631</v>
      </c>
      <c r="K837" s="408"/>
      <c r="L837" s="408"/>
      <c r="M837" s="408"/>
      <c r="N837" s="408"/>
      <c r="O837" s="408"/>
      <c r="P837" s="408"/>
      <c r="Q837" s="408"/>
      <c r="R837" s="408"/>
      <c r="S837" s="280"/>
      <c r="T837" s="280"/>
      <c r="U837" s="280"/>
      <c r="V837" s="280"/>
      <c r="W837" s="280"/>
      <c r="X837" s="280"/>
      <c r="Y837" s="420">
        <f t="shared" ref="Y837:Y844" si="310">364*10</f>
        <v>3640</v>
      </c>
      <c r="Z837" s="420">
        <f t="shared" si="309"/>
        <v>3640</v>
      </c>
      <c r="AA837" s="420">
        <f t="shared" si="309"/>
        <v>3640</v>
      </c>
      <c r="AB837" s="420">
        <f t="shared" si="309"/>
        <v>3640</v>
      </c>
      <c r="AC837" s="420">
        <v>10000</v>
      </c>
      <c r="AD837" s="420">
        <v>10000</v>
      </c>
      <c r="AE837" s="420">
        <v>10000</v>
      </c>
      <c r="AF837" s="420">
        <v>10000</v>
      </c>
      <c r="AG837" s="416"/>
      <c r="AH837" s="416"/>
      <c r="AI837" s="416"/>
      <c r="AJ837" s="416"/>
      <c r="AK837" s="416"/>
      <c r="AL837" s="416"/>
      <c r="AM837" s="416"/>
      <c r="AN837" s="416"/>
      <c r="AO837" s="416"/>
      <c r="AP837" s="416"/>
      <c r="AQ837" s="275"/>
      <c r="AR837" s="262"/>
      <c r="AS837" s="250"/>
      <c r="AT837" s="250"/>
      <c r="AU837" s="250"/>
    </row>
    <row r="838" spans="1:47" hidden="1" outlineLevel="4" x14ac:dyDescent="0.35">
      <c r="A838" s="250"/>
      <c r="B838" s="259"/>
      <c r="C838" s="252">
        <f t="shared" si="308"/>
        <v>5</v>
      </c>
      <c r="D838" s="275"/>
      <c r="E838" s="332"/>
      <c r="F838" s="332"/>
      <c r="G838" s="275"/>
      <c r="H838" s="296" t="s">
        <v>632</v>
      </c>
      <c r="I838" s="302"/>
      <c r="J838" s="296" t="s">
        <v>631</v>
      </c>
      <c r="K838" s="408"/>
      <c r="L838" s="408"/>
      <c r="M838" s="408"/>
      <c r="N838" s="408"/>
      <c r="O838" s="408"/>
      <c r="P838" s="408"/>
      <c r="Q838" s="408"/>
      <c r="R838" s="408"/>
      <c r="S838" s="280"/>
      <c r="T838" s="280"/>
      <c r="U838" s="280"/>
      <c r="V838" s="280"/>
      <c r="W838" s="280"/>
      <c r="X838" s="280"/>
      <c r="Y838" s="420">
        <f t="shared" si="310"/>
        <v>3640</v>
      </c>
      <c r="Z838" s="420">
        <f t="shared" si="309"/>
        <v>3640</v>
      </c>
      <c r="AA838" s="420">
        <f t="shared" si="309"/>
        <v>3640</v>
      </c>
      <c r="AB838" s="420">
        <f t="shared" si="309"/>
        <v>3640</v>
      </c>
      <c r="AC838" s="420">
        <v>10000</v>
      </c>
      <c r="AD838" s="420">
        <v>10000</v>
      </c>
      <c r="AE838" s="420">
        <v>10000</v>
      </c>
      <c r="AF838" s="420">
        <v>10000</v>
      </c>
      <c r="AG838" s="416"/>
      <c r="AH838" s="416"/>
      <c r="AI838" s="416"/>
      <c r="AJ838" s="416"/>
      <c r="AK838" s="416"/>
      <c r="AL838" s="416"/>
      <c r="AM838" s="416"/>
      <c r="AN838" s="416"/>
      <c r="AO838" s="416"/>
      <c r="AP838" s="416"/>
      <c r="AQ838" s="275"/>
      <c r="AR838" s="262"/>
      <c r="AS838" s="250"/>
      <c r="AT838" s="250"/>
      <c r="AU838" s="250"/>
    </row>
    <row r="839" spans="1:47" hidden="1" outlineLevel="4" x14ac:dyDescent="0.35">
      <c r="A839" s="250"/>
      <c r="B839" s="259"/>
      <c r="C839" s="252">
        <f t="shared" si="308"/>
        <v>5</v>
      </c>
      <c r="D839" s="275"/>
      <c r="E839" s="332"/>
      <c r="F839" s="332"/>
      <c r="G839" s="275"/>
      <c r="H839" s="296">
        <v>3</v>
      </c>
      <c r="I839" s="302"/>
      <c r="J839" s="296" t="s">
        <v>631</v>
      </c>
      <c r="K839" s="408"/>
      <c r="L839" s="408"/>
      <c r="M839" s="408"/>
      <c r="N839" s="408"/>
      <c r="O839" s="408"/>
      <c r="P839" s="408"/>
      <c r="Q839" s="408"/>
      <c r="R839" s="408"/>
      <c r="S839" s="280"/>
      <c r="T839" s="280"/>
      <c r="U839" s="280"/>
      <c r="V839" s="280"/>
      <c r="W839" s="280"/>
      <c r="X839" s="280"/>
      <c r="Y839" s="420">
        <f t="shared" si="310"/>
        <v>3640</v>
      </c>
      <c r="Z839" s="420">
        <f t="shared" si="309"/>
        <v>3640</v>
      </c>
      <c r="AA839" s="420">
        <f t="shared" si="309"/>
        <v>3640</v>
      </c>
      <c r="AB839" s="420">
        <f t="shared" si="309"/>
        <v>3640</v>
      </c>
      <c r="AC839" s="420">
        <v>10000</v>
      </c>
      <c r="AD839" s="420">
        <v>10000</v>
      </c>
      <c r="AE839" s="420">
        <v>10000</v>
      </c>
      <c r="AF839" s="420">
        <v>10000</v>
      </c>
      <c r="AG839" s="416"/>
      <c r="AH839" s="416"/>
      <c r="AI839" s="416"/>
      <c r="AJ839" s="416"/>
      <c r="AK839" s="416"/>
      <c r="AL839" s="416"/>
      <c r="AM839" s="416"/>
      <c r="AN839" s="416"/>
      <c r="AO839" s="416"/>
      <c r="AP839" s="416"/>
      <c r="AQ839" s="275"/>
      <c r="AR839" s="262"/>
      <c r="AS839" s="250"/>
      <c r="AT839" s="250"/>
      <c r="AU839" s="250"/>
    </row>
    <row r="840" spans="1:47" hidden="1" outlineLevel="4" x14ac:dyDescent="0.35">
      <c r="A840" s="250"/>
      <c r="B840" s="259"/>
      <c r="C840" s="252">
        <f t="shared" si="308"/>
        <v>5</v>
      </c>
      <c r="D840" s="275"/>
      <c r="E840" s="332"/>
      <c r="F840" s="332"/>
      <c r="G840" s="275"/>
      <c r="H840" s="296">
        <v>4</v>
      </c>
      <c r="I840" s="302"/>
      <c r="J840" s="296" t="s">
        <v>631</v>
      </c>
      <c r="K840" s="408"/>
      <c r="L840" s="408"/>
      <c r="M840" s="408"/>
      <c r="N840" s="408"/>
      <c r="O840" s="408"/>
      <c r="P840" s="408"/>
      <c r="Q840" s="408"/>
      <c r="R840" s="408"/>
      <c r="S840" s="280"/>
      <c r="T840" s="280"/>
      <c r="U840" s="280"/>
      <c r="V840" s="280"/>
      <c r="W840" s="280"/>
      <c r="X840" s="280"/>
      <c r="Y840" s="420">
        <f t="shared" si="310"/>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v>5</v>
      </c>
      <c r="I841" s="302"/>
      <c r="J841" s="296" t="s">
        <v>631</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6</v>
      </c>
      <c r="I842" s="302"/>
      <c r="J842" s="296" t="s">
        <v>631</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7</v>
      </c>
      <c r="I843" s="302"/>
      <c r="J843" s="296" t="s">
        <v>631</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422">
        <v>8</v>
      </c>
      <c r="I844" s="423"/>
      <c r="J844" s="422" t="s">
        <v>631</v>
      </c>
      <c r="K844" s="424"/>
      <c r="L844" s="424"/>
      <c r="M844" s="424"/>
      <c r="N844" s="424"/>
      <c r="O844" s="425"/>
      <c r="P844" s="425"/>
      <c r="Q844" s="425"/>
      <c r="R844" s="425"/>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26"/>
      <c r="AH844" s="426"/>
      <c r="AI844" s="426"/>
      <c r="AJ844" s="426"/>
      <c r="AK844" s="426"/>
      <c r="AL844" s="426"/>
      <c r="AM844" s="426"/>
      <c r="AN844" s="426"/>
      <c r="AO844" s="845"/>
      <c r="AP844" s="845"/>
      <c r="AQ844" s="275"/>
      <c r="AR844" s="262"/>
      <c r="AS844" s="250"/>
      <c r="AT844" s="250"/>
      <c r="AU844" s="250"/>
    </row>
    <row r="845" spans="1:47" ht="15" hidden="1" customHeight="1" outlineLevel="3" x14ac:dyDescent="0.35">
      <c r="A845" s="250"/>
      <c r="B845" s="259"/>
      <c r="C845" s="252">
        <f t="shared" ref="C845:C862" si="311">INT($C$814)+3</f>
        <v>4</v>
      </c>
      <c r="D845" s="275"/>
      <c r="E845" s="332"/>
      <c r="F845" s="332"/>
      <c r="G845" s="275"/>
      <c r="H845" s="414" t="s">
        <v>628</v>
      </c>
      <c r="I845" s="415">
        <v>1</v>
      </c>
      <c r="J845" s="302" t="s">
        <v>633</v>
      </c>
      <c r="K845" s="421">
        <f>INT(4*30.4)</f>
        <v>121</v>
      </c>
      <c r="L845" s="421">
        <v>121</v>
      </c>
      <c r="M845" s="421">
        <v>121</v>
      </c>
      <c r="N845" s="421">
        <v>121</v>
      </c>
      <c r="O845" s="421"/>
      <c r="P845" s="421"/>
      <c r="Q845" s="421"/>
      <c r="R845" s="421"/>
      <c r="S845" s="915" t="s">
        <v>1145</v>
      </c>
      <c r="T845" s="916"/>
      <c r="U845" s="916"/>
      <c r="V845" s="916"/>
      <c r="W845" s="917"/>
      <c r="X845" s="280"/>
      <c r="Y845" s="427">
        <f t="shared" ref="Y845:Y853" si="312">IF(K845="",0,K845)</f>
        <v>121</v>
      </c>
      <c r="Z845" s="427">
        <f t="shared" ref="Z845:Z853" si="313">IF(L845="",0,L845)</f>
        <v>121</v>
      </c>
      <c r="AA845" s="427">
        <f t="shared" ref="AA845:AA853" si="314">IF(M845="",0,M845)</f>
        <v>121</v>
      </c>
      <c r="AB845" s="427">
        <f t="shared" ref="AB845:AB853" si="315">IF(N845="",0,N845)</f>
        <v>121</v>
      </c>
      <c r="AC845" s="694">
        <f>IF(O845="",10000,O845)</f>
        <v>10000</v>
      </c>
      <c r="AD845" s="694">
        <f t="shared" ref="AD845:AD862" si="316">IF(P845="",10000,P845)</f>
        <v>10000</v>
      </c>
      <c r="AE845" s="694">
        <f t="shared" ref="AE845:AE862" si="317">IF(Q845="",10000,Q845)</f>
        <v>10000</v>
      </c>
      <c r="AF845" s="694">
        <f t="shared" ref="AF845:AF862" si="318">IF(R845="",10000,R845)</f>
        <v>10000</v>
      </c>
      <c r="AG845" s="420"/>
      <c r="AH845" s="420"/>
      <c r="AI845" s="420"/>
      <c r="AJ845" s="420"/>
      <c r="AK845" s="420"/>
      <c r="AL845" s="420"/>
      <c r="AM845" s="420"/>
      <c r="AN845" s="420"/>
      <c r="AO845" s="845"/>
      <c r="AP845" s="845"/>
      <c r="AQ845" s="275"/>
      <c r="AR845" s="262"/>
      <c r="AS845" s="250"/>
      <c r="AT845" s="250"/>
      <c r="AU845" s="250"/>
    </row>
    <row r="846" spans="1:47" hidden="1" outlineLevel="3" x14ac:dyDescent="0.35">
      <c r="A846" s="250"/>
      <c r="B846" s="259"/>
      <c r="C846" s="252">
        <f t="shared" si="311"/>
        <v>4</v>
      </c>
      <c r="D846" s="275"/>
      <c r="E846" s="332"/>
      <c r="F846" s="332"/>
      <c r="G846" s="275"/>
      <c r="H846" s="296" t="s">
        <v>630</v>
      </c>
      <c r="I846" s="302"/>
      <c r="J846" s="296" t="s">
        <v>631</v>
      </c>
      <c r="K846" s="421">
        <v>364</v>
      </c>
      <c r="L846" s="421">
        <v>364</v>
      </c>
      <c r="M846" s="421">
        <v>364</v>
      </c>
      <c r="N846" s="421">
        <v>364</v>
      </c>
      <c r="O846" s="421"/>
      <c r="P846" s="421"/>
      <c r="Q846" s="421"/>
      <c r="R846" s="421"/>
      <c r="S846" s="918"/>
      <c r="T846" s="919"/>
      <c r="U846" s="919"/>
      <c r="V846" s="919"/>
      <c r="W846" s="920"/>
      <c r="X846" s="280"/>
      <c r="Y846" s="427">
        <f t="shared" si="312"/>
        <v>364</v>
      </c>
      <c r="Z846" s="427">
        <f t="shared" si="313"/>
        <v>364</v>
      </c>
      <c r="AA846" s="427">
        <f t="shared" si="314"/>
        <v>364</v>
      </c>
      <c r="AB846" s="427">
        <f t="shared" si="315"/>
        <v>364</v>
      </c>
      <c r="AC846" s="694">
        <f t="shared" ref="AC846:AC862" si="319">IF(O846="",10000,O846)</f>
        <v>10000</v>
      </c>
      <c r="AD846" s="694">
        <f t="shared" si="316"/>
        <v>10000</v>
      </c>
      <c r="AE846" s="694">
        <f t="shared" si="317"/>
        <v>10000</v>
      </c>
      <c r="AF846" s="694">
        <f t="shared" si="318"/>
        <v>10000</v>
      </c>
      <c r="AG846" s="416"/>
      <c r="AH846" s="416"/>
      <c r="AI846" s="416"/>
      <c r="AJ846" s="416"/>
      <c r="AK846" s="416"/>
      <c r="AL846" s="416"/>
      <c r="AM846" s="416"/>
      <c r="AN846" s="416"/>
      <c r="AO846" s="416"/>
      <c r="AP846" s="416"/>
      <c r="AQ846" s="275"/>
      <c r="AR846" s="262"/>
      <c r="AS846" s="250"/>
      <c r="AT846" s="250"/>
      <c r="AU846" s="250"/>
    </row>
    <row r="847" spans="1:47" hidden="1" outlineLevel="3" x14ac:dyDescent="0.35">
      <c r="A847" s="250"/>
      <c r="B847" s="259"/>
      <c r="C847" s="252">
        <f t="shared" si="311"/>
        <v>4</v>
      </c>
      <c r="D847" s="275"/>
      <c r="E847" s="332"/>
      <c r="F847" s="332"/>
      <c r="G847" s="275"/>
      <c r="H847" s="296" t="s">
        <v>632</v>
      </c>
      <c r="I847" s="302"/>
      <c r="J847" s="296" t="s">
        <v>631</v>
      </c>
      <c r="K847" s="421">
        <f t="shared" ref="K847:K853" si="320">K846+364</f>
        <v>728</v>
      </c>
      <c r="L847" s="421">
        <f t="shared" ref="L847:N847" si="321">L846+364</f>
        <v>728</v>
      </c>
      <c r="M847" s="421">
        <f t="shared" si="321"/>
        <v>728</v>
      </c>
      <c r="N847" s="421">
        <f t="shared" si="321"/>
        <v>728</v>
      </c>
      <c r="O847" s="421"/>
      <c r="P847" s="421"/>
      <c r="Q847" s="421"/>
      <c r="R847" s="421"/>
      <c r="S847" s="918"/>
      <c r="T847" s="919"/>
      <c r="U847" s="919"/>
      <c r="V847" s="919"/>
      <c r="W847" s="920"/>
      <c r="X847" s="280"/>
      <c r="Y847" s="427">
        <f t="shared" si="312"/>
        <v>728</v>
      </c>
      <c r="Z847" s="427">
        <f t="shared" si="313"/>
        <v>728</v>
      </c>
      <c r="AA847" s="427">
        <f t="shared" si="314"/>
        <v>728</v>
      </c>
      <c r="AB847" s="427">
        <f t="shared" si="315"/>
        <v>728</v>
      </c>
      <c r="AC847" s="694">
        <f t="shared" si="319"/>
        <v>10000</v>
      </c>
      <c r="AD847" s="694">
        <f t="shared" si="316"/>
        <v>10000</v>
      </c>
      <c r="AE847" s="694">
        <f t="shared" si="317"/>
        <v>10000</v>
      </c>
      <c r="AF847" s="694">
        <f t="shared" si="318"/>
        <v>10000</v>
      </c>
      <c r="AG847" s="416"/>
      <c r="AH847" s="416"/>
      <c r="AI847" s="416"/>
      <c r="AJ847" s="416"/>
      <c r="AK847" s="416"/>
      <c r="AL847" s="416"/>
      <c r="AM847" s="416"/>
      <c r="AN847" s="416"/>
      <c r="AO847" s="416"/>
      <c r="AP847" s="416"/>
      <c r="AQ847" s="275"/>
      <c r="AR847" s="262"/>
      <c r="AS847" s="250"/>
      <c r="AT847" s="250"/>
      <c r="AU847" s="250"/>
    </row>
    <row r="848" spans="1:47" hidden="1" outlineLevel="3" x14ac:dyDescent="0.35">
      <c r="A848" s="250"/>
      <c r="B848" s="259"/>
      <c r="C848" s="252">
        <f t="shared" si="311"/>
        <v>4</v>
      </c>
      <c r="D848" s="275"/>
      <c r="E848" s="332"/>
      <c r="F848" s="332"/>
      <c r="G848" s="275"/>
      <c r="H848" s="296">
        <v>3</v>
      </c>
      <c r="I848" s="302"/>
      <c r="J848" s="296" t="s">
        <v>631</v>
      </c>
      <c r="K848" s="421">
        <f t="shared" si="320"/>
        <v>1092</v>
      </c>
      <c r="L848" s="421">
        <f t="shared" ref="L848:N848" si="322">L847+364</f>
        <v>1092</v>
      </c>
      <c r="M848" s="421">
        <f t="shared" si="322"/>
        <v>1092</v>
      </c>
      <c r="N848" s="421">
        <f t="shared" si="322"/>
        <v>1092</v>
      </c>
      <c r="O848" s="421"/>
      <c r="P848" s="421"/>
      <c r="Q848" s="421"/>
      <c r="R848" s="421"/>
      <c r="S848" s="918"/>
      <c r="T848" s="919"/>
      <c r="U848" s="919"/>
      <c r="V848" s="919"/>
      <c r="W848" s="920"/>
      <c r="X848" s="280"/>
      <c r="Y848" s="427">
        <f t="shared" si="312"/>
        <v>1092</v>
      </c>
      <c r="Z848" s="427">
        <f t="shared" si="313"/>
        <v>1092</v>
      </c>
      <c r="AA848" s="427">
        <f t="shared" si="314"/>
        <v>1092</v>
      </c>
      <c r="AB848" s="427">
        <f t="shared" si="315"/>
        <v>1092</v>
      </c>
      <c r="AC848" s="694">
        <f t="shared" si="319"/>
        <v>10000</v>
      </c>
      <c r="AD848" s="694">
        <f t="shared" si="316"/>
        <v>10000</v>
      </c>
      <c r="AE848" s="694">
        <f t="shared" si="317"/>
        <v>10000</v>
      </c>
      <c r="AF848" s="694">
        <f t="shared" si="318"/>
        <v>10000</v>
      </c>
      <c r="AG848" s="416"/>
      <c r="AH848" s="416"/>
      <c r="AI848" s="416"/>
      <c r="AJ848" s="416"/>
      <c r="AK848" s="416"/>
      <c r="AL848" s="416"/>
      <c r="AM848" s="416"/>
      <c r="AN848" s="416"/>
      <c r="AO848" s="416"/>
      <c r="AP848" s="416"/>
      <c r="AQ848" s="275"/>
      <c r="AR848" s="262"/>
      <c r="AS848" s="250"/>
      <c r="AT848" s="250"/>
      <c r="AU848" s="250"/>
    </row>
    <row r="849" spans="1:47" hidden="1" outlineLevel="3" x14ac:dyDescent="0.35">
      <c r="A849" s="250"/>
      <c r="B849" s="259"/>
      <c r="C849" s="252">
        <f t="shared" si="311"/>
        <v>4</v>
      </c>
      <c r="D849" s="275"/>
      <c r="E849" s="332"/>
      <c r="F849" s="332"/>
      <c r="G849" s="275"/>
      <c r="H849" s="296">
        <v>4</v>
      </c>
      <c r="I849" s="302"/>
      <c r="J849" s="296" t="s">
        <v>631</v>
      </c>
      <c r="K849" s="421">
        <f t="shared" si="320"/>
        <v>1456</v>
      </c>
      <c r="L849" s="421">
        <f t="shared" ref="L849:N849" si="323">L848+364</f>
        <v>1456</v>
      </c>
      <c r="M849" s="421">
        <f t="shared" si="323"/>
        <v>1456</v>
      </c>
      <c r="N849" s="421">
        <f t="shared" si="323"/>
        <v>1456</v>
      </c>
      <c r="O849" s="421"/>
      <c r="P849" s="421"/>
      <c r="Q849" s="421"/>
      <c r="R849" s="421"/>
      <c r="S849" s="918"/>
      <c r="T849" s="919"/>
      <c r="U849" s="919"/>
      <c r="V849" s="919"/>
      <c r="W849" s="920"/>
      <c r="X849" s="280"/>
      <c r="Y849" s="427">
        <f t="shared" si="312"/>
        <v>1456</v>
      </c>
      <c r="Z849" s="427">
        <f t="shared" si="313"/>
        <v>1456</v>
      </c>
      <c r="AA849" s="427">
        <f t="shared" si="314"/>
        <v>1456</v>
      </c>
      <c r="AB849" s="427">
        <f t="shared" si="315"/>
        <v>1456</v>
      </c>
      <c r="AC849" s="694">
        <f t="shared" si="319"/>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v>5</v>
      </c>
      <c r="I850" s="302"/>
      <c r="J850" s="296" t="s">
        <v>631</v>
      </c>
      <c r="K850" s="421">
        <f t="shared" si="320"/>
        <v>1820</v>
      </c>
      <c r="L850" s="421">
        <f t="shared" ref="L850:N850" si="324">L849+364</f>
        <v>1820</v>
      </c>
      <c r="M850" s="421">
        <f t="shared" si="324"/>
        <v>1820</v>
      </c>
      <c r="N850" s="421">
        <f t="shared" si="324"/>
        <v>1820</v>
      </c>
      <c r="O850" s="421"/>
      <c r="P850" s="421"/>
      <c r="Q850" s="421"/>
      <c r="R850" s="421"/>
      <c r="S850" s="918"/>
      <c r="T850" s="919"/>
      <c r="U850" s="919"/>
      <c r="V850" s="919"/>
      <c r="W850" s="920"/>
      <c r="X850" s="280"/>
      <c r="Y850" s="427">
        <f t="shared" si="312"/>
        <v>1820</v>
      </c>
      <c r="Z850" s="427">
        <f t="shared" si="313"/>
        <v>1820</v>
      </c>
      <c r="AA850" s="427">
        <f t="shared" si="314"/>
        <v>1820</v>
      </c>
      <c r="AB850" s="427">
        <f t="shared" si="315"/>
        <v>1820</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6</v>
      </c>
      <c r="I851" s="302"/>
      <c r="J851" s="296" t="s">
        <v>631</v>
      </c>
      <c r="K851" s="421">
        <f t="shared" si="320"/>
        <v>2184</v>
      </c>
      <c r="L851" s="421">
        <f t="shared" ref="L851:N851" si="325">L850+364</f>
        <v>2184</v>
      </c>
      <c r="M851" s="421">
        <f t="shared" si="325"/>
        <v>2184</v>
      </c>
      <c r="N851" s="421">
        <f t="shared" si="325"/>
        <v>2184</v>
      </c>
      <c r="O851" s="421"/>
      <c r="P851" s="421"/>
      <c r="Q851" s="421"/>
      <c r="R851" s="421"/>
      <c r="S851" s="918"/>
      <c r="T851" s="919"/>
      <c r="U851" s="919"/>
      <c r="V851" s="919"/>
      <c r="W851" s="920"/>
      <c r="X851" s="280"/>
      <c r="Y851" s="427">
        <f t="shared" si="312"/>
        <v>2184</v>
      </c>
      <c r="Z851" s="427">
        <f t="shared" si="313"/>
        <v>2184</v>
      </c>
      <c r="AA851" s="427">
        <f t="shared" si="314"/>
        <v>2184</v>
      </c>
      <c r="AB851" s="427">
        <f t="shared" si="315"/>
        <v>2184</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7</v>
      </c>
      <c r="I852" s="302"/>
      <c r="J852" s="296" t="s">
        <v>631</v>
      </c>
      <c r="K852" s="421">
        <f t="shared" si="320"/>
        <v>2548</v>
      </c>
      <c r="L852" s="421">
        <f t="shared" ref="L852:N852" si="326">L851+364</f>
        <v>2548</v>
      </c>
      <c r="M852" s="421">
        <f t="shared" si="326"/>
        <v>2548</v>
      </c>
      <c r="N852" s="421">
        <f t="shared" si="326"/>
        <v>2548</v>
      </c>
      <c r="O852" s="421"/>
      <c r="P852" s="421"/>
      <c r="Q852" s="421"/>
      <c r="R852" s="421"/>
      <c r="S852" s="918"/>
      <c r="T852" s="919"/>
      <c r="U852" s="919"/>
      <c r="V852" s="919"/>
      <c r="W852" s="920"/>
      <c r="X852" s="280"/>
      <c r="Y852" s="427">
        <f t="shared" si="312"/>
        <v>2548</v>
      </c>
      <c r="Z852" s="427">
        <f t="shared" si="313"/>
        <v>2548</v>
      </c>
      <c r="AA852" s="427">
        <f t="shared" si="314"/>
        <v>2548</v>
      </c>
      <c r="AB852" s="427">
        <f t="shared" si="315"/>
        <v>2548</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422">
        <v>8</v>
      </c>
      <c r="I853" s="423"/>
      <c r="J853" s="422" t="s">
        <v>631</v>
      </c>
      <c r="K853" s="421">
        <f t="shared" si="320"/>
        <v>2912</v>
      </c>
      <c r="L853" s="421">
        <f t="shared" ref="L853:N853" si="327">L852+364</f>
        <v>2912</v>
      </c>
      <c r="M853" s="421">
        <f t="shared" si="327"/>
        <v>2912</v>
      </c>
      <c r="N853" s="421">
        <f t="shared" si="327"/>
        <v>2912</v>
      </c>
      <c r="O853" s="421"/>
      <c r="P853" s="421"/>
      <c r="Q853" s="421"/>
      <c r="R853" s="421"/>
      <c r="S853" s="918"/>
      <c r="T853" s="919"/>
      <c r="U853" s="919"/>
      <c r="V853" s="919"/>
      <c r="W853" s="920"/>
      <c r="X853" s="280"/>
      <c r="Y853" s="427">
        <f t="shared" si="312"/>
        <v>2912</v>
      </c>
      <c r="Z853" s="427">
        <f t="shared" si="313"/>
        <v>2912</v>
      </c>
      <c r="AA853" s="427">
        <f t="shared" si="314"/>
        <v>2912</v>
      </c>
      <c r="AB853" s="427">
        <f t="shared" si="315"/>
        <v>2912</v>
      </c>
      <c r="AC853" s="694">
        <f t="shared" si="319"/>
        <v>10000</v>
      </c>
      <c r="AD853" s="694">
        <f t="shared" si="316"/>
        <v>10000</v>
      </c>
      <c r="AE853" s="694">
        <f t="shared" si="317"/>
        <v>10000</v>
      </c>
      <c r="AF853" s="694">
        <f t="shared" si="318"/>
        <v>10000</v>
      </c>
      <c r="AG853" s="426"/>
      <c r="AH853" s="426"/>
      <c r="AI853" s="426"/>
      <c r="AJ853" s="426"/>
      <c r="AK853" s="426"/>
      <c r="AL853" s="426"/>
      <c r="AM853" s="426"/>
      <c r="AN853" s="426"/>
      <c r="AO853" s="845"/>
      <c r="AP853" s="845"/>
      <c r="AQ853" s="275"/>
      <c r="AR853" s="262"/>
      <c r="AS853" s="250"/>
      <c r="AT853" s="250"/>
      <c r="AU853" s="250"/>
    </row>
    <row r="854" spans="1:47" hidden="1" outlineLevel="3" x14ac:dyDescent="0.35">
      <c r="A854" s="250"/>
      <c r="B854" s="259"/>
      <c r="C854" s="252">
        <f t="shared" si="311"/>
        <v>4</v>
      </c>
      <c r="D854" s="275"/>
      <c r="E854" s="332"/>
      <c r="F854" s="332"/>
      <c r="G854" s="275"/>
      <c r="H854" s="414" t="s">
        <v>628</v>
      </c>
      <c r="I854" s="415">
        <v>2</v>
      </c>
      <c r="J854" s="415" t="s">
        <v>634</v>
      </c>
      <c r="K854" s="421"/>
      <c r="L854" s="421"/>
      <c r="M854" s="421"/>
      <c r="N854" s="421"/>
      <c r="O854" s="421">
        <v>45</v>
      </c>
      <c r="P854" s="421">
        <v>45</v>
      </c>
      <c r="Q854" s="421">
        <v>45</v>
      </c>
      <c r="R854" s="421">
        <v>47</v>
      </c>
      <c r="S854" s="918"/>
      <c r="T854" s="919"/>
      <c r="U854" s="919"/>
      <c r="V854" s="919"/>
      <c r="W854" s="920"/>
      <c r="X854" s="280"/>
      <c r="Y854" s="428">
        <f>IF(K854="",10*364,K854)</f>
        <v>3640</v>
      </c>
      <c r="Z854" s="428">
        <f t="shared" ref="Z854:Z862" si="328">IF(L854="",10*364,L854)</f>
        <v>3640</v>
      </c>
      <c r="AA854" s="428">
        <f t="shared" ref="AA854:AA862" si="329">IF(M854="",10*364,M854)</f>
        <v>3640</v>
      </c>
      <c r="AB854" s="428">
        <f t="shared" ref="AB854:AB862" si="330">IF(N854="",10*364,N854)</f>
        <v>3640</v>
      </c>
      <c r="AC854" s="694">
        <f t="shared" si="319"/>
        <v>45</v>
      </c>
      <c r="AD854" s="694">
        <f t="shared" si="316"/>
        <v>45</v>
      </c>
      <c r="AE854" s="694">
        <f t="shared" si="317"/>
        <v>45</v>
      </c>
      <c r="AF854" s="694">
        <f t="shared" si="318"/>
        <v>47</v>
      </c>
      <c r="AG854" s="420"/>
      <c r="AH854" s="420"/>
      <c r="AI854" s="420"/>
      <c r="AJ854" s="420"/>
      <c r="AK854" s="420"/>
      <c r="AL854" s="420"/>
      <c r="AM854" s="420"/>
      <c r="AN854" s="420"/>
      <c r="AO854" s="845"/>
      <c r="AP854" s="845"/>
      <c r="AQ854" s="275"/>
      <c r="AR854" s="262"/>
      <c r="AS854" s="250"/>
      <c r="AT854" s="250"/>
      <c r="AU854" s="250"/>
    </row>
    <row r="855" spans="1:47" hidden="1" outlineLevel="3" x14ac:dyDescent="0.35">
      <c r="A855" s="250"/>
      <c r="B855" s="259"/>
      <c r="C855" s="252">
        <f t="shared" si="311"/>
        <v>4</v>
      </c>
      <c r="D855" s="275"/>
      <c r="E855" s="332"/>
      <c r="F855" s="332"/>
      <c r="G855" s="275"/>
      <c r="H855" s="296" t="s">
        <v>630</v>
      </c>
      <c r="I855" s="302"/>
      <c r="J855" s="302" t="s">
        <v>634</v>
      </c>
      <c r="K855" s="421">
        <f>INT(15*30.4)-7</f>
        <v>449</v>
      </c>
      <c r="L855" s="421">
        <f t="shared" ref="L855:N855" si="331">INT(15*30.4)-7</f>
        <v>449</v>
      </c>
      <c r="M855" s="421">
        <f t="shared" si="331"/>
        <v>449</v>
      </c>
      <c r="N855" s="421">
        <f t="shared" si="331"/>
        <v>449</v>
      </c>
      <c r="O855" s="421">
        <v>45</v>
      </c>
      <c r="P855" s="421">
        <v>45</v>
      </c>
      <c r="Q855" s="421">
        <v>45</v>
      </c>
      <c r="R855" s="421">
        <v>47</v>
      </c>
      <c r="S855" s="918"/>
      <c r="T855" s="919"/>
      <c r="U855" s="919"/>
      <c r="V855" s="919"/>
      <c r="W855" s="920"/>
      <c r="X855" s="280"/>
      <c r="Y855" s="428">
        <f t="shared" ref="Y855:Y862" si="332">IF(K855="",10*364,K855)</f>
        <v>449</v>
      </c>
      <c r="Z855" s="428">
        <f t="shared" si="328"/>
        <v>449</v>
      </c>
      <c r="AA855" s="428">
        <f t="shared" si="329"/>
        <v>449</v>
      </c>
      <c r="AB855" s="428">
        <f t="shared" si="330"/>
        <v>449</v>
      </c>
      <c r="AC855" s="694">
        <f t="shared" si="319"/>
        <v>45</v>
      </c>
      <c r="AD855" s="694">
        <f t="shared" si="316"/>
        <v>45</v>
      </c>
      <c r="AE855" s="694">
        <f t="shared" si="317"/>
        <v>45</v>
      </c>
      <c r="AF855" s="694">
        <f t="shared" si="318"/>
        <v>47</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296" t="s">
        <v>632</v>
      </c>
      <c r="I856" s="302"/>
      <c r="J856" s="302" t="s">
        <v>1016</v>
      </c>
      <c r="K856" s="421"/>
      <c r="L856" s="421"/>
      <c r="M856" s="421"/>
      <c r="N856" s="421"/>
      <c r="O856" s="421"/>
      <c r="P856" s="421"/>
      <c r="Q856" s="421"/>
      <c r="R856" s="421"/>
      <c r="S856" s="918"/>
      <c r="T856" s="919"/>
      <c r="U856" s="919"/>
      <c r="V856" s="919"/>
      <c r="W856" s="920"/>
      <c r="X856" s="280"/>
      <c r="Y856" s="428">
        <f t="shared" si="332"/>
        <v>3640</v>
      </c>
      <c r="Z856" s="428">
        <f t="shared" si="328"/>
        <v>3640</v>
      </c>
      <c r="AA856" s="428">
        <f t="shared" si="329"/>
        <v>3640</v>
      </c>
      <c r="AB856" s="428">
        <f t="shared" si="330"/>
        <v>3640</v>
      </c>
      <c r="AC856" s="694">
        <f t="shared" si="319"/>
        <v>10000</v>
      </c>
      <c r="AD856" s="694">
        <f t="shared" si="316"/>
        <v>10000</v>
      </c>
      <c r="AE856" s="694">
        <f t="shared" si="317"/>
        <v>10000</v>
      </c>
      <c r="AF856" s="694">
        <f t="shared" si="318"/>
        <v>10000</v>
      </c>
      <c r="AG856" s="416"/>
      <c r="AH856" s="416"/>
      <c r="AI856" s="416"/>
      <c r="AJ856" s="416"/>
      <c r="AK856" s="416"/>
      <c r="AL856" s="416"/>
      <c r="AM856" s="416"/>
      <c r="AN856" s="416"/>
      <c r="AO856" s="416"/>
      <c r="AP856" s="416"/>
      <c r="AQ856" s="275"/>
      <c r="AR856" s="262"/>
      <c r="AS856" s="250"/>
      <c r="AT856" s="250"/>
      <c r="AU856" s="250"/>
    </row>
    <row r="857" spans="1:47" hidden="1" outlineLevel="3" x14ac:dyDescent="0.35">
      <c r="A857" s="250"/>
      <c r="B857" s="259"/>
      <c r="C857" s="252">
        <f t="shared" si="311"/>
        <v>4</v>
      </c>
      <c r="D857" s="275"/>
      <c r="E857" s="332"/>
      <c r="F857" s="332"/>
      <c r="G857" s="275"/>
      <c r="H857" s="296">
        <v>3</v>
      </c>
      <c r="I857" s="302"/>
      <c r="J857" s="296" t="s">
        <v>631</v>
      </c>
      <c r="K857" s="421"/>
      <c r="L857" s="421"/>
      <c r="M857" s="421"/>
      <c r="N857" s="421"/>
      <c r="O857" s="421"/>
      <c r="P857" s="421"/>
      <c r="Q857" s="421"/>
      <c r="R857" s="421"/>
      <c r="S857" s="918"/>
      <c r="T857" s="919"/>
      <c r="U857" s="919"/>
      <c r="V857" s="919"/>
      <c r="W857" s="920"/>
      <c r="X857" s="280"/>
      <c r="Y857" s="428">
        <f t="shared" si="332"/>
        <v>3640</v>
      </c>
      <c r="Z857" s="428">
        <f t="shared" si="328"/>
        <v>3640</v>
      </c>
      <c r="AA857" s="428">
        <f t="shared" si="329"/>
        <v>3640</v>
      </c>
      <c r="AB857" s="428">
        <f t="shared" si="330"/>
        <v>3640</v>
      </c>
      <c r="AC857" s="694">
        <f t="shared" si="319"/>
        <v>10000</v>
      </c>
      <c r="AD857" s="694">
        <f t="shared" si="316"/>
        <v>10000</v>
      </c>
      <c r="AE857" s="694">
        <f t="shared" si="317"/>
        <v>10000</v>
      </c>
      <c r="AF857" s="694">
        <f t="shared" si="318"/>
        <v>10000</v>
      </c>
      <c r="AG857" s="416"/>
      <c r="AH857" s="416"/>
      <c r="AI857" s="416"/>
      <c r="AJ857" s="416"/>
      <c r="AK857" s="416"/>
      <c r="AL857" s="416"/>
      <c r="AM857" s="416"/>
      <c r="AN857" s="416"/>
      <c r="AO857" s="416"/>
      <c r="AP857" s="416"/>
      <c r="AQ857" s="275"/>
      <c r="AR857" s="262"/>
      <c r="AS857" s="250"/>
      <c r="AT857" s="250"/>
      <c r="AU857" s="250"/>
    </row>
    <row r="858" spans="1:47" hidden="1" outlineLevel="3" x14ac:dyDescent="0.35">
      <c r="A858" s="250"/>
      <c r="B858" s="259"/>
      <c r="C858" s="252">
        <f t="shared" si="311"/>
        <v>4</v>
      </c>
      <c r="D858" s="275"/>
      <c r="E858" s="332"/>
      <c r="F858" s="332"/>
      <c r="G858" s="275"/>
      <c r="H858" s="296">
        <v>4</v>
      </c>
      <c r="I858" s="302"/>
      <c r="J858" s="296" t="s">
        <v>631</v>
      </c>
      <c r="K858" s="421"/>
      <c r="L858" s="421"/>
      <c r="M858" s="421"/>
      <c r="N858" s="421"/>
      <c r="O858" s="421"/>
      <c r="P858" s="421"/>
      <c r="Q858" s="421"/>
      <c r="R858" s="421"/>
      <c r="S858" s="918"/>
      <c r="T858" s="919"/>
      <c r="U858" s="919"/>
      <c r="V858" s="919"/>
      <c r="W858" s="920"/>
      <c r="X858" s="280"/>
      <c r="Y858" s="428">
        <f t="shared" si="332"/>
        <v>3640</v>
      </c>
      <c r="Z858" s="428">
        <f t="shared" si="328"/>
        <v>3640</v>
      </c>
      <c r="AA858" s="428">
        <f t="shared" si="329"/>
        <v>3640</v>
      </c>
      <c r="AB858" s="428">
        <f t="shared" si="330"/>
        <v>3640</v>
      </c>
      <c r="AC858" s="694">
        <f t="shared" si="319"/>
        <v>10000</v>
      </c>
      <c r="AD858" s="694">
        <f t="shared" si="316"/>
        <v>10000</v>
      </c>
      <c r="AE858" s="694">
        <f t="shared" si="317"/>
        <v>10000</v>
      </c>
      <c r="AF858" s="694">
        <f t="shared" si="318"/>
        <v>10000</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v>5</v>
      </c>
      <c r="I859" s="302"/>
      <c r="J859" s="296" t="s">
        <v>631</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6</v>
      </c>
      <c r="I860" s="302"/>
      <c r="J860" s="296" t="s">
        <v>631</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7</v>
      </c>
      <c r="I861" s="302"/>
      <c r="J861" s="296" t="s">
        <v>631</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422">
        <v>8</v>
      </c>
      <c r="I862" s="423"/>
      <c r="J862" s="422" t="s">
        <v>631</v>
      </c>
      <c r="K862" s="421"/>
      <c r="L862" s="421"/>
      <c r="M862" s="421"/>
      <c r="N862" s="421"/>
      <c r="O862" s="421"/>
      <c r="P862" s="421"/>
      <c r="Q862" s="421"/>
      <c r="R862" s="421"/>
      <c r="S862" s="921"/>
      <c r="T862" s="922"/>
      <c r="U862" s="922"/>
      <c r="V862" s="922"/>
      <c r="W862" s="923"/>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26"/>
      <c r="AH862" s="426"/>
      <c r="AI862" s="426"/>
      <c r="AJ862" s="426"/>
      <c r="AK862" s="426"/>
      <c r="AL862" s="426"/>
      <c r="AM862" s="426"/>
      <c r="AN862" s="426"/>
      <c r="AO862" s="845"/>
      <c r="AP862" s="845"/>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401</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117</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5" t="s">
        <v>388</v>
      </c>
      <c r="F872" s="326"/>
      <c r="G872" s="264"/>
      <c r="H872" s="636"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6"/>
      <c r="X872" s="291"/>
      <c r="Y872" s="291"/>
      <c r="Z872" s="291"/>
      <c r="AA872" s="291"/>
      <c r="AB872" s="291"/>
      <c r="AC872" s="291"/>
      <c r="AD872" s="291"/>
      <c r="AE872" s="291"/>
      <c r="AF872" s="291"/>
      <c r="AG872" s="291"/>
      <c r="AH872" s="291"/>
      <c r="AI872" s="291"/>
      <c r="AJ872" s="291"/>
      <c r="AK872" s="291"/>
      <c r="AL872" s="291"/>
      <c r="AM872" s="291"/>
      <c r="AN872" s="291"/>
      <c r="AO872" s="291"/>
      <c r="AP872" s="291"/>
      <c r="AQ872" s="328"/>
      <c r="AR872" s="262"/>
      <c r="AS872" s="250"/>
      <c r="AT872" s="250"/>
      <c r="AU872" s="250"/>
    </row>
    <row r="873" spans="1:47" ht="20.149999999999999" customHeight="1" outlineLevel="1" x14ac:dyDescent="0.35">
      <c r="A873" s="250"/>
      <c r="B873" s="259"/>
      <c r="C873" s="252">
        <f>INT($C$872)+1.02</f>
        <v>2.02</v>
      </c>
      <c r="D873" s="263"/>
      <c r="E873" s="325" t="s">
        <v>390</v>
      </c>
      <c r="F873" s="329">
        <v>1</v>
      </c>
      <c r="G873" s="268"/>
      <c r="H873" s="269" t="s">
        <v>635</v>
      </c>
      <c r="I873" s="270"/>
      <c r="J873" s="270"/>
      <c r="K873" s="270"/>
      <c r="L873" s="270"/>
      <c r="M873" s="270"/>
      <c r="N873" s="270"/>
      <c r="O873" s="270"/>
      <c r="P873" s="270"/>
      <c r="Q873" s="270"/>
      <c r="R873" s="270"/>
      <c r="S873" s="270"/>
      <c r="T873" s="270"/>
      <c r="U873" s="270"/>
      <c r="V873" s="270"/>
      <c r="W873" s="407"/>
      <c r="X873" s="270"/>
      <c r="Y873" s="270"/>
      <c r="Z873" s="270"/>
      <c r="AA873" s="270"/>
      <c r="AB873" s="270"/>
      <c r="AC873" s="270"/>
      <c r="AD873" s="270"/>
      <c r="AE873" s="270"/>
      <c r="AF873" s="270"/>
      <c r="AG873" s="270"/>
      <c r="AH873" s="270"/>
      <c r="AI873" s="270"/>
      <c r="AJ873" s="270"/>
      <c r="AK873" s="270"/>
      <c r="AL873" s="270"/>
      <c r="AM873" s="270"/>
      <c r="AN873" s="270"/>
      <c r="AO873" s="270"/>
      <c r="AP873" s="270"/>
      <c r="AQ873" s="331"/>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2"/>
      <c r="F875" s="332"/>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2"/>
      <c r="F876" s="332"/>
      <c r="G876" s="260"/>
      <c r="H876" s="274"/>
      <c r="I876" s="274"/>
      <c r="J876" s="274"/>
      <c r="K876" s="274"/>
      <c r="L876" s="333" t="s">
        <v>636</v>
      </c>
      <c r="M876" s="333"/>
      <c r="N876" s="333"/>
      <c r="O876" s="333"/>
      <c r="P876" s="333"/>
      <c r="Q876" s="333"/>
      <c r="R876" s="333"/>
      <c r="S876" s="333"/>
      <c r="T876" s="333"/>
      <c r="U876" s="333"/>
      <c r="V876" s="333"/>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2"/>
      <c r="F877" s="332"/>
      <c r="G877" s="260"/>
      <c r="H877" s="274"/>
      <c r="I877" s="274"/>
      <c r="J877" s="274"/>
      <c r="K877" s="274"/>
      <c r="L877" s="274"/>
      <c r="M877" s="274"/>
      <c r="N877" s="333" t="s">
        <v>637</v>
      </c>
      <c r="O877" s="333"/>
      <c r="P877" s="333"/>
      <c r="Q877" s="333"/>
      <c r="R877" s="333"/>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2"/>
      <c r="F878" s="332"/>
      <c r="G878" s="260"/>
      <c r="H878" s="274" t="s">
        <v>638</v>
      </c>
      <c r="I878" s="274"/>
      <c r="J878" s="274" t="s">
        <v>639</v>
      </c>
      <c r="K878" s="274" t="s">
        <v>152</v>
      </c>
      <c r="L878" s="274" t="s">
        <v>640</v>
      </c>
      <c r="M878" s="274" t="s">
        <v>641</v>
      </c>
      <c r="N878" s="274" t="s">
        <v>642</v>
      </c>
      <c r="O878" s="274" t="s">
        <v>643</v>
      </c>
      <c r="P878" s="274" t="s">
        <v>644</v>
      </c>
      <c r="Q878" s="429" t="s">
        <v>645</v>
      </c>
      <c r="R878" s="274" t="s">
        <v>646</v>
      </c>
      <c r="S878" s="274" t="s">
        <v>647</v>
      </c>
      <c r="T878" s="274" t="s">
        <v>892</v>
      </c>
      <c r="U878" s="274" t="s">
        <v>600</v>
      </c>
      <c r="V878" s="274" t="s">
        <v>648</v>
      </c>
      <c r="W878" s="274" t="s">
        <v>649</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394</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2"/>
      <c r="F880" s="332"/>
      <c r="G880" s="275"/>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c r="AD880" s="332"/>
      <c r="AE880" s="332"/>
      <c r="AF880" s="332"/>
      <c r="AG880" s="332"/>
      <c r="AH880" s="332"/>
      <c r="AI880" s="332"/>
      <c r="AJ880" s="332"/>
      <c r="AK880" s="332"/>
      <c r="AL880" s="332"/>
      <c r="AM880" s="332"/>
      <c r="AN880" s="332"/>
      <c r="AO880" s="332"/>
      <c r="AP880" s="332"/>
      <c r="AQ880" s="275"/>
      <c r="AR880" s="262"/>
      <c r="AS880" s="250"/>
      <c r="AT880" s="250"/>
      <c r="AU880" s="250"/>
    </row>
    <row r="881" spans="1:47" hidden="1" outlineLevel="4" x14ac:dyDescent="0.35">
      <c r="A881" s="250"/>
      <c r="B881" s="259" t="s">
        <v>395</v>
      </c>
      <c r="C881" s="252">
        <f>INT(MAX($C$882:$C$992))+1</f>
        <v>5</v>
      </c>
      <c r="D881" s="275" t="s">
        <v>396</v>
      </c>
      <c r="E881" s="332"/>
      <c r="F881" s="332"/>
      <c r="G881" s="275"/>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c r="AD881" s="332"/>
      <c r="AE881" s="332"/>
      <c r="AF881" s="332"/>
      <c r="AG881" s="332"/>
      <c r="AH881" s="332"/>
      <c r="AI881" s="332"/>
      <c r="AJ881" s="332"/>
      <c r="AK881" s="332"/>
      <c r="AL881" s="332"/>
      <c r="AM881" s="332"/>
      <c r="AN881" s="332"/>
      <c r="AO881" s="332"/>
      <c r="AP881" s="332"/>
      <c r="AQ881" s="275"/>
      <c r="AR881" s="262"/>
      <c r="AS881" s="250"/>
      <c r="AT881" s="250"/>
      <c r="AU881" s="250"/>
    </row>
    <row r="882" spans="1:47" ht="5.15" customHeight="1" outlineLevel="2" x14ac:dyDescent="0.35">
      <c r="A882" s="250"/>
      <c r="B882" s="259"/>
      <c r="C882" s="252">
        <f>INT($C$872)+2.005</f>
        <v>3.0049999999999999</v>
      </c>
      <c r="D882" s="275" t="s">
        <v>397</v>
      </c>
      <c r="E882" s="275"/>
      <c r="F882" s="275"/>
      <c r="G882" s="275"/>
      <c r="H882" s="336"/>
      <c r="I882" s="336"/>
      <c r="J882" s="336"/>
      <c r="K882" s="336"/>
      <c r="L882" s="430"/>
      <c r="M882" s="430"/>
      <c r="N882" s="430"/>
      <c r="O882" s="430"/>
      <c r="P882" s="430"/>
      <c r="Q882" s="430"/>
      <c r="R882" s="430"/>
      <c r="S882" s="430"/>
      <c r="T882" s="430"/>
      <c r="U882" s="430"/>
      <c r="V882" s="430"/>
      <c r="W882" s="430"/>
      <c r="X882" s="336"/>
      <c r="Y882" s="336"/>
      <c r="Z882" s="336"/>
      <c r="AA882" s="336"/>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2" t="s">
        <v>650</v>
      </c>
      <c r="F883" s="326" t="s">
        <v>651</v>
      </c>
      <c r="G883" s="275"/>
      <c r="H883" s="431"/>
      <c r="I883" s="349"/>
      <c r="J883" s="349"/>
      <c r="K883" s="280"/>
      <c r="L883" s="432">
        <f>COUNTA($J$883:$J$992)/M883</f>
        <v>27</v>
      </c>
      <c r="M883" s="432">
        <v>4</v>
      </c>
      <c r="N883" s="349"/>
      <c r="O883" s="349"/>
      <c r="P883" s="349"/>
      <c r="Q883" s="349"/>
      <c r="R883" s="349"/>
      <c r="S883" s="349"/>
      <c r="T883" s="349"/>
      <c r="U883" s="349"/>
      <c r="V883" s="349"/>
      <c r="W883" s="349"/>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2">
        <v>0</v>
      </c>
      <c r="F884" s="326" t="b">
        <f t="shared" ref="F884:F915" si="333">COUNTIFS($L884:$W884,"-")&lt;&gt;COUNTA($L884:$W884)</f>
        <v>1</v>
      </c>
      <c r="G884" s="275"/>
      <c r="H884" s="433" t="s">
        <v>652</v>
      </c>
      <c r="I884" s="433"/>
      <c r="J884" s="414" t="s">
        <v>653</v>
      </c>
      <c r="K884" s="434" t="str">
        <f>IF(L884&lt;0,"-",IFERROR(DATE(2019,1,($L884)*7+1),"-"))</f>
        <v>-</v>
      </c>
      <c r="L884" s="435" t="s">
        <v>654</v>
      </c>
      <c r="M884" s="435" t="s">
        <v>654</v>
      </c>
      <c r="N884" s="435" t="s">
        <v>654</v>
      </c>
      <c r="O884" s="435" t="s">
        <v>654</v>
      </c>
      <c r="P884" s="435" t="s">
        <v>654</v>
      </c>
      <c r="Q884" s="435" t="s">
        <v>654</v>
      </c>
      <c r="R884" s="435" t="s">
        <v>654</v>
      </c>
      <c r="S884" s="435" t="s">
        <v>654</v>
      </c>
      <c r="T884" s="435" t="s">
        <v>654</v>
      </c>
      <c r="U884" s="435" t="s">
        <v>654</v>
      </c>
      <c r="V884" s="435" t="s">
        <v>654</v>
      </c>
      <c r="W884" s="435" t="s">
        <v>654</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6">
        <f>E884</f>
        <v>0</v>
      </c>
      <c r="F885" s="326" t="b">
        <f t="shared" si="333"/>
        <v>1</v>
      </c>
      <c r="G885" s="275"/>
      <c r="H885" s="881" t="s">
        <v>655</v>
      </c>
      <c r="I885" s="882"/>
      <c r="J885" s="437" t="s">
        <v>656</v>
      </c>
      <c r="K885" s="438">
        <f t="shared" ref="K885:K948" si="334">IF(L885&lt;0,"-",IFERROR(DATE(2019,1,($L885)*7+1),"-"))</f>
        <v>43802</v>
      </c>
      <c r="L885" s="322">
        <v>48</v>
      </c>
      <c r="M885" s="439" t="s">
        <v>654</v>
      </c>
      <c r="N885" s="439" t="s">
        <v>654</v>
      </c>
      <c r="O885" s="439" t="s">
        <v>654</v>
      </c>
      <c r="P885" s="439" t="s">
        <v>654</v>
      </c>
      <c r="Q885" s="439" t="s">
        <v>654</v>
      </c>
      <c r="R885" s="439" t="s">
        <v>654</v>
      </c>
      <c r="S885" s="439" t="s">
        <v>654</v>
      </c>
      <c r="T885" s="439" t="s">
        <v>654</v>
      </c>
      <c r="U885" s="439" t="s">
        <v>654</v>
      </c>
      <c r="V885" s="439" t="s">
        <v>654</v>
      </c>
      <c r="W885" s="439" t="s">
        <v>654</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6">
        <f>E885</f>
        <v>0</v>
      </c>
      <c r="F886" s="326" t="b">
        <f t="shared" si="333"/>
        <v>1</v>
      </c>
      <c r="G886" s="275"/>
      <c r="H886" s="883"/>
      <c r="I886" s="884"/>
      <c r="J886" s="437" t="s">
        <v>657</v>
      </c>
      <c r="K886" s="438" t="str">
        <f t="shared" si="334"/>
        <v>-</v>
      </c>
      <c r="L886" s="439" t="s">
        <v>658</v>
      </c>
      <c r="M886" s="322">
        <v>26</v>
      </c>
      <c r="N886" s="439" t="s">
        <v>658</v>
      </c>
      <c r="O886" s="439" t="s">
        <v>658</v>
      </c>
      <c r="P886" s="439" t="s">
        <v>658</v>
      </c>
      <c r="Q886" s="439" t="s">
        <v>658</v>
      </c>
      <c r="R886" s="439" t="s">
        <v>658</v>
      </c>
      <c r="S886" s="439" t="s">
        <v>658</v>
      </c>
      <c r="T886" s="439" t="s">
        <v>658</v>
      </c>
      <c r="U886" s="439" t="s">
        <v>658</v>
      </c>
      <c r="V886" s="439" t="s">
        <v>658</v>
      </c>
      <c r="W886" s="439" t="s">
        <v>658</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collapsed="1" x14ac:dyDescent="0.35">
      <c r="A887" s="250"/>
      <c r="B887" s="259"/>
      <c r="C887" s="252">
        <f>INT($C$872)+2</f>
        <v>3</v>
      </c>
      <c r="D887" s="275"/>
      <c r="E887" s="436">
        <f>E886</f>
        <v>0</v>
      </c>
      <c r="F887" s="326" t="b">
        <f t="shared" si="333"/>
        <v>1</v>
      </c>
      <c r="G887" s="275"/>
      <c r="H887" s="885"/>
      <c r="I887" s="886"/>
      <c r="J887" s="422" t="s">
        <v>659</v>
      </c>
      <c r="K887" s="440" t="str">
        <f t="shared" si="334"/>
        <v>-</v>
      </c>
      <c r="L887" s="437" t="s">
        <v>654</v>
      </c>
      <c r="M887" s="437" t="s">
        <v>654</v>
      </c>
      <c r="N887" s="437" t="s">
        <v>654</v>
      </c>
      <c r="O887" s="437" t="s">
        <v>654</v>
      </c>
      <c r="P887" s="437" t="s">
        <v>654</v>
      </c>
      <c r="Q887" s="437" t="s">
        <v>654</v>
      </c>
      <c r="R887" s="437" t="s">
        <v>654</v>
      </c>
      <c r="S887" s="437" t="s">
        <v>654</v>
      </c>
      <c r="T887" s="437" t="s">
        <v>654</v>
      </c>
      <c r="U887" s="437" t="s">
        <v>654</v>
      </c>
      <c r="V887" s="441" t="s">
        <v>654</v>
      </c>
      <c r="W887" s="441" t="s">
        <v>654</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hidden="1" outlineLevel="3" x14ac:dyDescent="0.35">
      <c r="A888" s="250"/>
      <c r="B888" s="259"/>
      <c r="C888" s="252">
        <f t="shared" ref="C888:C919" si="335">INT($C$872)+3</f>
        <v>4</v>
      </c>
      <c r="D888" s="275"/>
      <c r="E888" s="332">
        <v>1</v>
      </c>
      <c r="F888" s="326" t="b">
        <f t="shared" si="333"/>
        <v>1</v>
      </c>
      <c r="G888" s="275"/>
      <c r="H888" s="433" t="s">
        <v>660</v>
      </c>
      <c r="I888" s="433"/>
      <c r="J888" s="414" t="s">
        <v>653</v>
      </c>
      <c r="K888" s="434" t="str">
        <f t="shared" si="334"/>
        <v>-</v>
      </c>
      <c r="L888" s="435" t="s">
        <v>654</v>
      </c>
      <c r="M888" s="435" t="s">
        <v>654</v>
      </c>
      <c r="N888" s="435" t="s">
        <v>654</v>
      </c>
      <c r="O888" s="435" t="s">
        <v>654</v>
      </c>
      <c r="P888" s="435" t="s">
        <v>654</v>
      </c>
      <c r="Q888" s="435" t="s">
        <v>654</v>
      </c>
      <c r="R888" s="435" t="s">
        <v>654</v>
      </c>
      <c r="S888" s="435" t="s">
        <v>654</v>
      </c>
      <c r="T888" s="435" t="s">
        <v>654</v>
      </c>
      <c r="U888" s="435" t="s">
        <v>654</v>
      </c>
      <c r="V888" s="435" t="s">
        <v>654</v>
      </c>
      <c r="W888" s="435" t="s">
        <v>654</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hidden="1" customHeight="1" outlineLevel="3" x14ac:dyDescent="0.35">
      <c r="A889" s="250"/>
      <c r="B889" s="259"/>
      <c r="C889" s="252">
        <f t="shared" si="335"/>
        <v>4</v>
      </c>
      <c r="D889" s="275"/>
      <c r="E889" s="436">
        <f>E888</f>
        <v>1</v>
      </c>
      <c r="F889" s="326" t="b">
        <f t="shared" si="333"/>
        <v>1</v>
      </c>
      <c r="G889" s="275"/>
      <c r="H889" s="881" t="s">
        <v>661</v>
      </c>
      <c r="I889" s="882"/>
      <c r="J889" s="437" t="s">
        <v>656</v>
      </c>
      <c r="K889" s="438">
        <f t="shared" si="334"/>
        <v>43536</v>
      </c>
      <c r="L889" s="322">
        <v>10</v>
      </c>
      <c r="M889" s="439" t="s">
        <v>654</v>
      </c>
      <c r="N889" s="439" t="s">
        <v>654</v>
      </c>
      <c r="O889" s="439" t="s">
        <v>654</v>
      </c>
      <c r="P889" s="439" t="s">
        <v>654</v>
      </c>
      <c r="Q889" s="439" t="s">
        <v>654</v>
      </c>
      <c r="R889" s="439" t="s">
        <v>654</v>
      </c>
      <c r="S889" s="322" t="b">
        <v>1</v>
      </c>
      <c r="T889" s="439" t="s">
        <v>654</v>
      </c>
      <c r="U889" s="439" t="s">
        <v>654</v>
      </c>
      <c r="V889" s="439" t="s">
        <v>654</v>
      </c>
      <c r="W889" s="439"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hidden="1" outlineLevel="3" x14ac:dyDescent="0.35">
      <c r="A890" s="250"/>
      <c r="B890" s="259"/>
      <c r="C890" s="252">
        <f t="shared" si="335"/>
        <v>4</v>
      </c>
      <c r="D890" s="275"/>
      <c r="E890" s="436">
        <f>E889</f>
        <v>1</v>
      </c>
      <c r="F890" s="326" t="b">
        <f t="shared" si="333"/>
        <v>1</v>
      </c>
      <c r="G890" s="275"/>
      <c r="H890" s="883"/>
      <c r="I890" s="884"/>
      <c r="J890" s="437" t="s">
        <v>657</v>
      </c>
      <c r="K890" s="438" t="str">
        <f t="shared" si="334"/>
        <v>-</v>
      </c>
      <c r="L890" s="439" t="s">
        <v>658</v>
      </c>
      <c r="M890" s="439" t="s">
        <v>658</v>
      </c>
      <c r="N890" s="439" t="s">
        <v>658</v>
      </c>
      <c r="O890" s="439" t="s">
        <v>658</v>
      </c>
      <c r="P890" s="439" t="s">
        <v>658</v>
      </c>
      <c r="Q890" s="439" t="s">
        <v>658</v>
      </c>
      <c r="R890" s="439" t="s">
        <v>658</v>
      </c>
      <c r="S890" s="439" t="s">
        <v>658</v>
      </c>
      <c r="T890" s="439" t="s">
        <v>658</v>
      </c>
      <c r="U890" s="439" t="s">
        <v>658</v>
      </c>
      <c r="V890" s="439" t="s">
        <v>658</v>
      </c>
      <c r="W890" s="439" t="s">
        <v>658</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si="335"/>
        <v>4</v>
      </c>
      <c r="D891" s="275"/>
      <c r="E891" s="436">
        <f>E890</f>
        <v>1</v>
      </c>
      <c r="F891" s="326" t="b">
        <f t="shared" si="333"/>
        <v>1</v>
      </c>
      <c r="G891" s="275"/>
      <c r="H891" s="885"/>
      <c r="I891" s="886"/>
      <c r="J891" s="422" t="s">
        <v>659</v>
      </c>
      <c r="K891" s="440" t="str">
        <f t="shared" si="334"/>
        <v>-</v>
      </c>
      <c r="L891" s="437" t="s">
        <v>654</v>
      </c>
      <c r="M891" s="437" t="s">
        <v>654</v>
      </c>
      <c r="N891" s="437" t="s">
        <v>654</v>
      </c>
      <c r="O891" s="437" t="s">
        <v>654</v>
      </c>
      <c r="P891" s="437" t="s">
        <v>654</v>
      </c>
      <c r="Q891" s="437" t="s">
        <v>654</v>
      </c>
      <c r="R891" s="437" t="s">
        <v>654</v>
      </c>
      <c r="S891" s="437" t="s">
        <v>654</v>
      </c>
      <c r="T891" s="437" t="s">
        <v>654</v>
      </c>
      <c r="U891" s="437" t="s">
        <v>654</v>
      </c>
      <c r="V891" s="441" t="s">
        <v>654</v>
      </c>
      <c r="W891" s="441" t="s">
        <v>654</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idden="1" outlineLevel="3" x14ac:dyDescent="0.35">
      <c r="A892" s="250"/>
      <c r="B892" s="259"/>
      <c r="C892" s="252">
        <f t="shared" si="335"/>
        <v>4</v>
      </c>
      <c r="D892" s="275"/>
      <c r="E892" s="332">
        <v>2</v>
      </c>
      <c r="F892" s="326" t="b">
        <f t="shared" si="333"/>
        <v>1</v>
      </c>
      <c r="G892" s="275"/>
      <c r="H892" s="433" t="s">
        <v>662</v>
      </c>
      <c r="I892" s="433"/>
      <c r="J892" s="414" t="s">
        <v>653</v>
      </c>
      <c r="K892" s="434" t="str">
        <f t="shared" si="334"/>
        <v>-</v>
      </c>
      <c r="L892" s="435" t="s">
        <v>654</v>
      </c>
      <c r="M892" s="442">
        <v>42</v>
      </c>
      <c r="N892" s="435" t="s">
        <v>654</v>
      </c>
      <c r="O892" s="435" t="s">
        <v>654</v>
      </c>
      <c r="P892" s="435" t="s">
        <v>654</v>
      </c>
      <c r="Q892" s="435" t="s">
        <v>654</v>
      </c>
      <c r="R892" s="435" t="s">
        <v>654</v>
      </c>
      <c r="S892" s="435" t="s">
        <v>654</v>
      </c>
      <c r="T892" s="435" t="s">
        <v>654</v>
      </c>
      <c r="U892" s="435" t="s">
        <v>654</v>
      </c>
      <c r="V892" s="435" t="s">
        <v>654</v>
      </c>
      <c r="W892" s="435" t="s">
        <v>654</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hidden="1" customHeight="1" outlineLevel="3" x14ac:dyDescent="0.35">
      <c r="A893" s="250"/>
      <c r="B893" s="259"/>
      <c r="C893" s="252">
        <f t="shared" si="335"/>
        <v>4</v>
      </c>
      <c r="D893" s="275"/>
      <c r="E893" s="436">
        <f>E892</f>
        <v>2</v>
      </c>
      <c r="F893" s="326" t="b">
        <f t="shared" si="333"/>
        <v>1</v>
      </c>
      <c r="G893" s="275"/>
      <c r="H893" s="881" t="s">
        <v>663</v>
      </c>
      <c r="I893" s="882"/>
      <c r="J893" s="437" t="s">
        <v>656</v>
      </c>
      <c r="K893" s="438">
        <f t="shared" si="334"/>
        <v>43536</v>
      </c>
      <c r="L893" s="322">
        <v>10</v>
      </c>
      <c r="M893" s="439" t="s">
        <v>654</v>
      </c>
      <c r="N893" s="439" t="s">
        <v>654</v>
      </c>
      <c r="O893" s="439" t="s">
        <v>654</v>
      </c>
      <c r="P893" s="439" t="s">
        <v>654</v>
      </c>
      <c r="Q893" s="439" t="s">
        <v>654</v>
      </c>
      <c r="R893" s="439" t="s">
        <v>654</v>
      </c>
      <c r="S893" s="439" t="s">
        <v>654</v>
      </c>
      <c r="T893" s="439" t="s">
        <v>654</v>
      </c>
      <c r="U893" s="439" t="s">
        <v>654</v>
      </c>
      <c r="V893" s="439" t="s">
        <v>654</v>
      </c>
      <c r="W893" s="439"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35"/>
        <v>4</v>
      </c>
      <c r="D894" s="275"/>
      <c r="E894" s="436">
        <f>E893</f>
        <v>2</v>
      </c>
      <c r="F894" s="326" t="b">
        <f t="shared" si="333"/>
        <v>1</v>
      </c>
      <c r="G894" s="275"/>
      <c r="H894" s="883"/>
      <c r="I894" s="884"/>
      <c r="J894" s="437" t="s">
        <v>657</v>
      </c>
      <c r="K894" s="438" t="str">
        <f t="shared" si="334"/>
        <v>-</v>
      </c>
      <c r="L894" s="439" t="s">
        <v>658</v>
      </c>
      <c r="M894" s="439" t="s">
        <v>658</v>
      </c>
      <c r="N894" s="439" t="s">
        <v>658</v>
      </c>
      <c r="O894" s="439" t="s">
        <v>658</v>
      </c>
      <c r="P894" s="439" t="s">
        <v>658</v>
      </c>
      <c r="Q894" s="439" t="s">
        <v>658</v>
      </c>
      <c r="R894" s="439" t="s">
        <v>658</v>
      </c>
      <c r="S894" s="439" t="s">
        <v>658</v>
      </c>
      <c r="T894" s="439" t="s">
        <v>658</v>
      </c>
      <c r="U894" s="439" t="s">
        <v>658</v>
      </c>
      <c r="V894" s="439" t="s">
        <v>658</v>
      </c>
      <c r="W894" s="439" t="s">
        <v>658</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35"/>
        <v>4</v>
      </c>
      <c r="D895" s="275"/>
      <c r="E895" s="436">
        <f>E894</f>
        <v>2</v>
      </c>
      <c r="F895" s="326" t="b">
        <f t="shared" si="333"/>
        <v>1</v>
      </c>
      <c r="G895" s="275"/>
      <c r="H895" s="885"/>
      <c r="I895" s="886"/>
      <c r="J895" s="422" t="s">
        <v>659</v>
      </c>
      <c r="K895" s="440" t="str">
        <f t="shared" si="334"/>
        <v>-</v>
      </c>
      <c r="L895" s="437" t="s">
        <v>654</v>
      </c>
      <c r="M895" s="437" t="s">
        <v>654</v>
      </c>
      <c r="N895" s="437" t="s">
        <v>654</v>
      </c>
      <c r="O895" s="437" t="s">
        <v>654</v>
      </c>
      <c r="P895" s="437" t="s">
        <v>654</v>
      </c>
      <c r="Q895" s="437" t="s">
        <v>654</v>
      </c>
      <c r="R895" s="437" t="s">
        <v>654</v>
      </c>
      <c r="S895" s="437" t="s">
        <v>654</v>
      </c>
      <c r="T895" s="437" t="s">
        <v>654</v>
      </c>
      <c r="U895" s="437" t="s">
        <v>654</v>
      </c>
      <c r="V895" s="441" t="s">
        <v>654</v>
      </c>
      <c r="W895" s="441" t="s">
        <v>654</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idden="1" outlineLevel="3" x14ac:dyDescent="0.35">
      <c r="A896" s="250"/>
      <c r="B896" s="259"/>
      <c r="C896" s="252">
        <f t="shared" si="335"/>
        <v>4</v>
      </c>
      <c r="D896" s="275"/>
      <c r="E896" s="332">
        <v>3</v>
      </c>
      <c r="F896" s="326" t="b">
        <f t="shared" si="333"/>
        <v>1</v>
      </c>
      <c r="G896" s="275"/>
      <c r="H896" s="433" t="s">
        <v>664</v>
      </c>
      <c r="I896" s="433"/>
      <c r="J896" s="414" t="s">
        <v>653</v>
      </c>
      <c r="K896" s="434" t="str">
        <f t="shared" si="334"/>
        <v>-</v>
      </c>
      <c r="L896" s="435" t="s">
        <v>654</v>
      </c>
      <c r="M896" s="435" t="s">
        <v>654</v>
      </c>
      <c r="N896" s="435" t="s">
        <v>654</v>
      </c>
      <c r="O896" s="435" t="s">
        <v>654</v>
      </c>
      <c r="P896" s="435" t="s">
        <v>654</v>
      </c>
      <c r="Q896" s="435" t="s">
        <v>654</v>
      </c>
      <c r="R896" s="435" t="s">
        <v>654</v>
      </c>
      <c r="S896" s="435" t="s">
        <v>654</v>
      </c>
      <c r="T896" s="435" t="s">
        <v>654</v>
      </c>
      <c r="U896" s="435" t="s">
        <v>654</v>
      </c>
      <c r="V896" s="435" t="s">
        <v>654</v>
      </c>
      <c r="W896" s="435" t="s">
        <v>654</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hidden="1" customHeight="1" outlineLevel="3" x14ac:dyDescent="0.35">
      <c r="A897" s="250"/>
      <c r="B897" s="259"/>
      <c r="C897" s="252">
        <f t="shared" si="335"/>
        <v>4</v>
      </c>
      <c r="D897" s="275"/>
      <c r="E897" s="436">
        <f>E896</f>
        <v>3</v>
      </c>
      <c r="F897" s="326" t="b">
        <f t="shared" si="333"/>
        <v>1</v>
      </c>
      <c r="G897" s="275"/>
      <c r="H897" s="881" t="s">
        <v>665</v>
      </c>
      <c r="I897" s="882"/>
      <c r="J897" s="437" t="s">
        <v>656</v>
      </c>
      <c r="K897" s="438">
        <f t="shared" si="334"/>
        <v>43802</v>
      </c>
      <c r="L897" s="322">
        <v>48</v>
      </c>
      <c r="M897" s="439" t="s">
        <v>654</v>
      </c>
      <c r="N897" s="439" t="s">
        <v>654</v>
      </c>
      <c r="O897" s="439" t="s">
        <v>654</v>
      </c>
      <c r="P897" s="439" t="s">
        <v>654</v>
      </c>
      <c r="Q897" s="439" t="s">
        <v>654</v>
      </c>
      <c r="R897" s="439" t="s">
        <v>654</v>
      </c>
      <c r="S897" s="439" t="s">
        <v>654</v>
      </c>
      <c r="T897" s="439" t="s">
        <v>654</v>
      </c>
      <c r="U897" s="439" t="s">
        <v>654</v>
      </c>
      <c r="V897" s="439" t="s">
        <v>654</v>
      </c>
      <c r="W897" s="439"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35"/>
        <v>4</v>
      </c>
      <c r="D898" s="275"/>
      <c r="E898" s="436">
        <f>E897</f>
        <v>3</v>
      </c>
      <c r="F898" s="326" t="b">
        <f t="shared" si="333"/>
        <v>1</v>
      </c>
      <c r="G898" s="275"/>
      <c r="H898" s="883"/>
      <c r="I898" s="884"/>
      <c r="J898" s="437" t="s">
        <v>657</v>
      </c>
      <c r="K898" s="438" t="str">
        <f t="shared" si="334"/>
        <v>-</v>
      </c>
      <c r="L898" s="439" t="s">
        <v>658</v>
      </c>
      <c r="M898" s="322">
        <v>26</v>
      </c>
      <c r="N898" s="439" t="s">
        <v>658</v>
      </c>
      <c r="O898" s="439" t="s">
        <v>658</v>
      </c>
      <c r="P898" s="439" t="s">
        <v>658</v>
      </c>
      <c r="Q898" s="439" t="s">
        <v>658</v>
      </c>
      <c r="R898" s="439" t="s">
        <v>658</v>
      </c>
      <c r="S898" s="439" t="s">
        <v>658</v>
      </c>
      <c r="T898" s="439" t="s">
        <v>658</v>
      </c>
      <c r="U898" s="439" t="s">
        <v>658</v>
      </c>
      <c r="V898" s="439" t="s">
        <v>658</v>
      </c>
      <c r="W898" s="439" t="s">
        <v>658</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35"/>
        <v>4</v>
      </c>
      <c r="D899" s="275"/>
      <c r="E899" s="436">
        <f>E898</f>
        <v>3</v>
      </c>
      <c r="F899" s="326" t="b">
        <f t="shared" si="333"/>
        <v>1</v>
      </c>
      <c r="G899" s="275"/>
      <c r="H899" s="885"/>
      <c r="I899" s="886"/>
      <c r="J899" s="422" t="s">
        <v>659</v>
      </c>
      <c r="K899" s="440" t="str">
        <f t="shared" si="334"/>
        <v>-</v>
      </c>
      <c r="L899" s="437" t="s">
        <v>654</v>
      </c>
      <c r="M899" s="437" t="s">
        <v>654</v>
      </c>
      <c r="N899" s="437" t="s">
        <v>654</v>
      </c>
      <c r="O899" s="437" t="s">
        <v>654</v>
      </c>
      <c r="P899" s="437" t="s">
        <v>654</v>
      </c>
      <c r="Q899" s="437" t="s">
        <v>654</v>
      </c>
      <c r="R899" s="437" t="s">
        <v>654</v>
      </c>
      <c r="S899" s="437" t="s">
        <v>654</v>
      </c>
      <c r="T899" s="437" t="s">
        <v>654</v>
      </c>
      <c r="U899" s="437" t="s">
        <v>654</v>
      </c>
      <c r="V899" s="441" t="s">
        <v>654</v>
      </c>
      <c r="W899" s="441" t="s">
        <v>654</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idden="1" outlineLevel="3" x14ac:dyDescent="0.35">
      <c r="A900" s="250"/>
      <c r="B900" s="259"/>
      <c r="C900" s="252">
        <f t="shared" si="335"/>
        <v>4</v>
      </c>
      <c r="D900" s="275"/>
      <c r="E900" s="332">
        <v>4</v>
      </c>
      <c r="F900" s="326" t="b">
        <f t="shared" si="333"/>
        <v>1</v>
      </c>
      <c r="G900" s="275"/>
      <c r="H900" s="433" t="s">
        <v>666</v>
      </c>
      <c r="I900" s="433"/>
      <c r="J900" s="414" t="s">
        <v>653</v>
      </c>
      <c r="K900" s="434" t="str">
        <f t="shared" si="334"/>
        <v>-</v>
      </c>
      <c r="L900" s="435" t="s">
        <v>654</v>
      </c>
      <c r="M900" s="435" t="s">
        <v>654</v>
      </c>
      <c r="N900" s="435" t="s">
        <v>654</v>
      </c>
      <c r="O900" s="435" t="s">
        <v>654</v>
      </c>
      <c r="P900" s="435" t="s">
        <v>654</v>
      </c>
      <c r="Q900" s="435" t="s">
        <v>654</v>
      </c>
      <c r="R900" s="435" t="s">
        <v>654</v>
      </c>
      <c r="S900" s="435" t="s">
        <v>654</v>
      </c>
      <c r="T900" s="435" t="s">
        <v>654</v>
      </c>
      <c r="U900" s="435" t="s">
        <v>654</v>
      </c>
      <c r="V900" s="435" t="s">
        <v>654</v>
      </c>
      <c r="W900" s="435" t="s">
        <v>654</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hidden="1" customHeight="1" outlineLevel="3" x14ac:dyDescent="0.35">
      <c r="A901" s="250"/>
      <c r="B901" s="259"/>
      <c r="C901" s="252">
        <f t="shared" si="335"/>
        <v>4</v>
      </c>
      <c r="D901" s="275"/>
      <c r="E901" s="436">
        <f>E900</f>
        <v>4</v>
      </c>
      <c r="F901" s="326" t="b">
        <f t="shared" si="333"/>
        <v>1</v>
      </c>
      <c r="G901" s="275"/>
      <c r="H901" s="881" t="s">
        <v>667</v>
      </c>
      <c r="I901" s="882"/>
      <c r="J901" s="437" t="s">
        <v>656</v>
      </c>
      <c r="K901" s="438">
        <f t="shared" si="334"/>
        <v>43802</v>
      </c>
      <c r="L901" s="322">
        <v>48</v>
      </c>
      <c r="M901" s="439" t="s">
        <v>654</v>
      </c>
      <c r="N901" s="439" t="s">
        <v>654</v>
      </c>
      <c r="O901" s="439" t="s">
        <v>654</v>
      </c>
      <c r="P901" s="439" t="s">
        <v>654</v>
      </c>
      <c r="Q901" s="439" t="s">
        <v>654</v>
      </c>
      <c r="R901" s="439" t="s">
        <v>654</v>
      </c>
      <c r="S901" s="439" t="s">
        <v>654</v>
      </c>
      <c r="T901" s="439" t="s">
        <v>654</v>
      </c>
      <c r="U901" s="439" t="s">
        <v>654</v>
      </c>
      <c r="V901" s="439" t="s">
        <v>654</v>
      </c>
      <c r="W901" s="439"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35"/>
        <v>4</v>
      </c>
      <c r="D902" s="275"/>
      <c r="E902" s="436">
        <f>E901</f>
        <v>4</v>
      </c>
      <c r="F902" s="326" t="b">
        <f t="shared" si="333"/>
        <v>1</v>
      </c>
      <c r="G902" s="275"/>
      <c r="H902" s="883"/>
      <c r="I902" s="884"/>
      <c r="J902" s="437" t="s">
        <v>657</v>
      </c>
      <c r="K902" s="438" t="str">
        <f t="shared" si="334"/>
        <v>-</v>
      </c>
      <c r="L902" s="439" t="s">
        <v>658</v>
      </c>
      <c r="M902" s="322">
        <v>34</v>
      </c>
      <c r="N902" s="439" t="s">
        <v>658</v>
      </c>
      <c r="O902" s="439" t="s">
        <v>658</v>
      </c>
      <c r="P902" s="439" t="s">
        <v>658</v>
      </c>
      <c r="Q902" s="439" t="s">
        <v>658</v>
      </c>
      <c r="R902" s="439" t="s">
        <v>658</v>
      </c>
      <c r="S902" s="439" t="s">
        <v>658</v>
      </c>
      <c r="T902" s="439" t="s">
        <v>658</v>
      </c>
      <c r="U902" s="439" t="s">
        <v>658</v>
      </c>
      <c r="V902" s="439" t="s">
        <v>658</v>
      </c>
      <c r="W902" s="439" t="s">
        <v>658</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35"/>
        <v>4</v>
      </c>
      <c r="D903" s="275"/>
      <c r="E903" s="436">
        <f>E902</f>
        <v>4</v>
      </c>
      <c r="F903" s="326" t="b">
        <f t="shared" si="333"/>
        <v>1</v>
      </c>
      <c r="G903" s="275"/>
      <c r="H903" s="885"/>
      <c r="I903" s="886"/>
      <c r="J903" s="422" t="s">
        <v>659</v>
      </c>
      <c r="K903" s="440" t="str">
        <f t="shared" si="334"/>
        <v>-</v>
      </c>
      <c r="L903" s="437" t="s">
        <v>654</v>
      </c>
      <c r="M903" s="437" t="s">
        <v>654</v>
      </c>
      <c r="N903" s="437" t="s">
        <v>654</v>
      </c>
      <c r="O903" s="437" t="s">
        <v>654</v>
      </c>
      <c r="P903" s="437" t="s">
        <v>654</v>
      </c>
      <c r="Q903" s="437" t="s">
        <v>654</v>
      </c>
      <c r="R903" s="437" t="s">
        <v>654</v>
      </c>
      <c r="S903" s="437" t="s">
        <v>654</v>
      </c>
      <c r="T903" s="437" t="s">
        <v>654</v>
      </c>
      <c r="U903" s="437" t="s">
        <v>654</v>
      </c>
      <c r="V903" s="441" t="s">
        <v>654</v>
      </c>
      <c r="W903" s="441" t="s">
        <v>654</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idden="1" outlineLevel="3" x14ac:dyDescent="0.35">
      <c r="A904" s="250"/>
      <c r="B904" s="259"/>
      <c r="C904" s="252">
        <f t="shared" si="335"/>
        <v>4</v>
      </c>
      <c r="D904" s="275"/>
      <c r="E904" s="332">
        <v>5</v>
      </c>
      <c r="F904" s="326" t="b">
        <f t="shared" si="333"/>
        <v>1</v>
      </c>
      <c r="G904" s="275"/>
      <c r="H904" s="433" t="s">
        <v>668</v>
      </c>
      <c r="I904" s="433"/>
      <c r="J904" s="414" t="s">
        <v>653</v>
      </c>
      <c r="K904" s="434" t="str">
        <f t="shared" si="334"/>
        <v>-</v>
      </c>
      <c r="L904" s="443">
        <v>-1</v>
      </c>
      <c r="M904" s="435" t="s">
        <v>654</v>
      </c>
      <c r="N904" s="435" t="s">
        <v>654</v>
      </c>
      <c r="O904" s="435" t="s">
        <v>654</v>
      </c>
      <c r="P904" s="435" t="s">
        <v>654</v>
      </c>
      <c r="Q904" s="435" t="s">
        <v>654</v>
      </c>
      <c r="R904" s="435" t="s">
        <v>654</v>
      </c>
      <c r="S904" s="435" t="s">
        <v>654</v>
      </c>
      <c r="T904" s="435" t="s">
        <v>654</v>
      </c>
      <c r="U904" s="435" t="s">
        <v>654</v>
      </c>
      <c r="V904" s="435" t="s">
        <v>654</v>
      </c>
      <c r="W904" s="435" t="s">
        <v>654</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35"/>
        <v>4</v>
      </c>
      <c r="D905" s="275"/>
      <c r="E905" s="436">
        <f>E904</f>
        <v>5</v>
      </c>
      <c r="F905" s="326" t="b">
        <f t="shared" si="333"/>
        <v>1</v>
      </c>
      <c r="G905" s="275"/>
      <c r="H905" s="881"/>
      <c r="I905" s="882"/>
      <c r="J905" s="437" t="s">
        <v>656</v>
      </c>
      <c r="K905" s="438" t="str">
        <f t="shared" si="334"/>
        <v>-</v>
      </c>
      <c r="L905" s="439" t="s">
        <v>654</v>
      </c>
      <c r="M905" s="439" t="s">
        <v>654</v>
      </c>
      <c r="N905" s="439" t="s">
        <v>654</v>
      </c>
      <c r="O905" s="439" t="s">
        <v>654</v>
      </c>
      <c r="P905" s="439" t="s">
        <v>654</v>
      </c>
      <c r="Q905" s="439" t="s">
        <v>654</v>
      </c>
      <c r="R905" s="439" t="s">
        <v>654</v>
      </c>
      <c r="S905" s="439" t="s">
        <v>654</v>
      </c>
      <c r="T905" s="439" t="s">
        <v>654</v>
      </c>
      <c r="U905" s="439" t="s">
        <v>654</v>
      </c>
      <c r="V905" s="439" t="s">
        <v>654</v>
      </c>
      <c r="W905" s="439"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35"/>
        <v>4</v>
      </c>
      <c r="D906" s="275"/>
      <c r="E906" s="436">
        <f>E905</f>
        <v>5</v>
      </c>
      <c r="F906" s="326" t="b">
        <f t="shared" si="333"/>
        <v>1</v>
      </c>
      <c r="G906" s="275"/>
      <c r="H906" s="883"/>
      <c r="I906" s="884"/>
      <c r="J906" s="437" t="s">
        <v>657</v>
      </c>
      <c r="K906" s="438" t="str">
        <f t="shared" si="334"/>
        <v>-</v>
      </c>
      <c r="L906" s="439" t="s">
        <v>658</v>
      </c>
      <c r="M906" s="439" t="s">
        <v>658</v>
      </c>
      <c r="N906" s="439" t="s">
        <v>658</v>
      </c>
      <c r="O906" s="439" t="s">
        <v>658</v>
      </c>
      <c r="P906" s="439" t="s">
        <v>658</v>
      </c>
      <c r="Q906" s="439" t="s">
        <v>658</v>
      </c>
      <c r="R906" s="439" t="s">
        <v>658</v>
      </c>
      <c r="S906" s="439" t="s">
        <v>658</v>
      </c>
      <c r="T906" s="439" t="s">
        <v>658</v>
      </c>
      <c r="U906" s="439" t="s">
        <v>658</v>
      </c>
      <c r="V906" s="439" t="s">
        <v>658</v>
      </c>
      <c r="W906" s="439" t="s">
        <v>658</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35"/>
        <v>4</v>
      </c>
      <c r="D907" s="275"/>
      <c r="E907" s="436">
        <f>E906</f>
        <v>5</v>
      </c>
      <c r="F907" s="326" t="b">
        <f t="shared" si="333"/>
        <v>1</v>
      </c>
      <c r="G907" s="275"/>
      <c r="H907" s="885"/>
      <c r="I907" s="886"/>
      <c r="J907" s="422" t="s">
        <v>659</v>
      </c>
      <c r="K907" s="440" t="str">
        <f t="shared" si="334"/>
        <v>-</v>
      </c>
      <c r="L907" s="437" t="s">
        <v>654</v>
      </c>
      <c r="M907" s="437" t="s">
        <v>654</v>
      </c>
      <c r="N907" s="437" t="s">
        <v>654</v>
      </c>
      <c r="O907" s="437" t="s">
        <v>654</v>
      </c>
      <c r="P907" s="437" t="s">
        <v>654</v>
      </c>
      <c r="Q907" s="437" t="s">
        <v>654</v>
      </c>
      <c r="R907" s="437" t="s">
        <v>654</v>
      </c>
      <c r="S907" s="437" t="s">
        <v>654</v>
      </c>
      <c r="T907" s="437" t="s">
        <v>654</v>
      </c>
      <c r="U907" s="437" t="s">
        <v>654</v>
      </c>
      <c r="V907" s="441" t="s">
        <v>654</v>
      </c>
      <c r="W907" s="441" t="s">
        <v>654</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35"/>
        <v>4</v>
      </c>
      <c r="D908" s="275"/>
      <c r="E908" s="332">
        <v>6</v>
      </c>
      <c r="F908" s="326" t="b">
        <f t="shared" si="333"/>
        <v>1</v>
      </c>
      <c r="G908" s="275"/>
      <c r="H908" s="433" t="s">
        <v>669</v>
      </c>
      <c r="I908" s="433"/>
      <c r="J908" s="414" t="s">
        <v>653</v>
      </c>
      <c r="K908" s="434" t="str">
        <f t="shared" si="334"/>
        <v>-</v>
      </c>
      <c r="L908" s="443">
        <v>-1</v>
      </c>
      <c r="M908" s="435" t="s">
        <v>654</v>
      </c>
      <c r="N908" s="435" t="s">
        <v>654</v>
      </c>
      <c r="O908" s="435" t="s">
        <v>654</v>
      </c>
      <c r="P908" s="435" t="s">
        <v>654</v>
      </c>
      <c r="Q908" s="435" t="s">
        <v>654</v>
      </c>
      <c r="R908" s="435" t="s">
        <v>654</v>
      </c>
      <c r="S908" s="435" t="s">
        <v>654</v>
      </c>
      <c r="T908" s="435" t="s">
        <v>654</v>
      </c>
      <c r="U908" s="435" t="s">
        <v>654</v>
      </c>
      <c r="V908" s="435" t="s">
        <v>654</v>
      </c>
      <c r="W908" s="435" t="s">
        <v>654</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35"/>
        <v>4</v>
      </c>
      <c r="D909" s="275"/>
      <c r="E909" s="436">
        <f>E908</f>
        <v>6</v>
      </c>
      <c r="F909" s="326" t="b">
        <f t="shared" si="333"/>
        <v>1</v>
      </c>
      <c r="G909" s="275"/>
      <c r="H909" s="881"/>
      <c r="I909" s="882"/>
      <c r="J909" s="437" t="s">
        <v>656</v>
      </c>
      <c r="K909" s="438" t="str">
        <f t="shared" si="334"/>
        <v>-</v>
      </c>
      <c r="L909" s="439" t="s">
        <v>654</v>
      </c>
      <c r="M909" s="439" t="s">
        <v>654</v>
      </c>
      <c r="N909" s="439" t="s">
        <v>654</v>
      </c>
      <c r="O909" s="439" t="s">
        <v>654</v>
      </c>
      <c r="P909" s="439" t="s">
        <v>654</v>
      </c>
      <c r="Q909" s="439" t="s">
        <v>654</v>
      </c>
      <c r="R909" s="439" t="s">
        <v>654</v>
      </c>
      <c r="S909" s="439" t="s">
        <v>654</v>
      </c>
      <c r="T909" s="439" t="s">
        <v>654</v>
      </c>
      <c r="U909" s="439" t="s">
        <v>654</v>
      </c>
      <c r="V909" s="439" t="s">
        <v>654</v>
      </c>
      <c r="W909" s="439"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35"/>
        <v>4</v>
      </c>
      <c r="D910" s="275"/>
      <c r="E910" s="436">
        <f>E909</f>
        <v>6</v>
      </c>
      <c r="F910" s="326" t="b">
        <f t="shared" si="333"/>
        <v>1</v>
      </c>
      <c r="G910" s="275"/>
      <c r="H910" s="883"/>
      <c r="I910" s="884"/>
      <c r="J910" s="437" t="s">
        <v>657</v>
      </c>
      <c r="K910" s="438" t="str">
        <f t="shared" si="334"/>
        <v>-</v>
      </c>
      <c r="L910" s="439" t="s">
        <v>658</v>
      </c>
      <c r="M910" s="439" t="s">
        <v>658</v>
      </c>
      <c r="N910" s="439" t="s">
        <v>658</v>
      </c>
      <c r="O910" s="439" t="s">
        <v>658</v>
      </c>
      <c r="P910" s="439" t="s">
        <v>658</v>
      </c>
      <c r="Q910" s="439" t="s">
        <v>658</v>
      </c>
      <c r="R910" s="439" t="s">
        <v>658</v>
      </c>
      <c r="S910" s="439" t="s">
        <v>658</v>
      </c>
      <c r="T910" s="439" t="s">
        <v>658</v>
      </c>
      <c r="U910" s="439" t="s">
        <v>658</v>
      </c>
      <c r="V910" s="439" t="s">
        <v>658</v>
      </c>
      <c r="W910" s="439" t="s">
        <v>658</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35"/>
        <v>4</v>
      </c>
      <c r="D911" s="275"/>
      <c r="E911" s="436">
        <f>E910</f>
        <v>6</v>
      </c>
      <c r="F911" s="326" t="b">
        <f t="shared" si="333"/>
        <v>1</v>
      </c>
      <c r="G911" s="275"/>
      <c r="H911" s="885"/>
      <c r="I911" s="886"/>
      <c r="J911" s="422" t="s">
        <v>659</v>
      </c>
      <c r="K911" s="440" t="str">
        <f t="shared" si="334"/>
        <v>-</v>
      </c>
      <c r="L911" s="437" t="s">
        <v>654</v>
      </c>
      <c r="M911" s="437" t="s">
        <v>654</v>
      </c>
      <c r="N911" s="437" t="s">
        <v>654</v>
      </c>
      <c r="O911" s="437" t="s">
        <v>654</v>
      </c>
      <c r="P911" s="437" t="s">
        <v>654</v>
      </c>
      <c r="Q911" s="437" t="s">
        <v>654</v>
      </c>
      <c r="R911" s="437" t="s">
        <v>654</v>
      </c>
      <c r="S911" s="437" t="s">
        <v>654</v>
      </c>
      <c r="T911" s="437" t="s">
        <v>654</v>
      </c>
      <c r="U911" s="437" t="s">
        <v>654</v>
      </c>
      <c r="V911" s="441" t="s">
        <v>654</v>
      </c>
      <c r="W911" s="441" t="s">
        <v>654</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35"/>
        <v>4</v>
      </c>
      <c r="D912" s="275"/>
      <c r="E912" s="332">
        <v>7</v>
      </c>
      <c r="F912" s="326" t="b">
        <f t="shared" si="333"/>
        <v>1</v>
      </c>
      <c r="G912" s="275"/>
      <c r="H912" s="433" t="s">
        <v>670</v>
      </c>
      <c r="I912" s="433"/>
      <c r="J912" s="414" t="s">
        <v>653</v>
      </c>
      <c r="K912" s="434" t="str">
        <f t="shared" si="334"/>
        <v>-</v>
      </c>
      <c r="L912" s="443">
        <v>-1</v>
      </c>
      <c r="M912" s="435" t="s">
        <v>654</v>
      </c>
      <c r="N912" s="435" t="s">
        <v>654</v>
      </c>
      <c r="O912" s="435" t="s">
        <v>654</v>
      </c>
      <c r="P912" s="435" t="s">
        <v>654</v>
      </c>
      <c r="Q912" s="435" t="s">
        <v>654</v>
      </c>
      <c r="R912" s="435" t="s">
        <v>654</v>
      </c>
      <c r="S912" s="435" t="s">
        <v>654</v>
      </c>
      <c r="T912" s="435" t="s">
        <v>654</v>
      </c>
      <c r="U912" s="435" t="s">
        <v>654</v>
      </c>
      <c r="V912" s="435" t="s">
        <v>654</v>
      </c>
      <c r="W912" s="435" t="s">
        <v>654</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35"/>
        <v>4</v>
      </c>
      <c r="D913" s="275"/>
      <c r="E913" s="436">
        <f>E912</f>
        <v>7</v>
      </c>
      <c r="F913" s="326" t="b">
        <f t="shared" si="333"/>
        <v>1</v>
      </c>
      <c r="G913" s="275"/>
      <c r="H913" s="881"/>
      <c r="I913" s="882"/>
      <c r="J913" s="437" t="s">
        <v>656</v>
      </c>
      <c r="K913" s="438" t="str">
        <f t="shared" si="334"/>
        <v>-</v>
      </c>
      <c r="L913" s="439" t="s">
        <v>654</v>
      </c>
      <c r="M913" s="439" t="s">
        <v>654</v>
      </c>
      <c r="N913" s="439" t="s">
        <v>654</v>
      </c>
      <c r="O913" s="439" t="s">
        <v>654</v>
      </c>
      <c r="P913" s="439" t="s">
        <v>654</v>
      </c>
      <c r="Q913" s="439" t="s">
        <v>654</v>
      </c>
      <c r="R913" s="439" t="s">
        <v>654</v>
      </c>
      <c r="S913" s="439" t="s">
        <v>654</v>
      </c>
      <c r="T913" s="439" t="s">
        <v>654</v>
      </c>
      <c r="U913" s="439" t="s">
        <v>654</v>
      </c>
      <c r="V913" s="439" t="s">
        <v>654</v>
      </c>
      <c r="W913" s="439"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35"/>
        <v>4</v>
      </c>
      <c r="D914" s="275"/>
      <c r="E914" s="436">
        <f>E913</f>
        <v>7</v>
      </c>
      <c r="F914" s="326" t="b">
        <f t="shared" si="333"/>
        <v>1</v>
      </c>
      <c r="G914" s="275"/>
      <c r="H914" s="883"/>
      <c r="I914" s="884"/>
      <c r="J914" s="437" t="s">
        <v>657</v>
      </c>
      <c r="K914" s="438" t="str">
        <f t="shared" si="334"/>
        <v>-</v>
      </c>
      <c r="L914" s="439" t="s">
        <v>658</v>
      </c>
      <c r="M914" s="439" t="s">
        <v>658</v>
      </c>
      <c r="N914" s="439" t="s">
        <v>658</v>
      </c>
      <c r="O914" s="439" t="s">
        <v>658</v>
      </c>
      <c r="P914" s="439" t="s">
        <v>658</v>
      </c>
      <c r="Q914" s="439" t="s">
        <v>658</v>
      </c>
      <c r="R914" s="439" t="s">
        <v>658</v>
      </c>
      <c r="S914" s="439" t="s">
        <v>658</v>
      </c>
      <c r="T914" s="439" t="s">
        <v>658</v>
      </c>
      <c r="U914" s="439" t="s">
        <v>658</v>
      </c>
      <c r="V914" s="439" t="s">
        <v>658</v>
      </c>
      <c r="W914" s="439" t="s">
        <v>658</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35"/>
        <v>4</v>
      </c>
      <c r="D915" s="275"/>
      <c r="E915" s="436">
        <f>E914</f>
        <v>7</v>
      </c>
      <c r="F915" s="326" t="b">
        <f t="shared" si="333"/>
        <v>1</v>
      </c>
      <c r="G915" s="275"/>
      <c r="H915" s="885"/>
      <c r="I915" s="886"/>
      <c r="J915" s="422" t="s">
        <v>659</v>
      </c>
      <c r="K915" s="440" t="str">
        <f t="shared" si="334"/>
        <v>-</v>
      </c>
      <c r="L915" s="437" t="s">
        <v>654</v>
      </c>
      <c r="M915" s="437" t="s">
        <v>654</v>
      </c>
      <c r="N915" s="437" t="s">
        <v>654</v>
      </c>
      <c r="O915" s="437" t="s">
        <v>654</v>
      </c>
      <c r="P915" s="437" t="s">
        <v>654</v>
      </c>
      <c r="Q915" s="437" t="s">
        <v>654</v>
      </c>
      <c r="R915" s="437" t="s">
        <v>654</v>
      </c>
      <c r="S915" s="437" t="s">
        <v>654</v>
      </c>
      <c r="T915" s="437" t="s">
        <v>654</v>
      </c>
      <c r="U915" s="437" t="s">
        <v>654</v>
      </c>
      <c r="V915" s="441" t="s">
        <v>654</v>
      </c>
      <c r="W915" s="441" t="s">
        <v>654</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35"/>
        <v>4</v>
      </c>
      <c r="D916" s="275"/>
      <c r="E916" s="332">
        <v>8</v>
      </c>
      <c r="F916" s="326" t="b">
        <f t="shared" ref="F916:F947" si="336">COUNTIFS($L916:$W916,"-")&lt;&gt;COUNTA($L916:$W916)</f>
        <v>1</v>
      </c>
      <c r="G916" s="275"/>
      <c r="H916" s="433" t="s">
        <v>974</v>
      </c>
      <c r="I916" s="433"/>
      <c r="J916" s="414" t="s">
        <v>653</v>
      </c>
      <c r="K916" s="434" t="str">
        <f t="shared" si="334"/>
        <v>-</v>
      </c>
      <c r="L916" s="435" t="s">
        <v>654</v>
      </c>
      <c r="M916" s="435" t="s">
        <v>654</v>
      </c>
      <c r="N916" s="435" t="s">
        <v>654</v>
      </c>
      <c r="O916" s="435" t="s">
        <v>654</v>
      </c>
      <c r="P916" s="435" t="s">
        <v>654</v>
      </c>
      <c r="Q916" s="435" t="s">
        <v>654</v>
      </c>
      <c r="R916" s="435" t="s">
        <v>654</v>
      </c>
      <c r="S916" s="435" t="s">
        <v>654</v>
      </c>
      <c r="T916" s="435" t="s">
        <v>654</v>
      </c>
      <c r="U916" s="435" t="s">
        <v>654</v>
      </c>
      <c r="V916" s="435" t="s">
        <v>654</v>
      </c>
      <c r="W916" s="435" t="s">
        <v>654</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hidden="1" customHeight="1" outlineLevel="3" x14ac:dyDescent="0.35">
      <c r="A917" s="250"/>
      <c r="B917" s="259"/>
      <c r="C917" s="252">
        <f t="shared" si="335"/>
        <v>4</v>
      </c>
      <c r="D917" s="275"/>
      <c r="E917" s="436">
        <f>E916</f>
        <v>8</v>
      </c>
      <c r="F917" s="326" t="b">
        <f t="shared" si="336"/>
        <v>1</v>
      </c>
      <c r="G917" s="275"/>
      <c r="H917" s="881" t="s">
        <v>975</v>
      </c>
      <c r="I917" s="882"/>
      <c r="J917" s="437" t="s">
        <v>656</v>
      </c>
      <c r="K917" s="438" t="str">
        <f t="shared" si="334"/>
        <v>-</v>
      </c>
      <c r="L917" s="439" t="s">
        <v>654</v>
      </c>
      <c r="M917" s="439" t="s">
        <v>654</v>
      </c>
      <c r="N917" s="439" t="s">
        <v>654</v>
      </c>
      <c r="O917" s="439" t="s">
        <v>654</v>
      </c>
      <c r="P917" s="439" t="s">
        <v>654</v>
      </c>
      <c r="Q917" s="322">
        <v>0</v>
      </c>
      <c r="R917" s="439" t="s">
        <v>654</v>
      </c>
      <c r="S917" s="322" t="b">
        <v>1</v>
      </c>
      <c r="T917" s="439" t="s">
        <v>654</v>
      </c>
      <c r="U917" s="439" t="s">
        <v>654</v>
      </c>
      <c r="V917" s="439" t="s">
        <v>654</v>
      </c>
      <c r="W917" s="439"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35"/>
        <v>4</v>
      </c>
      <c r="D918" s="275"/>
      <c r="E918" s="436">
        <f>E917</f>
        <v>8</v>
      </c>
      <c r="F918" s="326" t="b">
        <f t="shared" si="336"/>
        <v>1</v>
      </c>
      <c r="G918" s="275"/>
      <c r="H918" s="883"/>
      <c r="I918" s="884"/>
      <c r="J918" s="437" t="s">
        <v>657</v>
      </c>
      <c r="K918" s="438" t="str">
        <f t="shared" si="334"/>
        <v>-</v>
      </c>
      <c r="L918" s="439" t="s">
        <v>658</v>
      </c>
      <c r="M918" s="439" t="s">
        <v>658</v>
      </c>
      <c r="N918" s="439" t="s">
        <v>658</v>
      </c>
      <c r="O918" s="439" t="s">
        <v>658</v>
      </c>
      <c r="P918" s="439" t="s">
        <v>658</v>
      </c>
      <c r="Q918" s="439" t="s">
        <v>658</v>
      </c>
      <c r="R918" s="439" t="s">
        <v>658</v>
      </c>
      <c r="S918" s="439" t="s">
        <v>658</v>
      </c>
      <c r="T918" s="439" t="s">
        <v>658</v>
      </c>
      <c r="U918" s="439" t="s">
        <v>658</v>
      </c>
      <c r="V918" s="439" t="s">
        <v>658</v>
      </c>
      <c r="W918" s="439" t="s">
        <v>658</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35"/>
        <v>4</v>
      </c>
      <c r="D919" s="275"/>
      <c r="E919" s="436">
        <f>E918</f>
        <v>8</v>
      </c>
      <c r="F919" s="326" t="b">
        <f t="shared" si="336"/>
        <v>1</v>
      </c>
      <c r="G919" s="275"/>
      <c r="H919" s="885"/>
      <c r="I919" s="886"/>
      <c r="J919" s="422" t="s">
        <v>659</v>
      </c>
      <c r="K919" s="440" t="str">
        <f t="shared" si="334"/>
        <v>-</v>
      </c>
      <c r="L919" s="437" t="s">
        <v>654</v>
      </c>
      <c r="M919" s="437" t="s">
        <v>654</v>
      </c>
      <c r="N919" s="437" t="s">
        <v>654</v>
      </c>
      <c r="O919" s="437" t="s">
        <v>654</v>
      </c>
      <c r="P919" s="437" t="s">
        <v>654</v>
      </c>
      <c r="Q919" s="437" t="s">
        <v>654</v>
      </c>
      <c r="R919" s="437" t="s">
        <v>654</v>
      </c>
      <c r="S919" s="437" t="s">
        <v>654</v>
      </c>
      <c r="T919" s="437" t="s">
        <v>654</v>
      </c>
      <c r="U919" s="437" t="s">
        <v>654</v>
      </c>
      <c r="V919" s="441" t="s">
        <v>654</v>
      </c>
      <c r="W919" s="441" t="s">
        <v>654</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idden="1" outlineLevel="3" x14ac:dyDescent="0.35">
      <c r="A920" s="250"/>
      <c r="B920" s="259"/>
      <c r="C920" s="252">
        <f t="shared" ref="C920:C951" si="337">INT($C$872)+3</f>
        <v>4</v>
      </c>
      <c r="D920" s="275"/>
      <c r="E920" s="332">
        <v>9</v>
      </c>
      <c r="F920" s="326" t="b">
        <f t="shared" si="336"/>
        <v>1</v>
      </c>
      <c r="G920" s="275"/>
      <c r="H920" s="433" t="s">
        <v>671</v>
      </c>
      <c r="I920" s="433"/>
      <c r="J920" s="414" t="s">
        <v>653</v>
      </c>
      <c r="K920" s="434" t="str">
        <f t="shared" si="334"/>
        <v>-</v>
      </c>
      <c r="L920" s="435" t="s">
        <v>654</v>
      </c>
      <c r="M920" s="435" t="s">
        <v>654</v>
      </c>
      <c r="N920" s="435" t="s">
        <v>654</v>
      </c>
      <c r="O920" s="435" t="s">
        <v>654</v>
      </c>
      <c r="P920" s="435" t="s">
        <v>654</v>
      </c>
      <c r="Q920" s="435" t="s">
        <v>654</v>
      </c>
      <c r="R920" s="435" t="s">
        <v>654</v>
      </c>
      <c r="S920" s="435" t="s">
        <v>654</v>
      </c>
      <c r="T920" s="435" t="s">
        <v>654</v>
      </c>
      <c r="U920" s="435" t="s">
        <v>654</v>
      </c>
      <c r="V920" s="435" t="s">
        <v>654</v>
      </c>
      <c r="W920" s="435" t="s">
        <v>654</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hidden="1" customHeight="1" outlineLevel="3" x14ac:dyDescent="0.35">
      <c r="A921" s="250"/>
      <c r="B921" s="259"/>
      <c r="C921" s="252">
        <f t="shared" si="337"/>
        <v>4</v>
      </c>
      <c r="D921" s="275"/>
      <c r="E921" s="436">
        <f>E920</f>
        <v>9</v>
      </c>
      <c r="F921" s="326" t="b">
        <f t="shared" si="336"/>
        <v>1</v>
      </c>
      <c r="G921" s="275"/>
      <c r="H921" s="881" t="s">
        <v>976</v>
      </c>
      <c r="I921" s="882"/>
      <c r="J921" s="437" t="s">
        <v>656</v>
      </c>
      <c r="K921" s="438" t="str">
        <f t="shared" si="334"/>
        <v>-</v>
      </c>
      <c r="L921" s="439" t="s">
        <v>654</v>
      </c>
      <c r="M921" s="439" t="s">
        <v>654</v>
      </c>
      <c r="N921" s="439" t="s">
        <v>654</v>
      </c>
      <c r="O921" s="439" t="s">
        <v>654</v>
      </c>
      <c r="P921" s="439" t="s">
        <v>654</v>
      </c>
      <c r="Q921" s="718">
        <f>INT($I$389/7)+2</f>
        <v>7</v>
      </c>
      <c r="R921" s="439" t="s">
        <v>654</v>
      </c>
      <c r="S921" s="322" t="b">
        <v>1</v>
      </c>
      <c r="T921" s="439">
        <v>1</v>
      </c>
      <c r="U921" s="439" t="s">
        <v>654</v>
      </c>
      <c r="V921" s="439" t="s">
        <v>654</v>
      </c>
      <c r="W921" s="439"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37"/>
        <v>4</v>
      </c>
      <c r="D922" s="275"/>
      <c r="E922" s="436">
        <f>E921</f>
        <v>9</v>
      </c>
      <c r="F922" s="326" t="b">
        <f t="shared" si="336"/>
        <v>1</v>
      </c>
      <c r="G922" s="275"/>
      <c r="H922" s="883"/>
      <c r="I922" s="884"/>
      <c r="J922" s="437" t="s">
        <v>657</v>
      </c>
      <c r="K922" s="438" t="str">
        <f t="shared" si="334"/>
        <v>-</v>
      </c>
      <c r="L922" s="439" t="s">
        <v>658</v>
      </c>
      <c r="M922" s="439" t="s">
        <v>658</v>
      </c>
      <c r="N922" s="439" t="s">
        <v>658</v>
      </c>
      <c r="O922" s="439" t="s">
        <v>658</v>
      </c>
      <c r="P922" s="439" t="s">
        <v>658</v>
      </c>
      <c r="Q922" s="439" t="s">
        <v>658</v>
      </c>
      <c r="R922" s="439" t="s">
        <v>658</v>
      </c>
      <c r="S922" s="439" t="s">
        <v>658</v>
      </c>
      <c r="T922" s="439" t="s">
        <v>658</v>
      </c>
      <c r="U922" s="439" t="s">
        <v>658</v>
      </c>
      <c r="V922" s="439" t="s">
        <v>658</v>
      </c>
      <c r="W922" s="439" t="s">
        <v>658</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si="337"/>
        <v>4</v>
      </c>
      <c r="D923" s="275"/>
      <c r="E923" s="436">
        <f>E922</f>
        <v>9</v>
      </c>
      <c r="F923" s="326" t="b">
        <f t="shared" si="336"/>
        <v>1</v>
      </c>
      <c r="G923" s="275"/>
      <c r="H923" s="885"/>
      <c r="I923" s="886"/>
      <c r="J923" s="422" t="s">
        <v>659</v>
      </c>
      <c r="K923" s="440" t="str">
        <f t="shared" si="334"/>
        <v>-</v>
      </c>
      <c r="L923" s="437" t="s">
        <v>654</v>
      </c>
      <c r="M923" s="437" t="s">
        <v>654</v>
      </c>
      <c r="N923" s="437" t="s">
        <v>654</v>
      </c>
      <c r="O923" s="437" t="s">
        <v>654</v>
      </c>
      <c r="P923" s="437" t="s">
        <v>654</v>
      </c>
      <c r="Q923" s="437" t="s">
        <v>654</v>
      </c>
      <c r="R923" s="437" t="s">
        <v>654</v>
      </c>
      <c r="S923" s="437" t="s">
        <v>654</v>
      </c>
      <c r="T923" s="437" t="s">
        <v>654</v>
      </c>
      <c r="U923" s="437" t="s">
        <v>654</v>
      </c>
      <c r="V923" s="441" t="s">
        <v>654</v>
      </c>
      <c r="W923" s="441" t="s">
        <v>654</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idden="1" outlineLevel="3" x14ac:dyDescent="0.35">
      <c r="A924" s="250"/>
      <c r="B924" s="259"/>
      <c r="C924" s="252">
        <f t="shared" si="337"/>
        <v>4</v>
      </c>
      <c r="D924" s="275"/>
      <c r="E924" s="332">
        <v>10</v>
      </c>
      <c r="F924" s="326" t="b">
        <f t="shared" si="336"/>
        <v>1</v>
      </c>
      <c r="G924" s="275"/>
      <c r="H924" s="433" t="s">
        <v>672</v>
      </c>
      <c r="I924" s="433"/>
      <c r="J924" s="414" t="s">
        <v>653</v>
      </c>
      <c r="K924" s="434" t="str">
        <f t="shared" si="334"/>
        <v>-</v>
      </c>
      <c r="L924" s="435" t="s">
        <v>654</v>
      </c>
      <c r="M924" s="435" t="s">
        <v>654</v>
      </c>
      <c r="N924" s="435" t="s">
        <v>654</v>
      </c>
      <c r="O924" s="435" t="s">
        <v>654</v>
      </c>
      <c r="P924" s="435" t="s">
        <v>654</v>
      </c>
      <c r="Q924" s="435" t="s">
        <v>654</v>
      </c>
      <c r="R924" s="435" t="s">
        <v>654</v>
      </c>
      <c r="S924" s="435" t="s">
        <v>654</v>
      </c>
      <c r="T924" s="435" t="s">
        <v>654</v>
      </c>
      <c r="U924" s="435" t="s">
        <v>654</v>
      </c>
      <c r="V924" s="435" t="s">
        <v>654</v>
      </c>
      <c r="W924" s="435" t="s">
        <v>654</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hidden="1" customHeight="1" outlineLevel="3" x14ac:dyDescent="0.35">
      <c r="A925" s="250"/>
      <c r="B925" s="259"/>
      <c r="C925" s="252">
        <f t="shared" si="337"/>
        <v>4</v>
      </c>
      <c r="D925" s="275"/>
      <c r="E925" s="436">
        <f>E924</f>
        <v>10</v>
      </c>
      <c r="F925" s="326" t="b">
        <f t="shared" si="336"/>
        <v>1</v>
      </c>
      <c r="G925" s="275"/>
      <c r="H925" s="881" t="s">
        <v>977</v>
      </c>
      <c r="I925" s="882"/>
      <c r="J925" s="437" t="s">
        <v>656</v>
      </c>
      <c r="K925" s="438" t="str">
        <f t="shared" si="334"/>
        <v>-</v>
      </c>
      <c r="L925" s="439" t="s">
        <v>654</v>
      </c>
      <c r="M925" s="439" t="s">
        <v>654</v>
      </c>
      <c r="N925" s="439" t="s">
        <v>654</v>
      </c>
      <c r="O925" s="439" t="s">
        <v>654</v>
      </c>
      <c r="P925" s="439" t="s">
        <v>654</v>
      </c>
      <c r="Q925" s="718">
        <f>INT($I$390/7)+2</f>
        <v>9</v>
      </c>
      <c r="R925" s="439" t="s">
        <v>654</v>
      </c>
      <c r="S925" s="322" t="b">
        <v>1</v>
      </c>
      <c r="T925" s="439">
        <v>2</v>
      </c>
      <c r="U925" s="439" t="s">
        <v>654</v>
      </c>
      <c r="V925" s="439" t="s">
        <v>654</v>
      </c>
      <c r="W925" s="439"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37"/>
        <v>4</v>
      </c>
      <c r="D926" s="275"/>
      <c r="E926" s="436">
        <f>E925</f>
        <v>10</v>
      </c>
      <c r="F926" s="326" t="b">
        <f t="shared" si="336"/>
        <v>1</v>
      </c>
      <c r="G926" s="275"/>
      <c r="H926" s="883"/>
      <c r="I926" s="884"/>
      <c r="J926" s="437" t="s">
        <v>657</v>
      </c>
      <c r="K926" s="438" t="str">
        <f t="shared" si="334"/>
        <v>-</v>
      </c>
      <c r="L926" s="439" t="s">
        <v>658</v>
      </c>
      <c r="M926" s="439" t="s">
        <v>658</v>
      </c>
      <c r="N926" s="439" t="s">
        <v>658</v>
      </c>
      <c r="O926" s="439" t="s">
        <v>658</v>
      </c>
      <c r="P926" s="439" t="s">
        <v>658</v>
      </c>
      <c r="Q926" s="439" t="s">
        <v>658</v>
      </c>
      <c r="R926" s="439" t="s">
        <v>658</v>
      </c>
      <c r="S926" s="439" t="s">
        <v>658</v>
      </c>
      <c r="T926" s="439" t="s">
        <v>658</v>
      </c>
      <c r="U926" s="439" t="s">
        <v>658</v>
      </c>
      <c r="V926" s="439" t="s">
        <v>658</v>
      </c>
      <c r="W926" s="439" t="s">
        <v>658</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37"/>
        <v>4</v>
      </c>
      <c r="D927" s="275"/>
      <c r="E927" s="436">
        <f>E926</f>
        <v>10</v>
      </c>
      <c r="F927" s="326" t="b">
        <f t="shared" si="336"/>
        <v>1</v>
      </c>
      <c r="G927" s="275"/>
      <c r="H927" s="885"/>
      <c r="I927" s="886"/>
      <c r="J927" s="422" t="s">
        <v>659</v>
      </c>
      <c r="K927" s="440" t="str">
        <f t="shared" si="334"/>
        <v>-</v>
      </c>
      <c r="L927" s="437" t="s">
        <v>654</v>
      </c>
      <c r="M927" s="437" t="s">
        <v>654</v>
      </c>
      <c r="N927" s="437" t="s">
        <v>654</v>
      </c>
      <c r="O927" s="437" t="s">
        <v>654</v>
      </c>
      <c r="P927" s="437" t="s">
        <v>654</v>
      </c>
      <c r="Q927" s="437" t="s">
        <v>654</v>
      </c>
      <c r="R927" s="437" t="s">
        <v>654</v>
      </c>
      <c r="S927" s="437" t="s">
        <v>654</v>
      </c>
      <c r="T927" s="437" t="s">
        <v>654</v>
      </c>
      <c r="U927" s="437" t="s">
        <v>654</v>
      </c>
      <c r="V927" s="441" t="s">
        <v>654</v>
      </c>
      <c r="W927" s="441" t="s">
        <v>654</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idden="1" outlineLevel="3" x14ac:dyDescent="0.35">
      <c r="A928" s="250"/>
      <c r="B928" s="259"/>
      <c r="C928" s="252">
        <f t="shared" si="337"/>
        <v>4</v>
      </c>
      <c r="D928" s="275"/>
      <c r="E928" s="332">
        <v>11</v>
      </c>
      <c r="F928" s="326" t="b">
        <f t="shared" si="336"/>
        <v>1</v>
      </c>
      <c r="G928" s="275"/>
      <c r="H928" s="433" t="s">
        <v>673</v>
      </c>
      <c r="I928" s="433"/>
      <c r="J928" s="414" t="s">
        <v>653</v>
      </c>
      <c r="K928" s="434" t="str">
        <f t="shared" si="334"/>
        <v>-</v>
      </c>
      <c r="L928" s="435" t="s">
        <v>654</v>
      </c>
      <c r="M928" s="435" t="s">
        <v>654</v>
      </c>
      <c r="N928" s="435" t="s">
        <v>654</v>
      </c>
      <c r="O928" s="435" t="s">
        <v>654</v>
      </c>
      <c r="P928" s="435" t="s">
        <v>654</v>
      </c>
      <c r="Q928" s="435" t="s">
        <v>654</v>
      </c>
      <c r="R928" s="435" t="s">
        <v>654</v>
      </c>
      <c r="S928" s="435" t="s">
        <v>654</v>
      </c>
      <c r="T928" s="435" t="s">
        <v>654</v>
      </c>
      <c r="U928" s="435" t="s">
        <v>654</v>
      </c>
      <c r="V928" s="435" t="s">
        <v>654</v>
      </c>
      <c r="W928" s="435" t="s">
        <v>654</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hidden="1" customHeight="1" outlineLevel="3" x14ac:dyDescent="0.35">
      <c r="A929" s="250"/>
      <c r="B929" s="259"/>
      <c r="C929" s="252">
        <f t="shared" si="337"/>
        <v>4</v>
      </c>
      <c r="D929" s="275"/>
      <c r="E929" s="436">
        <f>E928</f>
        <v>11</v>
      </c>
      <c r="F929" s="326" t="b">
        <f t="shared" si="336"/>
        <v>1</v>
      </c>
      <c r="G929" s="275"/>
      <c r="H929" s="881" t="s">
        <v>977</v>
      </c>
      <c r="I929" s="882"/>
      <c r="J929" s="437" t="s">
        <v>656</v>
      </c>
      <c r="K929" s="438" t="str">
        <f t="shared" si="334"/>
        <v>-</v>
      </c>
      <c r="L929" s="439" t="s">
        <v>654</v>
      </c>
      <c r="M929" s="439" t="s">
        <v>654</v>
      </c>
      <c r="N929" s="439" t="s">
        <v>654</v>
      </c>
      <c r="O929" s="439" t="s">
        <v>654</v>
      </c>
      <c r="P929" s="439" t="s">
        <v>654</v>
      </c>
      <c r="Q929" s="718">
        <f>INT($I$391/7)+2</f>
        <v>9</v>
      </c>
      <c r="R929" s="439" t="s">
        <v>654</v>
      </c>
      <c r="S929" s="322" t="b">
        <v>1</v>
      </c>
      <c r="T929" s="439">
        <v>3</v>
      </c>
      <c r="U929" s="439" t="s">
        <v>654</v>
      </c>
      <c r="V929" s="439" t="s">
        <v>654</v>
      </c>
      <c r="W929" s="439"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37"/>
        <v>4</v>
      </c>
      <c r="D930" s="275"/>
      <c r="E930" s="436">
        <f>E929</f>
        <v>11</v>
      </c>
      <c r="F930" s="326" t="b">
        <f t="shared" si="336"/>
        <v>1</v>
      </c>
      <c r="G930" s="275"/>
      <c r="H930" s="883"/>
      <c r="I930" s="884"/>
      <c r="J930" s="437" t="s">
        <v>657</v>
      </c>
      <c r="K930" s="438" t="str">
        <f t="shared" si="334"/>
        <v>-</v>
      </c>
      <c r="L930" s="439" t="s">
        <v>658</v>
      </c>
      <c r="M930" s="439" t="s">
        <v>658</v>
      </c>
      <c r="N930" s="439" t="s">
        <v>658</v>
      </c>
      <c r="O930" s="439" t="s">
        <v>658</v>
      </c>
      <c r="P930" s="439" t="s">
        <v>658</v>
      </c>
      <c r="Q930" s="439" t="s">
        <v>658</v>
      </c>
      <c r="R930" s="439" t="s">
        <v>658</v>
      </c>
      <c r="S930" s="439" t="s">
        <v>658</v>
      </c>
      <c r="T930" s="439" t="s">
        <v>658</v>
      </c>
      <c r="U930" s="439" t="s">
        <v>658</v>
      </c>
      <c r="V930" s="439" t="s">
        <v>658</v>
      </c>
      <c r="W930" s="439" t="s">
        <v>658</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37"/>
        <v>4</v>
      </c>
      <c r="D931" s="275"/>
      <c r="E931" s="436">
        <f>E930</f>
        <v>11</v>
      </c>
      <c r="F931" s="326" t="b">
        <f t="shared" si="336"/>
        <v>1</v>
      </c>
      <c r="G931" s="275"/>
      <c r="H931" s="885"/>
      <c r="I931" s="886"/>
      <c r="J931" s="422" t="s">
        <v>659</v>
      </c>
      <c r="K931" s="440" t="str">
        <f t="shared" si="334"/>
        <v>-</v>
      </c>
      <c r="L931" s="437" t="s">
        <v>654</v>
      </c>
      <c r="M931" s="437" t="s">
        <v>654</v>
      </c>
      <c r="N931" s="437" t="s">
        <v>654</v>
      </c>
      <c r="O931" s="437" t="s">
        <v>654</v>
      </c>
      <c r="P931" s="437" t="s">
        <v>654</v>
      </c>
      <c r="Q931" s="437" t="s">
        <v>654</v>
      </c>
      <c r="R931" s="437" t="s">
        <v>654</v>
      </c>
      <c r="S931" s="437" t="s">
        <v>654</v>
      </c>
      <c r="T931" s="437" t="s">
        <v>654</v>
      </c>
      <c r="U931" s="437" t="s">
        <v>654</v>
      </c>
      <c r="V931" s="441" t="s">
        <v>654</v>
      </c>
      <c r="W931" s="441" t="s">
        <v>654</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idden="1" outlineLevel="3" x14ac:dyDescent="0.35">
      <c r="A932" s="250"/>
      <c r="B932" s="259"/>
      <c r="C932" s="252">
        <f t="shared" si="337"/>
        <v>4</v>
      </c>
      <c r="D932" s="275"/>
      <c r="E932" s="332">
        <v>12</v>
      </c>
      <c r="F932" s="326" t="b">
        <f t="shared" si="336"/>
        <v>1</v>
      </c>
      <c r="G932" s="275"/>
      <c r="H932" s="433" t="s">
        <v>674</v>
      </c>
      <c r="I932" s="433"/>
      <c r="J932" s="414" t="s">
        <v>653</v>
      </c>
      <c r="K932" s="434" t="str">
        <f t="shared" si="334"/>
        <v>-</v>
      </c>
      <c r="L932" s="435" t="s">
        <v>654</v>
      </c>
      <c r="M932" s="435" t="s">
        <v>654</v>
      </c>
      <c r="N932" s="435" t="s">
        <v>654</v>
      </c>
      <c r="O932" s="435" t="s">
        <v>654</v>
      </c>
      <c r="P932" s="435" t="s">
        <v>654</v>
      </c>
      <c r="Q932" s="435" t="s">
        <v>654</v>
      </c>
      <c r="R932" s="435" t="s">
        <v>654</v>
      </c>
      <c r="S932" s="435" t="s">
        <v>654</v>
      </c>
      <c r="T932" s="435" t="s">
        <v>654</v>
      </c>
      <c r="U932" s="435" t="s">
        <v>654</v>
      </c>
      <c r="V932" s="435" t="s">
        <v>654</v>
      </c>
      <c r="W932" s="435" t="s">
        <v>654</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hidden="1" customHeight="1" outlineLevel="3" x14ac:dyDescent="0.35">
      <c r="A933" s="250"/>
      <c r="B933" s="259"/>
      <c r="C933" s="252">
        <f t="shared" si="337"/>
        <v>4</v>
      </c>
      <c r="D933" s="275"/>
      <c r="E933" s="436">
        <f>E932</f>
        <v>12</v>
      </c>
      <c r="F933" s="326" t="b">
        <f t="shared" si="336"/>
        <v>1</v>
      </c>
      <c r="G933" s="275"/>
      <c r="H933" s="881" t="s">
        <v>977</v>
      </c>
      <c r="I933" s="882"/>
      <c r="J933" s="437" t="s">
        <v>656</v>
      </c>
      <c r="K933" s="438" t="str">
        <f t="shared" si="334"/>
        <v>-</v>
      </c>
      <c r="L933" s="439" t="s">
        <v>654</v>
      </c>
      <c r="M933" s="439" t="s">
        <v>654</v>
      </c>
      <c r="N933" s="439" t="s">
        <v>654</v>
      </c>
      <c r="O933" s="439" t="s">
        <v>654</v>
      </c>
      <c r="P933" s="439" t="s">
        <v>654</v>
      </c>
      <c r="Q933" s="718">
        <f>INT($I$392/7)+2</f>
        <v>9</v>
      </c>
      <c r="R933" s="439" t="s">
        <v>654</v>
      </c>
      <c r="S933" s="322" t="b">
        <v>1</v>
      </c>
      <c r="T933" s="439">
        <v>4</v>
      </c>
      <c r="U933" s="439" t="s">
        <v>654</v>
      </c>
      <c r="V933" s="439" t="s">
        <v>654</v>
      </c>
      <c r="W933" s="439"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37"/>
        <v>4</v>
      </c>
      <c r="D934" s="275"/>
      <c r="E934" s="436">
        <f>E933</f>
        <v>12</v>
      </c>
      <c r="F934" s="326" t="b">
        <f t="shared" si="336"/>
        <v>1</v>
      </c>
      <c r="G934" s="275"/>
      <c r="H934" s="883"/>
      <c r="I934" s="884"/>
      <c r="J934" s="437" t="s">
        <v>657</v>
      </c>
      <c r="K934" s="438" t="str">
        <f t="shared" si="334"/>
        <v>-</v>
      </c>
      <c r="L934" s="439" t="s">
        <v>658</v>
      </c>
      <c r="M934" s="439" t="s">
        <v>658</v>
      </c>
      <c r="N934" s="439" t="s">
        <v>658</v>
      </c>
      <c r="O934" s="439" t="s">
        <v>658</v>
      </c>
      <c r="P934" s="439" t="s">
        <v>658</v>
      </c>
      <c r="Q934" s="439" t="s">
        <v>658</v>
      </c>
      <c r="R934" s="439" t="s">
        <v>658</v>
      </c>
      <c r="S934" s="439" t="s">
        <v>658</v>
      </c>
      <c r="T934" s="439" t="s">
        <v>658</v>
      </c>
      <c r="U934" s="439" t="s">
        <v>658</v>
      </c>
      <c r="V934" s="439" t="s">
        <v>658</v>
      </c>
      <c r="W934" s="439" t="s">
        <v>658</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37"/>
        <v>4</v>
      </c>
      <c r="D935" s="275"/>
      <c r="E935" s="436">
        <f>E934</f>
        <v>12</v>
      </c>
      <c r="F935" s="326" t="b">
        <f t="shared" si="336"/>
        <v>1</v>
      </c>
      <c r="G935" s="275"/>
      <c r="H935" s="885"/>
      <c r="I935" s="886"/>
      <c r="J935" s="422" t="s">
        <v>659</v>
      </c>
      <c r="K935" s="440" t="str">
        <f t="shared" si="334"/>
        <v>-</v>
      </c>
      <c r="L935" s="437" t="s">
        <v>654</v>
      </c>
      <c r="M935" s="437" t="s">
        <v>654</v>
      </c>
      <c r="N935" s="437" t="s">
        <v>654</v>
      </c>
      <c r="O935" s="437" t="s">
        <v>654</v>
      </c>
      <c r="P935" s="437" t="s">
        <v>654</v>
      </c>
      <c r="Q935" s="437" t="s">
        <v>654</v>
      </c>
      <c r="R935" s="437" t="s">
        <v>654</v>
      </c>
      <c r="S935" s="437" t="s">
        <v>654</v>
      </c>
      <c r="T935" s="437" t="s">
        <v>654</v>
      </c>
      <c r="U935" s="437" t="s">
        <v>654</v>
      </c>
      <c r="V935" s="441" t="s">
        <v>654</v>
      </c>
      <c r="W935" s="441" t="s">
        <v>654</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idden="1" outlineLevel="3" x14ac:dyDescent="0.35">
      <c r="A936" s="250"/>
      <c r="B936" s="259"/>
      <c r="C936" s="252">
        <f t="shared" si="337"/>
        <v>4</v>
      </c>
      <c r="D936" s="275"/>
      <c r="E936" s="332">
        <v>13</v>
      </c>
      <c r="F936" s="326" t="b">
        <f t="shared" si="336"/>
        <v>1</v>
      </c>
      <c r="G936" s="275"/>
      <c r="H936" s="433" t="s">
        <v>675</v>
      </c>
      <c r="I936" s="433"/>
      <c r="J936" s="414" t="s">
        <v>653</v>
      </c>
      <c r="K936" s="434" t="str">
        <f t="shared" si="334"/>
        <v>-</v>
      </c>
      <c r="L936" s="443">
        <v>-1</v>
      </c>
      <c r="M936" s="435" t="s">
        <v>654</v>
      </c>
      <c r="N936" s="435" t="s">
        <v>654</v>
      </c>
      <c r="O936" s="435" t="s">
        <v>654</v>
      </c>
      <c r="P936" s="435" t="s">
        <v>654</v>
      </c>
      <c r="Q936" s="435" t="s">
        <v>654</v>
      </c>
      <c r="R936" s="435" t="s">
        <v>654</v>
      </c>
      <c r="S936" s="435" t="s">
        <v>654</v>
      </c>
      <c r="T936" s="435" t="s">
        <v>654</v>
      </c>
      <c r="U936" s="435" t="s">
        <v>654</v>
      </c>
      <c r="V936" s="435" t="s">
        <v>654</v>
      </c>
      <c r="W936" s="435" t="s">
        <v>654</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hidden="1" customHeight="1" outlineLevel="3" x14ac:dyDescent="0.35">
      <c r="A937" s="250"/>
      <c r="B937" s="259"/>
      <c r="C937" s="252">
        <f t="shared" si="337"/>
        <v>4</v>
      </c>
      <c r="D937" s="275"/>
      <c r="E937" s="436">
        <f>E936</f>
        <v>13</v>
      </c>
      <c r="F937" s="326" t="b">
        <f t="shared" si="336"/>
        <v>1</v>
      </c>
      <c r="G937" s="275"/>
      <c r="H937" s="881" t="s">
        <v>676</v>
      </c>
      <c r="I937" s="882"/>
      <c r="J937" s="437" t="s">
        <v>656</v>
      </c>
      <c r="K937" s="438" t="str">
        <f t="shared" si="334"/>
        <v>-</v>
      </c>
      <c r="L937" s="439" t="s">
        <v>654</v>
      </c>
      <c r="M937" s="439" t="s">
        <v>654</v>
      </c>
      <c r="N937" s="439" t="s">
        <v>654</v>
      </c>
      <c r="O937" s="439" t="s">
        <v>654</v>
      </c>
      <c r="P937" s="439" t="s">
        <v>654</v>
      </c>
      <c r="Q937" s="322">
        <f>INT(150/7)+2</f>
        <v>23</v>
      </c>
      <c r="R937" s="439" t="s">
        <v>654</v>
      </c>
      <c r="S937" s="322" t="b">
        <v>1</v>
      </c>
      <c r="T937" s="439" t="s">
        <v>654</v>
      </c>
      <c r="U937" s="439" t="s">
        <v>654</v>
      </c>
      <c r="V937" s="439" t="s">
        <v>654</v>
      </c>
      <c r="W937" s="439"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37"/>
        <v>4</v>
      </c>
      <c r="D938" s="275"/>
      <c r="E938" s="436">
        <f>E937</f>
        <v>13</v>
      </c>
      <c r="F938" s="326" t="b">
        <f t="shared" si="336"/>
        <v>1</v>
      </c>
      <c r="G938" s="275"/>
      <c r="H938" s="883"/>
      <c r="I938" s="884"/>
      <c r="J938" s="437" t="s">
        <v>657</v>
      </c>
      <c r="K938" s="438" t="str">
        <f t="shared" si="334"/>
        <v>-</v>
      </c>
      <c r="L938" s="439" t="s">
        <v>658</v>
      </c>
      <c r="M938" s="439" t="s">
        <v>658</v>
      </c>
      <c r="N938" s="439" t="s">
        <v>658</v>
      </c>
      <c r="O938" s="439" t="s">
        <v>658</v>
      </c>
      <c r="P938" s="439" t="s">
        <v>658</v>
      </c>
      <c r="Q938" s="439" t="s">
        <v>658</v>
      </c>
      <c r="R938" s="439" t="s">
        <v>658</v>
      </c>
      <c r="S938" s="439" t="s">
        <v>658</v>
      </c>
      <c r="T938" s="439" t="s">
        <v>658</v>
      </c>
      <c r="U938" s="439" t="s">
        <v>658</v>
      </c>
      <c r="V938" s="439" t="s">
        <v>658</v>
      </c>
      <c r="W938" s="439" t="s">
        <v>658</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37"/>
        <v>4</v>
      </c>
      <c r="D939" s="275"/>
      <c r="E939" s="436">
        <f>E938</f>
        <v>13</v>
      </c>
      <c r="F939" s="326" t="b">
        <f t="shared" si="336"/>
        <v>1</v>
      </c>
      <c r="G939" s="275"/>
      <c r="H939" s="885"/>
      <c r="I939" s="886"/>
      <c r="J939" s="422" t="s">
        <v>659</v>
      </c>
      <c r="K939" s="440" t="str">
        <f t="shared" si="334"/>
        <v>-</v>
      </c>
      <c r="L939" s="437" t="s">
        <v>654</v>
      </c>
      <c r="M939" s="437" t="s">
        <v>654</v>
      </c>
      <c r="N939" s="437" t="s">
        <v>654</v>
      </c>
      <c r="O939" s="437" t="s">
        <v>654</v>
      </c>
      <c r="P939" s="437" t="s">
        <v>654</v>
      </c>
      <c r="Q939" s="437" t="s">
        <v>654</v>
      </c>
      <c r="R939" s="437" t="s">
        <v>654</v>
      </c>
      <c r="S939" s="437" t="s">
        <v>654</v>
      </c>
      <c r="T939" s="437" t="s">
        <v>654</v>
      </c>
      <c r="U939" s="437" t="s">
        <v>654</v>
      </c>
      <c r="V939" s="441" t="s">
        <v>654</v>
      </c>
      <c r="W939" s="441" t="s">
        <v>654</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idden="1" outlineLevel="3" x14ac:dyDescent="0.35">
      <c r="A940" s="250"/>
      <c r="B940" s="259"/>
      <c r="C940" s="252">
        <f t="shared" si="337"/>
        <v>4</v>
      </c>
      <c r="D940" s="275"/>
      <c r="E940" s="332">
        <v>14</v>
      </c>
      <c r="F940" s="326" t="b">
        <f t="shared" si="336"/>
        <v>1</v>
      </c>
      <c r="G940" s="275"/>
      <c r="H940" s="433" t="s">
        <v>677</v>
      </c>
      <c r="I940" s="433"/>
      <c r="J940" s="414" t="s">
        <v>653</v>
      </c>
      <c r="K940" s="434" t="str">
        <f t="shared" si="334"/>
        <v>-</v>
      </c>
      <c r="L940" s="435" t="s">
        <v>654</v>
      </c>
      <c r="M940" s="435" t="s">
        <v>654</v>
      </c>
      <c r="N940" s="435" t="s">
        <v>654</v>
      </c>
      <c r="O940" s="435" t="s">
        <v>654</v>
      </c>
      <c r="P940" s="435" t="s">
        <v>654</v>
      </c>
      <c r="Q940" s="435" t="s">
        <v>654</v>
      </c>
      <c r="R940" s="435" t="s">
        <v>654</v>
      </c>
      <c r="S940" s="435" t="s">
        <v>654</v>
      </c>
      <c r="T940" s="435" t="s">
        <v>654</v>
      </c>
      <c r="U940" s="435" t="s">
        <v>654</v>
      </c>
      <c r="V940" s="435" t="s">
        <v>654</v>
      </c>
      <c r="W940" s="435" t="s">
        <v>654</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hidden="1" customHeight="1" outlineLevel="3" x14ac:dyDescent="0.35">
      <c r="A941" s="250"/>
      <c r="B941" s="259"/>
      <c r="C941" s="252">
        <f t="shared" si="337"/>
        <v>4</v>
      </c>
      <c r="D941" s="275"/>
      <c r="E941" s="436">
        <f>E940</f>
        <v>14</v>
      </c>
      <c r="F941" s="326" t="b">
        <f t="shared" si="336"/>
        <v>1</v>
      </c>
      <c r="G941" s="275"/>
      <c r="H941" s="881" t="s">
        <v>678</v>
      </c>
      <c r="I941" s="882"/>
      <c r="J941" s="437" t="s">
        <v>656</v>
      </c>
      <c r="K941" s="438" t="str">
        <f t="shared" si="334"/>
        <v>-</v>
      </c>
      <c r="L941" s="439" t="s">
        <v>654</v>
      </c>
      <c r="M941" s="439" t="s">
        <v>654</v>
      </c>
      <c r="N941" s="439" t="s">
        <v>654</v>
      </c>
      <c r="O941" s="439" t="s">
        <v>654</v>
      </c>
      <c r="P941" s="439" t="s">
        <v>654</v>
      </c>
      <c r="Q941" s="322">
        <f>INT(150/7)+2</f>
        <v>23</v>
      </c>
      <c r="R941" s="439" t="s">
        <v>654</v>
      </c>
      <c r="S941" s="322" t="b">
        <v>1</v>
      </c>
      <c r="T941" s="439" t="s">
        <v>654</v>
      </c>
      <c r="U941" s="439" t="s">
        <v>654</v>
      </c>
      <c r="V941" s="439" t="s">
        <v>654</v>
      </c>
      <c r="W941" s="439"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37"/>
        <v>4</v>
      </c>
      <c r="D942" s="275"/>
      <c r="E942" s="436">
        <f>E941</f>
        <v>14</v>
      </c>
      <c r="F942" s="326" t="b">
        <f t="shared" si="336"/>
        <v>1</v>
      </c>
      <c r="G942" s="275"/>
      <c r="H942" s="883"/>
      <c r="I942" s="884"/>
      <c r="J942" s="437" t="s">
        <v>657</v>
      </c>
      <c r="K942" s="438" t="str">
        <f t="shared" si="334"/>
        <v>-</v>
      </c>
      <c r="L942" s="439" t="s">
        <v>658</v>
      </c>
      <c r="M942" s="439" t="s">
        <v>658</v>
      </c>
      <c r="N942" s="439" t="s">
        <v>658</v>
      </c>
      <c r="O942" s="439" t="s">
        <v>658</v>
      </c>
      <c r="P942" s="439" t="s">
        <v>658</v>
      </c>
      <c r="Q942" s="439" t="s">
        <v>658</v>
      </c>
      <c r="R942" s="439" t="s">
        <v>658</v>
      </c>
      <c r="S942" s="439" t="s">
        <v>658</v>
      </c>
      <c r="T942" s="439" t="s">
        <v>658</v>
      </c>
      <c r="U942" s="439" t="s">
        <v>658</v>
      </c>
      <c r="V942" s="439" t="s">
        <v>658</v>
      </c>
      <c r="W942" s="439" t="s">
        <v>658</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37"/>
        <v>4</v>
      </c>
      <c r="D943" s="275"/>
      <c r="E943" s="436">
        <f>E942</f>
        <v>14</v>
      </c>
      <c r="F943" s="326" t="b">
        <f t="shared" si="336"/>
        <v>1</v>
      </c>
      <c r="G943" s="275"/>
      <c r="H943" s="885"/>
      <c r="I943" s="886"/>
      <c r="J943" s="422" t="s">
        <v>659</v>
      </c>
      <c r="K943" s="440" t="str">
        <f t="shared" si="334"/>
        <v>-</v>
      </c>
      <c r="L943" s="437" t="s">
        <v>654</v>
      </c>
      <c r="M943" s="437" t="s">
        <v>654</v>
      </c>
      <c r="N943" s="437" t="s">
        <v>654</v>
      </c>
      <c r="O943" s="437" t="s">
        <v>654</v>
      </c>
      <c r="P943" s="437" t="s">
        <v>654</v>
      </c>
      <c r="Q943" s="437" t="s">
        <v>654</v>
      </c>
      <c r="R943" s="437" t="s">
        <v>654</v>
      </c>
      <c r="S943" s="437" t="s">
        <v>654</v>
      </c>
      <c r="T943" s="437" t="s">
        <v>654</v>
      </c>
      <c r="U943" s="437" t="s">
        <v>654</v>
      </c>
      <c r="V943" s="441" t="s">
        <v>654</v>
      </c>
      <c r="W943" s="441" t="s">
        <v>654</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idden="1" outlineLevel="3" x14ac:dyDescent="0.35">
      <c r="A944" s="250"/>
      <c r="B944" s="259"/>
      <c r="C944" s="252">
        <f t="shared" si="337"/>
        <v>4</v>
      </c>
      <c r="D944" s="275"/>
      <c r="E944" s="332">
        <v>15</v>
      </c>
      <c r="F944" s="326" t="b">
        <f t="shared" si="336"/>
        <v>1</v>
      </c>
      <c r="G944" s="275"/>
      <c r="H944" s="433" t="s">
        <v>679</v>
      </c>
      <c r="I944" s="433"/>
      <c r="J944" s="414" t="s">
        <v>653</v>
      </c>
      <c r="K944" s="434" t="str">
        <f t="shared" si="334"/>
        <v>-</v>
      </c>
      <c r="L944" s="435" t="s">
        <v>654</v>
      </c>
      <c r="M944" s="435" t="s">
        <v>654</v>
      </c>
      <c r="N944" s="435" t="s">
        <v>654</v>
      </c>
      <c r="O944" s="435" t="s">
        <v>654</v>
      </c>
      <c r="P944" s="435" t="s">
        <v>654</v>
      </c>
      <c r="Q944" s="435" t="s">
        <v>654</v>
      </c>
      <c r="R944" s="435" t="s">
        <v>654</v>
      </c>
      <c r="S944" s="435" t="s">
        <v>654</v>
      </c>
      <c r="T944" s="435" t="s">
        <v>654</v>
      </c>
      <c r="U944" s="435" t="s">
        <v>654</v>
      </c>
      <c r="V944" s="435" t="s">
        <v>654</v>
      </c>
      <c r="W944" s="435" t="s">
        <v>654</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hidden="1" customHeight="1" outlineLevel="3" x14ac:dyDescent="0.35">
      <c r="A945" s="250"/>
      <c r="B945" s="259"/>
      <c r="C945" s="252">
        <f t="shared" si="337"/>
        <v>4</v>
      </c>
      <c r="D945" s="275"/>
      <c r="E945" s="436">
        <f>E944</f>
        <v>15</v>
      </c>
      <c r="F945" s="326" t="b">
        <f t="shared" si="336"/>
        <v>1</v>
      </c>
      <c r="G945" s="275"/>
      <c r="H945" s="881" t="s">
        <v>680</v>
      </c>
      <c r="I945" s="882"/>
      <c r="J945" s="437" t="s">
        <v>656</v>
      </c>
      <c r="K945" s="438" t="str">
        <f t="shared" si="334"/>
        <v>-</v>
      </c>
      <c r="L945" s="439" t="s">
        <v>654</v>
      </c>
      <c r="M945" s="439" t="s">
        <v>654</v>
      </c>
      <c r="N945" s="439" t="s">
        <v>654</v>
      </c>
      <c r="O945" s="439" t="s">
        <v>654</v>
      </c>
      <c r="P945" s="439" t="s">
        <v>654</v>
      </c>
      <c r="Q945" s="322">
        <f>INT(150/7)+2</f>
        <v>23</v>
      </c>
      <c r="R945" s="439" t="s">
        <v>654</v>
      </c>
      <c r="S945" s="322" t="b">
        <v>1</v>
      </c>
      <c r="T945" s="439" t="s">
        <v>654</v>
      </c>
      <c r="U945" s="439" t="s">
        <v>654</v>
      </c>
      <c r="V945" s="439" t="s">
        <v>654</v>
      </c>
      <c r="W945" s="439"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37"/>
        <v>4</v>
      </c>
      <c r="D946" s="275"/>
      <c r="E946" s="436">
        <f>E945</f>
        <v>15</v>
      </c>
      <c r="F946" s="326" t="b">
        <f t="shared" si="336"/>
        <v>1</v>
      </c>
      <c r="G946" s="275"/>
      <c r="H946" s="883"/>
      <c r="I946" s="884"/>
      <c r="J946" s="437" t="s">
        <v>657</v>
      </c>
      <c r="K946" s="438" t="str">
        <f t="shared" si="334"/>
        <v>-</v>
      </c>
      <c r="L946" s="439" t="s">
        <v>658</v>
      </c>
      <c r="M946" s="439" t="s">
        <v>658</v>
      </c>
      <c r="N946" s="439" t="s">
        <v>658</v>
      </c>
      <c r="O946" s="439" t="s">
        <v>658</v>
      </c>
      <c r="P946" s="439" t="s">
        <v>658</v>
      </c>
      <c r="Q946" s="439" t="s">
        <v>658</v>
      </c>
      <c r="R946" s="439" t="s">
        <v>658</v>
      </c>
      <c r="S946" s="439" t="s">
        <v>658</v>
      </c>
      <c r="T946" s="439" t="s">
        <v>658</v>
      </c>
      <c r="U946" s="439" t="s">
        <v>658</v>
      </c>
      <c r="V946" s="439" t="s">
        <v>658</v>
      </c>
      <c r="W946" s="322">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37"/>
        <v>4</v>
      </c>
      <c r="D947" s="275"/>
      <c r="E947" s="436">
        <f>E946</f>
        <v>15</v>
      </c>
      <c r="F947" s="326" t="b">
        <f t="shared" si="336"/>
        <v>1</v>
      </c>
      <c r="G947" s="275"/>
      <c r="H947" s="885"/>
      <c r="I947" s="886"/>
      <c r="J947" s="422" t="s">
        <v>659</v>
      </c>
      <c r="K947" s="440" t="str">
        <f t="shared" si="334"/>
        <v>-</v>
      </c>
      <c r="L947" s="437" t="s">
        <v>654</v>
      </c>
      <c r="M947" s="437" t="s">
        <v>654</v>
      </c>
      <c r="N947" s="437" t="s">
        <v>654</v>
      </c>
      <c r="O947" s="437" t="s">
        <v>654</v>
      </c>
      <c r="P947" s="437" t="s">
        <v>654</v>
      </c>
      <c r="Q947" s="437" t="s">
        <v>654</v>
      </c>
      <c r="R947" s="437" t="s">
        <v>654</v>
      </c>
      <c r="S947" s="437" t="s">
        <v>654</v>
      </c>
      <c r="T947" s="437" t="s">
        <v>654</v>
      </c>
      <c r="U947" s="437" t="s">
        <v>654</v>
      </c>
      <c r="V947" s="441" t="s">
        <v>654</v>
      </c>
      <c r="W947" s="441" t="s">
        <v>654</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idden="1" outlineLevel="3" x14ac:dyDescent="0.35">
      <c r="A948" s="250"/>
      <c r="B948" s="259"/>
      <c r="C948" s="252">
        <f t="shared" si="337"/>
        <v>4</v>
      </c>
      <c r="D948" s="275"/>
      <c r="E948" s="332">
        <v>16</v>
      </c>
      <c r="F948" s="326" t="b">
        <f t="shared" ref="F948:F979" si="338">COUNTIFS($L948:$W948,"-")&lt;&gt;COUNTA($L948:$W948)</f>
        <v>1</v>
      </c>
      <c r="G948" s="275"/>
      <c r="H948" s="433" t="s">
        <v>681</v>
      </c>
      <c r="I948" s="433"/>
      <c r="J948" s="414" t="s">
        <v>653</v>
      </c>
      <c r="K948" s="434" t="str">
        <f t="shared" si="334"/>
        <v>-</v>
      </c>
      <c r="L948" s="435" t="s">
        <v>654</v>
      </c>
      <c r="M948" s="435" t="s">
        <v>654</v>
      </c>
      <c r="N948" s="435" t="s">
        <v>654</v>
      </c>
      <c r="O948" s="435" t="s">
        <v>654</v>
      </c>
      <c r="P948" s="435" t="s">
        <v>654</v>
      </c>
      <c r="Q948" s="435" t="s">
        <v>654</v>
      </c>
      <c r="R948" s="435" t="s">
        <v>654</v>
      </c>
      <c r="S948" s="435" t="s">
        <v>654</v>
      </c>
      <c r="T948" s="435" t="s">
        <v>654</v>
      </c>
      <c r="U948" s="435" t="s">
        <v>654</v>
      </c>
      <c r="V948" s="435" t="s">
        <v>654</v>
      </c>
      <c r="W948" s="435" t="s">
        <v>654</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37"/>
        <v>4</v>
      </c>
      <c r="D949" s="275"/>
      <c r="E949" s="436">
        <f>E948</f>
        <v>16</v>
      </c>
      <c r="F949" s="326" t="b">
        <f t="shared" si="338"/>
        <v>1</v>
      </c>
      <c r="G949" s="275"/>
      <c r="H949" s="881"/>
      <c r="I949" s="882"/>
      <c r="J949" s="437" t="s">
        <v>656</v>
      </c>
      <c r="K949" s="438" t="str">
        <f t="shared" ref="K949:K991" si="339">IF(L949&lt;0,"-",IFERROR(DATE(2019,1,($L949)*7+1),"-"))</f>
        <v>-</v>
      </c>
      <c r="L949" s="439" t="s">
        <v>654</v>
      </c>
      <c r="M949" s="439" t="s">
        <v>654</v>
      </c>
      <c r="N949" s="439" t="s">
        <v>654</v>
      </c>
      <c r="O949" s="439" t="s">
        <v>654</v>
      </c>
      <c r="P949" s="439" t="s">
        <v>654</v>
      </c>
      <c r="Q949" s="439" t="s">
        <v>654</v>
      </c>
      <c r="R949" s="322">
        <v>0</v>
      </c>
      <c r="S949" s="322" t="b">
        <v>1</v>
      </c>
      <c r="T949" s="439" t="s">
        <v>654</v>
      </c>
      <c r="U949" s="439" t="s">
        <v>654</v>
      </c>
      <c r="V949" s="439" t="s">
        <v>654</v>
      </c>
      <c r="W949" s="439" t="s">
        <v>654</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37"/>
        <v>4</v>
      </c>
      <c r="D950" s="275"/>
      <c r="E950" s="436">
        <f>E949</f>
        <v>16</v>
      </c>
      <c r="F950" s="326" t="b">
        <f t="shared" si="338"/>
        <v>1</v>
      </c>
      <c r="G950" s="275"/>
      <c r="H950" s="883"/>
      <c r="I950" s="884"/>
      <c r="J950" s="437" t="s">
        <v>657</v>
      </c>
      <c r="K950" s="438" t="str">
        <f t="shared" si="339"/>
        <v>-</v>
      </c>
      <c r="L950" s="439" t="s">
        <v>658</v>
      </c>
      <c r="M950" s="439" t="s">
        <v>658</v>
      </c>
      <c r="N950" s="439" t="s">
        <v>658</v>
      </c>
      <c r="O950" s="439" t="s">
        <v>658</v>
      </c>
      <c r="P950" s="439" t="s">
        <v>658</v>
      </c>
      <c r="Q950" s="439" t="s">
        <v>658</v>
      </c>
      <c r="R950" s="439" t="s">
        <v>658</v>
      </c>
      <c r="S950" s="439" t="s">
        <v>658</v>
      </c>
      <c r="T950" s="439" t="s">
        <v>658</v>
      </c>
      <c r="U950" s="439" t="s">
        <v>658</v>
      </c>
      <c r="V950" s="439" t="s">
        <v>658</v>
      </c>
      <c r="W950" s="439" t="s">
        <v>658</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37"/>
        <v>4</v>
      </c>
      <c r="D951" s="275"/>
      <c r="E951" s="436">
        <f>E950</f>
        <v>16</v>
      </c>
      <c r="F951" s="326" t="b">
        <f t="shared" si="338"/>
        <v>1</v>
      </c>
      <c r="G951" s="275"/>
      <c r="H951" s="885"/>
      <c r="I951" s="886"/>
      <c r="J951" s="422" t="s">
        <v>659</v>
      </c>
      <c r="K951" s="440" t="str">
        <f t="shared" si="339"/>
        <v>-</v>
      </c>
      <c r="L951" s="437" t="s">
        <v>654</v>
      </c>
      <c r="M951" s="437" t="s">
        <v>654</v>
      </c>
      <c r="N951" s="437" t="s">
        <v>654</v>
      </c>
      <c r="O951" s="437" t="s">
        <v>654</v>
      </c>
      <c r="P951" s="437" t="s">
        <v>654</v>
      </c>
      <c r="Q951" s="437" t="s">
        <v>654</v>
      </c>
      <c r="R951" s="437" t="s">
        <v>654</v>
      </c>
      <c r="S951" s="437" t="s">
        <v>654</v>
      </c>
      <c r="T951" s="437" t="s">
        <v>654</v>
      </c>
      <c r="U951" s="437" t="s">
        <v>654</v>
      </c>
      <c r="V951" s="441" t="s">
        <v>654</v>
      </c>
      <c r="W951" s="441" t="s">
        <v>654</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ref="C952:C983" si="340">INT($C$872)+3</f>
        <v>4</v>
      </c>
      <c r="D952" s="275"/>
      <c r="E952" s="332">
        <v>17</v>
      </c>
      <c r="F952" s="326" t="b">
        <f t="shared" si="338"/>
        <v>1</v>
      </c>
      <c r="G952" s="275"/>
      <c r="H952" s="433" t="s">
        <v>682</v>
      </c>
      <c r="I952" s="433"/>
      <c r="J952" s="414" t="s">
        <v>653</v>
      </c>
      <c r="K952" s="434" t="str">
        <f t="shared" si="339"/>
        <v>-</v>
      </c>
      <c r="L952" s="435" t="s">
        <v>654</v>
      </c>
      <c r="M952" s="442">
        <v>42</v>
      </c>
      <c r="N952" s="435" t="s">
        <v>654</v>
      </c>
      <c r="O952" s="435" t="s">
        <v>654</v>
      </c>
      <c r="P952" s="435" t="s">
        <v>654</v>
      </c>
      <c r="Q952" s="435" t="s">
        <v>654</v>
      </c>
      <c r="R952" s="435" t="s">
        <v>654</v>
      </c>
      <c r="S952" s="435" t="s">
        <v>654</v>
      </c>
      <c r="T952" s="435" t="s">
        <v>654</v>
      </c>
      <c r="U952" s="435" t="s">
        <v>654</v>
      </c>
      <c r="V952" s="435" t="s">
        <v>654</v>
      </c>
      <c r="W952" s="435" t="s">
        <v>654</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hidden="1" customHeight="1" outlineLevel="3" x14ac:dyDescent="0.35">
      <c r="A953" s="250"/>
      <c r="B953" s="259"/>
      <c r="C953" s="252">
        <f t="shared" si="340"/>
        <v>4</v>
      </c>
      <c r="D953" s="275"/>
      <c r="E953" s="436">
        <f>E952</f>
        <v>17</v>
      </c>
      <c r="F953" s="326" t="b">
        <f t="shared" si="338"/>
        <v>1</v>
      </c>
      <c r="G953" s="275"/>
      <c r="H953" s="881" t="s">
        <v>683</v>
      </c>
      <c r="I953" s="882"/>
      <c r="J953" s="437" t="s">
        <v>656</v>
      </c>
      <c r="K953" s="438" t="str">
        <f t="shared" si="339"/>
        <v>-</v>
      </c>
      <c r="L953" s="439" t="s">
        <v>654</v>
      </c>
      <c r="M953" s="439" t="s">
        <v>654</v>
      </c>
      <c r="N953" s="439" t="s">
        <v>654</v>
      </c>
      <c r="O953" s="439" t="s">
        <v>654</v>
      </c>
      <c r="P953" s="439" t="s">
        <v>654</v>
      </c>
      <c r="Q953" s="439" t="s">
        <v>654</v>
      </c>
      <c r="R953" s="322">
        <v>0</v>
      </c>
      <c r="S953" s="439" t="s">
        <v>654</v>
      </c>
      <c r="T953" s="439" t="s">
        <v>654</v>
      </c>
      <c r="U953" s="439" t="s">
        <v>654</v>
      </c>
      <c r="V953" s="439" t="s">
        <v>654</v>
      </c>
      <c r="W953" s="439"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0"/>
        <v>4</v>
      </c>
      <c r="D954" s="275"/>
      <c r="E954" s="436">
        <f>E953</f>
        <v>17</v>
      </c>
      <c r="F954" s="326" t="b">
        <f t="shared" si="338"/>
        <v>1</v>
      </c>
      <c r="G954" s="275"/>
      <c r="H954" s="883"/>
      <c r="I954" s="884"/>
      <c r="J954" s="437" t="s">
        <v>657</v>
      </c>
      <c r="K954" s="438" t="str">
        <f t="shared" si="339"/>
        <v>-</v>
      </c>
      <c r="L954" s="439" t="s">
        <v>658</v>
      </c>
      <c r="M954" s="439" t="s">
        <v>658</v>
      </c>
      <c r="N954" s="439" t="s">
        <v>658</v>
      </c>
      <c r="O954" s="439" t="s">
        <v>658</v>
      </c>
      <c r="P954" s="439" t="s">
        <v>658</v>
      </c>
      <c r="Q954" s="439" t="s">
        <v>658</v>
      </c>
      <c r="R954" s="439" t="s">
        <v>658</v>
      </c>
      <c r="S954" s="439" t="s">
        <v>658</v>
      </c>
      <c r="T954" s="439" t="s">
        <v>658</v>
      </c>
      <c r="U954" s="439" t="s">
        <v>658</v>
      </c>
      <c r="V954" s="439" t="s">
        <v>658</v>
      </c>
      <c r="W954" s="439" t="s">
        <v>658</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si="340"/>
        <v>4</v>
      </c>
      <c r="D955" s="275"/>
      <c r="E955" s="436">
        <f>E954</f>
        <v>17</v>
      </c>
      <c r="F955" s="326" t="b">
        <f t="shared" si="338"/>
        <v>1</v>
      </c>
      <c r="G955" s="275"/>
      <c r="H955" s="885"/>
      <c r="I955" s="886"/>
      <c r="J955" s="422" t="s">
        <v>659</v>
      </c>
      <c r="K955" s="440" t="str">
        <f t="shared" si="339"/>
        <v>-</v>
      </c>
      <c r="L955" s="437" t="s">
        <v>654</v>
      </c>
      <c r="M955" s="437" t="s">
        <v>654</v>
      </c>
      <c r="N955" s="437" t="s">
        <v>654</v>
      </c>
      <c r="O955" s="437" t="s">
        <v>654</v>
      </c>
      <c r="P955" s="437" t="s">
        <v>654</v>
      </c>
      <c r="Q955" s="437" t="s">
        <v>654</v>
      </c>
      <c r="R955" s="437" t="s">
        <v>654</v>
      </c>
      <c r="S955" s="437" t="s">
        <v>654</v>
      </c>
      <c r="T955" s="437" t="s">
        <v>654</v>
      </c>
      <c r="U955" s="437" t="s">
        <v>654</v>
      </c>
      <c r="V955" s="441" t="s">
        <v>654</v>
      </c>
      <c r="W955" s="441" t="s">
        <v>654</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idden="1" outlineLevel="3" x14ac:dyDescent="0.35">
      <c r="A956" s="250"/>
      <c r="B956" s="259"/>
      <c r="C956" s="252">
        <f t="shared" si="340"/>
        <v>4</v>
      </c>
      <c r="D956" s="275"/>
      <c r="E956" s="332">
        <v>18</v>
      </c>
      <c r="F956" s="326" t="b">
        <f t="shared" si="338"/>
        <v>1</v>
      </c>
      <c r="G956" s="275"/>
      <c r="H956" s="433" t="s">
        <v>684</v>
      </c>
      <c r="I956" s="433"/>
      <c r="J956" s="414" t="s">
        <v>653</v>
      </c>
      <c r="K956" s="434" t="str">
        <f t="shared" si="339"/>
        <v>-</v>
      </c>
      <c r="L956" s="435" t="s">
        <v>654</v>
      </c>
      <c r="M956" s="435" t="s">
        <v>654</v>
      </c>
      <c r="N956" s="435" t="s">
        <v>654</v>
      </c>
      <c r="O956" s="435" t="s">
        <v>654</v>
      </c>
      <c r="P956" s="435" t="s">
        <v>654</v>
      </c>
      <c r="Q956" s="435" t="s">
        <v>654</v>
      </c>
      <c r="R956" s="435" t="s">
        <v>654</v>
      </c>
      <c r="S956" s="435" t="s">
        <v>654</v>
      </c>
      <c r="T956" s="435" t="s">
        <v>654</v>
      </c>
      <c r="U956" s="435" t="s">
        <v>654</v>
      </c>
      <c r="V956" s="435" t="s">
        <v>654</v>
      </c>
      <c r="W956" s="435" t="s">
        <v>654</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hidden="1" customHeight="1" outlineLevel="3" x14ac:dyDescent="0.35">
      <c r="A957" s="250"/>
      <c r="B957" s="259"/>
      <c r="C957" s="252">
        <f t="shared" si="340"/>
        <v>4</v>
      </c>
      <c r="D957" s="275"/>
      <c r="E957" s="436">
        <f>E956</f>
        <v>18</v>
      </c>
      <c r="F957" s="326" t="b">
        <f t="shared" si="338"/>
        <v>1</v>
      </c>
      <c r="G957" s="275"/>
      <c r="H957" s="881" t="s">
        <v>685</v>
      </c>
      <c r="I957" s="882"/>
      <c r="J957" s="437" t="s">
        <v>656</v>
      </c>
      <c r="K957" s="438" t="str">
        <f t="shared" si="339"/>
        <v>-</v>
      </c>
      <c r="L957" s="439" t="s">
        <v>654</v>
      </c>
      <c r="M957" s="439" t="s">
        <v>654</v>
      </c>
      <c r="N957" s="439" t="s">
        <v>654</v>
      </c>
      <c r="O957" s="322">
        <v>1</v>
      </c>
      <c r="P957" s="439" t="s">
        <v>654</v>
      </c>
      <c r="Q957" s="439" t="s">
        <v>654</v>
      </c>
      <c r="R957" s="439" t="s">
        <v>654</v>
      </c>
      <c r="S957" s="439" t="s">
        <v>654</v>
      </c>
      <c r="T957" s="439" t="s">
        <v>654</v>
      </c>
      <c r="U957" s="439" t="s">
        <v>654</v>
      </c>
      <c r="V957" s="439" t="s">
        <v>654</v>
      </c>
      <c r="W957" s="439"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0"/>
        <v>4</v>
      </c>
      <c r="D958" s="275"/>
      <c r="E958" s="436">
        <f>E957</f>
        <v>18</v>
      </c>
      <c r="F958" s="326" t="b">
        <f t="shared" si="338"/>
        <v>1</v>
      </c>
      <c r="G958" s="275"/>
      <c r="H958" s="883"/>
      <c r="I958" s="884"/>
      <c r="J958" s="437" t="s">
        <v>657</v>
      </c>
      <c r="K958" s="438" t="str">
        <f t="shared" si="339"/>
        <v>-</v>
      </c>
      <c r="L958" s="439" t="s">
        <v>658</v>
      </c>
      <c r="M958" s="322">
        <v>38</v>
      </c>
      <c r="N958" s="439" t="s">
        <v>658</v>
      </c>
      <c r="O958" s="439" t="s">
        <v>658</v>
      </c>
      <c r="P958" s="439" t="s">
        <v>658</v>
      </c>
      <c r="Q958" s="439" t="s">
        <v>658</v>
      </c>
      <c r="R958" s="439" t="s">
        <v>658</v>
      </c>
      <c r="S958" s="439" t="s">
        <v>658</v>
      </c>
      <c r="T958" s="439" t="s">
        <v>658</v>
      </c>
      <c r="U958" s="439" t="s">
        <v>658</v>
      </c>
      <c r="V958" s="439" t="s">
        <v>658</v>
      </c>
      <c r="W958" s="439" t="s">
        <v>658</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0"/>
        <v>4</v>
      </c>
      <c r="D959" s="275"/>
      <c r="E959" s="436">
        <f>E958</f>
        <v>18</v>
      </c>
      <c r="F959" s="326" t="b">
        <f t="shared" si="338"/>
        <v>1</v>
      </c>
      <c r="G959" s="275"/>
      <c r="H959" s="885"/>
      <c r="I959" s="886"/>
      <c r="J959" s="422" t="s">
        <v>659</v>
      </c>
      <c r="K959" s="440" t="str">
        <f t="shared" si="339"/>
        <v>-</v>
      </c>
      <c r="L959" s="437" t="s">
        <v>654</v>
      </c>
      <c r="M959" s="437" t="s">
        <v>654</v>
      </c>
      <c r="N959" s="437" t="s">
        <v>654</v>
      </c>
      <c r="O959" s="437" t="s">
        <v>654</v>
      </c>
      <c r="P959" s="437" t="s">
        <v>654</v>
      </c>
      <c r="Q959" s="437" t="s">
        <v>654</v>
      </c>
      <c r="R959" s="437" t="s">
        <v>654</v>
      </c>
      <c r="S959" s="437" t="s">
        <v>654</v>
      </c>
      <c r="T959" s="437" t="s">
        <v>654</v>
      </c>
      <c r="U959" s="437" t="s">
        <v>654</v>
      </c>
      <c r="V959" s="441" t="s">
        <v>654</v>
      </c>
      <c r="W959" s="441" t="s">
        <v>654</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idden="1" outlineLevel="3" x14ac:dyDescent="0.35">
      <c r="A960" s="250"/>
      <c r="B960" s="259"/>
      <c r="C960" s="252">
        <f t="shared" si="340"/>
        <v>4</v>
      </c>
      <c r="D960" s="275"/>
      <c r="E960" s="332">
        <v>19</v>
      </c>
      <c r="F960" s="326" t="b">
        <f t="shared" si="338"/>
        <v>1</v>
      </c>
      <c r="G960" s="275"/>
      <c r="H960" s="433" t="s">
        <v>686</v>
      </c>
      <c r="I960" s="433"/>
      <c r="J960" s="414" t="s">
        <v>653</v>
      </c>
      <c r="K960" s="434" t="str">
        <f t="shared" si="339"/>
        <v>-</v>
      </c>
      <c r="L960" s="435" t="s">
        <v>654</v>
      </c>
      <c r="M960" s="435" t="s">
        <v>654</v>
      </c>
      <c r="N960" s="435" t="s">
        <v>654</v>
      </c>
      <c r="O960" s="435" t="s">
        <v>654</v>
      </c>
      <c r="P960" s="435" t="s">
        <v>654</v>
      </c>
      <c r="Q960" s="435" t="s">
        <v>654</v>
      </c>
      <c r="R960" s="435" t="s">
        <v>654</v>
      </c>
      <c r="S960" s="435" t="s">
        <v>654</v>
      </c>
      <c r="T960" s="435" t="s">
        <v>654</v>
      </c>
      <c r="U960" s="435" t="s">
        <v>654</v>
      </c>
      <c r="V960" s="435" t="s">
        <v>654</v>
      </c>
      <c r="W960" s="435" t="s">
        <v>654</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hidden="1" customHeight="1" outlineLevel="3" x14ac:dyDescent="0.35">
      <c r="A961" s="250"/>
      <c r="B961" s="259"/>
      <c r="C961" s="252">
        <f t="shared" si="340"/>
        <v>4</v>
      </c>
      <c r="D961" s="275"/>
      <c r="E961" s="436">
        <f>E960</f>
        <v>19</v>
      </c>
      <c r="F961" s="326" t="b">
        <f t="shared" si="338"/>
        <v>1</v>
      </c>
      <c r="G961" s="275"/>
      <c r="H961" s="881" t="s">
        <v>687</v>
      </c>
      <c r="I961" s="882"/>
      <c r="J961" s="437" t="s">
        <v>656</v>
      </c>
      <c r="K961" s="438">
        <f t="shared" si="339"/>
        <v>43543</v>
      </c>
      <c r="L961" s="322">
        <v>11</v>
      </c>
      <c r="M961" s="439" t="s">
        <v>654</v>
      </c>
      <c r="N961" s="439" t="s">
        <v>654</v>
      </c>
      <c r="O961" s="439" t="s">
        <v>654</v>
      </c>
      <c r="P961" s="439" t="s">
        <v>654</v>
      </c>
      <c r="Q961" s="439" t="s">
        <v>654</v>
      </c>
      <c r="R961" s="439" t="s">
        <v>654</v>
      </c>
      <c r="S961" s="439" t="s">
        <v>654</v>
      </c>
      <c r="T961" s="439" t="s">
        <v>654</v>
      </c>
      <c r="U961" s="439" t="s">
        <v>654</v>
      </c>
      <c r="V961" s="439" t="s">
        <v>654</v>
      </c>
      <c r="W961" s="439"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0"/>
        <v>4</v>
      </c>
      <c r="D962" s="275"/>
      <c r="E962" s="436">
        <f>E961</f>
        <v>19</v>
      </c>
      <c r="F962" s="326" t="b">
        <f t="shared" si="338"/>
        <v>1</v>
      </c>
      <c r="G962" s="275"/>
      <c r="H962" s="883"/>
      <c r="I962" s="884"/>
      <c r="J962" s="437" t="s">
        <v>657</v>
      </c>
      <c r="K962" s="438" t="str">
        <f t="shared" si="339"/>
        <v>-</v>
      </c>
      <c r="L962" s="439" t="s">
        <v>658</v>
      </c>
      <c r="M962" s="439" t="s">
        <v>658</v>
      </c>
      <c r="N962" s="322">
        <v>20</v>
      </c>
      <c r="O962" s="322">
        <v>3</v>
      </c>
      <c r="P962" s="439" t="s">
        <v>658</v>
      </c>
      <c r="Q962" s="439" t="s">
        <v>658</v>
      </c>
      <c r="R962" s="439" t="s">
        <v>658</v>
      </c>
      <c r="S962" s="439" t="s">
        <v>658</v>
      </c>
      <c r="T962" s="439" t="s">
        <v>658</v>
      </c>
      <c r="U962" s="439" t="s">
        <v>658</v>
      </c>
      <c r="V962" s="439" t="s">
        <v>658</v>
      </c>
      <c r="W962" s="322">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0"/>
        <v>4</v>
      </c>
      <c r="D963" s="275"/>
      <c r="E963" s="436">
        <f>E962</f>
        <v>19</v>
      </c>
      <c r="F963" s="326" t="b">
        <f t="shared" si="338"/>
        <v>1</v>
      </c>
      <c r="G963" s="275"/>
      <c r="H963" s="885"/>
      <c r="I963" s="886"/>
      <c r="J963" s="422" t="s">
        <v>659</v>
      </c>
      <c r="K963" s="440" t="str">
        <f t="shared" si="339"/>
        <v>-</v>
      </c>
      <c r="L963" s="437" t="s">
        <v>654</v>
      </c>
      <c r="M963" s="437" t="s">
        <v>654</v>
      </c>
      <c r="N963" s="437" t="s">
        <v>654</v>
      </c>
      <c r="O963" s="437" t="s">
        <v>654</v>
      </c>
      <c r="P963" s="437" t="s">
        <v>654</v>
      </c>
      <c r="Q963" s="437" t="s">
        <v>654</v>
      </c>
      <c r="R963" s="437" t="s">
        <v>654</v>
      </c>
      <c r="S963" s="437" t="s">
        <v>654</v>
      </c>
      <c r="T963" s="437" t="s">
        <v>654</v>
      </c>
      <c r="U963" s="437" t="s">
        <v>654</v>
      </c>
      <c r="V963" s="441" t="s">
        <v>654</v>
      </c>
      <c r="W963" s="444">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idden="1" outlineLevel="3" x14ac:dyDescent="0.35">
      <c r="A964" s="250"/>
      <c r="B964" s="259"/>
      <c r="C964" s="252">
        <f t="shared" si="340"/>
        <v>4</v>
      </c>
      <c r="D964" s="275"/>
      <c r="E964" s="332">
        <v>20</v>
      </c>
      <c r="F964" s="326" t="b">
        <f t="shared" si="338"/>
        <v>1</v>
      </c>
      <c r="G964" s="275"/>
      <c r="H964" s="433" t="s">
        <v>688</v>
      </c>
      <c r="I964" s="433"/>
      <c r="J964" s="414" t="s">
        <v>653</v>
      </c>
      <c r="K964" s="434" t="str">
        <f t="shared" si="339"/>
        <v>-</v>
      </c>
      <c r="L964" s="435" t="s">
        <v>654</v>
      </c>
      <c r="M964" s="435" t="s">
        <v>654</v>
      </c>
      <c r="N964" s="435" t="s">
        <v>654</v>
      </c>
      <c r="O964" s="435" t="s">
        <v>654</v>
      </c>
      <c r="P964" s="435" t="s">
        <v>654</v>
      </c>
      <c r="Q964" s="435" t="s">
        <v>654</v>
      </c>
      <c r="R964" s="435" t="s">
        <v>654</v>
      </c>
      <c r="S964" s="435" t="s">
        <v>654</v>
      </c>
      <c r="T964" s="435" t="s">
        <v>654</v>
      </c>
      <c r="U964" s="435" t="s">
        <v>654</v>
      </c>
      <c r="V964" s="435" t="s">
        <v>654</v>
      </c>
      <c r="W964" s="435" t="s">
        <v>654</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hidden="1" customHeight="1" outlineLevel="3" x14ac:dyDescent="0.35">
      <c r="A965" s="250"/>
      <c r="B965" s="259"/>
      <c r="C965" s="252">
        <f t="shared" si="340"/>
        <v>4</v>
      </c>
      <c r="D965" s="275"/>
      <c r="E965" s="436">
        <f>E964</f>
        <v>20</v>
      </c>
      <c r="F965" s="326" t="b">
        <f t="shared" si="338"/>
        <v>1</v>
      </c>
      <c r="G965" s="275"/>
      <c r="H965" s="881" t="s">
        <v>689</v>
      </c>
      <c r="I965" s="882"/>
      <c r="J965" s="437" t="s">
        <v>656</v>
      </c>
      <c r="K965" s="438">
        <f t="shared" si="339"/>
        <v>43718</v>
      </c>
      <c r="L965" s="322">
        <v>36</v>
      </c>
      <c r="M965" s="439" t="s">
        <v>654</v>
      </c>
      <c r="N965" s="439" t="s">
        <v>654</v>
      </c>
      <c r="O965" s="439" t="s">
        <v>654</v>
      </c>
      <c r="P965" s="439" t="s">
        <v>654</v>
      </c>
      <c r="Q965" s="439" t="s">
        <v>654</v>
      </c>
      <c r="R965" s="439" t="s">
        <v>654</v>
      </c>
      <c r="S965" s="439" t="s">
        <v>654</v>
      </c>
      <c r="T965" s="439" t="s">
        <v>654</v>
      </c>
      <c r="U965" s="439" t="s">
        <v>654</v>
      </c>
      <c r="V965" s="439" t="s">
        <v>654</v>
      </c>
      <c r="W965" s="439" t="s">
        <v>654</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0"/>
        <v>4</v>
      </c>
      <c r="D966" s="275"/>
      <c r="E966" s="436">
        <f>E965</f>
        <v>20</v>
      </c>
      <c r="F966" s="326" t="b">
        <f t="shared" si="338"/>
        <v>1</v>
      </c>
      <c r="G966" s="275"/>
      <c r="H966" s="883"/>
      <c r="I966" s="884"/>
      <c r="J966" s="437" t="s">
        <v>657</v>
      </c>
      <c r="K966" s="438" t="str">
        <f t="shared" si="339"/>
        <v>-</v>
      </c>
      <c r="L966" s="439" t="s">
        <v>658</v>
      </c>
      <c r="M966" s="439" t="s">
        <v>658</v>
      </c>
      <c r="N966" s="322">
        <v>20</v>
      </c>
      <c r="O966" s="322">
        <v>6</v>
      </c>
      <c r="P966" s="439" t="s">
        <v>658</v>
      </c>
      <c r="Q966" s="439" t="s">
        <v>658</v>
      </c>
      <c r="R966" s="439" t="s">
        <v>658</v>
      </c>
      <c r="S966" s="439" t="s">
        <v>658</v>
      </c>
      <c r="T966" s="439" t="s">
        <v>658</v>
      </c>
      <c r="U966" s="439" t="s">
        <v>658</v>
      </c>
      <c r="V966" s="439" t="s">
        <v>658</v>
      </c>
      <c r="W966" s="322">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0"/>
        <v>4</v>
      </c>
      <c r="D967" s="275"/>
      <c r="E967" s="436">
        <f>E966</f>
        <v>20</v>
      </c>
      <c r="F967" s="326" t="b">
        <f t="shared" si="338"/>
        <v>1</v>
      </c>
      <c r="G967" s="275"/>
      <c r="H967" s="885"/>
      <c r="I967" s="886"/>
      <c r="J967" s="422" t="s">
        <v>659</v>
      </c>
      <c r="K967" s="440" t="str">
        <f t="shared" si="339"/>
        <v>-</v>
      </c>
      <c r="L967" s="437" t="s">
        <v>654</v>
      </c>
      <c r="M967" s="437" t="s">
        <v>654</v>
      </c>
      <c r="N967" s="437" t="s">
        <v>654</v>
      </c>
      <c r="O967" s="437" t="s">
        <v>654</v>
      </c>
      <c r="P967" s="437" t="s">
        <v>654</v>
      </c>
      <c r="Q967" s="437" t="s">
        <v>654</v>
      </c>
      <c r="R967" s="437" t="s">
        <v>654</v>
      </c>
      <c r="S967" s="437" t="s">
        <v>654</v>
      </c>
      <c r="T967" s="437" t="s">
        <v>654</v>
      </c>
      <c r="U967" s="437" t="s">
        <v>654</v>
      </c>
      <c r="V967" s="441" t="s">
        <v>654</v>
      </c>
      <c r="W967" s="444">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idden="1" outlineLevel="3" x14ac:dyDescent="0.35">
      <c r="A968" s="250"/>
      <c r="B968" s="259"/>
      <c r="C968" s="252">
        <f t="shared" si="340"/>
        <v>4</v>
      </c>
      <c r="D968" s="275"/>
      <c r="E968" s="332">
        <v>21</v>
      </c>
      <c r="F968" s="326" t="b">
        <f t="shared" si="338"/>
        <v>1</v>
      </c>
      <c r="G968" s="275"/>
      <c r="H968" s="433" t="s">
        <v>690</v>
      </c>
      <c r="I968" s="433"/>
      <c r="J968" s="414" t="s">
        <v>653</v>
      </c>
      <c r="K968" s="434" t="str">
        <f t="shared" si="339"/>
        <v>-</v>
      </c>
      <c r="L968" s="435" t="s">
        <v>654</v>
      </c>
      <c r="M968" s="435" t="s">
        <v>654</v>
      </c>
      <c r="N968" s="435" t="s">
        <v>654</v>
      </c>
      <c r="O968" s="435" t="s">
        <v>654</v>
      </c>
      <c r="P968" s="435" t="s">
        <v>654</v>
      </c>
      <c r="Q968" s="435" t="s">
        <v>654</v>
      </c>
      <c r="R968" s="435" t="s">
        <v>654</v>
      </c>
      <c r="S968" s="435" t="s">
        <v>654</v>
      </c>
      <c r="T968" s="435" t="s">
        <v>654</v>
      </c>
      <c r="U968" s="435" t="s">
        <v>654</v>
      </c>
      <c r="V968" s="435" t="s">
        <v>654</v>
      </c>
      <c r="W968" s="435" t="s">
        <v>654</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hidden="1" customHeight="1" outlineLevel="3" x14ac:dyDescent="0.35">
      <c r="A969" s="250"/>
      <c r="B969" s="259"/>
      <c r="C969" s="252">
        <f t="shared" si="340"/>
        <v>4</v>
      </c>
      <c r="D969" s="275"/>
      <c r="E969" s="436">
        <f>E968</f>
        <v>21</v>
      </c>
      <c r="F969" s="326" t="b">
        <f t="shared" si="338"/>
        <v>1</v>
      </c>
      <c r="G969" s="275"/>
      <c r="H969" s="881" t="s">
        <v>691</v>
      </c>
      <c r="I969" s="882"/>
      <c r="J969" s="437" t="s">
        <v>656</v>
      </c>
      <c r="K969" s="438">
        <f t="shared" si="339"/>
        <v>43760</v>
      </c>
      <c r="L969" s="322">
        <v>42</v>
      </c>
      <c r="M969" s="439" t="s">
        <v>654</v>
      </c>
      <c r="N969" s="439" t="s">
        <v>654</v>
      </c>
      <c r="O969" s="439" t="s">
        <v>654</v>
      </c>
      <c r="P969" s="439" t="s">
        <v>654</v>
      </c>
      <c r="Q969" s="439" t="s">
        <v>654</v>
      </c>
      <c r="R969" s="439" t="s">
        <v>654</v>
      </c>
      <c r="S969" s="439" t="s">
        <v>654</v>
      </c>
      <c r="T969" s="439" t="s">
        <v>654</v>
      </c>
      <c r="U969" s="439" t="s">
        <v>654</v>
      </c>
      <c r="V969" s="439" t="s">
        <v>654</v>
      </c>
      <c r="W969" s="439" t="s">
        <v>654</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0"/>
        <v>4</v>
      </c>
      <c r="D970" s="275"/>
      <c r="E970" s="436">
        <f>E969</f>
        <v>21</v>
      </c>
      <c r="F970" s="326" t="b">
        <f t="shared" si="338"/>
        <v>1</v>
      </c>
      <c r="G970" s="275"/>
      <c r="H970" s="883"/>
      <c r="I970" s="884"/>
      <c r="J970" s="437" t="s">
        <v>657</v>
      </c>
      <c r="K970" s="438" t="str">
        <f t="shared" si="339"/>
        <v>-</v>
      </c>
      <c r="L970" s="439" t="s">
        <v>658</v>
      </c>
      <c r="M970" s="439" t="s">
        <v>658</v>
      </c>
      <c r="N970" s="322">
        <v>28</v>
      </c>
      <c r="O970" s="322">
        <v>3</v>
      </c>
      <c r="P970" s="439" t="s">
        <v>658</v>
      </c>
      <c r="Q970" s="439" t="s">
        <v>658</v>
      </c>
      <c r="R970" s="439" t="s">
        <v>658</v>
      </c>
      <c r="S970" s="439" t="s">
        <v>658</v>
      </c>
      <c r="T970" s="439" t="s">
        <v>658</v>
      </c>
      <c r="U970" s="439" t="s">
        <v>658</v>
      </c>
      <c r="V970" s="439" t="s">
        <v>658</v>
      </c>
      <c r="W970" s="322">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0"/>
        <v>4</v>
      </c>
      <c r="D971" s="275"/>
      <c r="E971" s="436">
        <f>E970</f>
        <v>21</v>
      </c>
      <c r="F971" s="326" t="b">
        <f t="shared" si="338"/>
        <v>1</v>
      </c>
      <c r="G971" s="275"/>
      <c r="H971" s="885"/>
      <c r="I971" s="886"/>
      <c r="J971" s="422" t="s">
        <v>659</v>
      </c>
      <c r="K971" s="440" t="str">
        <f t="shared" si="339"/>
        <v>-</v>
      </c>
      <c r="L971" s="437" t="s">
        <v>654</v>
      </c>
      <c r="M971" s="437" t="s">
        <v>654</v>
      </c>
      <c r="N971" s="437" t="s">
        <v>654</v>
      </c>
      <c r="O971" s="437" t="s">
        <v>654</v>
      </c>
      <c r="P971" s="437" t="s">
        <v>654</v>
      </c>
      <c r="Q971" s="437" t="s">
        <v>654</v>
      </c>
      <c r="R971" s="437" t="s">
        <v>654</v>
      </c>
      <c r="S971" s="437" t="s">
        <v>654</v>
      </c>
      <c r="T971" s="437" t="s">
        <v>654</v>
      </c>
      <c r="U971" s="437" t="s">
        <v>654</v>
      </c>
      <c r="V971" s="441" t="s">
        <v>654</v>
      </c>
      <c r="W971" s="444">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idden="1" outlineLevel="3" x14ac:dyDescent="0.35">
      <c r="A972" s="250"/>
      <c r="B972" s="259"/>
      <c r="C972" s="252">
        <f t="shared" si="340"/>
        <v>4</v>
      </c>
      <c r="D972" s="275"/>
      <c r="E972" s="332">
        <v>22</v>
      </c>
      <c r="F972" s="326" t="b">
        <f t="shared" si="338"/>
        <v>1</v>
      </c>
      <c r="G972" s="275"/>
      <c r="H972" s="433" t="s">
        <v>692</v>
      </c>
      <c r="I972" s="433"/>
      <c r="J972" s="414" t="s">
        <v>653</v>
      </c>
      <c r="K972" s="434" t="str">
        <f t="shared" si="339"/>
        <v>-</v>
      </c>
      <c r="L972" s="435" t="s">
        <v>654</v>
      </c>
      <c r="M972" s="435" t="s">
        <v>654</v>
      </c>
      <c r="N972" s="435" t="s">
        <v>654</v>
      </c>
      <c r="O972" s="435" t="s">
        <v>654</v>
      </c>
      <c r="P972" s="435" t="s">
        <v>654</v>
      </c>
      <c r="Q972" s="435" t="s">
        <v>654</v>
      </c>
      <c r="R972" s="435" t="s">
        <v>654</v>
      </c>
      <c r="S972" s="435" t="s">
        <v>654</v>
      </c>
      <c r="T972" s="435" t="s">
        <v>654</v>
      </c>
      <c r="U972" s="435" t="s">
        <v>654</v>
      </c>
      <c r="V972" s="435" t="s">
        <v>654</v>
      </c>
      <c r="W972" s="435" t="s">
        <v>654</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0"/>
        <v>4</v>
      </c>
      <c r="D973" s="275"/>
      <c r="E973" s="436">
        <f>E972</f>
        <v>22</v>
      </c>
      <c r="F973" s="326" t="b">
        <f t="shared" si="338"/>
        <v>1</v>
      </c>
      <c r="G973" s="275"/>
      <c r="H973" s="881" t="s">
        <v>693</v>
      </c>
      <c r="I973" s="882"/>
      <c r="J973" s="437" t="s">
        <v>656</v>
      </c>
      <c r="K973" s="438" t="str">
        <f t="shared" si="339"/>
        <v>-</v>
      </c>
      <c r="L973" s="439" t="s">
        <v>654</v>
      </c>
      <c r="M973" s="439" t="s">
        <v>654</v>
      </c>
      <c r="N973" s="322">
        <v>0</v>
      </c>
      <c r="O973" s="439" t="s">
        <v>654</v>
      </c>
      <c r="P973" s="439" t="s">
        <v>654</v>
      </c>
      <c r="Q973" s="439" t="s">
        <v>654</v>
      </c>
      <c r="R973" s="439" t="s">
        <v>654</v>
      </c>
      <c r="S973" s="439" t="s">
        <v>654</v>
      </c>
      <c r="T973" s="439" t="s">
        <v>654</v>
      </c>
      <c r="U973" s="439" t="s">
        <v>654</v>
      </c>
      <c r="V973" s="439" t="s">
        <v>654</v>
      </c>
      <c r="W973" s="439" t="s">
        <v>654</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0"/>
        <v>4</v>
      </c>
      <c r="D974" s="275"/>
      <c r="E974" s="436">
        <f>E973</f>
        <v>22</v>
      </c>
      <c r="F974" s="326" t="b">
        <f t="shared" si="338"/>
        <v>1</v>
      </c>
      <c r="G974" s="275"/>
      <c r="H974" s="883"/>
      <c r="I974" s="884"/>
      <c r="J974" s="437" t="s">
        <v>657</v>
      </c>
      <c r="K974" s="438" t="str">
        <f t="shared" si="339"/>
        <v>-</v>
      </c>
      <c r="L974" s="439" t="s">
        <v>658</v>
      </c>
      <c r="M974" s="439" t="s">
        <v>658</v>
      </c>
      <c r="N974" s="439" t="s">
        <v>658</v>
      </c>
      <c r="O974" s="439" t="s">
        <v>658</v>
      </c>
      <c r="P974" s="439" t="s">
        <v>658</v>
      </c>
      <c r="Q974" s="439" t="s">
        <v>658</v>
      </c>
      <c r="R974" s="439" t="s">
        <v>658</v>
      </c>
      <c r="S974" s="439" t="s">
        <v>658</v>
      </c>
      <c r="T974" s="439" t="s">
        <v>658</v>
      </c>
      <c r="U974" s="439" t="s">
        <v>658</v>
      </c>
      <c r="V974" s="439" t="s">
        <v>658</v>
      </c>
      <c r="W974" s="322">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0"/>
        <v>4</v>
      </c>
      <c r="D975" s="275"/>
      <c r="E975" s="436">
        <f>E974</f>
        <v>22</v>
      </c>
      <c r="F975" s="326" t="b">
        <f t="shared" si="338"/>
        <v>1</v>
      </c>
      <c r="G975" s="275"/>
      <c r="H975" s="885"/>
      <c r="I975" s="886"/>
      <c r="J975" s="422" t="s">
        <v>659</v>
      </c>
      <c r="K975" s="440" t="str">
        <f t="shared" si="339"/>
        <v>-</v>
      </c>
      <c r="L975" s="437" t="s">
        <v>654</v>
      </c>
      <c r="M975" s="437" t="s">
        <v>654</v>
      </c>
      <c r="N975" s="437" t="s">
        <v>654</v>
      </c>
      <c r="O975" s="437" t="s">
        <v>654</v>
      </c>
      <c r="P975" s="437" t="s">
        <v>654</v>
      </c>
      <c r="Q975" s="437" t="s">
        <v>654</v>
      </c>
      <c r="R975" s="437" t="s">
        <v>654</v>
      </c>
      <c r="S975" s="437" t="s">
        <v>654</v>
      </c>
      <c r="T975" s="437" t="s">
        <v>654</v>
      </c>
      <c r="U975" s="437" t="s">
        <v>654</v>
      </c>
      <c r="V975" s="441" t="s">
        <v>654</v>
      </c>
      <c r="W975" s="444">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0"/>
        <v>4</v>
      </c>
      <c r="D976" s="275"/>
      <c r="E976" s="332">
        <v>23</v>
      </c>
      <c r="F976" s="326" t="b">
        <f t="shared" si="338"/>
        <v>1</v>
      </c>
      <c r="G976" s="275"/>
      <c r="H976" s="433" t="s">
        <v>694</v>
      </c>
      <c r="I976" s="433"/>
      <c r="J976" s="414" t="s">
        <v>653</v>
      </c>
      <c r="K976" s="434" t="str">
        <f t="shared" si="339"/>
        <v>-</v>
      </c>
      <c r="L976" s="435" t="s">
        <v>654</v>
      </c>
      <c r="M976" s="435" t="s">
        <v>654</v>
      </c>
      <c r="N976" s="435" t="s">
        <v>654</v>
      </c>
      <c r="O976" s="435" t="s">
        <v>654</v>
      </c>
      <c r="P976" s="435" t="s">
        <v>654</v>
      </c>
      <c r="Q976" s="435" t="s">
        <v>654</v>
      </c>
      <c r="R976" s="435" t="s">
        <v>654</v>
      </c>
      <c r="S976" s="435" t="s">
        <v>654</v>
      </c>
      <c r="T976" s="435" t="s">
        <v>654</v>
      </c>
      <c r="U976" s="435" t="s">
        <v>654</v>
      </c>
      <c r="V976" s="435" t="s">
        <v>654</v>
      </c>
      <c r="W976" s="435" t="s">
        <v>654</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0"/>
        <v>4</v>
      </c>
      <c r="D977" s="275"/>
      <c r="E977" s="436">
        <f>E976</f>
        <v>23</v>
      </c>
      <c r="F977" s="326" t="b">
        <f t="shared" si="338"/>
        <v>1</v>
      </c>
      <c r="G977" s="275"/>
      <c r="H977" s="881" t="s">
        <v>695</v>
      </c>
      <c r="I977" s="882"/>
      <c r="J977" s="437" t="s">
        <v>656</v>
      </c>
      <c r="K977" s="438" t="str">
        <f t="shared" si="339"/>
        <v>-</v>
      </c>
      <c r="L977" s="439" t="s">
        <v>654</v>
      </c>
      <c r="M977" s="439" t="s">
        <v>654</v>
      </c>
      <c r="N977" s="322">
        <v>0</v>
      </c>
      <c r="O977" s="439" t="s">
        <v>654</v>
      </c>
      <c r="P977" s="439" t="s">
        <v>654</v>
      </c>
      <c r="Q977" s="439" t="s">
        <v>654</v>
      </c>
      <c r="R977" s="439" t="s">
        <v>654</v>
      </c>
      <c r="S977" s="439" t="s">
        <v>654</v>
      </c>
      <c r="T977" s="439" t="s">
        <v>654</v>
      </c>
      <c r="U977" s="439" t="s">
        <v>654</v>
      </c>
      <c r="V977" s="439" t="s">
        <v>654</v>
      </c>
      <c r="W977" s="439" t="s">
        <v>654</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0"/>
        <v>4</v>
      </c>
      <c r="D978" s="275"/>
      <c r="E978" s="436">
        <f>E977</f>
        <v>23</v>
      </c>
      <c r="F978" s="326" t="b">
        <f t="shared" si="338"/>
        <v>1</v>
      </c>
      <c r="G978" s="275"/>
      <c r="H978" s="883"/>
      <c r="I978" s="884"/>
      <c r="J978" s="437" t="s">
        <v>657</v>
      </c>
      <c r="K978" s="438" t="str">
        <f t="shared" si="339"/>
        <v>-</v>
      </c>
      <c r="L978" s="439" t="s">
        <v>658</v>
      </c>
      <c r="M978" s="439" t="s">
        <v>658</v>
      </c>
      <c r="N978" s="439" t="s">
        <v>658</v>
      </c>
      <c r="O978" s="439" t="s">
        <v>658</v>
      </c>
      <c r="P978" s="439" t="s">
        <v>658</v>
      </c>
      <c r="Q978" s="439" t="s">
        <v>658</v>
      </c>
      <c r="R978" s="439" t="s">
        <v>658</v>
      </c>
      <c r="S978" s="439" t="s">
        <v>658</v>
      </c>
      <c r="T978" s="439" t="s">
        <v>658</v>
      </c>
      <c r="U978" s="439" t="s">
        <v>658</v>
      </c>
      <c r="V978" s="439" t="s">
        <v>658</v>
      </c>
      <c r="W978" s="322">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0"/>
        <v>4</v>
      </c>
      <c r="D979" s="275"/>
      <c r="E979" s="436">
        <f>E978</f>
        <v>23</v>
      </c>
      <c r="F979" s="326" t="b">
        <f t="shared" si="338"/>
        <v>1</v>
      </c>
      <c r="G979" s="275"/>
      <c r="H979" s="885"/>
      <c r="I979" s="886"/>
      <c r="J979" s="422" t="s">
        <v>659</v>
      </c>
      <c r="K979" s="440" t="str">
        <f t="shared" si="339"/>
        <v>-</v>
      </c>
      <c r="L979" s="437" t="s">
        <v>654</v>
      </c>
      <c r="M979" s="437" t="s">
        <v>654</v>
      </c>
      <c r="N979" s="437" t="s">
        <v>654</v>
      </c>
      <c r="O979" s="437" t="s">
        <v>654</v>
      </c>
      <c r="P979" s="437" t="s">
        <v>654</v>
      </c>
      <c r="Q979" s="437" t="s">
        <v>654</v>
      </c>
      <c r="R979" s="437" t="s">
        <v>654</v>
      </c>
      <c r="S979" s="437" t="s">
        <v>654</v>
      </c>
      <c r="T979" s="437" t="s">
        <v>654</v>
      </c>
      <c r="U979" s="437" t="s">
        <v>654</v>
      </c>
      <c r="V979" s="441" t="s">
        <v>654</v>
      </c>
      <c r="W979" s="444">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0"/>
        <v>4</v>
      </c>
      <c r="D980" s="275"/>
      <c r="E980" s="332">
        <v>24</v>
      </c>
      <c r="F980" s="326" t="b">
        <f t="shared" ref="F980:F991" si="341">COUNTIFS($L980:$W980,"-")&lt;&gt;COUNTA($L980:$W980)</f>
        <v>1</v>
      </c>
      <c r="G980" s="275"/>
      <c r="H980" s="433" t="s">
        <v>696</v>
      </c>
      <c r="I980" s="433"/>
      <c r="J980" s="414" t="s">
        <v>653</v>
      </c>
      <c r="K980" s="434" t="str">
        <f t="shared" si="339"/>
        <v>-</v>
      </c>
      <c r="L980" s="435" t="s">
        <v>654</v>
      </c>
      <c r="M980" s="435" t="s">
        <v>654</v>
      </c>
      <c r="N980" s="435" t="s">
        <v>654</v>
      </c>
      <c r="O980" s="435" t="s">
        <v>654</v>
      </c>
      <c r="P980" s="435" t="s">
        <v>654</v>
      </c>
      <c r="Q980" s="435" t="s">
        <v>654</v>
      </c>
      <c r="R980" s="435" t="s">
        <v>654</v>
      </c>
      <c r="S980" s="435" t="s">
        <v>654</v>
      </c>
      <c r="T980" s="435" t="s">
        <v>654</v>
      </c>
      <c r="U980" s="435" t="s">
        <v>654</v>
      </c>
      <c r="V980" s="435" t="s">
        <v>654</v>
      </c>
      <c r="W980" s="435" t="s">
        <v>654</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0"/>
        <v>4</v>
      </c>
      <c r="D981" s="275"/>
      <c r="E981" s="436">
        <f>E980</f>
        <v>24</v>
      </c>
      <c r="F981" s="326" t="b">
        <f t="shared" si="341"/>
        <v>1</v>
      </c>
      <c r="G981" s="275"/>
      <c r="H981" s="881" t="s">
        <v>697</v>
      </c>
      <c r="I981" s="882"/>
      <c r="J981" s="437" t="s">
        <v>656</v>
      </c>
      <c r="K981" s="438" t="str">
        <f t="shared" si="339"/>
        <v>-</v>
      </c>
      <c r="L981" s="439" t="s">
        <v>654</v>
      </c>
      <c r="M981" s="439" t="s">
        <v>654</v>
      </c>
      <c r="N981" s="439" t="s">
        <v>654</v>
      </c>
      <c r="O981" s="439" t="s">
        <v>654</v>
      </c>
      <c r="P981" s="439" t="s">
        <v>654</v>
      </c>
      <c r="Q981" s="439" t="s">
        <v>654</v>
      </c>
      <c r="R981" s="439" t="s">
        <v>654</v>
      </c>
      <c r="S981" s="439" t="s">
        <v>654</v>
      </c>
      <c r="T981" s="439" t="s">
        <v>654</v>
      </c>
      <c r="U981" s="439" t="s">
        <v>654</v>
      </c>
      <c r="V981" s="439" t="s">
        <v>654</v>
      </c>
      <c r="W981" s="439" t="s">
        <v>654</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0"/>
        <v>4</v>
      </c>
      <c r="D982" s="275"/>
      <c r="E982" s="436">
        <f>E981</f>
        <v>24</v>
      </c>
      <c r="F982" s="326" t="b">
        <f t="shared" si="341"/>
        <v>1</v>
      </c>
      <c r="G982" s="275"/>
      <c r="H982" s="883"/>
      <c r="I982" s="884"/>
      <c r="J982" s="437" t="s">
        <v>657</v>
      </c>
      <c r="K982" s="438" t="str">
        <f t="shared" si="339"/>
        <v>-</v>
      </c>
      <c r="L982" s="439" t="s">
        <v>658</v>
      </c>
      <c r="M982" s="439" t="s">
        <v>658</v>
      </c>
      <c r="N982" s="439" t="s">
        <v>658</v>
      </c>
      <c r="O982" s="439" t="s">
        <v>658</v>
      </c>
      <c r="P982" s="439" t="s">
        <v>658</v>
      </c>
      <c r="Q982" s="439" t="s">
        <v>658</v>
      </c>
      <c r="R982" s="439" t="s">
        <v>658</v>
      </c>
      <c r="S982" s="439" t="s">
        <v>658</v>
      </c>
      <c r="T982" s="439" t="s">
        <v>658</v>
      </c>
      <c r="U982" s="439" t="s">
        <v>658</v>
      </c>
      <c r="V982" s="439" t="s">
        <v>658</v>
      </c>
      <c r="W982" s="439" t="s">
        <v>658</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0"/>
        <v>4</v>
      </c>
      <c r="D983" s="275"/>
      <c r="E983" s="436">
        <f>E982</f>
        <v>24</v>
      </c>
      <c r="F983" s="326" t="b">
        <f t="shared" si="341"/>
        <v>1</v>
      </c>
      <c r="G983" s="275"/>
      <c r="H983" s="885"/>
      <c r="I983" s="886"/>
      <c r="J983" s="422" t="s">
        <v>659</v>
      </c>
      <c r="K983" s="440" t="str">
        <f t="shared" si="339"/>
        <v>-</v>
      </c>
      <c r="L983" s="437" t="s">
        <v>654</v>
      </c>
      <c r="M983" s="437" t="s">
        <v>654</v>
      </c>
      <c r="N983" s="437" t="s">
        <v>654</v>
      </c>
      <c r="O983" s="437" t="s">
        <v>654</v>
      </c>
      <c r="P983" s="437" t="s">
        <v>654</v>
      </c>
      <c r="Q983" s="437" t="s">
        <v>654</v>
      </c>
      <c r="R983" s="437" t="s">
        <v>654</v>
      </c>
      <c r="S983" s="437" t="s">
        <v>654</v>
      </c>
      <c r="T983" s="437" t="s">
        <v>654</v>
      </c>
      <c r="U983" s="437" t="s">
        <v>654</v>
      </c>
      <c r="V983" s="441" t="s">
        <v>654</v>
      </c>
      <c r="W983" s="441" t="s">
        <v>654</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ref="C984:C991" si="342">INT($C$872)+3</f>
        <v>4</v>
      </c>
      <c r="D984" s="275"/>
      <c r="E984" s="332">
        <v>25</v>
      </c>
      <c r="F984" s="326" t="b">
        <f t="shared" si="341"/>
        <v>1</v>
      </c>
      <c r="G984" s="275"/>
      <c r="H984" s="433" t="s">
        <v>970</v>
      </c>
      <c r="I984" s="433"/>
      <c r="J984" s="414" t="s">
        <v>653</v>
      </c>
      <c r="K984" s="434" t="str">
        <f t="shared" si="339"/>
        <v>-</v>
      </c>
      <c r="L984" s="435" t="s">
        <v>654</v>
      </c>
      <c r="M984" s="435" t="s">
        <v>654</v>
      </c>
      <c r="N984" s="435" t="s">
        <v>654</v>
      </c>
      <c r="O984" s="435" t="s">
        <v>654</v>
      </c>
      <c r="P984" s="435" t="s">
        <v>654</v>
      </c>
      <c r="Q984" s="442">
        <v>21</v>
      </c>
      <c r="R984" s="435" t="s">
        <v>654</v>
      </c>
      <c r="S984" s="435" t="s">
        <v>654</v>
      </c>
      <c r="T984" s="435" t="s">
        <v>654</v>
      </c>
      <c r="U984" s="435" t="s">
        <v>654</v>
      </c>
      <c r="V984" s="435" t="s">
        <v>654</v>
      </c>
      <c r="W984" s="435" t="s">
        <v>654</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hidden="1" customHeight="1" outlineLevel="3" x14ac:dyDescent="0.35">
      <c r="A985" s="250"/>
      <c r="B985" s="259"/>
      <c r="C985" s="252">
        <f t="shared" si="342"/>
        <v>4</v>
      </c>
      <c r="D985" s="275"/>
      <c r="E985" s="436">
        <f>E984</f>
        <v>25</v>
      </c>
      <c r="F985" s="326" t="b">
        <f t="shared" si="341"/>
        <v>1</v>
      </c>
      <c r="G985" s="275"/>
      <c r="H985" s="881" t="s">
        <v>971</v>
      </c>
      <c r="I985" s="882"/>
      <c r="J985" s="437" t="s">
        <v>656</v>
      </c>
      <c r="K985" s="438" t="str">
        <f t="shared" si="339"/>
        <v>-</v>
      </c>
      <c r="L985" s="439" t="s">
        <v>654</v>
      </c>
      <c r="M985" s="439" t="s">
        <v>654</v>
      </c>
      <c r="N985" s="439" t="s">
        <v>654</v>
      </c>
      <c r="O985" s="439" t="s">
        <v>654</v>
      </c>
      <c r="P985" s="439" t="s">
        <v>654</v>
      </c>
      <c r="Q985" s="439" t="s">
        <v>654</v>
      </c>
      <c r="R985" s="439" t="s">
        <v>654</v>
      </c>
      <c r="S985" s="322" t="b">
        <v>1</v>
      </c>
      <c r="T985" s="439" t="s">
        <v>654</v>
      </c>
      <c r="U985" s="439" t="s">
        <v>654</v>
      </c>
      <c r="V985" s="439" t="s">
        <v>654</v>
      </c>
      <c r="W985" s="439"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2"/>
        <v>4</v>
      </c>
      <c r="D986" s="275"/>
      <c r="E986" s="436">
        <f>E985</f>
        <v>25</v>
      </c>
      <c r="F986" s="326" t="b">
        <f t="shared" si="341"/>
        <v>1</v>
      </c>
      <c r="G986" s="275"/>
      <c r="H986" s="883"/>
      <c r="I986" s="884"/>
      <c r="J986" s="437" t="s">
        <v>657</v>
      </c>
      <c r="K986" s="438" t="str">
        <f t="shared" si="339"/>
        <v>-</v>
      </c>
      <c r="L986" s="439" t="s">
        <v>658</v>
      </c>
      <c r="M986" s="439" t="s">
        <v>658</v>
      </c>
      <c r="N986" s="439" t="s">
        <v>658</v>
      </c>
      <c r="O986" s="439" t="s">
        <v>658</v>
      </c>
      <c r="P986" s="322">
        <v>21</v>
      </c>
      <c r="Q986" s="439" t="s">
        <v>658</v>
      </c>
      <c r="R986" s="439" t="s">
        <v>658</v>
      </c>
      <c r="S986" s="439" t="s">
        <v>658</v>
      </c>
      <c r="T986" s="439" t="s">
        <v>658</v>
      </c>
      <c r="U986" s="439" t="s">
        <v>658</v>
      </c>
      <c r="V986" s="439" t="s">
        <v>658</v>
      </c>
      <c r="W986" s="439" t="s">
        <v>658</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si="342"/>
        <v>4</v>
      </c>
      <c r="D987" s="275"/>
      <c r="E987" s="436">
        <f>E986</f>
        <v>25</v>
      </c>
      <c r="F987" s="326" t="b">
        <f t="shared" si="341"/>
        <v>1</v>
      </c>
      <c r="G987" s="275"/>
      <c r="H987" s="885"/>
      <c r="I987" s="886"/>
      <c r="J987" s="422" t="s">
        <v>659</v>
      </c>
      <c r="K987" s="440" t="str">
        <f t="shared" si="339"/>
        <v>-</v>
      </c>
      <c r="L987" s="437" t="s">
        <v>654</v>
      </c>
      <c r="M987" s="437" t="s">
        <v>654</v>
      </c>
      <c r="N987" s="437" t="s">
        <v>654</v>
      </c>
      <c r="O987" s="437" t="s">
        <v>654</v>
      </c>
      <c r="P987" s="437" t="s">
        <v>654</v>
      </c>
      <c r="Q987" s="437" t="s">
        <v>654</v>
      </c>
      <c r="R987" s="437" t="s">
        <v>654</v>
      </c>
      <c r="S987" s="437" t="s">
        <v>654</v>
      </c>
      <c r="T987" s="437" t="s">
        <v>654</v>
      </c>
      <c r="U987" s="437" t="s">
        <v>654</v>
      </c>
      <c r="V987" s="441" t="s">
        <v>654</v>
      </c>
      <c r="W987" s="441" t="s">
        <v>654</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idden="1" outlineLevel="3" x14ac:dyDescent="0.35">
      <c r="A988" s="250"/>
      <c r="B988" s="259"/>
      <c r="C988" s="252">
        <f t="shared" si="342"/>
        <v>4</v>
      </c>
      <c r="D988" s="275"/>
      <c r="E988" s="332">
        <v>26</v>
      </c>
      <c r="F988" s="326" t="b">
        <f t="shared" si="341"/>
        <v>1</v>
      </c>
      <c r="G988" s="275"/>
      <c r="H988" s="433" t="s">
        <v>698</v>
      </c>
      <c r="I988" s="433"/>
      <c r="J988" s="414" t="s">
        <v>653</v>
      </c>
      <c r="K988" s="434" t="str">
        <f t="shared" si="339"/>
        <v>-</v>
      </c>
      <c r="L988" s="443">
        <v>-1</v>
      </c>
      <c r="M988" s="435" t="s">
        <v>654</v>
      </c>
      <c r="N988" s="435" t="s">
        <v>654</v>
      </c>
      <c r="O988" s="435" t="s">
        <v>654</v>
      </c>
      <c r="P988" s="435" t="s">
        <v>654</v>
      </c>
      <c r="Q988" s="435" t="s">
        <v>654</v>
      </c>
      <c r="R988" s="435" t="s">
        <v>654</v>
      </c>
      <c r="S988" s="435" t="s">
        <v>654</v>
      </c>
      <c r="T988" s="435" t="s">
        <v>654</v>
      </c>
      <c r="U988" s="435" t="s">
        <v>654</v>
      </c>
      <c r="V988" s="442">
        <v>0.05</v>
      </c>
      <c r="W988" s="435" t="s">
        <v>654</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2"/>
        <v>4</v>
      </c>
      <c r="D989" s="275"/>
      <c r="E989" s="436">
        <f>E988</f>
        <v>26</v>
      </c>
      <c r="F989" s="326" t="b">
        <f t="shared" si="341"/>
        <v>1</v>
      </c>
      <c r="G989" s="275"/>
      <c r="H989" s="881" t="s">
        <v>699</v>
      </c>
      <c r="I989" s="882"/>
      <c r="J989" s="437" t="s">
        <v>656</v>
      </c>
      <c r="K989" s="438" t="str">
        <f t="shared" si="339"/>
        <v>-</v>
      </c>
      <c r="L989" s="439" t="s">
        <v>654</v>
      </c>
      <c r="M989" s="439" t="s">
        <v>654</v>
      </c>
      <c r="N989" s="439" t="s">
        <v>654</v>
      </c>
      <c r="O989" s="439" t="s">
        <v>654</v>
      </c>
      <c r="P989" s="439" t="s">
        <v>654</v>
      </c>
      <c r="Q989" s="439" t="s">
        <v>654</v>
      </c>
      <c r="R989" s="439" t="s">
        <v>654</v>
      </c>
      <c r="S989" s="439" t="s">
        <v>654</v>
      </c>
      <c r="T989" s="439" t="s">
        <v>654</v>
      </c>
      <c r="U989" s="439" t="s">
        <v>654</v>
      </c>
      <c r="V989" s="439" t="s">
        <v>654</v>
      </c>
      <c r="W989" s="439"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2"/>
        <v>4</v>
      </c>
      <c r="D990" s="275"/>
      <c r="E990" s="436">
        <f>E989</f>
        <v>26</v>
      </c>
      <c r="F990" s="326" t="b">
        <f t="shared" si="341"/>
        <v>1</v>
      </c>
      <c r="G990" s="275"/>
      <c r="H990" s="883"/>
      <c r="I990" s="884"/>
      <c r="J990" s="437" t="s">
        <v>657</v>
      </c>
      <c r="K990" s="438" t="str">
        <f t="shared" si="339"/>
        <v>-</v>
      </c>
      <c r="L990" s="439" t="s">
        <v>658</v>
      </c>
      <c r="M990" s="439" t="s">
        <v>658</v>
      </c>
      <c r="N990" s="439" t="s">
        <v>658</v>
      </c>
      <c r="O990" s="439" t="s">
        <v>658</v>
      </c>
      <c r="P990" s="439" t="s">
        <v>658</v>
      </c>
      <c r="Q990" s="439" t="s">
        <v>658</v>
      </c>
      <c r="R990" s="439" t="s">
        <v>658</v>
      </c>
      <c r="S990" s="439" t="s">
        <v>658</v>
      </c>
      <c r="T990" s="439" t="s">
        <v>658</v>
      </c>
      <c r="U990" s="439" t="s">
        <v>658</v>
      </c>
      <c r="V990" s="439" t="s">
        <v>658</v>
      </c>
      <c r="W990" s="439" t="s">
        <v>658</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2"/>
        <v>4</v>
      </c>
      <c r="D991" s="275"/>
      <c r="E991" s="436">
        <f>E990</f>
        <v>26</v>
      </c>
      <c r="F991" s="326" t="b">
        <f t="shared" si="341"/>
        <v>1</v>
      </c>
      <c r="G991" s="275"/>
      <c r="H991" s="885"/>
      <c r="I991" s="886"/>
      <c r="J991" s="422" t="s">
        <v>659</v>
      </c>
      <c r="K991" s="440" t="str">
        <f t="shared" si="339"/>
        <v>-</v>
      </c>
      <c r="L991" s="445" t="s">
        <v>654</v>
      </c>
      <c r="M991" s="445" t="s">
        <v>654</v>
      </c>
      <c r="N991" s="445" t="s">
        <v>654</v>
      </c>
      <c r="O991" s="445" t="s">
        <v>654</v>
      </c>
      <c r="P991" s="445" t="s">
        <v>654</v>
      </c>
      <c r="Q991" s="445" t="s">
        <v>654</v>
      </c>
      <c r="R991" s="445" t="s">
        <v>654</v>
      </c>
      <c r="S991" s="445" t="s">
        <v>654</v>
      </c>
      <c r="T991" s="445" t="s">
        <v>654</v>
      </c>
      <c r="U991" s="445" t="s">
        <v>654</v>
      </c>
      <c r="V991" s="444">
        <v>-0.05</v>
      </c>
      <c r="W991" s="441" t="s">
        <v>654</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hidden="1"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401</v>
      </c>
      <c r="AR992" s="262"/>
      <c r="AS992" s="250"/>
      <c r="AT992" s="250"/>
      <c r="AU992" s="250"/>
    </row>
    <row r="993" spans="1:47" ht="5.15" customHeight="1" outlineLevel="2" x14ac:dyDescent="0.35">
      <c r="A993" s="250"/>
      <c r="B993" s="259"/>
      <c r="C993" s="252">
        <f>INT($C$872)+2.005</f>
        <v>3.0049999999999999</v>
      </c>
      <c r="D993" s="275" t="s">
        <v>397</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2"/>
      <c r="F994" s="332"/>
      <c r="G994" s="275"/>
      <c r="H994" s="394" t="s">
        <v>700</v>
      </c>
      <c r="I994" s="280"/>
      <c r="J994" s="280"/>
      <c r="K994" s="279"/>
      <c r="L994" s="279"/>
      <c r="M994" s="279"/>
      <c r="N994" s="279"/>
      <c r="O994" s="279"/>
      <c r="P994" s="279"/>
      <c r="Q994" s="279"/>
      <c r="R994" s="279"/>
      <c r="S994" s="279"/>
      <c r="T994" s="279"/>
      <c r="U994" s="279"/>
      <c r="V994" s="279"/>
      <c r="W994" s="279"/>
      <c r="X994" s="279"/>
      <c r="Y994" s="279"/>
      <c r="Z994" s="279"/>
      <c r="AA994" s="279"/>
      <c r="AB994" s="337"/>
      <c r="AC994" s="337"/>
      <c r="AD994" s="337"/>
      <c r="AE994" s="337"/>
      <c r="AF994" s="337"/>
      <c r="AG994" s="337"/>
      <c r="AH994" s="337"/>
      <c r="AI994" s="337"/>
      <c r="AJ994" s="337"/>
      <c r="AK994" s="337"/>
      <c r="AL994" s="337"/>
      <c r="AM994" s="337"/>
      <c r="AN994" s="337"/>
      <c r="AO994" s="337"/>
      <c r="AP994" s="337"/>
      <c r="AQ994" s="275"/>
      <c r="AR994" s="262"/>
      <c r="AS994" s="250"/>
      <c r="AT994" s="250"/>
      <c r="AU994" s="250"/>
    </row>
    <row r="995" spans="1:47" outlineLevel="2" x14ac:dyDescent="0.35">
      <c r="A995" s="250"/>
      <c r="B995" s="259"/>
      <c r="C995" s="252">
        <f>INT($C$872)+3</f>
        <v>4</v>
      </c>
      <c r="D995" s="275"/>
      <c r="E995" s="332"/>
      <c r="F995" s="332"/>
      <c r="G995" s="275"/>
      <c r="H995" s="280"/>
      <c r="I995" s="280"/>
      <c r="J995" s="302" t="s">
        <v>701</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2"/>
      <c r="F996" s="332"/>
      <c r="G996" s="275"/>
      <c r="H996" s="280"/>
      <c r="I996" s="280"/>
      <c r="J996" s="323">
        <v>0.3</v>
      </c>
      <c r="K996" s="323">
        <v>0.35</v>
      </c>
      <c r="L996" s="323">
        <v>0.45</v>
      </c>
      <c r="M996" s="404">
        <v>1</v>
      </c>
      <c r="N996" s="323">
        <v>0.55000000000000004</v>
      </c>
      <c r="O996" s="280" t="s">
        <v>702</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2"/>
      <c r="F997" s="332"/>
      <c r="G997" s="275"/>
      <c r="H997" s="280" t="s">
        <v>703</v>
      </c>
      <c r="I997" s="280"/>
      <c r="J997" s="322">
        <v>0</v>
      </c>
      <c r="K997" s="322">
        <v>0.5</v>
      </c>
      <c r="L997" s="322">
        <v>1.25</v>
      </c>
      <c r="M997" s="296">
        <f>FORECAST(M996,CHOOSE({1,2},L997,N997),CHOOSE({1,2},L996,N996))</f>
        <v>13.624999999999998</v>
      </c>
      <c r="N997" s="322">
        <v>3.5</v>
      </c>
      <c r="O997" s="280" t="s">
        <v>704</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401</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117</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6" t="s">
        <v>705</v>
      </c>
    </row>
  </sheetData>
  <mergeCells count="36">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706</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945</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1167</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937</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940</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707</v>
      </c>
      <c r="K45" s="461">
        <f>IFERROR(MATCH(L$44,Sheep!$R$311:$R$318,1),0)</f>
        <v>0</v>
      </c>
      <c r="L45" s="461">
        <f>IFERROR(MATCH(M$44,Sheep!$R$311:$R$318,1),0)</f>
        <v>0</v>
      </c>
      <c r="M45" s="461">
        <f>IFERROR(MATCH(N$44,Sheep!$R$311:$R$318,1),0)</f>
        <v>0</v>
      </c>
      <c r="N45" s="461">
        <f>IFERROR(MATCH(O$44,Sheep!$R$311:$R$318,1),0)</f>
        <v>0</v>
      </c>
      <c r="O45" s="461">
        <f>IFERROR(MATCH(P$44,Sheep!$R$311:$R$318,1),0)</f>
        <v>0</v>
      </c>
      <c r="P45" s="461">
        <f>IFERROR(MATCH(Q$44,Sheep!$R$311:$R$318,1),0)</f>
        <v>0</v>
      </c>
      <c r="Q45" s="461">
        <f>IFERROR(MATCH(R$44,Sheep!$R$311:$R$318,1),0)</f>
        <v>0</v>
      </c>
      <c r="R45" s="461">
        <f>IFERROR(MATCH(S$44,Sheep!$R$311:$R$318,1),0)</f>
        <v>0</v>
      </c>
      <c r="S45" s="461">
        <f>IFERROR(MATCH(T$44,Sheep!$R$311:$R$318,1),0)</f>
        <v>0</v>
      </c>
      <c r="T45" s="461">
        <f>IFERROR(MATCH(U$44,Sheep!$R$311:$R$318,1),0)</f>
        <v>0</v>
      </c>
      <c r="U45" s="461">
        <f>IFERROR(MATCH(V$44,Sheep!$R$311:$R$318,1),0)</f>
        <v>0</v>
      </c>
      <c r="V45" s="461">
        <f>IFERROR(MATCH(W$44,Sheep!$R$311:$R$318,1),0)</f>
        <v>0</v>
      </c>
      <c r="W45" s="461">
        <f>IFERROR(MATCH(X$44,Sheep!$R$311:$R$318,1),0)</f>
        <v>0</v>
      </c>
      <c r="X45" s="461">
        <f>IFERROR(MATCH(Y$44,Sheep!$R$311:$R$318,1),0)</f>
        <v>0</v>
      </c>
      <c r="Y45" s="461">
        <f>IFERROR(MATCH(Z$44,Sheep!$R$311:$R$318,1),0)</f>
        <v>0</v>
      </c>
      <c r="Z45" s="461">
        <f>IFERROR(MATCH(AA$44,Sheep!$R$311:$R$318,1),0)</f>
        <v>0</v>
      </c>
      <c r="AA45" s="461">
        <f>IFERROR(MATCH(AB$44,Sheep!$R$311:$R$318,1),0)</f>
        <v>0</v>
      </c>
      <c r="AB45" s="461">
        <f>IFERROR(MATCH(AC$44,Sheep!$R$311:$R$318,1),0)</f>
        <v>0</v>
      </c>
      <c r="AC45" s="461">
        <f>IFERROR(MATCH(AD$44,Sheep!$R$311:$R$318,1),0)</f>
        <v>0</v>
      </c>
      <c r="AD45" s="461">
        <f>IFERROR(MATCH(AE$44,Sheep!$R$311:$R$318,1),0)</f>
        <v>0</v>
      </c>
      <c r="AE45" s="461">
        <f>IFERROR(MATCH(AF$44,Sheep!$R$311:$R$318,1),0)</f>
        <v>0</v>
      </c>
      <c r="AF45" s="461">
        <f>IFERROR(MATCH(AG$44,Sheep!$R$311:$R$318,1),0)</f>
        <v>0</v>
      </c>
      <c r="AG45" s="461">
        <f>IFERROR(MATCH(AH$44,Sheep!$R$311:$R$318,1),0)</f>
        <v>0</v>
      </c>
      <c r="AH45" s="461">
        <f>IFERROR(MATCH(AI$44,Sheep!$R$311:$R$318,1),0)</f>
        <v>0</v>
      </c>
      <c r="AI45" s="461">
        <f>IFERROR(MATCH(AJ$44,Sheep!$R$311:$R$318,1),0)</f>
        <v>0</v>
      </c>
      <c r="AJ45" s="461">
        <f>IFERROR(MATCH(AK$44,Sheep!$R$311:$R$318,1),0)</f>
        <v>0</v>
      </c>
      <c r="AK45" s="461">
        <f>IFERROR(MATCH(AL$44,Sheep!$R$311:$R$318,1),0)</f>
        <v>0</v>
      </c>
      <c r="AL45" s="461">
        <f>IFERROR(MATCH(AM$44,Sheep!$R$311:$R$318,1),0)</f>
        <v>0</v>
      </c>
      <c r="AM45" s="461">
        <f>IFERROR(MATCH(AN$44,Sheep!$R$311:$R$318,1),0)</f>
        <v>0</v>
      </c>
      <c r="AN45" s="461">
        <f>IFERROR(MATCH(AO$44,Sheep!$R$311:$R$318,1),0)</f>
        <v>0</v>
      </c>
      <c r="AO45" s="461">
        <f>IFERROR(MATCH(AP$44,Sheep!$R$311:$R$318,1),0)</f>
        <v>0</v>
      </c>
      <c r="AP45" s="461">
        <f>IFERROR(MATCH(AQ$44,Sheep!$R$311:$R$318,1),0)</f>
        <v>0</v>
      </c>
      <c r="AQ45" s="461">
        <f>IFERROR(MATCH(AR$44,Sheep!$R$311:$R$318,1),0)</f>
        <v>0</v>
      </c>
      <c r="AR45" s="461">
        <f>IFERROR(MATCH(AS$44,Sheep!$R$311:$R$318,1),0)</f>
        <v>0</v>
      </c>
      <c r="AS45" s="461">
        <f>IFERROR(MATCH(AT$44,Sheep!$R$311:$R$318,1),0)</f>
        <v>0</v>
      </c>
      <c r="AT45" s="461">
        <f>IFERROR(MATCH(AU$44,Sheep!$R$311:$R$318,1),0)</f>
        <v>0</v>
      </c>
      <c r="AU45" s="461">
        <f>IFERROR(MATCH(AV$44,Sheep!$R$311:$R$318,1),0)</f>
        <v>0</v>
      </c>
      <c r="AV45" s="461">
        <f>IFERROR(MATCH(AW$44,Sheep!$R$311:$R$318,1),0)</f>
        <v>0</v>
      </c>
      <c r="AW45" s="461">
        <f>IFERROR(MATCH(AX$44,Sheep!$R$311:$R$318,1),0)</f>
        <v>0</v>
      </c>
      <c r="AX45" s="461">
        <f>IFERROR(MATCH(AY$44,Sheep!$R$311:$R$318,1),0)</f>
        <v>0</v>
      </c>
      <c r="AY45" s="461">
        <f>IFERROR(MATCH(AZ$44,Sheep!$R$311:$R$318,1),0)</f>
        <v>0</v>
      </c>
      <c r="AZ45" s="461">
        <f>IFERROR(MATCH(BA$44,Sheep!$R$311:$R$318,1),0)</f>
        <v>0</v>
      </c>
      <c r="BA45" s="461">
        <f>IFERROR(MATCH(BB$44,Sheep!$R$311:$R$318,1),0)</f>
        <v>0</v>
      </c>
      <c r="BB45" s="461">
        <f>IFERROR(MATCH(BC$44,Sheep!$R$311:$R$318,1),0)</f>
        <v>0</v>
      </c>
      <c r="BC45" s="461">
        <f>IFERROR(MATCH(BD$44,Sheep!$R$311:$R$318,1),0)</f>
        <v>0</v>
      </c>
      <c r="BD45" s="461">
        <f>IFERROR(MATCH(BE$44,Sheep!$R$311:$R$318,1),0)</f>
        <v>0</v>
      </c>
      <c r="BE45" s="461">
        <f>IFERROR(MATCH(BF$44,Sheep!$R$311:$R$318,1),0)</f>
        <v>0</v>
      </c>
      <c r="BF45" s="461">
        <f>IFERROR(MATCH(BG$44,Sheep!$R$311:$R$318,1),0)</f>
        <v>1</v>
      </c>
      <c r="BG45" s="461">
        <f>IFERROR(MATCH(BH$44,Sheep!$R$311:$R$318,1),0)</f>
        <v>1</v>
      </c>
      <c r="BH45" s="461">
        <f>IFERROR(MATCH(BI$44,Sheep!$R$311:$R$318,1),0)</f>
        <v>1</v>
      </c>
      <c r="BI45" s="461">
        <f>IFERROR(MATCH(BJ$44,Sheep!$R$311:$R$318,1),0)</f>
        <v>1</v>
      </c>
      <c r="BJ45" s="461">
        <f>IFERROR(MATCH(BK$44,Sheep!$R$311:$R$318,1),0)</f>
        <v>1</v>
      </c>
      <c r="BK45" s="461">
        <f>IFERROR(MATCH(BL$44,Sheep!$R$311:$R$318,1),0)</f>
        <v>1</v>
      </c>
      <c r="BL45" s="461">
        <f>IFERROR(MATCH(BM$44,Sheep!$R$311:$R$318,1),0)</f>
        <v>1</v>
      </c>
      <c r="BM45" s="461">
        <f>IFERROR(MATCH(BN$44,Sheep!$R$311:$R$318,1),0)</f>
        <v>1</v>
      </c>
      <c r="BN45" s="461">
        <f>IFERROR(MATCH(BO$44,Sheep!$R$311:$R$318,1),0)</f>
        <v>1</v>
      </c>
      <c r="BO45" s="461">
        <f>IFERROR(MATCH(BP$44,Sheep!$R$311:$R$318,1),0)</f>
        <v>1</v>
      </c>
      <c r="BP45" s="461">
        <f>IFERROR(MATCH(BQ$44,Sheep!$R$311:$R$318,1),0)</f>
        <v>1</v>
      </c>
      <c r="BQ45" s="461">
        <f>IFERROR(MATCH(BR$44,Sheep!$R$311:$R$318,1),0)</f>
        <v>1</v>
      </c>
      <c r="BR45" s="461">
        <f>IFERROR(MATCH(BS$44,Sheep!$R$311:$R$318,1),0)</f>
        <v>1</v>
      </c>
      <c r="BS45" s="461">
        <f>IFERROR(MATCH(BT$44,Sheep!$R$311:$R$318,1),0)</f>
        <v>1</v>
      </c>
      <c r="BT45" s="461">
        <f>IFERROR(MATCH(BU$44,Sheep!$R$311:$R$318,1),0)</f>
        <v>1</v>
      </c>
      <c r="BU45" s="461">
        <f>IFERROR(MATCH(BV$44,Sheep!$R$311:$R$318,1),0)</f>
        <v>1</v>
      </c>
      <c r="BV45" s="461">
        <f>IFERROR(MATCH(BW$44,Sheep!$R$311:$R$318,1),0)</f>
        <v>1</v>
      </c>
      <c r="BW45" s="461">
        <f>IFERROR(MATCH(BX$44,Sheep!$R$311:$R$318,1),0)</f>
        <v>1</v>
      </c>
      <c r="BX45" s="461">
        <f>IFERROR(MATCH(BY$44,Sheep!$R$311:$R$318,1),0)</f>
        <v>1</v>
      </c>
      <c r="BY45" s="461">
        <f>IFERROR(MATCH(BZ$44,Sheep!$R$311:$R$318,1),0)</f>
        <v>1</v>
      </c>
      <c r="BZ45" s="461">
        <f>IFERROR(MATCH(CA$44,Sheep!$R$311:$R$318,1),0)</f>
        <v>1</v>
      </c>
      <c r="CA45" s="461">
        <f>IFERROR(MATCH(CB$44,Sheep!$R$311:$R$318,1),0)</f>
        <v>1</v>
      </c>
      <c r="CB45" s="461">
        <f>IFERROR(MATCH(CC$44,Sheep!$R$311:$R$318,1),0)</f>
        <v>1</v>
      </c>
      <c r="CC45" s="461">
        <f>IFERROR(MATCH(CD$44,Sheep!$R$311:$R$318,1),0)</f>
        <v>1</v>
      </c>
      <c r="CD45" s="461">
        <f>IFERROR(MATCH(CE$44,Sheep!$R$311:$R$318,1),0)</f>
        <v>1</v>
      </c>
      <c r="CE45" s="461">
        <f>IFERROR(MATCH(CF$44,Sheep!$R$311:$R$318,1),0)</f>
        <v>1</v>
      </c>
      <c r="CF45" s="461">
        <f>IFERROR(MATCH(CG$44,Sheep!$R$311:$R$318,1),0)</f>
        <v>1</v>
      </c>
      <c r="CG45" s="461">
        <f>IFERROR(MATCH(CH$44,Sheep!$R$311:$R$318,1),0)</f>
        <v>1</v>
      </c>
      <c r="CH45" s="461">
        <f>IFERROR(MATCH(CI$44,Sheep!$R$311:$R$318,1),0)</f>
        <v>1</v>
      </c>
      <c r="CI45" s="461">
        <f>IFERROR(MATCH(CJ$44,Sheep!$R$311:$R$318,1),0)</f>
        <v>1</v>
      </c>
      <c r="CJ45" s="461">
        <f>IFERROR(MATCH(CK$44,Sheep!$R$311:$R$318,1),0)</f>
        <v>1</v>
      </c>
      <c r="CK45" s="461">
        <f>IFERROR(MATCH(CL$44,Sheep!$R$311:$R$318,1),0)</f>
        <v>1</v>
      </c>
      <c r="CL45" s="461">
        <f>IFERROR(MATCH(CM$44,Sheep!$R$311:$R$318,1),0)</f>
        <v>1</v>
      </c>
      <c r="CM45" s="461">
        <f>IFERROR(MATCH(CN$44,Sheep!$R$311:$R$318,1),0)</f>
        <v>1</v>
      </c>
      <c r="CN45" s="461">
        <f>IFERROR(MATCH(CO$44,Sheep!$R$311:$R$318,1),0)</f>
        <v>1</v>
      </c>
      <c r="CO45" s="461">
        <f>IFERROR(MATCH(CP$44,Sheep!$R$311:$R$318,1),0)</f>
        <v>1</v>
      </c>
      <c r="CP45" s="461">
        <f>IFERROR(MATCH(CQ$44,Sheep!$R$311:$R$318,1),0)</f>
        <v>1</v>
      </c>
      <c r="CQ45" s="461">
        <f>IFERROR(MATCH(CR$44,Sheep!$R$311:$R$318,1),0)</f>
        <v>1</v>
      </c>
      <c r="CR45" s="461">
        <f>IFERROR(MATCH(CS$44,Sheep!$R$311:$R$318,1),0)</f>
        <v>1</v>
      </c>
      <c r="CS45" s="461">
        <f>IFERROR(MATCH(CT$44,Sheep!$R$311:$R$318,1),0)</f>
        <v>1</v>
      </c>
      <c r="CT45" s="461">
        <f>IFERROR(MATCH(CU$44,Sheep!$R$311:$R$318,1),0)</f>
        <v>1</v>
      </c>
      <c r="CU45" s="461">
        <f>IFERROR(MATCH(CV$44,Sheep!$R$311:$R$318,1),0)</f>
        <v>1</v>
      </c>
      <c r="CV45" s="461">
        <f>IFERROR(MATCH(CW$44,Sheep!$R$311:$R$318,1),0)</f>
        <v>1</v>
      </c>
      <c r="CW45" s="461">
        <f>IFERROR(MATCH(CX$44,Sheep!$R$311:$R$318,1),0)</f>
        <v>1</v>
      </c>
      <c r="CX45" s="461">
        <f>IFERROR(MATCH(CY$44,Sheep!$R$311:$R$318,1),0)</f>
        <v>1</v>
      </c>
      <c r="CY45" s="461">
        <f>IFERROR(MATCH(CZ$44,Sheep!$R$311:$R$318,1),0)</f>
        <v>1</v>
      </c>
      <c r="CZ45" s="461">
        <f>IFERROR(MATCH(DA$44,Sheep!$R$311:$R$318,1),0)</f>
        <v>1</v>
      </c>
      <c r="DA45" s="461">
        <f>IFERROR(MATCH(DB$44,Sheep!$R$311:$R$318,1),0)</f>
        <v>1</v>
      </c>
      <c r="DB45" s="461">
        <f>IFERROR(MATCH(DC$44,Sheep!$R$311:$R$318,1),0)</f>
        <v>1</v>
      </c>
      <c r="DC45" s="461">
        <f>IFERROR(MATCH(DD$44,Sheep!$R$311:$R$318,1),0)</f>
        <v>1</v>
      </c>
      <c r="DD45" s="461">
        <f>IFERROR(MATCH(DE$44,Sheep!$R$311:$R$318,1),0)</f>
        <v>1</v>
      </c>
      <c r="DE45" s="461">
        <f>IFERROR(MATCH(DF$44,Sheep!$R$311:$R$318,1),0)</f>
        <v>1</v>
      </c>
      <c r="DF45" s="461">
        <f>IFERROR(MATCH(DG$44,Sheep!$R$311:$R$318,1),0)</f>
        <v>2</v>
      </c>
      <c r="DG45" s="461">
        <f>IFERROR(MATCH(DH$44,Sheep!$R$311:$R$318,1),0)</f>
        <v>2</v>
      </c>
      <c r="DH45" s="461">
        <f>IFERROR(MATCH(DI$44,Sheep!$R$311:$R$318,1),0)</f>
        <v>2</v>
      </c>
      <c r="DI45" s="461">
        <f>IFERROR(MATCH(DJ$44,Sheep!$R$311:$R$318,1),0)</f>
        <v>2</v>
      </c>
      <c r="DJ45" s="461">
        <f>IFERROR(MATCH(DK$44,Sheep!$R$311:$R$318,1),0)</f>
        <v>2</v>
      </c>
      <c r="DK45" s="461">
        <f>IFERROR(MATCH(DL$44,Sheep!$R$311:$R$318,1),0)</f>
        <v>2</v>
      </c>
      <c r="DL45" s="461">
        <f>IFERROR(MATCH(DM$44,Sheep!$R$311:$R$318,1),0)</f>
        <v>2</v>
      </c>
      <c r="DM45" s="461">
        <f>IFERROR(MATCH(DN$44,Sheep!$R$311:$R$318,1),0)</f>
        <v>2</v>
      </c>
      <c r="DN45" s="461">
        <f>IFERROR(MATCH(DO$44,Sheep!$R$311:$R$318,1),0)</f>
        <v>2</v>
      </c>
      <c r="DO45" s="461">
        <f>IFERROR(MATCH(DP$44,Sheep!$R$311:$R$318,1),0)</f>
        <v>2</v>
      </c>
      <c r="DP45" s="461">
        <f>IFERROR(MATCH(DQ$44,Sheep!$R$311:$R$318,1),0)</f>
        <v>2</v>
      </c>
      <c r="DQ45" s="461">
        <f>IFERROR(MATCH(DR$44,Sheep!$R$311:$R$318,1),0)</f>
        <v>2</v>
      </c>
      <c r="DR45" s="461">
        <f>IFERROR(MATCH(DS$44,Sheep!$R$311:$R$318,1),0)</f>
        <v>2</v>
      </c>
      <c r="DS45" s="461">
        <f>IFERROR(MATCH(DT$44,Sheep!$R$311:$R$318,1),0)</f>
        <v>2</v>
      </c>
      <c r="DT45" s="461">
        <f>IFERROR(MATCH(DU$44,Sheep!$R$311:$R$318,1),0)</f>
        <v>2</v>
      </c>
      <c r="DU45" s="461">
        <f>IFERROR(MATCH(DV$44,Sheep!$R$311:$R$318,1),0)</f>
        <v>2</v>
      </c>
      <c r="DV45" s="461">
        <f>IFERROR(MATCH(DW$44,Sheep!$R$311:$R$318,1),0)</f>
        <v>2</v>
      </c>
      <c r="DW45" s="461">
        <f>IFERROR(MATCH(DX$44,Sheep!$R$311:$R$318,1),0)</f>
        <v>2</v>
      </c>
      <c r="DX45" s="461">
        <f>IFERROR(MATCH(DY$44,Sheep!$R$311:$R$318,1),0)</f>
        <v>2</v>
      </c>
      <c r="DY45" s="461">
        <f>IFERROR(MATCH(DZ$44,Sheep!$R$311:$R$318,1),0)</f>
        <v>2</v>
      </c>
      <c r="DZ45" s="461">
        <f>IFERROR(MATCH(EA$44,Sheep!$R$311:$R$318,1),0)</f>
        <v>2</v>
      </c>
      <c r="EA45" s="461">
        <f>IFERROR(MATCH(EB$44,Sheep!$R$311:$R$318,1),0)</f>
        <v>2</v>
      </c>
      <c r="EB45" s="461">
        <f>IFERROR(MATCH(EC$44,Sheep!$R$311:$R$318,1),0)</f>
        <v>2</v>
      </c>
      <c r="EC45" s="461">
        <f>IFERROR(MATCH(ED$44,Sheep!$R$311:$R$318,1),0)</f>
        <v>2</v>
      </c>
      <c r="ED45" s="461">
        <f>IFERROR(MATCH(EE$44,Sheep!$R$311:$R$318,1),0)</f>
        <v>2</v>
      </c>
      <c r="EE45" s="461">
        <f>IFERROR(MATCH(EF$44,Sheep!$R$311:$R$318,1),0)</f>
        <v>2</v>
      </c>
      <c r="EF45" s="461">
        <f>IFERROR(MATCH(EG$44,Sheep!$R$311:$R$318,1),0)</f>
        <v>2</v>
      </c>
      <c r="EG45" s="461">
        <f>IFERROR(MATCH(EH$44,Sheep!$R$311:$R$318,1),0)</f>
        <v>2</v>
      </c>
      <c r="EH45" s="461">
        <f>IFERROR(MATCH(EI$44,Sheep!$R$311:$R$318,1),0)</f>
        <v>2</v>
      </c>
      <c r="EI45" s="461">
        <f>IFERROR(MATCH(EJ$44,Sheep!$R$311:$R$318,1),0)</f>
        <v>2</v>
      </c>
      <c r="EJ45" s="461">
        <f>IFERROR(MATCH(EK$44,Sheep!$R$311:$R$318,1),0)</f>
        <v>2</v>
      </c>
      <c r="EK45" s="461">
        <f>IFERROR(MATCH(EL$44,Sheep!$R$311:$R$318,1),0)</f>
        <v>2</v>
      </c>
      <c r="EL45" s="461">
        <f>IFERROR(MATCH(EM$44,Sheep!$R$311:$R$318,1),0)</f>
        <v>2</v>
      </c>
      <c r="EM45" s="461">
        <f>IFERROR(MATCH(EN$44,Sheep!$R$311:$R$318,1),0)</f>
        <v>2</v>
      </c>
      <c r="EN45" s="461">
        <f>IFERROR(MATCH(EO$44,Sheep!$R$311:$R$318,1),0)</f>
        <v>2</v>
      </c>
      <c r="EO45" s="461">
        <f>IFERROR(MATCH(EP$44,Sheep!$R$311:$R$318,1),0)</f>
        <v>2</v>
      </c>
      <c r="EP45" s="461">
        <f>IFERROR(MATCH(EQ$44,Sheep!$R$311:$R$318,1),0)</f>
        <v>2</v>
      </c>
      <c r="EQ45" s="461">
        <f>IFERROR(MATCH(ER$44,Sheep!$R$311:$R$318,1),0)</f>
        <v>2</v>
      </c>
      <c r="ER45" s="461">
        <f>IFERROR(MATCH(ES$44,Sheep!$R$311:$R$318,1),0)</f>
        <v>2</v>
      </c>
      <c r="ES45" s="461">
        <f>IFERROR(MATCH(ET$44,Sheep!$R$311:$R$318,1),0)</f>
        <v>2</v>
      </c>
      <c r="ET45" s="461">
        <f>IFERROR(MATCH(EU$44,Sheep!$R$311:$R$318,1),0)</f>
        <v>2</v>
      </c>
      <c r="EU45" s="461">
        <f>IFERROR(MATCH(EV$44,Sheep!$R$311:$R$318,1),0)</f>
        <v>2</v>
      </c>
      <c r="EV45" s="461">
        <f>IFERROR(MATCH(EW$44,Sheep!$R$311:$R$318,1),0)</f>
        <v>2</v>
      </c>
      <c r="EW45" s="461">
        <f>IFERROR(MATCH(EX$44,Sheep!$R$311:$R$318,1),0)</f>
        <v>2</v>
      </c>
      <c r="EX45" s="461">
        <f>IFERROR(MATCH(EY$44,Sheep!$R$311:$R$318,1),0)</f>
        <v>2</v>
      </c>
      <c r="EY45" s="461">
        <f>IFERROR(MATCH(EZ$44,Sheep!$R$311:$R$318,1),0)</f>
        <v>2</v>
      </c>
      <c r="EZ45" s="461">
        <f>IFERROR(MATCH(FA$44,Sheep!$R$311:$R$318,1),0)</f>
        <v>2</v>
      </c>
      <c r="FA45" s="461">
        <f>IFERROR(MATCH(FB$44,Sheep!$R$311:$R$318,1),0)</f>
        <v>2</v>
      </c>
      <c r="FB45" s="461">
        <f>IFERROR(MATCH(FC$44,Sheep!$R$311:$R$318,1),0)</f>
        <v>2</v>
      </c>
      <c r="FC45" s="461">
        <f>IFERROR(MATCH(FD$44,Sheep!$R$311:$R$318,1),0)</f>
        <v>2</v>
      </c>
      <c r="FD45" s="461">
        <f>IFERROR(MATCH(FE$44,Sheep!$R$311:$R$318,1),0)</f>
        <v>2</v>
      </c>
      <c r="FE45" s="461">
        <f>IFERROR(MATCH(FF$44,Sheep!$R$311:$R$318,1),0)</f>
        <v>2</v>
      </c>
      <c r="FF45" s="461">
        <f>IFERROR(MATCH(FG$44,Sheep!$R$311:$R$318,1),0)</f>
        <v>3</v>
      </c>
      <c r="FG45" s="461">
        <f>IFERROR(MATCH(FH$44,Sheep!$R$311:$R$318,1),0)</f>
        <v>3</v>
      </c>
      <c r="FH45" s="461">
        <f>IFERROR(MATCH(FI$44,Sheep!$R$311:$R$318,1),0)</f>
        <v>3</v>
      </c>
      <c r="FI45" s="461">
        <f>IFERROR(MATCH(FJ$44,Sheep!$R$311:$R$318,1),0)</f>
        <v>3</v>
      </c>
      <c r="FJ45" s="461">
        <f>IFERROR(MATCH(FK$44,Sheep!$R$311:$R$318,1),0)</f>
        <v>3</v>
      </c>
      <c r="FK45" s="461">
        <f>IFERROR(MATCH(FL$44,Sheep!$R$311:$R$318,1),0)</f>
        <v>3</v>
      </c>
      <c r="FL45" s="461">
        <f>IFERROR(MATCH(FM$44,Sheep!$R$311:$R$318,1),0)</f>
        <v>3</v>
      </c>
      <c r="FM45" s="461">
        <f>IFERROR(MATCH(FN$44,Sheep!$R$311:$R$318,1),0)</f>
        <v>3</v>
      </c>
      <c r="FN45" s="461">
        <f>IFERROR(MATCH(FO$44,Sheep!$R$311:$R$318,1),0)</f>
        <v>3</v>
      </c>
      <c r="FO45" s="461">
        <f>IFERROR(MATCH(FP$44,Sheep!$R$311:$R$318,1),0)</f>
        <v>3</v>
      </c>
      <c r="FP45" s="461">
        <f>IFERROR(MATCH(FQ$44,Sheep!$R$311:$R$318,1),0)</f>
        <v>3</v>
      </c>
      <c r="FQ45" s="461">
        <f>IFERROR(MATCH(FR$44,Sheep!$R$311:$R$318,1),0)</f>
        <v>3</v>
      </c>
      <c r="FR45" s="461">
        <f>IFERROR(MATCH(FS$44,Sheep!$R$311:$R$318,1),0)</f>
        <v>3</v>
      </c>
      <c r="FS45" s="461">
        <f>IFERROR(MATCH(FT$44,Sheep!$R$311:$R$318,1),0)</f>
        <v>3</v>
      </c>
      <c r="FT45" s="461">
        <f>IFERROR(MATCH(FU$44,Sheep!$R$311:$R$318,1),0)</f>
        <v>3</v>
      </c>
      <c r="FU45" s="461">
        <f>IFERROR(MATCH(FV$44,Sheep!$R$311:$R$318,1),0)</f>
        <v>3</v>
      </c>
      <c r="FV45" s="461">
        <f>IFERROR(MATCH(FW$44,Sheep!$R$311:$R$318,1),0)</f>
        <v>3</v>
      </c>
      <c r="FW45" s="461">
        <f>IFERROR(MATCH(FX$44,Sheep!$R$311:$R$318,1),0)</f>
        <v>3</v>
      </c>
      <c r="FX45" s="461">
        <f>IFERROR(MATCH(FY$44,Sheep!$R$311:$R$318,1),0)</f>
        <v>3</v>
      </c>
      <c r="FY45" s="461">
        <f>IFERROR(MATCH(FZ$44,Sheep!$R$311:$R$318,1),0)</f>
        <v>3</v>
      </c>
      <c r="FZ45" s="461">
        <f>IFERROR(MATCH(GA$44,Sheep!$R$311:$R$318,1),0)</f>
        <v>3</v>
      </c>
      <c r="GA45" s="461">
        <f>IFERROR(MATCH(GB$44,Sheep!$R$311:$R$318,1),0)</f>
        <v>3</v>
      </c>
      <c r="GB45" s="461">
        <f>IFERROR(MATCH(GC$44,Sheep!$R$311:$R$318,1),0)</f>
        <v>3</v>
      </c>
      <c r="GC45" s="461">
        <f>IFERROR(MATCH(GD$44,Sheep!$R$311:$R$318,1),0)</f>
        <v>3</v>
      </c>
      <c r="GD45" s="461">
        <f>IFERROR(MATCH(GE$44,Sheep!$R$311:$R$318,1),0)</f>
        <v>3</v>
      </c>
      <c r="GE45" s="461">
        <f>IFERROR(MATCH(GF$44,Sheep!$R$311:$R$318,1),0)</f>
        <v>3</v>
      </c>
      <c r="GF45" s="461">
        <f>IFERROR(MATCH(GG$44,Sheep!$R$311:$R$318,1),0)</f>
        <v>3</v>
      </c>
      <c r="GG45" s="461">
        <f>IFERROR(MATCH(GH$44,Sheep!$R$311:$R$318,1),0)</f>
        <v>3</v>
      </c>
      <c r="GH45" s="461">
        <f>IFERROR(MATCH(GI$44,Sheep!$R$311:$R$318,1),0)</f>
        <v>3</v>
      </c>
      <c r="GI45" s="461">
        <f>IFERROR(MATCH(GJ$44,Sheep!$R$311:$R$318,1),0)</f>
        <v>3</v>
      </c>
      <c r="GJ45" s="461">
        <f>IFERROR(MATCH(GK$44,Sheep!$R$311:$R$318,1),0)</f>
        <v>3</v>
      </c>
      <c r="GK45" s="461">
        <f>IFERROR(MATCH(GL$44,Sheep!$R$311:$R$318,1),0)</f>
        <v>3</v>
      </c>
      <c r="GL45" s="461">
        <f>IFERROR(MATCH(GM$44,Sheep!$R$311:$R$318,1),0)</f>
        <v>3</v>
      </c>
      <c r="GM45" s="461">
        <f>IFERROR(MATCH(GN$44,Sheep!$R$311:$R$318,1),0)</f>
        <v>3</v>
      </c>
      <c r="GN45" s="461">
        <f>IFERROR(MATCH(GO$44,Sheep!$R$311:$R$318,1),0)</f>
        <v>3</v>
      </c>
      <c r="GO45" s="461">
        <f>IFERROR(MATCH(GP$44,Sheep!$R$311:$R$318,1),0)</f>
        <v>3</v>
      </c>
      <c r="GP45" s="461">
        <f>IFERROR(MATCH(GQ$44,Sheep!$R$311:$R$318,1),0)</f>
        <v>3</v>
      </c>
      <c r="GQ45" s="461">
        <f>IFERROR(MATCH(GR$44,Sheep!$R$311:$R$318,1),0)</f>
        <v>3</v>
      </c>
      <c r="GR45" s="461">
        <f>IFERROR(MATCH(GS$44,Sheep!$R$311:$R$318,1),0)</f>
        <v>3</v>
      </c>
      <c r="GS45" s="461">
        <f>IFERROR(MATCH(GT$44,Sheep!$R$311:$R$318,1),0)</f>
        <v>3</v>
      </c>
      <c r="GT45" s="461">
        <f>IFERROR(MATCH(GU$44,Sheep!$R$311:$R$318,1),0)</f>
        <v>3</v>
      </c>
      <c r="GU45" s="461">
        <f>IFERROR(MATCH(GV$44,Sheep!$R$311:$R$318,1),0)</f>
        <v>3</v>
      </c>
      <c r="GV45" s="461">
        <f>IFERROR(MATCH(GW$44,Sheep!$R$311:$R$318,1),0)</f>
        <v>3</v>
      </c>
      <c r="GW45" s="461">
        <f>IFERROR(MATCH(GX$44,Sheep!$R$311:$R$318,1),0)</f>
        <v>3</v>
      </c>
      <c r="GX45" s="461">
        <f>IFERROR(MATCH(GY$44,Sheep!$R$311:$R$318,1),0)</f>
        <v>3</v>
      </c>
      <c r="GY45" s="461">
        <f>IFERROR(MATCH(GZ$44,Sheep!$R$311:$R$318,1),0)</f>
        <v>3</v>
      </c>
      <c r="GZ45" s="461">
        <f>IFERROR(MATCH(HA$44,Sheep!$R$311:$R$318,1),0)</f>
        <v>3</v>
      </c>
      <c r="HA45" s="461">
        <f>IFERROR(MATCH(HB$44,Sheep!$R$311:$R$318,1),0)</f>
        <v>3</v>
      </c>
      <c r="HB45" s="461">
        <f>IFERROR(MATCH(HC$44,Sheep!$R$311:$R$318,1),0)</f>
        <v>3</v>
      </c>
      <c r="HC45" s="461">
        <f>IFERROR(MATCH(HD$44,Sheep!$R$311:$R$318,1),0)</f>
        <v>3</v>
      </c>
      <c r="HD45" s="461">
        <f>IFERROR(MATCH(HE$44,Sheep!$R$311:$R$318,1),0)</f>
        <v>3</v>
      </c>
      <c r="HE45" s="461">
        <f>IFERROR(MATCH(HF$44,Sheep!$R$311:$R$318,1),0)</f>
        <v>3</v>
      </c>
      <c r="HF45" s="461">
        <f>IFERROR(MATCH(HG$44,Sheep!$R$311:$R$318,1),0)</f>
        <v>4</v>
      </c>
      <c r="HG45" s="461">
        <f>IFERROR(MATCH(HH$44,Sheep!$R$311:$R$318,1),0)</f>
        <v>4</v>
      </c>
      <c r="HH45" s="461">
        <f>IFERROR(MATCH(HI$44,Sheep!$R$311:$R$318,1),0)</f>
        <v>4</v>
      </c>
      <c r="HI45" s="461">
        <f>IFERROR(MATCH(HJ$44,Sheep!$R$311:$R$318,1),0)</f>
        <v>4</v>
      </c>
      <c r="HJ45" s="461">
        <f>IFERROR(MATCH(HK$44,Sheep!$R$311:$R$318,1),0)</f>
        <v>4</v>
      </c>
      <c r="HK45" s="461">
        <f>IFERROR(MATCH(HL$44,Sheep!$R$311:$R$318,1),0)</f>
        <v>4</v>
      </c>
      <c r="HL45" s="461">
        <f>IFERROR(MATCH(HM$44,Sheep!$R$311:$R$318,1),0)</f>
        <v>4</v>
      </c>
      <c r="HM45" s="461">
        <f>IFERROR(MATCH(HN$44,Sheep!$R$311:$R$318,1),0)</f>
        <v>4</v>
      </c>
      <c r="HN45" s="461">
        <f>IFERROR(MATCH(HO$44,Sheep!$R$311:$R$318,1),0)</f>
        <v>4</v>
      </c>
      <c r="HO45" s="461">
        <f>IFERROR(MATCH(HP$44,Sheep!$R$311:$R$318,1),0)</f>
        <v>4</v>
      </c>
      <c r="HP45" s="461">
        <f>IFERROR(MATCH(HQ$44,Sheep!$R$311:$R$318,1),0)</f>
        <v>4</v>
      </c>
      <c r="HQ45" s="461">
        <f>IFERROR(MATCH(HR$44,Sheep!$R$311:$R$318,1),0)</f>
        <v>4</v>
      </c>
      <c r="HR45" s="461">
        <f>IFERROR(MATCH(HS$44,Sheep!$R$311:$R$318,1),0)</f>
        <v>4</v>
      </c>
      <c r="HS45" s="461">
        <f>IFERROR(MATCH(HT$44,Sheep!$R$311:$R$318,1),0)</f>
        <v>4</v>
      </c>
      <c r="HT45" s="461">
        <f>IFERROR(MATCH(HU$44,Sheep!$R$311:$R$318,1),0)</f>
        <v>4</v>
      </c>
      <c r="HU45" s="461">
        <f>IFERROR(MATCH(HV$44,Sheep!$R$311:$R$318,1),0)</f>
        <v>4</v>
      </c>
      <c r="HV45" s="461">
        <f>IFERROR(MATCH(HW$44,Sheep!$R$311:$R$318,1),0)</f>
        <v>4</v>
      </c>
      <c r="HW45" s="461">
        <f>IFERROR(MATCH(HX$44,Sheep!$R$311:$R$318,1),0)</f>
        <v>4</v>
      </c>
      <c r="HX45" s="461">
        <f>IFERROR(MATCH(HY$44,Sheep!$R$311:$R$318,1),0)</f>
        <v>4</v>
      </c>
      <c r="HY45" s="461">
        <f>IFERROR(MATCH(HZ$44,Sheep!$R$311:$R$318,1),0)</f>
        <v>4</v>
      </c>
      <c r="HZ45" s="461">
        <f>IFERROR(MATCH(IA$44,Sheep!$R$311:$R$318,1),0)</f>
        <v>4</v>
      </c>
      <c r="IA45" s="461">
        <f>IFERROR(MATCH(IB$44,Sheep!$R$311:$R$318,1),0)</f>
        <v>4</v>
      </c>
      <c r="IB45" s="461">
        <f>IFERROR(MATCH(IC$44,Sheep!$R$311:$R$318,1),0)</f>
        <v>4</v>
      </c>
      <c r="IC45" s="461">
        <f>IFERROR(MATCH(ID$44,Sheep!$R$311:$R$318,1),0)</f>
        <v>4</v>
      </c>
      <c r="ID45" s="461">
        <f>IFERROR(MATCH(IE$44,Sheep!$R$311:$R$318,1),0)</f>
        <v>4</v>
      </c>
      <c r="IE45" s="461">
        <f>IFERROR(MATCH(IF$44,Sheep!$R$311:$R$318,1),0)</f>
        <v>4</v>
      </c>
      <c r="IF45" s="461">
        <f>IFERROR(MATCH(IG$44,Sheep!$R$311:$R$318,1),0)</f>
        <v>4</v>
      </c>
      <c r="IG45" s="461">
        <f>IFERROR(MATCH(IH$44,Sheep!$R$311:$R$318,1),0)</f>
        <v>4</v>
      </c>
      <c r="IH45" s="461">
        <f>IFERROR(MATCH(II$44,Sheep!$R$311:$R$318,1),0)</f>
        <v>4</v>
      </c>
      <c r="II45" s="461">
        <f>IFERROR(MATCH(IJ$44,Sheep!$R$311:$R$318,1),0)</f>
        <v>4</v>
      </c>
      <c r="IJ45" s="461">
        <f>IFERROR(MATCH(IK$44,Sheep!$R$311:$R$318,1),0)</f>
        <v>4</v>
      </c>
      <c r="IK45" s="461">
        <f>IFERROR(MATCH(IL$44,Sheep!$R$311:$R$318,1),0)</f>
        <v>4</v>
      </c>
      <c r="IL45" s="461">
        <f>IFERROR(MATCH(IM$44,Sheep!$R$311:$R$318,1),0)</f>
        <v>4</v>
      </c>
      <c r="IM45" s="461">
        <f>IFERROR(MATCH(IN$44,Sheep!$R$311:$R$318,1),0)</f>
        <v>4</v>
      </c>
      <c r="IN45" s="461">
        <f>IFERROR(MATCH(IO$44,Sheep!$R$311:$R$318,1),0)</f>
        <v>4</v>
      </c>
      <c r="IO45" s="461">
        <f>IFERROR(MATCH(IP$44,Sheep!$R$311:$R$318,1),0)</f>
        <v>4</v>
      </c>
      <c r="IP45" s="461">
        <f>IFERROR(MATCH(IQ$44,Sheep!$R$311:$R$318,1),0)</f>
        <v>4</v>
      </c>
      <c r="IQ45" s="461">
        <f>IFERROR(MATCH(IR$44,Sheep!$R$311:$R$318,1),0)</f>
        <v>4</v>
      </c>
      <c r="IR45" s="461">
        <f>IFERROR(MATCH(IS$44,Sheep!$R$311:$R$318,1),0)</f>
        <v>4</v>
      </c>
      <c r="IS45" s="461">
        <f>IFERROR(MATCH(IT$44,Sheep!$R$311:$R$318,1),0)</f>
        <v>4</v>
      </c>
      <c r="IT45" s="461">
        <f>IFERROR(MATCH(IU$44,Sheep!$R$311:$R$318,1),0)</f>
        <v>4</v>
      </c>
      <c r="IU45" s="461">
        <f>IFERROR(MATCH(IV$44,Sheep!$R$311:$R$318,1),0)</f>
        <v>4</v>
      </c>
      <c r="IV45" s="461">
        <f>IFERROR(MATCH(IW$44,Sheep!$R$311:$R$318,1),0)</f>
        <v>4</v>
      </c>
      <c r="IW45" s="461">
        <f>IFERROR(MATCH(IX$44,Sheep!$R$311:$R$318,1),0)</f>
        <v>4</v>
      </c>
      <c r="IX45" s="461">
        <f>IFERROR(MATCH(IY$44,Sheep!$R$311:$R$318,1),0)</f>
        <v>4</v>
      </c>
      <c r="IY45" s="461">
        <f>IFERROR(MATCH(IZ$44,Sheep!$R$311:$R$318,1),0)</f>
        <v>4</v>
      </c>
      <c r="IZ45" s="461">
        <f>IFERROR(MATCH(JA$44,Sheep!$R$311:$R$318,1),0)</f>
        <v>4</v>
      </c>
      <c r="JA45" s="461">
        <f>IFERROR(MATCH(JB$44,Sheep!$R$311:$R$318,1),0)</f>
        <v>4</v>
      </c>
      <c r="JB45" s="461">
        <f>IFERROR(MATCH(JC$44,Sheep!$R$311:$R$318,1),0)</f>
        <v>4</v>
      </c>
      <c r="JC45" s="461">
        <f>IFERROR(MATCH(JD$44,Sheep!$R$311:$R$318,1),0)</f>
        <v>4</v>
      </c>
      <c r="JD45" s="461">
        <f>IFERROR(MATCH(JE$44,Sheep!$R$311:$R$318,1),0)</f>
        <v>4</v>
      </c>
      <c r="JE45" s="461">
        <f>IFERROR(MATCH(JF$44,Sheep!$R$311:$R$318,1),0)</f>
        <v>4</v>
      </c>
      <c r="JF45" s="461">
        <f>IFERROR(MATCH(JG$44,Sheep!$R$311:$R$318,1),0)</f>
        <v>5</v>
      </c>
      <c r="JG45" s="461">
        <f>IFERROR(MATCH(JH$44,Sheep!$R$311:$R$318,1),0)</f>
        <v>5</v>
      </c>
      <c r="JH45" s="461">
        <f>IFERROR(MATCH(JI$44,Sheep!$R$311:$R$318,1),0)</f>
        <v>5</v>
      </c>
      <c r="JI45" s="461">
        <f>IFERROR(MATCH(JJ$44,Sheep!$R$311:$R$318,1),0)</f>
        <v>5</v>
      </c>
      <c r="JJ45" s="461">
        <f>IFERROR(MATCH(JK$44,Sheep!$R$311:$R$318,1),0)</f>
        <v>5</v>
      </c>
      <c r="JK45" s="461">
        <f>IFERROR(MATCH(JL$44,Sheep!$R$311:$R$318,1),0)</f>
        <v>5</v>
      </c>
      <c r="JL45" s="461">
        <f>IFERROR(MATCH(JM$44,Sheep!$R$311:$R$318,1),0)</f>
        <v>5</v>
      </c>
      <c r="JM45" s="461">
        <f>IFERROR(MATCH(JN$44,Sheep!$R$311:$R$318,1),0)</f>
        <v>5</v>
      </c>
      <c r="JN45" s="461">
        <f>IFERROR(MATCH(JO$44,Sheep!$R$311:$R$318,1),0)</f>
        <v>5</v>
      </c>
      <c r="JO45" s="461">
        <f>IFERROR(MATCH(JP$44,Sheep!$R$311:$R$318,1),0)</f>
        <v>5</v>
      </c>
      <c r="JP45" s="461">
        <f>IFERROR(MATCH(JQ$44,Sheep!$R$311:$R$318,1),0)</f>
        <v>5</v>
      </c>
      <c r="JQ45" s="461">
        <f>IFERROR(MATCH(JR$44,Sheep!$R$311:$R$318,1),0)</f>
        <v>5</v>
      </c>
      <c r="JR45" s="461">
        <f>IFERROR(MATCH(JS$44,Sheep!$R$311:$R$318,1),0)</f>
        <v>5</v>
      </c>
      <c r="JS45" s="461">
        <f>IFERROR(MATCH(JT$44,Sheep!$R$311:$R$318,1),0)</f>
        <v>5</v>
      </c>
      <c r="JT45" s="461">
        <f>IFERROR(MATCH(JU$44,Sheep!$R$311:$R$318,1),0)</f>
        <v>5</v>
      </c>
      <c r="JU45" s="461">
        <f>IFERROR(MATCH(JV$44,Sheep!$R$311:$R$318,1),0)</f>
        <v>5</v>
      </c>
      <c r="JV45" s="461">
        <f>IFERROR(MATCH(JW$44,Sheep!$R$311:$R$318,1),0)</f>
        <v>5</v>
      </c>
      <c r="JW45" s="461">
        <f>IFERROR(MATCH(JX$44,Sheep!$R$311:$R$318,1),0)</f>
        <v>5</v>
      </c>
      <c r="JX45" s="461">
        <f>IFERROR(MATCH(JY$44,Sheep!$R$311:$R$318,1),0)</f>
        <v>5</v>
      </c>
      <c r="JY45" s="461">
        <f>IFERROR(MATCH(JZ$44,Sheep!$R$311:$R$318,1),0)</f>
        <v>5</v>
      </c>
      <c r="JZ45" s="461">
        <f>IFERROR(MATCH(KA$44,Sheep!$R$311:$R$318,1),0)</f>
        <v>5</v>
      </c>
      <c r="KA45" s="461">
        <f>IFERROR(MATCH(KB$44,Sheep!$R$311:$R$318,1),0)</f>
        <v>5</v>
      </c>
      <c r="KB45" s="461">
        <f>IFERROR(MATCH(KC$44,Sheep!$R$311:$R$318,1),0)</f>
        <v>5</v>
      </c>
      <c r="KC45" s="461">
        <f>IFERROR(MATCH(KD$44,Sheep!$R$311:$R$318,1),0)</f>
        <v>5</v>
      </c>
      <c r="KD45" s="461">
        <f>IFERROR(MATCH(KE$44,Sheep!$R$311:$R$318,1),0)</f>
        <v>5</v>
      </c>
      <c r="KE45" s="461">
        <f>IFERROR(MATCH(KF$44,Sheep!$R$311:$R$318,1),0)</f>
        <v>5</v>
      </c>
      <c r="KF45" s="461">
        <f>IFERROR(MATCH(KG$44,Sheep!$R$311:$R$318,1),0)</f>
        <v>5</v>
      </c>
      <c r="KG45" s="461">
        <f>IFERROR(MATCH(KH$44,Sheep!$R$311:$R$318,1),0)</f>
        <v>5</v>
      </c>
      <c r="KH45" s="461">
        <f>IFERROR(MATCH(KI$44,Sheep!$R$311:$R$318,1),0)</f>
        <v>5</v>
      </c>
      <c r="KI45" s="461">
        <f>IFERROR(MATCH(KJ$44,Sheep!$R$311:$R$318,1),0)</f>
        <v>5</v>
      </c>
      <c r="KJ45" s="461">
        <f>IFERROR(MATCH(KK$44,Sheep!$R$311:$R$318,1),0)</f>
        <v>5</v>
      </c>
      <c r="KK45" s="461">
        <f>IFERROR(MATCH(KL$44,Sheep!$R$311:$R$318,1),0)</f>
        <v>5</v>
      </c>
      <c r="KL45" s="461">
        <f>IFERROR(MATCH(KM$44,Sheep!$R$311:$R$318,1),0)</f>
        <v>5</v>
      </c>
      <c r="KM45" s="461">
        <f>IFERROR(MATCH(KN$44,Sheep!$R$311:$R$318,1),0)</f>
        <v>5</v>
      </c>
      <c r="KN45" s="461">
        <f>IFERROR(MATCH(KO$44,Sheep!$R$311:$R$318,1),0)</f>
        <v>5</v>
      </c>
      <c r="KO45" s="461">
        <f>IFERROR(MATCH(KP$44,Sheep!$R$311:$R$318,1),0)</f>
        <v>5</v>
      </c>
      <c r="KP45" s="461">
        <f>IFERROR(MATCH(KQ$44,Sheep!$R$311:$R$318,1),0)</f>
        <v>5</v>
      </c>
      <c r="KQ45" s="461">
        <f>IFERROR(MATCH(KR$44,Sheep!$R$311:$R$318,1),0)</f>
        <v>5</v>
      </c>
      <c r="KR45" s="461">
        <f>IFERROR(MATCH(KS$44,Sheep!$R$311:$R$318,1),0)</f>
        <v>5</v>
      </c>
      <c r="KS45" s="461">
        <f>IFERROR(MATCH(KT$44,Sheep!$R$311:$R$318,1),0)</f>
        <v>5</v>
      </c>
      <c r="KT45" s="461">
        <f>IFERROR(MATCH(KU$44,Sheep!$R$311:$R$318,1),0)</f>
        <v>5</v>
      </c>
      <c r="KU45" s="461">
        <f>IFERROR(MATCH(KV$44,Sheep!$R$311:$R$318,1),0)</f>
        <v>5</v>
      </c>
      <c r="KV45" s="461">
        <f>IFERROR(MATCH(KW$44,Sheep!$R$311:$R$318,1),0)</f>
        <v>5</v>
      </c>
      <c r="KW45" s="461">
        <f>IFERROR(MATCH(KX$44,Sheep!$R$311:$R$318,1),0)</f>
        <v>5</v>
      </c>
      <c r="KX45" s="461">
        <f>IFERROR(MATCH(KY$44,Sheep!$R$311:$R$318,1),0)</f>
        <v>5</v>
      </c>
      <c r="KY45" s="461">
        <f>IFERROR(MATCH(KZ$44,Sheep!$R$311:$R$318,1),0)</f>
        <v>5</v>
      </c>
      <c r="KZ45" s="461">
        <f>IFERROR(MATCH(LA$44,Sheep!$R$311:$R$318,1),0)</f>
        <v>5</v>
      </c>
      <c r="LA45" s="461">
        <f>IFERROR(MATCH(LB$44,Sheep!$R$311:$R$318,1),0)</f>
        <v>5</v>
      </c>
      <c r="LB45" s="461">
        <f>IFERROR(MATCH(LC$44,Sheep!$R$311:$R$318,1),0)</f>
        <v>5</v>
      </c>
      <c r="LC45" s="461">
        <f>IFERROR(MATCH(LD$44,Sheep!$R$311:$R$318,1),0)</f>
        <v>5</v>
      </c>
      <c r="LD45" s="461">
        <f>IFERROR(MATCH(LE$44,Sheep!$R$311:$R$318,1),0)</f>
        <v>5</v>
      </c>
      <c r="LE45" s="461">
        <f>IFERROR(MATCH(LF$44,Sheep!$R$311:$R$318,1),0)</f>
        <v>5</v>
      </c>
      <c r="LF45" s="461">
        <f>IFERROR(MATCH(LG$44,Sheep!$R$311:$R$318,1),0)</f>
        <v>6</v>
      </c>
      <c r="LG45" s="461">
        <f>IFERROR(MATCH(LH$44,Sheep!$R$311:$R$318,1),0)</f>
        <v>6</v>
      </c>
      <c r="LH45" s="461">
        <f>IFERROR(MATCH(LI$44,Sheep!$R$311:$R$318,1),0)</f>
        <v>6</v>
      </c>
      <c r="LI45" s="461">
        <f>IFERROR(MATCH(LJ$44,Sheep!$R$311:$R$318,1),0)</f>
        <v>6</v>
      </c>
      <c r="LJ45" s="461">
        <f>IFERROR(MATCH(LK$44,Sheep!$R$311:$R$318,1),0)</f>
        <v>6</v>
      </c>
      <c r="LK45" s="461">
        <f>IFERROR(MATCH(LL$44,Sheep!$R$311:$R$318,1),0)</f>
        <v>6</v>
      </c>
      <c r="LL45" s="461">
        <f>IFERROR(MATCH(LM$44,Sheep!$R$311:$R$318,1),0)</f>
        <v>6</v>
      </c>
      <c r="LM45" s="461">
        <f>IFERROR(MATCH(LN$44,Sheep!$R$311:$R$318,1),0)</f>
        <v>6</v>
      </c>
      <c r="LN45" s="461">
        <f>IFERROR(MATCH(LO$44,Sheep!$R$311:$R$318,1),0)</f>
        <v>6</v>
      </c>
      <c r="LO45" s="461">
        <f>IFERROR(MATCH(LP$44,Sheep!$R$311:$R$318,1),0)</f>
        <v>6</v>
      </c>
      <c r="LP45" s="461">
        <f>IFERROR(MATCH(LQ$44,Sheep!$R$311:$R$318,1),0)</f>
        <v>6</v>
      </c>
      <c r="LQ45" s="461">
        <f>IFERROR(MATCH(LR$44,Sheep!$R$311:$R$318,1),0)</f>
        <v>6</v>
      </c>
      <c r="LR45" s="461">
        <f>IFERROR(MATCH(LS$44,Sheep!$R$311:$R$318,1),0)</f>
        <v>6</v>
      </c>
      <c r="LS45" s="461">
        <f>IFERROR(MATCH(LT$44,Sheep!$R$311:$R$318,1),0)</f>
        <v>6</v>
      </c>
      <c r="LT45" s="461">
        <f>IFERROR(MATCH(LU$44,Sheep!$R$311:$R$318,1),0)</f>
        <v>6</v>
      </c>
      <c r="LU45" s="461">
        <f>IFERROR(MATCH(LV$44,Sheep!$R$311:$R$318,1),0)</f>
        <v>6</v>
      </c>
      <c r="LV45" s="461">
        <f>IFERROR(MATCH(LW$44,Sheep!$R$311:$R$318,1),0)</f>
        <v>6</v>
      </c>
      <c r="LW45" s="461">
        <f>IFERROR(MATCH(LX$44,Sheep!$R$311:$R$318,1),0)</f>
        <v>6</v>
      </c>
      <c r="LX45" s="461">
        <f>IFERROR(MATCH(LY$44,Sheep!$R$311:$R$318,1),0)</f>
        <v>6</v>
      </c>
      <c r="LY45" s="461">
        <f>IFERROR(MATCH(LZ$44,Sheep!$R$311:$R$318,1),0)</f>
        <v>6</v>
      </c>
      <c r="LZ45" s="461">
        <f>IFERROR(MATCH(MA$44,Sheep!$R$311:$R$318,1),0)</f>
        <v>6</v>
      </c>
      <c r="MA45" s="461">
        <f>IFERROR(MATCH(MB$44,Sheep!$R$311:$R$318,1),0)</f>
        <v>6</v>
      </c>
      <c r="MB45" s="461">
        <f>IFERROR(MATCH(MC$44,Sheep!$R$311:$R$318,1),0)</f>
        <v>6</v>
      </c>
      <c r="MC45" s="461">
        <f>IFERROR(MATCH(MD$44,Sheep!$R$311:$R$318,1),0)</f>
        <v>6</v>
      </c>
      <c r="MD45" s="461">
        <f>IFERROR(MATCH(ME$44,Sheep!$R$311:$R$318,1),0)</f>
        <v>6</v>
      </c>
      <c r="ME45" s="461">
        <f>IFERROR(MATCH(MF$44,Sheep!$R$311:$R$318,1),0)</f>
        <v>6</v>
      </c>
      <c r="MF45" s="461">
        <f>IFERROR(MATCH(MG$44,Sheep!$R$311:$R$318,1),0)</f>
        <v>6</v>
      </c>
      <c r="MG45" s="461">
        <f>IFERROR(MATCH(MH$44,Sheep!$R$311:$R$318,1),0)</f>
        <v>6</v>
      </c>
      <c r="MH45" s="461">
        <f>IFERROR(MATCH(MI$44,Sheep!$R$311:$R$318,1),0)</f>
        <v>6</v>
      </c>
      <c r="MI45" s="461">
        <f>IFERROR(MATCH(MJ$44,Sheep!$R$311:$R$318,1),0)</f>
        <v>6</v>
      </c>
      <c r="MJ45" s="461">
        <f>IFERROR(MATCH(MK$44,Sheep!$R$311:$R$318,1),0)</f>
        <v>6</v>
      </c>
      <c r="MK45" s="461">
        <f>IFERROR(MATCH(ML$44,Sheep!$R$311:$R$318,1),0)</f>
        <v>6</v>
      </c>
      <c r="ML45" s="461">
        <f>IFERROR(MATCH(MM$44,Sheep!$R$311:$R$318,1),0)</f>
        <v>6</v>
      </c>
      <c r="MM45" s="461">
        <f>IFERROR(MATCH(MN$44,Sheep!$R$311:$R$318,1),0)</f>
        <v>6</v>
      </c>
      <c r="MN45" s="461">
        <f>IFERROR(MATCH(MO$44,Sheep!$R$311:$R$318,1),0)</f>
        <v>6</v>
      </c>
      <c r="MO45" s="461">
        <f>IFERROR(MATCH(MP$44,Sheep!$R$311:$R$318,1),0)</f>
        <v>6</v>
      </c>
      <c r="MP45" s="461">
        <f>IFERROR(MATCH(MQ$44,Sheep!$R$311:$R$318,1),0)</f>
        <v>6</v>
      </c>
      <c r="MQ45" s="461">
        <f>IFERROR(MATCH(MR$44,Sheep!$R$311:$R$318,1),0)</f>
        <v>6</v>
      </c>
      <c r="MR45" s="461">
        <f>IFERROR(MATCH(MS$44,Sheep!$R$311:$R$318,1),0)</f>
        <v>6</v>
      </c>
      <c r="MS45" s="461">
        <f>IFERROR(MATCH(MT$44,Sheep!$R$311:$R$318,1),0)</f>
        <v>6</v>
      </c>
      <c r="MT45" s="461">
        <f>IFERROR(MATCH(MU$44,Sheep!$R$311:$R$318,1),0)</f>
        <v>6</v>
      </c>
      <c r="MU45" s="461">
        <f>IFERROR(MATCH(MV$44,Sheep!$R$311:$R$318,1),0)</f>
        <v>6</v>
      </c>
      <c r="MV45" s="461">
        <f>IFERROR(MATCH(MW$44,Sheep!$R$311:$R$318,1),0)</f>
        <v>6</v>
      </c>
      <c r="MW45" s="461">
        <f>IFERROR(MATCH(MX$44,Sheep!$R$311:$R$318,1),0)</f>
        <v>6</v>
      </c>
      <c r="MX45" s="461">
        <f>IFERROR(MATCH(MY$44,Sheep!$R$311:$R$318,1),0)</f>
        <v>6</v>
      </c>
      <c r="MY45" s="461">
        <f>IFERROR(MATCH(MZ$44,Sheep!$R$311:$R$318,1),0)</f>
        <v>6</v>
      </c>
      <c r="MZ45" s="461">
        <f>IFERROR(MATCH(NA$44,Sheep!$R$311:$R$318,1),0)</f>
        <v>6</v>
      </c>
      <c r="NA45" s="461">
        <f>IFERROR(MATCH(NB$44,Sheep!$R$311:$R$318,1),0)</f>
        <v>6</v>
      </c>
      <c r="NB45" s="461">
        <f>IFERROR(MATCH(NC$44,Sheep!$R$311:$R$318,1),0)</f>
        <v>6</v>
      </c>
      <c r="NC45" s="461">
        <f>IFERROR(MATCH(ND$44,Sheep!$R$311:$R$318,1),0)</f>
        <v>6</v>
      </c>
      <c r="ND45" s="461">
        <f>IFERROR(MATCH(NE$44,Sheep!$R$311:$R$318,1),0)</f>
        <v>6</v>
      </c>
      <c r="NE45" s="461">
        <f>IFERROR(MATCH(NF$44,Sheep!$R$311:$R$318,1),0)</f>
        <v>6</v>
      </c>
      <c r="NF45" s="461">
        <f>IFERROR(MATCH(NG$44,Sheep!$R$311:$R$318,1),0)</f>
        <v>7</v>
      </c>
      <c r="NG45" s="461">
        <f>IFERROR(MATCH(NH$44,Sheep!$R$311:$R$318,1),0)</f>
        <v>7</v>
      </c>
      <c r="NH45" s="461">
        <f>IFERROR(MATCH(NI$44,Sheep!$R$311:$R$318,1),0)</f>
        <v>7</v>
      </c>
      <c r="NI45" s="461">
        <f>IFERROR(MATCH(NJ$44,Sheep!$R$311:$R$318,1),0)</f>
        <v>7</v>
      </c>
      <c r="NJ45" s="461">
        <f>IFERROR(MATCH(NK$44,Sheep!$R$311:$R$318,1),0)</f>
        <v>7</v>
      </c>
      <c r="NK45" s="461">
        <f>IFERROR(MATCH(NL$44,Sheep!$R$311:$R$318,1),0)</f>
        <v>7</v>
      </c>
      <c r="NL45" s="461">
        <f>IFERROR(MATCH(NM$44,Sheep!$R$311:$R$318,1),0)</f>
        <v>7</v>
      </c>
      <c r="NM45" s="461">
        <f>IFERROR(MATCH(NN$44,Sheep!$R$311:$R$318,1),0)</f>
        <v>7</v>
      </c>
      <c r="NN45" s="461">
        <f>IFERROR(MATCH(NO$44,Sheep!$R$311:$R$318,1),0)</f>
        <v>7</v>
      </c>
      <c r="NO45" s="461">
        <f>IFERROR(MATCH(NP$44,Sheep!$R$311:$R$318,1),0)</f>
        <v>7</v>
      </c>
      <c r="NP45" s="461">
        <f>IFERROR(MATCH(NQ$44,Sheep!$R$311:$R$318,1),0)</f>
        <v>7</v>
      </c>
      <c r="NQ45" s="461">
        <f>IFERROR(MATCH(NR$44,Sheep!$R$311:$R$318,1),0)</f>
        <v>7</v>
      </c>
      <c r="NR45" s="461">
        <f>IFERROR(MATCH(NS$44,Sheep!$R$311:$R$318,1),0)</f>
        <v>7</v>
      </c>
      <c r="NS45" s="461">
        <f>IFERROR(MATCH(NT$44,Sheep!$R$311:$R$318,1),0)</f>
        <v>7</v>
      </c>
      <c r="NT45" s="461">
        <f>IFERROR(MATCH(NU$44,Sheep!$R$311:$R$318,1),0)</f>
        <v>7</v>
      </c>
      <c r="NU45" s="461">
        <f>IFERROR(MATCH(NV$44,Sheep!$R$311:$R$318,1),0)</f>
        <v>7</v>
      </c>
      <c r="NV45" s="461">
        <f>IFERROR(MATCH(NW$44,Sheep!$R$311:$R$318,1),0)</f>
        <v>7</v>
      </c>
      <c r="NW45" s="461">
        <f>IFERROR(MATCH(NX$44,Sheep!$R$311:$R$318,1),0)</f>
        <v>7</v>
      </c>
      <c r="NX45" s="461">
        <f>IFERROR(MATCH(NY$44,Sheep!$R$311:$R$318,1),0)</f>
        <v>7</v>
      </c>
      <c r="NY45" s="461">
        <f>IFERROR(MATCH(NZ$44,Sheep!$R$311:$R$318,1),0)</f>
        <v>7</v>
      </c>
      <c r="NZ45" s="461">
        <f>IFERROR(MATCH(OA$44,Sheep!$R$311:$R$318,1),0)</f>
        <v>7</v>
      </c>
      <c r="OA45" s="461">
        <f>IFERROR(MATCH(OB$44,Sheep!$R$311:$R$318,1),0)</f>
        <v>7</v>
      </c>
      <c r="OB45" s="461">
        <f>IFERROR(MATCH(OC$44,Sheep!$R$311:$R$318,1),0)</f>
        <v>7</v>
      </c>
      <c r="OC45" s="461">
        <f>IFERROR(MATCH(OD$44,Sheep!$R$311:$R$318,1),0)</f>
        <v>7</v>
      </c>
      <c r="OD45" s="461">
        <f>IFERROR(MATCH(OE$44,Sheep!$R$311:$R$318,1),0)</f>
        <v>7</v>
      </c>
      <c r="OE45" s="461">
        <f>IFERROR(MATCH(OF$44,Sheep!$R$311:$R$318,1),0)</f>
        <v>7</v>
      </c>
      <c r="OF45" s="461">
        <f>IFERROR(MATCH(OG$44,Sheep!$R$311:$R$318,1),0)</f>
        <v>7</v>
      </c>
      <c r="OG45" s="461">
        <f>IFERROR(MATCH(OH$44,Sheep!$R$311:$R$318,1),0)</f>
        <v>7</v>
      </c>
      <c r="OH45" s="461">
        <f>IFERROR(MATCH(OI$44,Sheep!$R$311:$R$318,1),0)</f>
        <v>7</v>
      </c>
      <c r="OI45" s="461">
        <f>IFERROR(MATCH(OJ$44,Sheep!$R$311:$R$318,1),0)</f>
        <v>7</v>
      </c>
      <c r="OJ45" s="461">
        <f>IFERROR(MATCH(OK$44,Sheep!$R$311:$R$318,1),0)</f>
        <v>7</v>
      </c>
      <c r="OK45" s="461">
        <f>IFERROR(MATCH(OL$44,Sheep!$R$311:$R$318,1),0)</f>
        <v>7</v>
      </c>
      <c r="OL45" s="461">
        <f>IFERROR(MATCH(OM$44,Sheep!$R$311:$R$318,1),0)</f>
        <v>7</v>
      </c>
      <c r="OM45" s="461">
        <f>IFERROR(MATCH(ON$44,Sheep!$R$311:$R$318,1),0)</f>
        <v>7</v>
      </c>
      <c r="ON45" s="461">
        <f>IFERROR(MATCH(OO$44,Sheep!$R$311:$R$318,1),0)</f>
        <v>7</v>
      </c>
      <c r="OO45" s="461">
        <f>IFERROR(MATCH(OP$44,Sheep!$R$311:$R$318,1),0)</f>
        <v>7</v>
      </c>
      <c r="OP45" s="461">
        <f>IFERROR(MATCH(OQ$44,Sheep!$R$311:$R$318,1),0)</f>
        <v>7</v>
      </c>
      <c r="OQ45" s="461">
        <f>IFERROR(MATCH(OR$44,Sheep!$R$311:$R$318,1),0)</f>
        <v>7</v>
      </c>
      <c r="OR45" s="461">
        <f>IFERROR(MATCH(OS$44,Sheep!$R$311:$R$318,1),0)</f>
        <v>7</v>
      </c>
      <c r="OS45" s="461">
        <f>IFERROR(MATCH(OT$44,Sheep!$R$311:$R$318,1),0)</f>
        <v>7</v>
      </c>
      <c r="OT45" s="461">
        <f>IFERROR(MATCH(OU$44,Sheep!$R$311:$R$318,1),0)</f>
        <v>7</v>
      </c>
      <c r="OU45" s="461">
        <f>IFERROR(MATCH(OV$44,Sheep!$R$311:$R$318,1),0)</f>
        <v>7</v>
      </c>
      <c r="OV45" s="461">
        <f>IFERROR(MATCH(OW$44,Sheep!$R$311:$R$318,1),0)</f>
        <v>7</v>
      </c>
      <c r="OW45" s="461">
        <f>IFERROR(MATCH(OX$44,Sheep!$R$311:$R$318,1),0)</f>
        <v>7</v>
      </c>
      <c r="OX45" s="461">
        <f>IFERROR(MATCH(OY$44,Sheep!$R$311:$R$318,1),0)</f>
        <v>7</v>
      </c>
      <c r="OY45" s="461">
        <f>IFERROR(MATCH(OZ$44,Sheep!$R$311:$R$318,1),0)</f>
        <v>7</v>
      </c>
      <c r="OZ45" s="461">
        <f>IFERROR(MATCH(PA$44,Sheep!$R$311:$R$318,1),0)</f>
        <v>7</v>
      </c>
      <c r="PA45" s="461">
        <f>IFERROR(MATCH(PB$44,Sheep!$R$311:$R$318,1),0)</f>
        <v>7</v>
      </c>
      <c r="PB45" s="461">
        <f>IFERROR(MATCH(PC$44,Sheep!$R$311:$R$318,1),0)</f>
        <v>7</v>
      </c>
      <c r="PC45" s="461">
        <f>IFERROR(MATCH(PD$44,Sheep!$R$311:$R$318,1),0)</f>
        <v>7</v>
      </c>
      <c r="PD45" s="461">
        <f>IFERROR(MATCH(PE$44,Sheep!$R$311:$R$318,1),0)</f>
        <v>7</v>
      </c>
      <c r="PE45" s="461">
        <f>IFERROR(MATCH(PF$44,Sheep!$R$311:$R$318,1),0)</f>
        <v>7</v>
      </c>
      <c r="PF45" s="461">
        <f>IFERROR(MATCH(PG$44,Sheep!$R$311:$R$318,1),0)</f>
        <v>8</v>
      </c>
      <c r="PG45" s="461">
        <f>IFERROR(MATCH(PH$44,Sheep!$R$311:$R$318,1),0)</f>
        <v>8</v>
      </c>
      <c r="PH45" s="461">
        <f>IFERROR(MATCH(PI$44,Sheep!$R$311:$R$318,1),0)</f>
        <v>8</v>
      </c>
      <c r="PI45" s="461">
        <f>IFERROR(MATCH(PJ$44,Sheep!$R$311:$R$318,1),0)</f>
        <v>8</v>
      </c>
      <c r="PJ45" s="461">
        <f>IFERROR(MATCH(PK$44,Sheep!$R$311:$R$318,1),0)</f>
        <v>8</v>
      </c>
      <c r="PK45" s="461">
        <f>IFERROR(MATCH(PL$44,Sheep!$R$311:$R$318,1),0)</f>
        <v>8</v>
      </c>
      <c r="PL45" s="461">
        <f>IFERROR(MATCH(PM$44,Sheep!$R$311:$R$318,1),0)</f>
        <v>8</v>
      </c>
      <c r="PM45" s="461">
        <f>IFERROR(MATCH(PN$44,Sheep!$R$311:$R$318,1),0)</f>
        <v>8</v>
      </c>
      <c r="PN45" s="461">
        <f>IFERROR(MATCH(PO$44,Sheep!$R$311:$R$318,1),0)</f>
        <v>8</v>
      </c>
      <c r="PO45" s="461">
        <f>IFERROR(MATCH(PP$44,Sheep!$R$311:$R$318,1),0)</f>
        <v>8</v>
      </c>
      <c r="PP45" s="461">
        <f>IFERROR(MATCH(PQ$44,Sheep!$R$311:$R$318,1),0)</f>
        <v>8</v>
      </c>
      <c r="PQ45" s="461">
        <f>IFERROR(MATCH(PR$44,Sheep!$R$311:$R$318,1),0)</f>
        <v>8</v>
      </c>
      <c r="PR45" s="461">
        <f>IFERROR(MATCH(PS$44,Sheep!$R$311:$R$318,1),0)</f>
        <v>8</v>
      </c>
      <c r="PS45" s="461">
        <f>IFERROR(MATCH(PT$44,Sheep!$R$311:$R$318,1),0)</f>
        <v>8</v>
      </c>
      <c r="PT45" s="461">
        <f>IFERROR(MATCH(PU$44,Sheep!$R$311:$R$318,1),0)</f>
        <v>8</v>
      </c>
      <c r="PU45" s="461">
        <f>IFERROR(MATCH(PV$44,Sheep!$R$311:$R$318,1),0)</f>
        <v>8</v>
      </c>
      <c r="PV45" s="461">
        <f>IFERROR(MATCH(PW$44,Sheep!$R$311:$R$318,1),0)</f>
        <v>8</v>
      </c>
      <c r="PW45" s="461">
        <f>IFERROR(MATCH(PX$44,Sheep!$R$311:$R$318,1),0)</f>
        <v>8</v>
      </c>
      <c r="PX45" s="461">
        <f>IFERROR(MATCH(PY$44,Sheep!$R$311:$R$318,1),0)</f>
        <v>8</v>
      </c>
      <c r="PY45" s="461">
        <f>IFERROR(MATCH(PZ$44,Sheep!$R$311:$R$318,1),0)</f>
        <v>8</v>
      </c>
      <c r="PZ45" s="461">
        <f>IFERROR(MATCH(QA$44,Sheep!$R$311:$R$318,1),0)</f>
        <v>8</v>
      </c>
      <c r="QA45" s="461">
        <f>IFERROR(MATCH(QB$44,Sheep!$R$311:$R$318,1),0)</f>
        <v>8</v>
      </c>
      <c r="QB45" s="461">
        <f>IFERROR(MATCH(QC$44,Sheep!$R$311:$R$318,1),0)</f>
        <v>8</v>
      </c>
      <c r="QC45" s="461">
        <f>IFERROR(MATCH(QD$44,Sheep!$R$311:$R$318,1),0)</f>
        <v>8</v>
      </c>
      <c r="QD45" s="461">
        <f>IFERROR(MATCH(QE$44,Sheep!$R$311:$R$318,1),0)</f>
        <v>8</v>
      </c>
      <c r="QE45" s="461">
        <f>IFERROR(MATCH(QF$44,Sheep!$R$311:$R$318,1),0)</f>
        <v>8</v>
      </c>
      <c r="QF45" s="461">
        <f>IFERROR(MATCH(QG$44,Sheep!$R$311:$R$318,1),0)</f>
        <v>8</v>
      </c>
      <c r="QG45" s="461">
        <f>IFERROR(MATCH(QH$44,Sheep!$R$311:$R$318,1),0)</f>
        <v>8</v>
      </c>
      <c r="QH45" s="461">
        <f>IFERROR(MATCH(QI$44,Sheep!$R$311:$R$318,1),0)</f>
        <v>8</v>
      </c>
      <c r="QI45" s="461">
        <f>IFERROR(MATCH(QJ$44,Sheep!$R$311:$R$318,1),0)</f>
        <v>8</v>
      </c>
      <c r="QJ45" s="461">
        <f>IFERROR(MATCH(QK$44,Sheep!$R$311:$R$318,1),0)</f>
        <v>8</v>
      </c>
      <c r="QK45" s="461">
        <f>IFERROR(MATCH(QL$44,Sheep!$R$311:$R$318,1),0)</f>
        <v>8</v>
      </c>
      <c r="QL45" s="461">
        <f>IFERROR(MATCH(QM$44,Sheep!$R$311:$R$318,1),0)</f>
        <v>8</v>
      </c>
      <c r="QM45" s="461">
        <f>IFERROR(MATCH(QN$44,Sheep!$R$311:$R$318,1),0)</f>
        <v>8</v>
      </c>
      <c r="QN45" s="461">
        <f>IFERROR(MATCH(QO$44,Sheep!$R$311:$R$318,1),0)</f>
        <v>8</v>
      </c>
      <c r="QO45" s="461">
        <f>IFERROR(MATCH(QP$44,Sheep!$R$311:$R$318,1),0)</f>
        <v>8</v>
      </c>
      <c r="QP45" s="461">
        <f>IFERROR(MATCH(QQ$44,Sheep!$R$311:$R$318,1),0)</f>
        <v>8</v>
      </c>
      <c r="QQ45" s="461">
        <f>IFERROR(MATCH(QR$44,Sheep!$R$311:$R$318,1),0)</f>
        <v>8</v>
      </c>
      <c r="QR45" s="461">
        <f>IFERROR(MATCH(QS$44,Sheep!$R$311:$R$318,1),0)</f>
        <v>8</v>
      </c>
      <c r="QS45" s="461">
        <f>IFERROR(MATCH(QT$44,Sheep!$R$311:$R$318,1),0)</f>
        <v>8</v>
      </c>
      <c r="QT45" s="461">
        <f>IFERROR(MATCH(QU$44,Sheep!$R$311:$R$318,1),0)</f>
        <v>8</v>
      </c>
      <c r="QU45" s="461">
        <f>IFERROR(MATCH(QV$44,Sheep!$R$311:$R$318,1),0)</f>
        <v>8</v>
      </c>
      <c r="QV45" s="461">
        <f>IFERROR(MATCH(QW$44,Sheep!$R$311:$R$318,1),0)</f>
        <v>8</v>
      </c>
      <c r="QW45" s="461">
        <f>IFERROR(MATCH(QX$44,Sheep!$R$311:$R$318,1),0)</f>
        <v>8</v>
      </c>
      <c r="QX45" s="461">
        <f>IFERROR(MATCH(QY$44,Sheep!$R$311:$R$318,1),0)</f>
        <v>8</v>
      </c>
      <c r="QY45" s="461">
        <f>IFERROR(MATCH(QZ$44,Sheep!$R$311:$R$318,1),0)</f>
        <v>8</v>
      </c>
      <c r="QZ45" s="461">
        <f>IFERROR(MATCH(RA$44,Sheep!$R$311:$R$318,1),0)</f>
        <v>8</v>
      </c>
      <c r="RA45" s="461">
        <f>IFERROR(MATCH(RB$44,Sheep!$R$311:$R$318,1),0)</f>
        <v>8</v>
      </c>
      <c r="RB45" s="461">
        <f>IFERROR(MATCH(RC$44,Sheep!$R$311:$R$318,1),0)</f>
        <v>8</v>
      </c>
      <c r="RC45" s="461">
        <f>IFERROR(MATCH(RD$44,Sheep!$R$311:$R$318,1),0)</f>
        <v>8</v>
      </c>
      <c r="RD45" s="461">
        <f>IFERROR(MATCH(RE$44,Sheep!$R$311:$R$318,1),0)</f>
        <v>8</v>
      </c>
      <c r="RE45" s="461">
        <f>IFERROR(MATCH(RF$44,Sheep!$R$311:$R$318,1),0)</f>
        <v>8</v>
      </c>
      <c r="RF45" s="461">
        <f>IFERROR(MATCH(RG$44,Sheep!$R$311:$R$318,1),0)</f>
        <v>8</v>
      </c>
      <c r="RG45" s="461">
        <f>IFERROR(MATCH(RH$44,Sheep!$R$311:$R$318,1),0)</f>
        <v>8</v>
      </c>
      <c r="RH45" s="461">
        <f>IFERROR(MATCH(RI$44,Sheep!$R$311:$R$318,1),0)</f>
        <v>8</v>
      </c>
      <c r="RI45" s="461">
        <f>IFERROR(MATCH(RJ$44,Sheep!$R$311:$R$318,1),0)</f>
        <v>8</v>
      </c>
      <c r="RJ45" s="461">
        <f>IFERROR(MATCH(RK$44,Sheep!$R$311:$R$318,1),0)</f>
        <v>8</v>
      </c>
      <c r="RK45" s="461">
        <f>IFERROR(MATCH(RL$44,Sheep!$R$311:$R$318,1),0)</f>
        <v>8</v>
      </c>
      <c r="RL45" s="461">
        <f>IFERROR(MATCH(RM$44,Sheep!$R$311:$R$318,1),0)</f>
        <v>8</v>
      </c>
      <c r="RM45" s="461">
        <f>IFERROR(MATCH(RN$44,Sheep!$R$311:$R$318,1),0)</f>
        <v>8</v>
      </c>
      <c r="RN45" s="461">
        <f>IFERROR(MATCH(RO$44,Sheep!$R$311:$R$318,1),0)</f>
        <v>8</v>
      </c>
      <c r="RO45" s="461">
        <f>IFERROR(MATCH(RP$44,Sheep!$R$311:$R$318,1),0)</f>
        <v>8</v>
      </c>
      <c r="RP45" s="461">
        <f>IFERROR(MATCH(RQ$44,Sheep!$R$311:$R$318,1),0)</f>
        <v>8</v>
      </c>
      <c r="RQ45" s="461">
        <f>IFERROR(MATCH(RR$44,Sheep!$R$311:$R$318,1),0)</f>
        <v>8</v>
      </c>
      <c r="RR45" s="461">
        <f>IFERROR(MATCH(RS$44,Sheep!$R$311:$R$318,1),0)</f>
        <v>8</v>
      </c>
      <c r="RS45" s="461">
        <f>IFERROR(MATCH(RT$44,Sheep!$R$311:$R$318,1),0)</f>
        <v>8</v>
      </c>
      <c r="RT45" s="461">
        <f>IFERROR(MATCH(RU$44,Sheep!$R$311:$R$318,1),0)</f>
        <v>8</v>
      </c>
      <c r="RU45" s="461">
        <f>IFERROR(MATCH(RV$44,Sheep!$R$311:$R$318,1),0)</f>
        <v>8</v>
      </c>
      <c r="RV45" s="461">
        <f>IFERROR(MATCH(RW$44,Sheep!$R$311:$R$318,1),0)</f>
        <v>8</v>
      </c>
      <c r="RW45" s="461">
        <f>IFERROR(MATCH(RX$44,Sheep!$R$311:$R$318,1),0)</f>
        <v>8</v>
      </c>
      <c r="RX45" s="461">
        <f>IFERROR(MATCH(RY$44,Sheep!$R$311:$R$318,1),0)</f>
        <v>8</v>
      </c>
      <c r="RY45" s="461">
        <f>IFERROR(MATCH(RZ$44,Sheep!$R$311:$R$318,1),0)</f>
        <v>8</v>
      </c>
      <c r="RZ45" s="461">
        <f>IFERROR(MATCH(SA$44,Sheep!$R$311:$R$318,1),0)</f>
        <v>8</v>
      </c>
      <c r="SA45" s="461">
        <f>IFERROR(MATCH(SB$44,Sheep!$R$311:$R$318,1),0)</f>
        <v>8</v>
      </c>
      <c r="SB45" s="461">
        <f>IFERROR(MATCH(SC$44,Sheep!$R$311:$R$318,1),0)</f>
        <v>8</v>
      </c>
      <c r="SC45" s="461">
        <f>IFERROR(MATCH(SD$44,Sheep!$R$311:$R$318,1),0)</f>
        <v>8</v>
      </c>
      <c r="SD45" s="461">
        <f>IFERROR(MATCH(SE$44,Sheep!$R$311:$R$318,1),0)</f>
        <v>8</v>
      </c>
      <c r="SE45" s="461">
        <f>IFERROR(MATCH(SF$44,Sheep!$R$311:$R$318,1),0)</f>
        <v>8</v>
      </c>
      <c r="SF45" s="461">
        <f>IFERROR(MATCH(SG$44,Sheep!$R$311:$R$318,1),0)</f>
        <v>8</v>
      </c>
      <c r="SG45" s="461">
        <f>IFERROR(MATCH(SH$44,Sheep!$R$311:$R$318,1),0)</f>
        <v>8</v>
      </c>
      <c r="SH45" s="461">
        <f>IFERROR(MATCH(SI$44,Sheep!$R$311:$R$318,1),0)</f>
        <v>8</v>
      </c>
      <c r="SI45" s="461">
        <f>IFERROR(MATCH(SJ$44,Sheep!$R$311:$R$318,1),0)</f>
        <v>0</v>
      </c>
      <c r="SJ45" s="260"/>
      <c r="SK45" s="262"/>
      <c r="SL45" s="250"/>
      <c r="SM45" s="250"/>
      <c r="SN45" s="250"/>
    </row>
    <row r="46" spans="1:508" outlineLevel="3" x14ac:dyDescent="0.35">
      <c r="A46" s="250"/>
      <c r="B46" s="259"/>
      <c r="C46" s="447">
        <f>INT($C$40)+3</f>
        <v>4</v>
      </c>
      <c r="D46" s="260"/>
      <c r="E46" s="332"/>
      <c r="F46" s="332"/>
      <c r="G46" s="260"/>
      <c r="H46" s="274"/>
      <c r="I46" s="274"/>
      <c r="J46" s="460" t="s">
        <v>708</v>
      </c>
      <c r="K46" s="505">
        <f>IFERROR(INDEX(Sheep!$R$311:$R$318,K45,1),0)</f>
        <v>0</v>
      </c>
      <c r="L46" s="505">
        <f>IFERROR(INDEX(Sheep!$R$311:$R$318,L45,1),0)</f>
        <v>0</v>
      </c>
      <c r="M46" s="505">
        <f>IFERROR(INDEX(Sheep!$R$311:$R$318,M45,1),0)</f>
        <v>0</v>
      </c>
      <c r="N46" s="505">
        <f>IFERROR(INDEX(Sheep!$R$311:$R$318,N45,1),0)</f>
        <v>0</v>
      </c>
      <c r="O46" s="505">
        <f>IFERROR(INDEX(Sheep!$R$311:$R$318,O45,1),0)</f>
        <v>0</v>
      </c>
      <c r="P46" s="505">
        <f>IFERROR(INDEX(Sheep!$R$311:$R$318,P45,1),0)</f>
        <v>0</v>
      </c>
      <c r="Q46" s="505">
        <f>IFERROR(INDEX(Sheep!$R$311:$R$318,Q45,1),0)</f>
        <v>0</v>
      </c>
      <c r="R46" s="505">
        <f>IFERROR(INDEX(Sheep!$R$311:$R$318,R45,1),0)</f>
        <v>0</v>
      </c>
      <c r="S46" s="505">
        <f>IFERROR(INDEX(Sheep!$R$311:$R$318,S45,1),0)</f>
        <v>0</v>
      </c>
      <c r="T46" s="505">
        <f>IFERROR(INDEX(Sheep!$R$311:$R$318,T45,1),0)</f>
        <v>0</v>
      </c>
      <c r="U46" s="505">
        <f>IFERROR(INDEX(Sheep!$R$311:$R$318,U45,1),0)</f>
        <v>0</v>
      </c>
      <c r="V46" s="505">
        <f>IFERROR(INDEX(Sheep!$R$311:$R$318,V45,1),0)</f>
        <v>0</v>
      </c>
      <c r="W46" s="505">
        <f>IFERROR(INDEX(Sheep!$R$311:$R$318,W45,1),0)</f>
        <v>0</v>
      </c>
      <c r="X46" s="505">
        <f>IFERROR(INDEX(Sheep!$R$311:$R$318,X45,1),0)</f>
        <v>0</v>
      </c>
      <c r="Y46" s="505">
        <f>IFERROR(INDEX(Sheep!$R$311:$R$318,Y45,1),0)</f>
        <v>0</v>
      </c>
      <c r="Z46" s="505">
        <f>IFERROR(INDEX(Sheep!$R$311:$R$318,Z45,1),0)</f>
        <v>0</v>
      </c>
      <c r="AA46" s="505">
        <f>IFERROR(INDEX(Sheep!$R$311:$R$318,AA45,1),0)</f>
        <v>0</v>
      </c>
      <c r="AB46" s="505">
        <f>IFERROR(INDEX(Sheep!$R$311:$R$318,AB45,1),0)</f>
        <v>0</v>
      </c>
      <c r="AC46" s="505">
        <f>IFERROR(INDEX(Sheep!$R$311:$R$318,AC45,1),0)</f>
        <v>0</v>
      </c>
      <c r="AD46" s="505">
        <f>IFERROR(INDEX(Sheep!$R$311:$R$318,AD45,1),0)</f>
        <v>0</v>
      </c>
      <c r="AE46" s="505">
        <f>IFERROR(INDEX(Sheep!$R$311:$R$318,AE45,1),0)</f>
        <v>0</v>
      </c>
      <c r="AF46" s="505">
        <f>IFERROR(INDEX(Sheep!$R$311:$R$318,AF45,1),0)</f>
        <v>0</v>
      </c>
      <c r="AG46" s="505">
        <f>IFERROR(INDEX(Sheep!$R$311:$R$318,AG45,1),0)</f>
        <v>0</v>
      </c>
      <c r="AH46" s="505">
        <f>IFERROR(INDEX(Sheep!$R$311:$R$318,AH45,1),0)</f>
        <v>0</v>
      </c>
      <c r="AI46" s="505">
        <f>IFERROR(INDEX(Sheep!$R$311:$R$318,AI45,1),0)</f>
        <v>0</v>
      </c>
      <c r="AJ46" s="505">
        <f>IFERROR(INDEX(Sheep!$R$311:$R$318,AJ45,1),0)</f>
        <v>0</v>
      </c>
      <c r="AK46" s="505">
        <f>IFERROR(INDEX(Sheep!$R$311:$R$318,AK45,1),0)</f>
        <v>0</v>
      </c>
      <c r="AL46" s="505">
        <f>IFERROR(INDEX(Sheep!$R$311:$R$318,AL45,1),0)</f>
        <v>0</v>
      </c>
      <c r="AM46" s="505">
        <f>IFERROR(INDEX(Sheep!$R$311:$R$318,AM45,1),0)</f>
        <v>0</v>
      </c>
      <c r="AN46" s="505">
        <f>IFERROR(INDEX(Sheep!$R$311:$R$318,AN45,1),0)</f>
        <v>0</v>
      </c>
      <c r="AO46" s="505">
        <f>IFERROR(INDEX(Sheep!$R$311:$R$318,AO45,1),0)</f>
        <v>0</v>
      </c>
      <c r="AP46" s="505">
        <f>IFERROR(INDEX(Sheep!$R$311:$R$318,AP45,1),0)</f>
        <v>0</v>
      </c>
      <c r="AQ46" s="505">
        <f>IFERROR(INDEX(Sheep!$R$311:$R$318,AQ45,1),0)</f>
        <v>0</v>
      </c>
      <c r="AR46" s="505">
        <f>IFERROR(INDEX(Sheep!$R$311:$R$318,AR45,1),0)</f>
        <v>0</v>
      </c>
      <c r="AS46" s="505">
        <f>IFERROR(INDEX(Sheep!$R$311:$R$318,AS45,1),0)</f>
        <v>0</v>
      </c>
      <c r="AT46" s="505">
        <f>IFERROR(INDEX(Sheep!$R$311:$R$318,AT45,1),0)</f>
        <v>0</v>
      </c>
      <c r="AU46" s="505">
        <f>IFERROR(INDEX(Sheep!$R$311:$R$318,AU45,1),0)</f>
        <v>0</v>
      </c>
      <c r="AV46" s="505">
        <f>IFERROR(INDEX(Sheep!$R$311:$R$318,AV45,1),0)</f>
        <v>0</v>
      </c>
      <c r="AW46" s="505">
        <f>IFERROR(INDEX(Sheep!$R$311:$R$318,AW45,1),0)</f>
        <v>0</v>
      </c>
      <c r="AX46" s="505">
        <f>IFERROR(INDEX(Sheep!$R$311:$R$318,AX45,1),0)</f>
        <v>0</v>
      </c>
      <c r="AY46" s="505">
        <f>IFERROR(INDEX(Sheep!$R$311:$R$318,AY45,1),0)</f>
        <v>0</v>
      </c>
      <c r="AZ46" s="505">
        <f>IFERROR(INDEX(Sheep!$R$311:$R$318,AZ45,1),0)</f>
        <v>0</v>
      </c>
      <c r="BA46" s="505">
        <f>IFERROR(INDEX(Sheep!$R$311:$R$318,BA45,1),0)</f>
        <v>0</v>
      </c>
      <c r="BB46" s="505">
        <f>IFERROR(INDEX(Sheep!$R$311:$R$318,BB45,1),0)</f>
        <v>0</v>
      </c>
      <c r="BC46" s="505">
        <f>IFERROR(INDEX(Sheep!$R$311:$R$318,BC45,1),0)</f>
        <v>0</v>
      </c>
      <c r="BD46" s="505">
        <f>IFERROR(INDEX(Sheep!$R$311:$R$318,BD45,1),0)</f>
        <v>0</v>
      </c>
      <c r="BE46" s="505">
        <f>IFERROR(INDEX(Sheep!$R$311:$R$318,BE45,1),0)</f>
        <v>0</v>
      </c>
      <c r="BF46" s="505">
        <f>IFERROR(INDEX(Sheep!$R$311:$R$318,BF45,1),0)</f>
        <v>43802</v>
      </c>
      <c r="BG46" s="505">
        <f>IFERROR(INDEX(Sheep!$R$311:$R$318,BG45,1),0)</f>
        <v>43802</v>
      </c>
      <c r="BH46" s="505">
        <f>IFERROR(INDEX(Sheep!$R$311:$R$318,BH45,1),0)</f>
        <v>43802</v>
      </c>
      <c r="BI46" s="505">
        <f>IFERROR(INDEX(Sheep!$R$311:$R$318,BI45,1),0)</f>
        <v>43802</v>
      </c>
      <c r="BJ46" s="505">
        <f>IFERROR(INDEX(Sheep!$R$311:$R$318,BJ45,1),0)</f>
        <v>43802</v>
      </c>
      <c r="BK46" s="505">
        <f>IFERROR(INDEX(Sheep!$R$311:$R$318,BK45,1),0)</f>
        <v>43802</v>
      </c>
      <c r="BL46" s="505">
        <f>IFERROR(INDEX(Sheep!$R$311:$R$318,BL45,1),0)</f>
        <v>43802</v>
      </c>
      <c r="BM46" s="505">
        <f>IFERROR(INDEX(Sheep!$R$311:$R$318,BM45,1),0)</f>
        <v>43802</v>
      </c>
      <c r="BN46" s="505">
        <f>IFERROR(INDEX(Sheep!$R$311:$R$318,BN45,1),0)</f>
        <v>43802</v>
      </c>
      <c r="BO46" s="505">
        <f>IFERROR(INDEX(Sheep!$R$311:$R$318,BO45,1),0)</f>
        <v>43802</v>
      </c>
      <c r="BP46" s="505">
        <f>IFERROR(INDEX(Sheep!$R$311:$R$318,BP45,1),0)</f>
        <v>43802</v>
      </c>
      <c r="BQ46" s="505">
        <f>IFERROR(INDEX(Sheep!$R$311:$R$318,BQ45,1),0)</f>
        <v>43802</v>
      </c>
      <c r="BR46" s="505">
        <f>IFERROR(INDEX(Sheep!$R$311:$R$318,BR45,1),0)</f>
        <v>43802</v>
      </c>
      <c r="BS46" s="505">
        <f>IFERROR(INDEX(Sheep!$R$311:$R$318,BS45,1),0)</f>
        <v>43802</v>
      </c>
      <c r="BT46" s="505">
        <f>IFERROR(INDEX(Sheep!$R$311:$R$318,BT45,1),0)</f>
        <v>43802</v>
      </c>
      <c r="BU46" s="505">
        <f>IFERROR(INDEX(Sheep!$R$311:$R$318,BU45,1),0)</f>
        <v>43802</v>
      </c>
      <c r="BV46" s="505">
        <f>IFERROR(INDEX(Sheep!$R$311:$R$318,BV45,1),0)</f>
        <v>43802</v>
      </c>
      <c r="BW46" s="505">
        <f>IFERROR(INDEX(Sheep!$R$311:$R$318,BW45,1),0)</f>
        <v>43802</v>
      </c>
      <c r="BX46" s="505">
        <f>IFERROR(INDEX(Sheep!$R$311:$R$318,BX45,1),0)</f>
        <v>43802</v>
      </c>
      <c r="BY46" s="505">
        <f>IFERROR(INDEX(Sheep!$R$311:$R$318,BY45,1),0)</f>
        <v>43802</v>
      </c>
      <c r="BZ46" s="505">
        <f>IFERROR(INDEX(Sheep!$R$311:$R$318,BZ45,1),0)</f>
        <v>43802</v>
      </c>
      <c r="CA46" s="505">
        <f>IFERROR(INDEX(Sheep!$R$311:$R$318,CA45,1),0)</f>
        <v>43802</v>
      </c>
      <c r="CB46" s="505">
        <f>IFERROR(INDEX(Sheep!$R$311:$R$318,CB45,1),0)</f>
        <v>43802</v>
      </c>
      <c r="CC46" s="505">
        <f>IFERROR(INDEX(Sheep!$R$311:$R$318,CC45,1),0)</f>
        <v>43802</v>
      </c>
      <c r="CD46" s="505">
        <f>IFERROR(INDEX(Sheep!$R$311:$R$318,CD45,1),0)</f>
        <v>43802</v>
      </c>
      <c r="CE46" s="505">
        <f>IFERROR(INDEX(Sheep!$R$311:$R$318,CE45,1),0)</f>
        <v>43802</v>
      </c>
      <c r="CF46" s="505">
        <f>IFERROR(INDEX(Sheep!$R$311:$R$318,CF45,1),0)</f>
        <v>43802</v>
      </c>
      <c r="CG46" s="505">
        <f>IFERROR(INDEX(Sheep!$R$311:$R$318,CG45,1),0)</f>
        <v>43802</v>
      </c>
      <c r="CH46" s="505">
        <f>IFERROR(INDEX(Sheep!$R$311:$R$318,CH45,1),0)</f>
        <v>43802</v>
      </c>
      <c r="CI46" s="505">
        <f>IFERROR(INDEX(Sheep!$R$311:$R$318,CI45,1),0)</f>
        <v>43802</v>
      </c>
      <c r="CJ46" s="505">
        <f>IFERROR(INDEX(Sheep!$R$311:$R$318,CJ45,1),0)</f>
        <v>43802</v>
      </c>
      <c r="CK46" s="505">
        <f>IFERROR(INDEX(Sheep!$R$311:$R$318,CK45,1),0)</f>
        <v>43802</v>
      </c>
      <c r="CL46" s="505">
        <f>IFERROR(INDEX(Sheep!$R$311:$R$318,CL45,1),0)</f>
        <v>43802</v>
      </c>
      <c r="CM46" s="505">
        <f>IFERROR(INDEX(Sheep!$R$311:$R$318,CM45,1),0)</f>
        <v>43802</v>
      </c>
      <c r="CN46" s="505">
        <f>IFERROR(INDEX(Sheep!$R$311:$R$318,CN45,1),0)</f>
        <v>43802</v>
      </c>
      <c r="CO46" s="505">
        <f>IFERROR(INDEX(Sheep!$R$311:$R$318,CO45,1),0)</f>
        <v>43802</v>
      </c>
      <c r="CP46" s="505">
        <f>IFERROR(INDEX(Sheep!$R$311:$R$318,CP45,1),0)</f>
        <v>43802</v>
      </c>
      <c r="CQ46" s="505">
        <f>IFERROR(INDEX(Sheep!$R$311:$R$318,CQ45,1),0)</f>
        <v>43802</v>
      </c>
      <c r="CR46" s="505">
        <f>IFERROR(INDEX(Sheep!$R$311:$R$318,CR45,1),0)</f>
        <v>43802</v>
      </c>
      <c r="CS46" s="505">
        <f>IFERROR(INDEX(Sheep!$R$311:$R$318,CS45,1),0)</f>
        <v>43802</v>
      </c>
      <c r="CT46" s="505">
        <f>IFERROR(INDEX(Sheep!$R$311:$R$318,CT45,1),0)</f>
        <v>43802</v>
      </c>
      <c r="CU46" s="505">
        <f>IFERROR(INDEX(Sheep!$R$311:$R$318,CU45,1),0)</f>
        <v>43802</v>
      </c>
      <c r="CV46" s="505">
        <f>IFERROR(INDEX(Sheep!$R$311:$R$318,CV45,1),0)</f>
        <v>43802</v>
      </c>
      <c r="CW46" s="505">
        <f>IFERROR(INDEX(Sheep!$R$311:$R$318,CW45,1),0)</f>
        <v>43802</v>
      </c>
      <c r="CX46" s="505">
        <f>IFERROR(INDEX(Sheep!$R$311:$R$318,CX45,1),0)</f>
        <v>43802</v>
      </c>
      <c r="CY46" s="505">
        <f>IFERROR(INDEX(Sheep!$R$311:$R$318,CY45,1),0)</f>
        <v>43802</v>
      </c>
      <c r="CZ46" s="505">
        <f>IFERROR(INDEX(Sheep!$R$311:$R$318,CZ45,1),0)</f>
        <v>43802</v>
      </c>
      <c r="DA46" s="505">
        <f>IFERROR(INDEX(Sheep!$R$311:$R$318,DA45,1),0)</f>
        <v>43802</v>
      </c>
      <c r="DB46" s="505">
        <f>IFERROR(INDEX(Sheep!$R$311:$R$318,DB45,1),0)</f>
        <v>43802</v>
      </c>
      <c r="DC46" s="505">
        <f>IFERROR(INDEX(Sheep!$R$311:$R$318,DC45,1),0)</f>
        <v>43802</v>
      </c>
      <c r="DD46" s="505">
        <f>IFERROR(INDEX(Sheep!$R$311:$R$318,DD45,1),0)</f>
        <v>43802</v>
      </c>
      <c r="DE46" s="505">
        <f>IFERROR(INDEX(Sheep!$R$311:$R$318,DE45,1),0)</f>
        <v>43802</v>
      </c>
      <c r="DF46" s="505">
        <f>IFERROR(INDEX(Sheep!$R$311:$R$318,DF45,1),0)</f>
        <v>44167</v>
      </c>
      <c r="DG46" s="505">
        <f>IFERROR(INDEX(Sheep!$R$311:$R$318,DG45,1),0)</f>
        <v>44167</v>
      </c>
      <c r="DH46" s="505">
        <f>IFERROR(INDEX(Sheep!$R$311:$R$318,DH45,1),0)</f>
        <v>44167</v>
      </c>
      <c r="DI46" s="505">
        <f>IFERROR(INDEX(Sheep!$R$311:$R$318,DI45,1),0)</f>
        <v>44167</v>
      </c>
      <c r="DJ46" s="505">
        <f>IFERROR(INDEX(Sheep!$R$311:$R$318,DJ45,1),0)</f>
        <v>44167</v>
      </c>
      <c r="DK46" s="505">
        <f>IFERROR(INDEX(Sheep!$R$311:$R$318,DK45,1),0)</f>
        <v>44167</v>
      </c>
      <c r="DL46" s="505">
        <f>IFERROR(INDEX(Sheep!$R$311:$R$318,DL45,1),0)</f>
        <v>44167</v>
      </c>
      <c r="DM46" s="505">
        <f>IFERROR(INDEX(Sheep!$R$311:$R$318,DM45,1),0)</f>
        <v>44167</v>
      </c>
      <c r="DN46" s="505">
        <f>IFERROR(INDEX(Sheep!$R$311:$R$318,DN45,1),0)</f>
        <v>44167</v>
      </c>
      <c r="DO46" s="505">
        <f>IFERROR(INDEX(Sheep!$R$311:$R$318,DO45,1),0)</f>
        <v>44167</v>
      </c>
      <c r="DP46" s="505">
        <f>IFERROR(INDEX(Sheep!$R$311:$R$318,DP45,1),0)</f>
        <v>44167</v>
      </c>
      <c r="DQ46" s="505">
        <f>IFERROR(INDEX(Sheep!$R$311:$R$318,DQ45,1),0)</f>
        <v>44167</v>
      </c>
      <c r="DR46" s="505">
        <f>IFERROR(INDEX(Sheep!$R$311:$R$318,DR45,1),0)</f>
        <v>44167</v>
      </c>
      <c r="DS46" s="505">
        <f>IFERROR(INDEX(Sheep!$R$311:$R$318,DS45,1),0)</f>
        <v>44167</v>
      </c>
      <c r="DT46" s="505">
        <f>IFERROR(INDEX(Sheep!$R$311:$R$318,DT45,1),0)</f>
        <v>44167</v>
      </c>
      <c r="DU46" s="505">
        <f>IFERROR(INDEX(Sheep!$R$311:$R$318,DU45,1),0)</f>
        <v>44167</v>
      </c>
      <c r="DV46" s="505">
        <f>IFERROR(INDEX(Sheep!$R$311:$R$318,DV45,1),0)</f>
        <v>44167</v>
      </c>
      <c r="DW46" s="505">
        <f>IFERROR(INDEX(Sheep!$R$311:$R$318,DW45,1),0)</f>
        <v>44167</v>
      </c>
      <c r="DX46" s="505">
        <f>IFERROR(INDEX(Sheep!$R$311:$R$318,DX45,1),0)</f>
        <v>44167</v>
      </c>
      <c r="DY46" s="505">
        <f>IFERROR(INDEX(Sheep!$R$311:$R$318,DY45,1),0)</f>
        <v>44167</v>
      </c>
      <c r="DZ46" s="505">
        <f>IFERROR(INDEX(Sheep!$R$311:$R$318,DZ45,1),0)</f>
        <v>44167</v>
      </c>
      <c r="EA46" s="505">
        <f>IFERROR(INDEX(Sheep!$R$311:$R$318,EA45,1),0)</f>
        <v>44167</v>
      </c>
      <c r="EB46" s="505">
        <f>IFERROR(INDEX(Sheep!$R$311:$R$318,EB45,1),0)</f>
        <v>44167</v>
      </c>
      <c r="EC46" s="505">
        <f>IFERROR(INDEX(Sheep!$R$311:$R$318,EC45,1),0)</f>
        <v>44167</v>
      </c>
      <c r="ED46" s="505">
        <f>IFERROR(INDEX(Sheep!$R$311:$R$318,ED45,1),0)</f>
        <v>44167</v>
      </c>
      <c r="EE46" s="505">
        <f>IFERROR(INDEX(Sheep!$R$311:$R$318,EE45,1),0)</f>
        <v>44167</v>
      </c>
      <c r="EF46" s="505">
        <f>IFERROR(INDEX(Sheep!$R$311:$R$318,EF45,1),0)</f>
        <v>44167</v>
      </c>
      <c r="EG46" s="505">
        <f>IFERROR(INDEX(Sheep!$R$311:$R$318,EG45,1),0)</f>
        <v>44167</v>
      </c>
      <c r="EH46" s="505">
        <f>IFERROR(INDEX(Sheep!$R$311:$R$318,EH45,1),0)</f>
        <v>44167</v>
      </c>
      <c r="EI46" s="505">
        <f>IFERROR(INDEX(Sheep!$R$311:$R$318,EI45,1),0)</f>
        <v>44167</v>
      </c>
      <c r="EJ46" s="505">
        <f>IFERROR(INDEX(Sheep!$R$311:$R$318,EJ45,1),0)</f>
        <v>44167</v>
      </c>
      <c r="EK46" s="505">
        <f>IFERROR(INDEX(Sheep!$R$311:$R$318,EK45,1),0)</f>
        <v>44167</v>
      </c>
      <c r="EL46" s="505">
        <f>IFERROR(INDEX(Sheep!$R$311:$R$318,EL45,1),0)</f>
        <v>44167</v>
      </c>
      <c r="EM46" s="505">
        <f>IFERROR(INDEX(Sheep!$R$311:$R$318,EM45,1),0)</f>
        <v>44167</v>
      </c>
      <c r="EN46" s="505">
        <f>IFERROR(INDEX(Sheep!$R$311:$R$318,EN45,1),0)</f>
        <v>44167</v>
      </c>
      <c r="EO46" s="505">
        <f>IFERROR(INDEX(Sheep!$R$311:$R$318,EO45,1),0)</f>
        <v>44167</v>
      </c>
      <c r="EP46" s="505">
        <f>IFERROR(INDEX(Sheep!$R$311:$R$318,EP45,1),0)</f>
        <v>44167</v>
      </c>
      <c r="EQ46" s="505">
        <f>IFERROR(INDEX(Sheep!$R$311:$R$318,EQ45,1),0)</f>
        <v>44167</v>
      </c>
      <c r="ER46" s="505">
        <f>IFERROR(INDEX(Sheep!$R$311:$R$318,ER45,1),0)</f>
        <v>44167</v>
      </c>
      <c r="ES46" s="505">
        <f>IFERROR(INDEX(Sheep!$R$311:$R$318,ES45,1),0)</f>
        <v>44167</v>
      </c>
      <c r="ET46" s="505">
        <f>IFERROR(INDEX(Sheep!$R$311:$R$318,ET45,1),0)</f>
        <v>44167</v>
      </c>
      <c r="EU46" s="505">
        <f>IFERROR(INDEX(Sheep!$R$311:$R$318,EU45,1),0)</f>
        <v>44167</v>
      </c>
      <c r="EV46" s="505">
        <f>IFERROR(INDEX(Sheep!$R$311:$R$318,EV45,1),0)</f>
        <v>44167</v>
      </c>
      <c r="EW46" s="505">
        <f>IFERROR(INDEX(Sheep!$R$311:$R$318,EW45,1),0)</f>
        <v>44167</v>
      </c>
      <c r="EX46" s="505">
        <f>IFERROR(INDEX(Sheep!$R$311:$R$318,EX45,1),0)</f>
        <v>44167</v>
      </c>
      <c r="EY46" s="505">
        <f>IFERROR(INDEX(Sheep!$R$311:$R$318,EY45,1),0)</f>
        <v>44167</v>
      </c>
      <c r="EZ46" s="505">
        <f>IFERROR(INDEX(Sheep!$R$311:$R$318,EZ45,1),0)</f>
        <v>44167</v>
      </c>
      <c r="FA46" s="505">
        <f>IFERROR(INDEX(Sheep!$R$311:$R$318,FA45,1),0)</f>
        <v>44167</v>
      </c>
      <c r="FB46" s="505">
        <f>IFERROR(INDEX(Sheep!$R$311:$R$318,FB45,1),0)</f>
        <v>44167</v>
      </c>
      <c r="FC46" s="505">
        <f>IFERROR(INDEX(Sheep!$R$311:$R$318,FC45,1),0)</f>
        <v>44167</v>
      </c>
      <c r="FD46" s="505">
        <f>IFERROR(INDEX(Sheep!$R$311:$R$318,FD45,1),0)</f>
        <v>44167</v>
      </c>
      <c r="FE46" s="505">
        <f>IFERROR(INDEX(Sheep!$R$311:$R$318,FE45,1),0)</f>
        <v>44167</v>
      </c>
      <c r="FF46" s="505">
        <f>IFERROR(INDEX(Sheep!$R$311:$R$318,FF45,1),0)</f>
        <v>44532</v>
      </c>
      <c r="FG46" s="505">
        <f>IFERROR(INDEX(Sheep!$R$311:$R$318,FG45,1),0)</f>
        <v>44532</v>
      </c>
      <c r="FH46" s="505">
        <f>IFERROR(INDEX(Sheep!$R$311:$R$318,FH45,1),0)</f>
        <v>44532</v>
      </c>
      <c r="FI46" s="505">
        <f>IFERROR(INDEX(Sheep!$R$311:$R$318,FI45,1),0)</f>
        <v>44532</v>
      </c>
      <c r="FJ46" s="505">
        <f>IFERROR(INDEX(Sheep!$R$311:$R$318,FJ45,1),0)</f>
        <v>44532</v>
      </c>
      <c r="FK46" s="505">
        <f>IFERROR(INDEX(Sheep!$R$311:$R$318,FK45,1),0)</f>
        <v>44532</v>
      </c>
      <c r="FL46" s="505">
        <f>IFERROR(INDEX(Sheep!$R$311:$R$318,FL45,1),0)</f>
        <v>44532</v>
      </c>
      <c r="FM46" s="505">
        <f>IFERROR(INDEX(Sheep!$R$311:$R$318,FM45,1),0)</f>
        <v>44532</v>
      </c>
      <c r="FN46" s="505">
        <f>IFERROR(INDEX(Sheep!$R$311:$R$318,FN45,1),0)</f>
        <v>44532</v>
      </c>
      <c r="FO46" s="505">
        <f>IFERROR(INDEX(Sheep!$R$311:$R$318,FO45,1),0)</f>
        <v>44532</v>
      </c>
      <c r="FP46" s="505">
        <f>IFERROR(INDEX(Sheep!$R$311:$R$318,FP45,1),0)</f>
        <v>44532</v>
      </c>
      <c r="FQ46" s="505">
        <f>IFERROR(INDEX(Sheep!$R$311:$R$318,FQ45,1),0)</f>
        <v>44532</v>
      </c>
      <c r="FR46" s="505">
        <f>IFERROR(INDEX(Sheep!$R$311:$R$318,FR45,1),0)</f>
        <v>44532</v>
      </c>
      <c r="FS46" s="505">
        <f>IFERROR(INDEX(Sheep!$R$311:$R$318,FS45,1),0)</f>
        <v>44532</v>
      </c>
      <c r="FT46" s="505">
        <f>IFERROR(INDEX(Sheep!$R$311:$R$318,FT45,1),0)</f>
        <v>44532</v>
      </c>
      <c r="FU46" s="505">
        <f>IFERROR(INDEX(Sheep!$R$311:$R$318,FU45,1),0)</f>
        <v>44532</v>
      </c>
      <c r="FV46" s="505">
        <f>IFERROR(INDEX(Sheep!$R$311:$R$318,FV45,1),0)</f>
        <v>44532</v>
      </c>
      <c r="FW46" s="505">
        <f>IFERROR(INDEX(Sheep!$R$311:$R$318,FW45,1),0)</f>
        <v>44532</v>
      </c>
      <c r="FX46" s="505">
        <f>IFERROR(INDEX(Sheep!$R$311:$R$318,FX45,1),0)</f>
        <v>44532</v>
      </c>
      <c r="FY46" s="505">
        <f>IFERROR(INDEX(Sheep!$R$311:$R$318,FY45,1),0)</f>
        <v>44532</v>
      </c>
      <c r="FZ46" s="505">
        <f>IFERROR(INDEX(Sheep!$R$311:$R$318,FZ45,1),0)</f>
        <v>44532</v>
      </c>
      <c r="GA46" s="505">
        <f>IFERROR(INDEX(Sheep!$R$311:$R$318,GA45,1),0)</f>
        <v>44532</v>
      </c>
      <c r="GB46" s="505">
        <f>IFERROR(INDEX(Sheep!$R$311:$R$318,GB45,1),0)</f>
        <v>44532</v>
      </c>
      <c r="GC46" s="505">
        <f>IFERROR(INDEX(Sheep!$R$311:$R$318,GC45,1),0)</f>
        <v>44532</v>
      </c>
      <c r="GD46" s="505">
        <f>IFERROR(INDEX(Sheep!$R$311:$R$318,GD45,1),0)</f>
        <v>44532</v>
      </c>
      <c r="GE46" s="505">
        <f>IFERROR(INDEX(Sheep!$R$311:$R$318,GE45,1),0)</f>
        <v>44532</v>
      </c>
      <c r="GF46" s="505">
        <f>IFERROR(INDEX(Sheep!$R$311:$R$318,GF45,1),0)</f>
        <v>44532</v>
      </c>
      <c r="GG46" s="505">
        <f>IFERROR(INDEX(Sheep!$R$311:$R$318,GG45,1),0)</f>
        <v>44532</v>
      </c>
      <c r="GH46" s="505">
        <f>IFERROR(INDEX(Sheep!$R$311:$R$318,GH45,1),0)</f>
        <v>44532</v>
      </c>
      <c r="GI46" s="505">
        <f>IFERROR(INDEX(Sheep!$R$311:$R$318,GI45,1),0)</f>
        <v>44532</v>
      </c>
      <c r="GJ46" s="505">
        <f>IFERROR(INDEX(Sheep!$R$311:$R$318,GJ45,1),0)</f>
        <v>44532</v>
      </c>
      <c r="GK46" s="505">
        <f>IFERROR(INDEX(Sheep!$R$311:$R$318,GK45,1),0)</f>
        <v>44532</v>
      </c>
      <c r="GL46" s="505">
        <f>IFERROR(INDEX(Sheep!$R$311:$R$318,GL45,1),0)</f>
        <v>44532</v>
      </c>
      <c r="GM46" s="505">
        <f>IFERROR(INDEX(Sheep!$R$311:$R$318,GM45,1),0)</f>
        <v>44532</v>
      </c>
      <c r="GN46" s="505">
        <f>IFERROR(INDEX(Sheep!$R$311:$R$318,GN45,1),0)</f>
        <v>44532</v>
      </c>
      <c r="GO46" s="505">
        <f>IFERROR(INDEX(Sheep!$R$311:$R$318,GO45,1),0)</f>
        <v>44532</v>
      </c>
      <c r="GP46" s="505">
        <f>IFERROR(INDEX(Sheep!$R$311:$R$318,GP45,1),0)</f>
        <v>44532</v>
      </c>
      <c r="GQ46" s="505">
        <f>IFERROR(INDEX(Sheep!$R$311:$R$318,GQ45,1),0)</f>
        <v>44532</v>
      </c>
      <c r="GR46" s="505">
        <f>IFERROR(INDEX(Sheep!$R$311:$R$318,GR45,1),0)</f>
        <v>44532</v>
      </c>
      <c r="GS46" s="505">
        <f>IFERROR(INDEX(Sheep!$R$311:$R$318,GS45,1),0)</f>
        <v>44532</v>
      </c>
      <c r="GT46" s="505">
        <f>IFERROR(INDEX(Sheep!$R$311:$R$318,GT45,1),0)</f>
        <v>44532</v>
      </c>
      <c r="GU46" s="505">
        <f>IFERROR(INDEX(Sheep!$R$311:$R$318,GU45,1),0)</f>
        <v>44532</v>
      </c>
      <c r="GV46" s="505">
        <f>IFERROR(INDEX(Sheep!$R$311:$R$318,GV45,1),0)</f>
        <v>44532</v>
      </c>
      <c r="GW46" s="505">
        <f>IFERROR(INDEX(Sheep!$R$311:$R$318,GW45,1),0)</f>
        <v>44532</v>
      </c>
      <c r="GX46" s="505">
        <f>IFERROR(INDEX(Sheep!$R$311:$R$318,GX45,1),0)</f>
        <v>44532</v>
      </c>
      <c r="GY46" s="505">
        <f>IFERROR(INDEX(Sheep!$R$311:$R$318,GY45,1),0)</f>
        <v>44532</v>
      </c>
      <c r="GZ46" s="505">
        <f>IFERROR(INDEX(Sheep!$R$311:$R$318,GZ45,1),0)</f>
        <v>44532</v>
      </c>
      <c r="HA46" s="505">
        <f>IFERROR(INDEX(Sheep!$R$311:$R$318,HA45,1),0)</f>
        <v>44532</v>
      </c>
      <c r="HB46" s="505">
        <f>IFERROR(INDEX(Sheep!$R$311:$R$318,HB45,1),0)</f>
        <v>44532</v>
      </c>
      <c r="HC46" s="505">
        <f>IFERROR(INDEX(Sheep!$R$311:$R$318,HC45,1),0)</f>
        <v>44532</v>
      </c>
      <c r="HD46" s="505">
        <f>IFERROR(INDEX(Sheep!$R$311:$R$318,HD45,1),0)</f>
        <v>44532</v>
      </c>
      <c r="HE46" s="505">
        <f>IFERROR(INDEX(Sheep!$R$311:$R$318,HE45,1),0)</f>
        <v>44532</v>
      </c>
      <c r="HF46" s="505">
        <f>IFERROR(INDEX(Sheep!$R$311:$R$318,HF45,1),0)</f>
        <v>44897</v>
      </c>
      <c r="HG46" s="505">
        <f>IFERROR(INDEX(Sheep!$R$311:$R$318,HG45,1),0)</f>
        <v>44897</v>
      </c>
      <c r="HH46" s="505">
        <f>IFERROR(INDEX(Sheep!$R$311:$R$318,HH45,1),0)</f>
        <v>44897</v>
      </c>
      <c r="HI46" s="505">
        <f>IFERROR(INDEX(Sheep!$R$311:$R$318,HI45,1),0)</f>
        <v>44897</v>
      </c>
      <c r="HJ46" s="505">
        <f>IFERROR(INDEX(Sheep!$R$311:$R$318,HJ45,1),0)</f>
        <v>44897</v>
      </c>
      <c r="HK46" s="505">
        <f>IFERROR(INDEX(Sheep!$R$311:$R$318,HK45,1),0)</f>
        <v>44897</v>
      </c>
      <c r="HL46" s="505">
        <f>IFERROR(INDEX(Sheep!$R$311:$R$318,HL45,1),0)</f>
        <v>44897</v>
      </c>
      <c r="HM46" s="505">
        <f>IFERROR(INDEX(Sheep!$R$311:$R$318,HM45,1),0)</f>
        <v>44897</v>
      </c>
      <c r="HN46" s="505">
        <f>IFERROR(INDEX(Sheep!$R$311:$R$318,HN45,1),0)</f>
        <v>44897</v>
      </c>
      <c r="HO46" s="505">
        <f>IFERROR(INDEX(Sheep!$R$311:$R$318,HO45,1),0)</f>
        <v>44897</v>
      </c>
      <c r="HP46" s="505">
        <f>IFERROR(INDEX(Sheep!$R$311:$R$318,HP45,1),0)</f>
        <v>44897</v>
      </c>
      <c r="HQ46" s="505">
        <f>IFERROR(INDEX(Sheep!$R$311:$R$318,HQ45,1),0)</f>
        <v>44897</v>
      </c>
      <c r="HR46" s="505">
        <f>IFERROR(INDEX(Sheep!$R$311:$R$318,HR45,1),0)</f>
        <v>44897</v>
      </c>
      <c r="HS46" s="505">
        <f>IFERROR(INDEX(Sheep!$R$311:$R$318,HS45,1),0)</f>
        <v>44897</v>
      </c>
      <c r="HT46" s="505">
        <f>IFERROR(INDEX(Sheep!$R$311:$R$318,HT45,1),0)</f>
        <v>44897</v>
      </c>
      <c r="HU46" s="505">
        <f>IFERROR(INDEX(Sheep!$R$311:$R$318,HU45,1),0)</f>
        <v>44897</v>
      </c>
      <c r="HV46" s="505">
        <f>IFERROR(INDEX(Sheep!$R$311:$R$318,HV45,1),0)</f>
        <v>44897</v>
      </c>
      <c r="HW46" s="505">
        <f>IFERROR(INDEX(Sheep!$R$311:$R$318,HW45,1),0)</f>
        <v>44897</v>
      </c>
      <c r="HX46" s="505">
        <f>IFERROR(INDEX(Sheep!$R$311:$R$318,HX45,1),0)</f>
        <v>44897</v>
      </c>
      <c r="HY46" s="505">
        <f>IFERROR(INDEX(Sheep!$R$311:$R$318,HY45,1),0)</f>
        <v>44897</v>
      </c>
      <c r="HZ46" s="505">
        <f>IFERROR(INDEX(Sheep!$R$311:$R$318,HZ45,1),0)</f>
        <v>44897</v>
      </c>
      <c r="IA46" s="505">
        <f>IFERROR(INDEX(Sheep!$R$311:$R$318,IA45,1),0)</f>
        <v>44897</v>
      </c>
      <c r="IB46" s="505">
        <f>IFERROR(INDEX(Sheep!$R$311:$R$318,IB45,1),0)</f>
        <v>44897</v>
      </c>
      <c r="IC46" s="505">
        <f>IFERROR(INDEX(Sheep!$R$311:$R$318,IC45,1),0)</f>
        <v>44897</v>
      </c>
      <c r="ID46" s="505">
        <f>IFERROR(INDEX(Sheep!$R$311:$R$318,ID45,1),0)</f>
        <v>44897</v>
      </c>
      <c r="IE46" s="505">
        <f>IFERROR(INDEX(Sheep!$R$311:$R$318,IE45,1),0)</f>
        <v>44897</v>
      </c>
      <c r="IF46" s="505">
        <f>IFERROR(INDEX(Sheep!$R$311:$R$318,IF45,1),0)</f>
        <v>44897</v>
      </c>
      <c r="IG46" s="505">
        <f>IFERROR(INDEX(Sheep!$R$311:$R$318,IG45,1),0)</f>
        <v>44897</v>
      </c>
      <c r="IH46" s="505">
        <f>IFERROR(INDEX(Sheep!$R$311:$R$318,IH45,1),0)</f>
        <v>44897</v>
      </c>
      <c r="II46" s="505">
        <f>IFERROR(INDEX(Sheep!$R$311:$R$318,II45,1),0)</f>
        <v>44897</v>
      </c>
      <c r="IJ46" s="505">
        <f>IFERROR(INDEX(Sheep!$R$311:$R$318,IJ45,1),0)</f>
        <v>44897</v>
      </c>
      <c r="IK46" s="505">
        <f>IFERROR(INDEX(Sheep!$R$311:$R$318,IK45,1),0)</f>
        <v>44897</v>
      </c>
      <c r="IL46" s="505">
        <f>IFERROR(INDEX(Sheep!$R$311:$R$318,IL45,1),0)</f>
        <v>44897</v>
      </c>
      <c r="IM46" s="505">
        <f>IFERROR(INDEX(Sheep!$R$311:$R$318,IM45,1),0)</f>
        <v>44897</v>
      </c>
      <c r="IN46" s="505">
        <f>IFERROR(INDEX(Sheep!$R$311:$R$318,IN45,1),0)</f>
        <v>44897</v>
      </c>
      <c r="IO46" s="505">
        <f>IFERROR(INDEX(Sheep!$R$311:$R$318,IO45,1),0)</f>
        <v>44897</v>
      </c>
      <c r="IP46" s="505">
        <f>IFERROR(INDEX(Sheep!$R$311:$R$318,IP45,1),0)</f>
        <v>44897</v>
      </c>
      <c r="IQ46" s="505">
        <f>IFERROR(INDEX(Sheep!$R$311:$R$318,IQ45,1),0)</f>
        <v>44897</v>
      </c>
      <c r="IR46" s="505">
        <f>IFERROR(INDEX(Sheep!$R$311:$R$318,IR45,1),0)</f>
        <v>44897</v>
      </c>
      <c r="IS46" s="505">
        <f>IFERROR(INDEX(Sheep!$R$311:$R$318,IS45,1),0)</f>
        <v>44897</v>
      </c>
      <c r="IT46" s="505">
        <f>IFERROR(INDEX(Sheep!$R$311:$R$318,IT45,1),0)</f>
        <v>44897</v>
      </c>
      <c r="IU46" s="505">
        <f>IFERROR(INDEX(Sheep!$R$311:$R$318,IU45,1),0)</f>
        <v>44897</v>
      </c>
      <c r="IV46" s="505">
        <f>IFERROR(INDEX(Sheep!$R$311:$R$318,IV45,1),0)</f>
        <v>44897</v>
      </c>
      <c r="IW46" s="505">
        <f>IFERROR(INDEX(Sheep!$R$311:$R$318,IW45,1),0)</f>
        <v>44897</v>
      </c>
      <c r="IX46" s="505">
        <f>IFERROR(INDEX(Sheep!$R$311:$R$318,IX45,1),0)</f>
        <v>44897</v>
      </c>
      <c r="IY46" s="505">
        <f>IFERROR(INDEX(Sheep!$R$311:$R$318,IY45,1),0)</f>
        <v>44897</v>
      </c>
      <c r="IZ46" s="505">
        <f>IFERROR(INDEX(Sheep!$R$311:$R$318,IZ45,1),0)</f>
        <v>44897</v>
      </c>
      <c r="JA46" s="505">
        <f>IFERROR(INDEX(Sheep!$R$311:$R$318,JA45,1),0)</f>
        <v>44897</v>
      </c>
      <c r="JB46" s="505">
        <f>IFERROR(INDEX(Sheep!$R$311:$R$318,JB45,1),0)</f>
        <v>44897</v>
      </c>
      <c r="JC46" s="505">
        <f>IFERROR(INDEX(Sheep!$R$311:$R$318,JC45,1),0)</f>
        <v>44897</v>
      </c>
      <c r="JD46" s="505">
        <f>IFERROR(INDEX(Sheep!$R$311:$R$318,JD45,1),0)</f>
        <v>44897</v>
      </c>
      <c r="JE46" s="505">
        <f>IFERROR(INDEX(Sheep!$R$311:$R$318,JE45,1),0)</f>
        <v>44897</v>
      </c>
      <c r="JF46" s="505">
        <f>IFERROR(INDEX(Sheep!$R$311:$R$318,JF45,1),0)</f>
        <v>45263</v>
      </c>
      <c r="JG46" s="505">
        <f>IFERROR(INDEX(Sheep!$R$311:$R$318,JG45,1),0)</f>
        <v>45263</v>
      </c>
      <c r="JH46" s="505">
        <f>IFERROR(INDEX(Sheep!$R$311:$R$318,JH45,1),0)</f>
        <v>45263</v>
      </c>
      <c r="JI46" s="505">
        <f>IFERROR(INDEX(Sheep!$R$311:$R$318,JI45,1),0)</f>
        <v>45263</v>
      </c>
      <c r="JJ46" s="505">
        <f>IFERROR(INDEX(Sheep!$R$311:$R$318,JJ45,1),0)</f>
        <v>45263</v>
      </c>
      <c r="JK46" s="505">
        <f>IFERROR(INDEX(Sheep!$R$311:$R$318,JK45,1),0)</f>
        <v>45263</v>
      </c>
      <c r="JL46" s="505">
        <f>IFERROR(INDEX(Sheep!$R$311:$R$318,JL45,1),0)</f>
        <v>45263</v>
      </c>
      <c r="JM46" s="505">
        <f>IFERROR(INDEX(Sheep!$R$311:$R$318,JM45,1),0)</f>
        <v>45263</v>
      </c>
      <c r="JN46" s="505">
        <f>IFERROR(INDEX(Sheep!$R$311:$R$318,JN45,1),0)</f>
        <v>45263</v>
      </c>
      <c r="JO46" s="505">
        <f>IFERROR(INDEX(Sheep!$R$311:$R$318,JO45,1),0)</f>
        <v>45263</v>
      </c>
      <c r="JP46" s="505">
        <f>IFERROR(INDEX(Sheep!$R$311:$R$318,JP45,1),0)</f>
        <v>45263</v>
      </c>
      <c r="JQ46" s="505">
        <f>IFERROR(INDEX(Sheep!$R$311:$R$318,JQ45,1),0)</f>
        <v>45263</v>
      </c>
      <c r="JR46" s="505">
        <f>IFERROR(INDEX(Sheep!$R$311:$R$318,JR45,1),0)</f>
        <v>45263</v>
      </c>
      <c r="JS46" s="505">
        <f>IFERROR(INDEX(Sheep!$R$311:$R$318,JS45,1),0)</f>
        <v>45263</v>
      </c>
      <c r="JT46" s="505">
        <f>IFERROR(INDEX(Sheep!$R$311:$R$318,JT45,1),0)</f>
        <v>45263</v>
      </c>
      <c r="JU46" s="505">
        <f>IFERROR(INDEX(Sheep!$R$311:$R$318,JU45,1),0)</f>
        <v>45263</v>
      </c>
      <c r="JV46" s="505">
        <f>IFERROR(INDEX(Sheep!$R$311:$R$318,JV45,1),0)</f>
        <v>45263</v>
      </c>
      <c r="JW46" s="505">
        <f>IFERROR(INDEX(Sheep!$R$311:$R$318,JW45,1),0)</f>
        <v>45263</v>
      </c>
      <c r="JX46" s="505">
        <f>IFERROR(INDEX(Sheep!$R$311:$R$318,JX45,1),0)</f>
        <v>45263</v>
      </c>
      <c r="JY46" s="505">
        <f>IFERROR(INDEX(Sheep!$R$311:$R$318,JY45,1),0)</f>
        <v>45263</v>
      </c>
      <c r="JZ46" s="505">
        <f>IFERROR(INDEX(Sheep!$R$311:$R$318,JZ45,1),0)</f>
        <v>45263</v>
      </c>
      <c r="KA46" s="505">
        <f>IFERROR(INDEX(Sheep!$R$311:$R$318,KA45,1),0)</f>
        <v>45263</v>
      </c>
      <c r="KB46" s="505">
        <f>IFERROR(INDEX(Sheep!$R$311:$R$318,KB45,1),0)</f>
        <v>45263</v>
      </c>
      <c r="KC46" s="505">
        <f>IFERROR(INDEX(Sheep!$R$311:$R$318,KC45,1),0)</f>
        <v>45263</v>
      </c>
      <c r="KD46" s="505">
        <f>IFERROR(INDEX(Sheep!$R$311:$R$318,KD45,1),0)</f>
        <v>45263</v>
      </c>
      <c r="KE46" s="505">
        <f>IFERROR(INDEX(Sheep!$R$311:$R$318,KE45,1),0)</f>
        <v>45263</v>
      </c>
      <c r="KF46" s="505">
        <f>IFERROR(INDEX(Sheep!$R$311:$R$318,KF45,1),0)</f>
        <v>45263</v>
      </c>
      <c r="KG46" s="505">
        <f>IFERROR(INDEX(Sheep!$R$311:$R$318,KG45,1),0)</f>
        <v>45263</v>
      </c>
      <c r="KH46" s="505">
        <f>IFERROR(INDEX(Sheep!$R$311:$R$318,KH45,1),0)</f>
        <v>45263</v>
      </c>
      <c r="KI46" s="505">
        <f>IFERROR(INDEX(Sheep!$R$311:$R$318,KI45,1),0)</f>
        <v>45263</v>
      </c>
      <c r="KJ46" s="505">
        <f>IFERROR(INDEX(Sheep!$R$311:$R$318,KJ45,1),0)</f>
        <v>45263</v>
      </c>
      <c r="KK46" s="505">
        <f>IFERROR(INDEX(Sheep!$R$311:$R$318,KK45,1),0)</f>
        <v>45263</v>
      </c>
      <c r="KL46" s="505">
        <f>IFERROR(INDEX(Sheep!$R$311:$R$318,KL45,1),0)</f>
        <v>45263</v>
      </c>
      <c r="KM46" s="505">
        <f>IFERROR(INDEX(Sheep!$R$311:$R$318,KM45,1),0)</f>
        <v>45263</v>
      </c>
      <c r="KN46" s="505">
        <f>IFERROR(INDEX(Sheep!$R$311:$R$318,KN45,1),0)</f>
        <v>45263</v>
      </c>
      <c r="KO46" s="505">
        <f>IFERROR(INDEX(Sheep!$R$311:$R$318,KO45,1),0)</f>
        <v>45263</v>
      </c>
      <c r="KP46" s="505">
        <f>IFERROR(INDEX(Sheep!$R$311:$R$318,KP45,1),0)</f>
        <v>45263</v>
      </c>
      <c r="KQ46" s="505">
        <f>IFERROR(INDEX(Sheep!$R$311:$R$318,KQ45,1),0)</f>
        <v>45263</v>
      </c>
      <c r="KR46" s="505">
        <f>IFERROR(INDEX(Sheep!$R$311:$R$318,KR45,1),0)</f>
        <v>45263</v>
      </c>
      <c r="KS46" s="505">
        <f>IFERROR(INDEX(Sheep!$R$311:$R$318,KS45,1),0)</f>
        <v>45263</v>
      </c>
      <c r="KT46" s="505">
        <f>IFERROR(INDEX(Sheep!$R$311:$R$318,KT45,1),0)</f>
        <v>45263</v>
      </c>
      <c r="KU46" s="505">
        <f>IFERROR(INDEX(Sheep!$R$311:$R$318,KU45,1),0)</f>
        <v>45263</v>
      </c>
      <c r="KV46" s="505">
        <f>IFERROR(INDEX(Sheep!$R$311:$R$318,KV45,1),0)</f>
        <v>45263</v>
      </c>
      <c r="KW46" s="505">
        <f>IFERROR(INDEX(Sheep!$R$311:$R$318,KW45,1),0)</f>
        <v>45263</v>
      </c>
      <c r="KX46" s="505">
        <f>IFERROR(INDEX(Sheep!$R$311:$R$318,KX45,1),0)</f>
        <v>45263</v>
      </c>
      <c r="KY46" s="505">
        <f>IFERROR(INDEX(Sheep!$R$311:$R$318,KY45,1),0)</f>
        <v>45263</v>
      </c>
      <c r="KZ46" s="505">
        <f>IFERROR(INDEX(Sheep!$R$311:$R$318,KZ45,1),0)</f>
        <v>45263</v>
      </c>
      <c r="LA46" s="505">
        <f>IFERROR(INDEX(Sheep!$R$311:$R$318,LA45,1),0)</f>
        <v>45263</v>
      </c>
      <c r="LB46" s="505">
        <f>IFERROR(INDEX(Sheep!$R$311:$R$318,LB45,1),0)</f>
        <v>45263</v>
      </c>
      <c r="LC46" s="505">
        <f>IFERROR(INDEX(Sheep!$R$311:$R$318,LC45,1),0)</f>
        <v>45263</v>
      </c>
      <c r="LD46" s="505">
        <f>IFERROR(INDEX(Sheep!$R$311:$R$318,LD45,1),0)</f>
        <v>45263</v>
      </c>
      <c r="LE46" s="505">
        <f>IFERROR(INDEX(Sheep!$R$311:$R$318,LE45,1),0)</f>
        <v>45263</v>
      </c>
      <c r="LF46" s="505">
        <f>IFERROR(INDEX(Sheep!$R$311:$R$318,LF45,1),0)</f>
        <v>45628</v>
      </c>
      <c r="LG46" s="505">
        <f>IFERROR(INDEX(Sheep!$R$311:$R$318,LG45,1),0)</f>
        <v>45628</v>
      </c>
      <c r="LH46" s="505">
        <f>IFERROR(INDEX(Sheep!$R$311:$R$318,LH45,1),0)</f>
        <v>45628</v>
      </c>
      <c r="LI46" s="505">
        <f>IFERROR(INDEX(Sheep!$R$311:$R$318,LI45,1),0)</f>
        <v>45628</v>
      </c>
      <c r="LJ46" s="505">
        <f>IFERROR(INDEX(Sheep!$R$311:$R$318,LJ45,1),0)</f>
        <v>45628</v>
      </c>
      <c r="LK46" s="505">
        <f>IFERROR(INDEX(Sheep!$R$311:$R$318,LK45,1),0)</f>
        <v>45628</v>
      </c>
      <c r="LL46" s="505">
        <f>IFERROR(INDEX(Sheep!$R$311:$R$318,LL45,1),0)</f>
        <v>45628</v>
      </c>
      <c r="LM46" s="505">
        <f>IFERROR(INDEX(Sheep!$R$311:$R$318,LM45,1),0)</f>
        <v>45628</v>
      </c>
      <c r="LN46" s="505">
        <f>IFERROR(INDEX(Sheep!$R$311:$R$318,LN45,1),0)</f>
        <v>45628</v>
      </c>
      <c r="LO46" s="505">
        <f>IFERROR(INDEX(Sheep!$R$311:$R$318,LO45,1),0)</f>
        <v>45628</v>
      </c>
      <c r="LP46" s="505">
        <f>IFERROR(INDEX(Sheep!$R$311:$R$318,LP45,1),0)</f>
        <v>45628</v>
      </c>
      <c r="LQ46" s="505">
        <f>IFERROR(INDEX(Sheep!$R$311:$R$318,LQ45,1),0)</f>
        <v>45628</v>
      </c>
      <c r="LR46" s="505">
        <f>IFERROR(INDEX(Sheep!$R$311:$R$318,LR45,1),0)</f>
        <v>45628</v>
      </c>
      <c r="LS46" s="505">
        <f>IFERROR(INDEX(Sheep!$R$311:$R$318,LS45,1),0)</f>
        <v>45628</v>
      </c>
      <c r="LT46" s="505">
        <f>IFERROR(INDEX(Sheep!$R$311:$R$318,LT45,1),0)</f>
        <v>45628</v>
      </c>
      <c r="LU46" s="505">
        <f>IFERROR(INDEX(Sheep!$R$311:$R$318,LU45,1),0)</f>
        <v>45628</v>
      </c>
      <c r="LV46" s="505">
        <f>IFERROR(INDEX(Sheep!$R$311:$R$318,LV45,1),0)</f>
        <v>45628</v>
      </c>
      <c r="LW46" s="505">
        <f>IFERROR(INDEX(Sheep!$R$311:$R$318,LW45,1),0)</f>
        <v>45628</v>
      </c>
      <c r="LX46" s="505">
        <f>IFERROR(INDEX(Sheep!$R$311:$R$318,LX45,1),0)</f>
        <v>45628</v>
      </c>
      <c r="LY46" s="505">
        <f>IFERROR(INDEX(Sheep!$R$311:$R$318,LY45,1),0)</f>
        <v>45628</v>
      </c>
      <c r="LZ46" s="505">
        <f>IFERROR(INDEX(Sheep!$R$311:$R$318,LZ45,1),0)</f>
        <v>45628</v>
      </c>
      <c r="MA46" s="505">
        <f>IFERROR(INDEX(Sheep!$R$311:$R$318,MA45,1),0)</f>
        <v>45628</v>
      </c>
      <c r="MB46" s="505">
        <f>IFERROR(INDEX(Sheep!$R$311:$R$318,MB45,1),0)</f>
        <v>45628</v>
      </c>
      <c r="MC46" s="505">
        <f>IFERROR(INDEX(Sheep!$R$311:$R$318,MC45,1),0)</f>
        <v>45628</v>
      </c>
      <c r="MD46" s="505">
        <f>IFERROR(INDEX(Sheep!$R$311:$R$318,MD45,1),0)</f>
        <v>45628</v>
      </c>
      <c r="ME46" s="505">
        <f>IFERROR(INDEX(Sheep!$R$311:$R$318,ME45,1),0)</f>
        <v>45628</v>
      </c>
      <c r="MF46" s="505">
        <f>IFERROR(INDEX(Sheep!$R$311:$R$318,MF45,1),0)</f>
        <v>45628</v>
      </c>
      <c r="MG46" s="505">
        <f>IFERROR(INDEX(Sheep!$R$311:$R$318,MG45,1),0)</f>
        <v>45628</v>
      </c>
      <c r="MH46" s="505">
        <f>IFERROR(INDEX(Sheep!$R$311:$R$318,MH45,1),0)</f>
        <v>45628</v>
      </c>
      <c r="MI46" s="505">
        <f>IFERROR(INDEX(Sheep!$R$311:$R$318,MI45,1),0)</f>
        <v>45628</v>
      </c>
      <c r="MJ46" s="505">
        <f>IFERROR(INDEX(Sheep!$R$311:$R$318,MJ45,1),0)</f>
        <v>45628</v>
      </c>
      <c r="MK46" s="505">
        <f>IFERROR(INDEX(Sheep!$R$311:$R$318,MK45,1),0)</f>
        <v>45628</v>
      </c>
      <c r="ML46" s="505">
        <f>IFERROR(INDEX(Sheep!$R$311:$R$318,ML45,1),0)</f>
        <v>45628</v>
      </c>
      <c r="MM46" s="505">
        <f>IFERROR(INDEX(Sheep!$R$311:$R$318,MM45,1),0)</f>
        <v>45628</v>
      </c>
      <c r="MN46" s="505">
        <f>IFERROR(INDEX(Sheep!$R$311:$R$318,MN45,1),0)</f>
        <v>45628</v>
      </c>
      <c r="MO46" s="505">
        <f>IFERROR(INDEX(Sheep!$R$311:$R$318,MO45,1),0)</f>
        <v>45628</v>
      </c>
      <c r="MP46" s="505">
        <f>IFERROR(INDEX(Sheep!$R$311:$R$318,MP45,1),0)</f>
        <v>45628</v>
      </c>
      <c r="MQ46" s="505">
        <f>IFERROR(INDEX(Sheep!$R$311:$R$318,MQ45,1),0)</f>
        <v>45628</v>
      </c>
      <c r="MR46" s="505">
        <f>IFERROR(INDEX(Sheep!$R$311:$R$318,MR45,1),0)</f>
        <v>45628</v>
      </c>
      <c r="MS46" s="505">
        <f>IFERROR(INDEX(Sheep!$R$311:$R$318,MS45,1),0)</f>
        <v>45628</v>
      </c>
      <c r="MT46" s="505">
        <f>IFERROR(INDEX(Sheep!$R$311:$R$318,MT45,1),0)</f>
        <v>45628</v>
      </c>
      <c r="MU46" s="505">
        <f>IFERROR(INDEX(Sheep!$R$311:$R$318,MU45,1),0)</f>
        <v>45628</v>
      </c>
      <c r="MV46" s="505">
        <f>IFERROR(INDEX(Sheep!$R$311:$R$318,MV45,1),0)</f>
        <v>45628</v>
      </c>
      <c r="MW46" s="505">
        <f>IFERROR(INDEX(Sheep!$R$311:$R$318,MW45,1),0)</f>
        <v>45628</v>
      </c>
      <c r="MX46" s="505">
        <f>IFERROR(INDEX(Sheep!$R$311:$R$318,MX45,1),0)</f>
        <v>45628</v>
      </c>
      <c r="MY46" s="505">
        <f>IFERROR(INDEX(Sheep!$R$311:$R$318,MY45,1),0)</f>
        <v>45628</v>
      </c>
      <c r="MZ46" s="505">
        <f>IFERROR(INDEX(Sheep!$R$311:$R$318,MZ45,1),0)</f>
        <v>45628</v>
      </c>
      <c r="NA46" s="505">
        <f>IFERROR(INDEX(Sheep!$R$311:$R$318,NA45,1),0)</f>
        <v>45628</v>
      </c>
      <c r="NB46" s="505">
        <f>IFERROR(INDEX(Sheep!$R$311:$R$318,NB45,1),0)</f>
        <v>45628</v>
      </c>
      <c r="NC46" s="505">
        <f>IFERROR(INDEX(Sheep!$R$311:$R$318,NC45,1),0)</f>
        <v>45628</v>
      </c>
      <c r="ND46" s="505">
        <f>IFERROR(INDEX(Sheep!$R$311:$R$318,ND45,1),0)</f>
        <v>45628</v>
      </c>
      <c r="NE46" s="505">
        <f>IFERROR(INDEX(Sheep!$R$311:$R$318,NE45,1),0)</f>
        <v>45628</v>
      </c>
      <c r="NF46" s="505">
        <f>IFERROR(INDEX(Sheep!$R$311:$R$318,NF45,1),0)</f>
        <v>45993</v>
      </c>
      <c r="NG46" s="505">
        <f>IFERROR(INDEX(Sheep!$R$311:$R$318,NG45,1),0)</f>
        <v>45993</v>
      </c>
      <c r="NH46" s="505">
        <f>IFERROR(INDEX(Sheep!$R$311:$R$318,NH45,1),0)</f>
        <v>45993</v>
      </c>
      <c r="NI46" s="505">
        <f>IFERROR(INDEX(Sheep!$R$311:$R$318,NI45,1),0)</f>
        <v>45993</v>
      </c>
      <c r="NJ46" s="505">
        <f>IFERROR(INDEX(Sheep!$R$311:$R$318,NJ45,1),0)</f>
        <v>45993</v>
      </c>
      <c r="NK46" s="505">
        <f>IFERROR(INDEX(Sheep!$R$311:$R$318,NK45,1),0)</f>
        <v>45993</v>
      </c>
      <c r="NL46" s="505">
        <f>IFERROR(INDEX(Sheep!$R$311:$R$318,NL45,1),0)</f>
        <v>45993</v>
      </c>
      <c r="NM46" s="505">
        <f>IFERROR(INDEX(Sheep!$R$311:$R$318,NM45,1),0)</f>
        <v>45993</v>
      </c>
      <c r="NN46" s="505">
        <f>IFERROR(INDEX(Sheep!$R$311:$R$318,NN45,1),0)</f>
        <v>45993</v>
      </c>
      <c r="NO46" s="505">
        <f>IFERROR(INDEX(Sheep!$R$311:$R$318,NO45,1),0)</f>
        <v>45993</v>
      </c>
      <c r="NP46" s="505">
        <f>IFERROR(INDEX(Sheep!$R$311:$R$318,NP45,1),0)</f>
        <v>45993</v>
      </c>
      <c r="NQ46" s="505">
        <f>IFERROR(INDEX(Sheep!$R$311:$R$318,NQ45,1),0)</f>
        <v>45993</v>
      </c>
      <c r="NR46" s="505">
        <f>IFERROR(INDEX(Sheep!$R$311:$R$318,NR45,1),0)</f>
        <v>45993</v>
      </c>
      <c r="NS46" s="505">
        <f>IFERROR(INDEX(Sheep!$R$311:$R$318,NS45,1),0)</f>
        <v>45993</v>
      </c>
      <c r="NT46" s="505">
        <f>IFERROR(INDEX(Sheep!$R$311:$R$318,NT45,1),0)</f>
        <v>45993</v>
      </c>
      <c r="NU46" s="505">
        <f>IFERROR(INDEX(Sheep!$R$311:$R$318,NU45,1),0)</f>
        <v>45993</v>
      </c>
      <c r="NV46" s="505">
        <f>IFERROR(INDEX(Sheep!$R$311:$R$318,NV45,1),0)</f>
        <v>45993</v>
      </c>
      <c r="NW46" s="505">
        <f>IFERROR(INDEX(Sheep!$R$311:$R$318,NW45,1),0)</f>
        <v>45993</v>
      </c>
      <c r="NX46" s="505">
        <f>IFERROR(INDEX(Sheep!$R$311:$R$318,NX45,1),0)</f>
        <v>45993</v>
      </c>
      <c r="NY46" s="505">
        <f>IFERROR(INDEX(Sheep!$R$311:$R$318,NY45,1),0)</f>
        <v>45993</v>
      </c>
      <c r="NZ46" s="505">
        <f>IFERROR(INDEX(Sheep!$R$311:$R$318,NZ45,1),0)</f>
        <v>45993</v>
      </c>
      <c r="OA46" s="505">
        <f>IFERROR(INDEX(Sheep!$R$311:$R$318,OA45,1),0)</f>
        <v>45993</v>
      </c>
      <c r="OB46" s="505">
        <f>IFERROR(INDEX(Sheep!$R$311:$R$318,OB45,1),0)</f>
        <v>45993</v>
      </c>
      <c r="OC46" s="505">
        <f>IFERROR(INDEX(Sheep!$R$311:$R$318,OC45,1),0)</f>
        <v>45993</v>
      </c>
      <c r="OD46" s="505">
        <f>IFERROR(INDEX(Sheep!$R$311:$R$318,OD45,1),0)</f>
        <v>45993</v>
      </c>
      <c r="OE46" s="505">
        <f>IFERROR(INDEX(Sheep!$R$311:$R$318,OE45,1),0)</f>
        <v>45993</v>
      </c>
      <c r="OF46" s="505">
        <f>IFERROR(INDEX(Sheep!$R$311:$R$318,OF45,1),0)</f>
        <v>45993</v>
      </c>
      <c r="OG46" s="505">
        <f>IFERROR(INDEX(Sheep!$R$311:$R$318,OG45,1),0)</f>
        <v>45993</v>
      </c>
      <c r="OH46" s="505">
        <f>IFERROR(INDEX(Sheep!$R$311:$R$318,OH45,1),0)</f>
        <v>45993</v>
      </c>
      <c r="OI46" s="505">
        <f>IFERROR(INDEX(Sheep!$R$311:$R$318,OI45,1),0)</f>
        <v>45993</v>
      </c>
      <c r="OJ46" s="505">
        <f>IFERROR(INDEX(Sheep!$R$311:$R$318,OJ45,1),0)</f>
        <v>45993</v>
      </c>
      <c r="OK46" s="505">
        <f>IFERROR(INDEX(Sheep!$R$311:$R$318,OK45,1),0)</f>
        <v>45993</v>
      </c>
      <c r="OL46" s="505">
        <f>IFERROR(INDEX(Sheep!$R$311:$R$318,OL45,1),0)</f>
        <v>45993</v>
      </c>
      <c r="OM46" s="505">
        <f>IFERROR(INDEX(Sheep!$R$311:$R$318,OM45,1),0)</f>
        <v>45993</v>
      </c>
      <c r="ON46" s="505">
        <f>IFERROR(INDEX(Sheep!$R$311:$R$318,ON45,1),0)</f>
        <v>45993</v>
      </c>
      <c r="OO46" s="505">
        <f>IFERROR(INDEX(Sheep!$R$311:$R$318,OO45,1),0)</f>
        <v>45993</v>
      </c>
      <c r="OP46" s="505">
        <f>IFERROR(INDEX(Sheep!$R$311:$R$318,OP45,1),0)</f>
        <v>45993</v>
      </c>
      <c r="OQ46" s="505">
        <f>IFERROR(INDEX(Sheep!$R$311:$R$318,OQ45,1),0)</f>
        <v>45993</v>
      </c>
      <c r="OR46" s="505">
        <f>IFERROR(INDEX(Sheep!$R$311:$R$318,OR45,1),0)</f>
        <v>45993</v>
      </c>
      <c r="OS46" s="505">
        <f>IFERROR(INDEX(Sheep!$R$311:$R$318,OS45,1),0)</f>
        <v>45993</v>
      </c>
      <c r="OT46" s="505">
        <f>IFERROR(INDEX(Sheep!$R$311:$R$318,OT45,1),0)</f>
        <v>45993</v>
      </c>
      <c r="OU46" s="505">
        <f>IFERROR(INDEX(Sheep!$R$311:$R$318,OU45,1),0)</f>
        <v>45993</v>
      </c>
      <c r="OV46" s="505">
        <f>IFERROR(INDEX(Sheep!$R$311:$R$318,OV45,1),0)</f>
        <v>45993</v>
      </c>
      <c r="OW46" s="505">
        <f>IFERROR(INDEX(Sheep!$R$311:$R$318,OW45,1),0)</f>
        <v>45993</v>
      </c>
      <c r="OX46" s="505">
        <f>IFERROR(INDEX(Sheep!$R$311:$R$318,OX45,1),0)</f>
        <v>45993</v>
      </c>
      <c r="OY46" s="505">
        <f>IFERROR(INDEX(Sheep!$R$311:$R$318,OY45,1),0)</f>
        <v>45993</v>
      </c>
      <c r="OZ46" s="505">
        <f>IFERROR(INDEX(Sheep!$R$311:$R$318,OZ45,1),0)</f>
        <v>45993</v>
      </c>
      <c r="PA46" s="505">
        <f>IFERROR(INDEX(Sheep!$R$311:$R$318,PA45,1),0)</f>
        <v>45993</v>
      </c>
      <c r="PB46" s="505">
        <f>IFERROR(INDEX(Sheep!$R$311:$R$318,PB45,1),0)</f>
        <v>45993</v>
      </c>
      <c r="PC46" s="505">
        <f>IFERROR(INDEX(Sheep!$R$311:$R$318,PC45,1),0)</f>
        <v>45993</v>
      </c>
      <c r="PD46" s="505">
        <f>IFERROR(INDEX(Sheep!$R$311:$R$318,PD45,1),0)</f>
        <v>45993</v>
      </c>
      <c r="PE46" s="505">
        <f>IFERROR(INDEX(Sheep!$R$311:$R$318,PE45,1),0)</f>
        <v>45993</v>
      </c>
      <c r="PF46" s="505">
        <f>IFERROR(INDEX(Sheep!$R$311:$R$318,PF45,1),0)</f>
        <v>46358</v>
      </c>
      <c r="PG46" s="505">
        <f>IFERROR(INDEX(Sheep!$R$311:$R$318,PG45,1),0)</f>
        <v>46358</v>
      </c>
      <c r="PH46" s="505">
        <f>IFERROR(INDEX(Sheep!$R$311:$R$318,PH45,1),0)</f>
        <v>46358</v>
      </c>
      <c r="PI46" s="505">
        <f>IFERROR(INDEX(Sheep!$R$311:$R$318,PI45,1),0)</f>
        <v>46358</v>
      </c>
      <c r="PJ46" s="505">
        <f>IFERROR(INDEX(Sheep!$R$311:$R$318,PJ45,1),0)</f>
        <v>46358</v>
      </c>
      <c r="PK46" s="505">
        <f>IFERROR(INDEX(Sheep!$R$311:$R$318,PK45,1),0)</f>
        <v>46358</v>
      </c>
      <c r="PL46" s="505">
        <f>IFERROR(INDEX(Sheep!$R$311:$R$318,PL45,1),0)</f>
        <v>46358</v>
      </c>
      <c r="PM46" s="505">
        <f>IFERROR(INDEX(Sheep!$R$311:$R$318,PM45,1),0)</f>
        <v>46358</v>
      </c>
      <c r="PN46" s="505">
        <f>IFERROR(INDEX(Sheep!$R$311:$R$318,PN45,1),0)</f>
        <v>46358</v>
      </c>
      <c r="PO46" s="505">
        <f>IFERROR(INDEX(Sheep!$R$311:$R$318,PO45,1),0)</f>
        <v>46358</v>
      </c>
      <c r="PP46" s="505">
        <f>IFERROR(INDEX(Sheep!$R$311:$R$318,PP45,1),0)</f>
        <v>46358</v>
      </c>
      <c r="PQ46" s="505">
        <f>IFERROR(INDEX(Sheep!$R$311:$R$318,PQ45,1),0)</f>
        <v>46358</v>
      </c>
      <c r="PR46" s="505">
        <f>IFERROR(INDEX(Sheep!$R$311:$R$318,PR45,1),0)</f>
        <v>46358</v>
      </c>
      <c r="PS46" s="505">
        <f>IFERROR(INDEX(Sheep!$R$311:$R$318,PS45,1),0)</f>
        <v>46358</v>
      </c>
      <c r="PT46" s="505">
        <f>IFERROR(INDEX(Sheep!$R$311:$R$318,PT45,1),0)</f>
        <v>46358</v>
      </c>
      <c r="PU46" s="505">
        <f>IFERROR(INDEX(Sheep!$R$311:$R$318,PU45,1),0)</f>
        <v>46358</v>
      </c>
      <c r="PV46" s="505">
        <f>IFERROR(INDEX(Sheep!$R$311:$R$318,PV45,1),0)</f>
        <v>46358</v>
      </c>
      <c r="PW46" s="505">
        <f>IFERROR(INDEX(Sheep!$R$311:$R$318,PW45,1),0)</f>
        <v>46358</v>
      </c>
      <c r="PX46" s="505">
        <f>IFERROR(INDEX(Sheep!$R$311:$R$318,PX45,1),0)</f>
        <v>46358</v>
      </c>
      <c r="PY46" s="505">
        <f>IFERROR(INDEX(Sheep!$R$311:$R$318,PY45,1),0)</f>
        <v>46358</v>
      </c>
      <c r="PZ46" s="505">
        <f>IFERROR(INDEX(Sheep!$R$311:$R$318,PZ45,1),0)</f>
        <v>46358</v>
      </c>
      <c r="QA46" s="505">
        <f>IFERROR(INDEX(Sheep!$R$311:$R$318,QA45,1),0)</f>
        <v>46358</v>
      </c>
      <c r="QB46" s="505">
        <f>IFERROR(INDEX(Sheep!$R$311:$R$318,QB45,1),0)</f>
        <v>46358</v>
      </c>
      <c r="QC46" s="505">
        <f>IFERROR(INDEX(Sheep!$R$311:$R$318,QC45,1),0)</f>
        <v>46358</v>
      </c>
      <c r="QD46" s="505">
        <f>IFERROR(INDEX(Sheep!$R$311:$R$318,QD45,1),0)</f>
        <v>46358</v>
      </c>
      <c r="QE46" s="505">
        <f>IFERROR(INDEX(Sheep!$R$311:$R$318,QE45,1),0)</f>
        <v>46358</v>
      </c>
      <c r="QF46" s="505">
        <f>IFERROR(INDEX(Sheep!$R$311:$R$318,QF45,1),0)</f>
        <v>46358</v>
      </c>
      <c r="QG46" s="505">
        <f>IFERROR(INDEX(Sheep!$R$311:$R$318,QG45,1),0)</f>
        <v>46358</v>
      </c>
      <c r="QH46" s="505">
        <f>IFERROR(INDEX(Sheep!$R$311:$R$318,QH45,1),0)</f>
        <v>46358</v>
      </c>
      <c r="QI46" s="505">
        <f>IFERROR(INDEX(Sheep!$R$311:$R$318,QI45,1),0)</f>
        <v>46358</v>
      </c>
      <c r="QJ46" s="505">
        <f>IFERROR(INDEX(Sheep!$R$311:$R$318,QJ45,1),0)</f>
        <v>46358</v>
      </c>
      <c r="QK46" s="505">
        <f>IFERROR(INDEX(Sheep!$R$311:$R$318,QK45,1),0)</f>
        <v>46358</v>
      </c>
      <c r="QL46" s="505">
        <f>IFERROR(INDEX(Sheep!$R$311:$R$318,QL45,1),0)</f>
        <v>46358</v>
      </c>
      <c r="QM46" s="505">
        <f>IFERROR(INDEX(Sheep!$R$311:$R$318,QM45,1),0)</f>
        <v>46358</v>
      </c>
      <c r="QN46" s="505">
        <f>IFERROR(INDEX(Sheep!$R$311:$R$318,QN45,1),0)</f>
        <v>46358</v>
      </c>
      <c r="QO46" s="505">
        <f>IFERROR(INDEX(Sheep!$R$311:$R$318,QO45,1),0)</f>
        <v>46358</v>
      </c>
      <c r="QP46" s="505">
        <f>IFERROR(INDEX(Sheep!$R$311:$R$318,QP45,1),0)</f>
        <v>46358</v>
      </c>
      <c r="QQ46" s="505">
        <f>IFERROR(INDEX(Sheep!$R$311:$R$318,QQ45,1),0)</f>
        <v>46358</v>
      </c>
      <c r="QR46" s="505">
        <f>IFERROR(INDEX(Sheep!$R$311:$R$318,QR45,1),0)</f>
        <v>46358</v>
      </c>
      <c r="QS46" s="505">
        <f>IFERROR(INDEX(Sheep!$R$311:$R$318,QS45,1),0)</f>
        <v>46358</v>
      </c>
      <c r="QT46" s="505">
        <f>IFERROR(INDEX(Sheep!$R$311:$R$318,QT45,1),0)</f>
        <v>46358</v>
      </c>
      <c r="QU46" s="505">
        <f>IFERROR(INDEX(Sheep!$R$311:$R$318,QU45,1),0)</f>
        <v>46358</v>
      </c>
      <c r="QV46" s="505">
        <f>IFERROR(INDEX(Sheep!$R$311:$R$318,QV45,1),0)</f>
        <v>46358</v>
      </c>
      <c r="QW46" s="505">
        <f>IFERROR(INDEX(Sheep!$R$311:$R$318,QW45,1),0)</f>
        <v>46358</v>
      </c>
      <c r="QX46" s="505">
        <f>IFERROR(INDEX(Sheep!$R$311:$R$318,QX45,1),0)</f>
        <v>46358</v>
      </c>
      <c r="QY46" s="505">
        <f>IFERROR(INDEX(Sheep!$R$311:$R$318,QY45,1),0)</f>
        <v>46358</v>
      </c>
      <c r="QZ46" s="505">
        <f>IFERROR(INDEX(Sheep!$R$311:$R$318,QZ45,1),0)</f>
        <v>46358</v>
      </c>
      <c r="RA46" s="505">
        <f>IFERROR(INDEX(Sheep!$R$311:$R$318,RA45,1),0)</f>
        <v>46358</v>
      </c>
      <c r="RB46" s="505">
        <f>IFERROR(INDEX(Sheep!$R$311:$R$318,RB45,1),0)</f>
        <v>46358</v>
      </c>
      <c r="RC46" s="505">
        <f>IFERROR(INDEX(Sheep!$R$311:$R$318,RC45,1),0)</f>
        <v>46358</v>
      </c>
      <c r="RD46" s="505">
        <f>IFERROR(INDEX(Sheep!$R$311:$R$318,RD45,1),0)</f>
        <v>46358</v>
      </c>
      <c r="RE46" s="505">
        <f>IFERROR(INDEX(Sheep!$R$311:$R$318,RE45,1),0)</f>
        <v>46358</v>
      </c>
      <c r="RF46" s="505">
        <f>IFERROR(INDEX(Sheep!$R$311:$R$318,RF45,1),0)</f>
        <v>46358</v>
      </c>
      <c r="RG46" s="505">
        <f>IFERROR(INDEX(Sheep!$R$311:$R$318,RG45,1),0)</f>
        <v>46358</v>
      </c>
      <c r="RH46" s="505">
        <f>IFERROR(INDEX(Sheep!$R$311:$R$318,RH45,1),0)</f>
        <v>46358</v>
      </c>
      <c r="RI46" s="505">
        <f>IFERROR(INDEX(Sheep!$R$311:$R$318,RI45,1),0)</f>
        <v>46358</v>
      </c>
      <c r="RJ46" s="505">
        <f>IFERROR(INDEX(Sheep!$R$311:$R$318,RJ45,1),0)</f>
        <v>46358</v>
      </c>
      <c r="RK46" s="505">
        <f>IFERROR(INDEX(Sheep!$R$311:$R$318,RK45,1),0)</f>
        <v>46358</v>
      </c>
      <c r="RL46" s="505">
        <f>IFERROR(INDEX(Sheep!$R$311:$R$318,RL45,1),0)</f>
        <v>46358</v>
      </c>
      <c r="RM46" s="505">
        <f>IFERROR(INDEX(Sheep!$R$311:$R$318,RM45,1),0)</f>
        <v>46358</v>
      </c>
      <c r="RN46" s="505">
        <f>IFERROR(INDEX(Sheep!$R$311:$R$318,RN45,1),0)</f>
        <v>46358</v>
      </c>
      <c r="RO46" s="505">
        <f>IFERROR(INDEX(Sheep!$R$311:$R$318,RO45,1),0)</f>
        <v>46358</v>
      </c>
      <c r="RP46" s="505">
        <f>IFERROR(INDEX(Sheep!$R$311:$R$318,RP45,1),0)</f>
        <v>46358</v>
      </c>
      <c r="RQ46" s="505">
        <f>IFERROR(INDEX(Sheep!$R$311:$R$318,RQ45,1),0)</f>
        <v>46358</v>
      </c>
      <c r="RR46" s="505">
        <f>IFERROR(INDEX(Sheep!$R$311:$R$318,RR45,1),0)</f>
        <v>46358</v>
      </c>
      <c r="RS46" s="505">
        <f>IFERROR(INDEX(Sheep!$R$311:$R$318,RS45,1),0)</f>
        <v>46358</v>
      </c>
      <c r="RT46" s="505">
        <f>IFERROR(INDEX(Sheep!$R$311:$R$318,RT45,1),0)</f>
        <v>46358</v>
      </c>
      <c r="RU46" s="505">
        <f>IFERROR(INDEX(Sheep!$R$311:$R$318,RU45,1),0)</f>
        <v>46358</v>
      </c>
      <c r="RV46" s="505">
        <f>IFERROR(INDEX(Sheep!$R$311:$R$318,RV45,1),0)</f>
        <v>46358</v>
      </c>
      <c r="RW46" s="505">
        <f>IFERROR(INDEX(Sheep!$R$311:$R$318,RW45,1),0)</f>
        <v>46358</v>
      </c>
      <c r="RX46" s="505">
        <f>IFERROR(INDEX(Sheep!$R$311:$R$318,RX45,1),0)</f>
        <v>46358</v>
      </c>
      <c r="RY46" s="505">
        <f>IFERROR(INDEX(Sheep!$R$311:$R$318,RY45,1),0)</f>
        <v>46358</v>
      </c>
      <c r="RZ46" s="505">
        <f>IFERROR(INDEX(Sheep!$R$311:$R$318,RZ45,1),0)</f>
        <v>46358</v>
      </c>
      <c r="SA46" s="505">
        <f>IFERROR(INDEX(Sheep!$R$311:$R$318,SA45,1),0)</f>
        <v>46358</v>
      </c>
      <c r="SB46" s="505">
        <f>IFERROR(INDEX(Sheep!$R$311:$R$318,SB45,1),0)</f>
        <v>46358</v>
      </c>
      <c r="SC46" s="505">
        <f>IFERROR(INDEX(Sheep!$R$311:$R$318,SC45,1),0)</f>
        <v>46358</v>
      </c>
      <c r="SD46" s="505">
        <f>IFERROR(INDEX(Sheep!$R$311:$R$318,SD45,1),0)</f>
        <v>46358</v>
      </c>
      <c r="SE46" s="505">
        <f>IFERROR(INDEX(Sheep!$R$311:$R$318,SE45,1),0)</f>
        <v>46358</v>
      </c>
      <c r="SF46" s="505">
        <f>IFERROR(INDEX(Sheep!$R$311:$R$318,SF45,1),0)</f>
        <v>46358</v>
      </c>
      <c r="SG46" s="505">
        <f>IFERROR(INDEX(Sheep!$R$311:$R$318,SG45,1),0)</f>
        <v>46358</v>
      </c>
      <c r="SH46" s="505">
        <f>IFERROR(INDEX(Sheep!$R$311:$R$318,SH45,1),0)</f>
        <v>46358</v>
      </c>
      <c r="SI46" s="505">
        <f>IFERROR(INDEX(Sheep!$R$311:$R$318,SI45,1),0)</f>
        <v>0</v>
      </c>
      <c r="SJ46" s="260"/>
      <c r="SK46" s="262"/>
      <c r="SL46" s="250"/>
      <c r="SM46" s="250"/>
      <c r="SN46" s="250"/>
    </row>
    <row r="47" spans="1:508" outlineLevel="2" x14ac:dyDescent="0.35">
      <c r="A47" s="250"/>
      <c r="B47" s="259"/>
      <c r="C47" s="447">
        <f>INT($C$40)+2</f>
        <v>3</v>
      </c>
      <c r="D47" s="260"/>
      <c r="E47" s="332"/>
      <c r="F47" s="332"/>
      <c r="G47" s="260"/>
      <c r="H47" s="274"/>
      <c r="I47" s="274" t="s">
        <v>709</v>
      </c>
      <c r="J47" s="274" t="str">
        <f>Sheep!$H248</f>
        <v>Aut</v>
      </c>
      <c r="K47" s="274"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74"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74"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74"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74"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74"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74"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74"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74"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74"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74"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74"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74"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74"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74"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74"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74"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74"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74"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74"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74"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74"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74"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74"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74"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74"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74"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74"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74"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74"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74"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74"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74"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74"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74"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74"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74"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74"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74"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74"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74"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74"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74"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74"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74"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74"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74"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74"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74"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74"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74"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74"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74"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74"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74"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74"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74"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74"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74"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74"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74"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74"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74"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74"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74"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74"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74"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74"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74"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74"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74"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74"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74"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74"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74"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74"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74"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74"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74"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74"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74"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74"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74"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74"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74"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74"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74"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74"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74"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74"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74"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74"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74"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74"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74"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74"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74"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74"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74"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74"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74"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74"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74"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74"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74"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74"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74"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74"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74"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74"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74"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74"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74"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74"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74"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74"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74"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74"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74"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74"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74"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74"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74"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74"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74"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74"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74"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74"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74"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74"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74"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74"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74"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74"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74"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74"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74"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74"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74"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74"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74"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74"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74"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74"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74"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74"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74"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74"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74"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74"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74"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74"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74"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74"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74"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74"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74"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74"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74"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74"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74"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74"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74"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74"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74"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74"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74"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74"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74"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74"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74"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74"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74"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74"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74"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74"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74"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74"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74"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74"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74"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74"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74"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74"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74"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74"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74"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74"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74"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74"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74"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74"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74"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74"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74"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74"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74"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74"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74"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74"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74"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74"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74"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74"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74"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74"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74"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74"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74"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74"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74"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74"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74"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74"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74"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74"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74"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74"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74"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74"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74"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74"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74"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74"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74"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74"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74"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74"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74"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74"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74"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74"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74"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74"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74"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74"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74"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74"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74"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74"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74"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74"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74"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74"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74"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74"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74"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74"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74"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74"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74"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74"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74"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74"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74"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74"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74"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74"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74"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74"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74"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74"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74"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74"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74"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74"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74"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74"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74"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74"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74"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74"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74"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74"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74"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74"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74"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74"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74"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74"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74"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74"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74"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74"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74"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74"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74"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74"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74"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74"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74"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74"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74"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74"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74"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74"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74"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74"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74"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74"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74"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74"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74"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74"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74"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74"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74"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74"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74"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74"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74"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74"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74"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74"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74"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74"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74"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74"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74"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74"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74"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74"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74"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74"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74"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74"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74"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74"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74"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74"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74"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74"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74"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74"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74"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74"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74"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74"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74"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74"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74"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74"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74"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74"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74"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74"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74"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74"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74"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74"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74"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74"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74"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74"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74"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74"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74"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74"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74"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74"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74"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74"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74"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74"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74"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74"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74"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74"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74"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74"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74"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74"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74"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74"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74"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74"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74"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74"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74"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74"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74"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74"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74"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74"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74"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74"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74"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74"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74"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74"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74"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74"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74"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74"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74"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74"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74"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74"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74"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74"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74"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74"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74"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74"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74"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74"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74"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74"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74"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74"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74"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74"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74"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74"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74"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74"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74"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74"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74"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74"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74"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74"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74"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74"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74"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74"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74"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74"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74"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74"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74"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74"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74"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74"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74"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74"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74"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74"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74"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74"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74"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74"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74"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74"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74"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74"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74"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74"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74"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74"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74"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74"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74"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74"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74"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74"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74"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74"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74"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74"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74"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74"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74"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74"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74"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74"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74"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74"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74"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74"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74"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74"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74"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74"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74"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74"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74"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74"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74"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74"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74"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74"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74"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74"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74"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74"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74"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74"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74"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74"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74"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74"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74"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707</v>
      </c>
      <c r="K48" s="461">
        <f>IFERROR(MATCH(L$44,Sheep!$R$319:$R$326,1),0)</f>
        <v>0</v>
      </c>
      <c r="L48" s="461">
        <f>IFERROR(MATCH(M$44,Sheep!$R$319:$R$326,1),0)</f>
        <v>0</v>
      </c>
      <c r="M48" s="461">
        <f>IFERROR(MATCH(N$44,Sheep!$R$319:$R$326,1),0)</f>
        <v>0</v>
      </c>
      <c r="N48" s="461">
        <f>IFERROR(MATCH(O$44,Sheep!$R$319:$R$326,1),0)</f>
        <v>0</v>
      </c>
      <c r="O48" s="461">
        <f>IFERROR(MATCH(P$44,Sheep!$R$319:$R$326,1),0)</f>
        <v>0</v>
      </c>
      <c r="P48" s="461">
        <f>IFERROR(MATCH(Q$44,Sheep!$R$319:$R$326,1),0)</f>
        <v>0</v>
      </c>
      <c r="Q48" s="461">
        <f>IFERROR(MATCH(R$44,Sheep!$R$319:$R$326,1),0)</f>
        <v>0</v>
      </c>
      <c r="R48" s="461">
        <f>IFERROR(MATCH(S$44,Sheep!$R$319:$R$326,1),0)</f>
        <v>0</v>
      </c>
      <c r="S48" s="461">
        <f>IFERROR(MATCH(T$44,Sheep!$R$319:$R$326,1),0)</f>
        <v>0</v>
      </c>
      <c r="T48" s="461">
        <f>IFERROR(MATCH(U$44,Sheep!$R$319:$R$326,1),0)</f>
        <v>0</v>
      </c>
      <c r="U48" s="461">
        <f>IFERROR(MATCH(V$44,Sheep!$R$319:$R$326,1),0)</f>
        <v>0</v>
      </c>
      <c r="V48" s="461">
        <f>IFERROR(MATCH(W$44,Sheep!$R$319:$R$326,1),0)</f>
        <v>0</v>
      </c>
      <c r="W48" s="461">
        <f>IFERROR(MATCH(X$44,Sheep!$R$319:$R$326,1),0)</f>
        <v>0</v>
      </c>
      <c r="X48" s="461">
        <f>IFERROR(MATCH(Y$44,Sheep!$R$319:$R$326,1),0)</f>
        <v>0</v>
      </c>
      <c r="Y48" s="461">
        <f>IFERROR(MATCH(Z$44,Sheep!$R$319:$R$326,1),0)</f>
        <v>0</v>
      </c>
      <c r="Z48" s="461">
        <f>IFERROR(MATCH(AA$44,Sheep!$R$319:$R$326,1),0)</f>
        <v>0</v>
      </c>
      <c r="AA48" s="461">
        <f>IFERROR(MATCH(AB$44,Sheep!$R$319:$R$326,1),0)</f>
        <v>0</v>
      </c>
      <c r="AB48" s="461">
        <f>IFERROR(MATCH(AC$44,Sheep!$R$319:$R$326,1),0)</f>
        <v>0</v>
      </c>
      <c r="AC48" s="461">
        <f>IFERROR(MATCH(AD$44,Sheep!$R$319:$R$326,1),0)</f>
        <v>0</v>
      </c>
      <c r="AD48" s="461">
        <f>IFERROR(MATCH(AE$44,Sheep!$R$319:$R$326,1),0)</f>
        <v>0</v>
      </c>
      <c r="AE48" s="461">
        <f>IFERROR(MATCH(AF$44,Sheep!$R$319:$R$326,1),0)</f>
        <v>0</v>
      </c>
      <c r="AF48" s="461">
        <f>IFERROR(MATCH(AG$44,Sheep!$R$319:$R$326,1),0)</f>
        <v>0</v>
      </c>
      <c r="AG48" s="461">
        <f>IFERROR(MATCH(AH$44,Sheep!$R$319:$R$326,1),0)</f>
        <v>0</v>
      </c>
      <c r="AH48" s="461">
        <f>IFERROR(MATCH(AI$44,Sheep!$R$319:$R$326,1),0)</f>
        <v>0</v>
      </c>
      <c r="AI48" s="461">
        <f>IFERROR(MATCH(AJ$44,Sheep!$R$319:$R$326,1),0)</f>
        <v>0</v>
      </c>
      <c r="AJ48" s="461">
        <f>IFERROR(MATCH(AK$44,Sheep!$R$319:$R$326,1),0)</f>
        <v>0</v>
      </c>
      <c r="AK48" s="461">
        <f>IFERROR(MATCH(AL$44,Sheep!$R$319:$R$326,1),0)</f>
        <v>0</v>
      </c>
      <c r="AL48" s="461">
        <f>IFERROR(MATCH(AM$44,Sheep!$R$319:$R$326,1),0)</f>
        <v>0</v>
      </c>
      <c r="AM48" s="461">
        <f>IFERROR(MATCH(AN$44,Sheep!$R$319:$R$326,1),0)</f>
        <v>0</v>
      </c>
      <c r="AN48" s="461">
        <f>IFERROR(MATCH(AO$44,Sheep!$R$319:$R$326,1),0)</f>
        <v>0</v>
      </c>
      <c r="AO48" s="461">
        <f>IFERROR(MATCH(AP$44,Sheep!$R$319:$R$326,1),0)</f>
        <v>0</v>
      </c>
      <c r="AP48" s="461">
        <f>IFERROR(MATCH(AQ$44,Sheep!$R$319:$R$326,1),0)</f>
        <v>0</v>
      </c>
      <c r="AQ48" s="461">
        <f>IFERROR(MATCH(AR$44,Sheep!$R$319:$R$326,1),0)</f>
        <v>0</v>
      </c>
      <c r="AR48" s="461">
        <f>IFERROR(MATCH(AS$44,Sheep!$R$319:$R$326,1),0)</f>
        <v>0</v>
      </c>
      <c r="AS48" s="461">
        <f>IFERROR(MATCH(AT$44,Sheep!$R$319:$R$326,1),0)</f>
        <v>0</v>
      </c>
      <c r="AT48" s="461">
        <f>IFERROR(MATCH(AU$44,Sheep!$R$319:$R$326,1),0)</f>
        <v>0</v>
      </c>
      <c r="AU48" s="461">
        <f>IFERROR(MATCH(AV$44,Sheep!$R$319:$R$326,1),0)</f>
        <v>0</v>
      </c>
      <c r="AV48" s="461">
        <f>IFERROR(MATCH(AW$44,Sheep!$R$319:$R$326,1),0)</f>
        <v>0</v>
      </c>
      <c r="AW48" s="461">
        <f>IFERROR(MATCH(AX$44,Sheep!$R$319:$R$326,1),0)</f>
        <v>0</v>
      </c>
      <c r="AX48" s="461">
        <f>IFERROR(MATCH(AY$44,Sheep!$R$319:$R$326,1),0)</f>
        <v>0</v>
      </c>
      <c r="AY48" s="461">
        <f>IFERROR(MATCH(AZ$44,Sheep!$R$319:$R$326,1),0)</f>
        <v>0</v>
      </c>
      <c r="AZ48" s="461">
        <f>IFERROR(MATCH(BA$44,Sheep!$R$319:$R$326,1),0)</f>
        <v>0</v>
      </c>
      <c r="BA48" s="461">
        <f>IFERROR(MATCH(BB$44,Sheep!$R$319:$R$326,1),0)</f>
        <v>0</v>
      </c>
      <c r="BB48" s="461">
        <f>IFERROR(MATCH(BC$44,Sheep!$R$319:$R$326,1),0)</f>
        <v>0</v>
      </c>
      <c r="BC48" s="461">
        <f>IFERROR(MATCH(BD$44,Sheep!$R$319:$R$326,1),0)</f>
        <v>0</v>
      </c>
      <c r="BD48" s="461">
        <f>IFERROR(MATCH(BE$44,Sheep!$R$319:$R$326,1),0)</f>
        <v>0</v>
      </c>
      <c r="BE48" s="461">
        <f>IFERROR(MATCH(BF$44,Sheep!$R$319:$R$326,1),0)</f>
        <v>0</v>
      </c>
      <c r="BF48" s="461">
        <f>IFERROR(MATCH(BG$44,Sheep!$R$319:$R$326,1),0)</f>
        <v>0</v>
      </c>
      <c r="BG48" s="461">
        <f>IFERROR(MATCH(BH$44,Sheep!$R$319:$R$326,1),0)</f>
        <v>0</v>
      </c>
      <c r="BH48" s="461">
        <f>IFERROR(MATCH(BI$44,Sheep!$R$319:$R$326,1),0)</f>
        <v>0</v>
      </c>
      <c r="BI48" s="461">
        <f>IFERROR(MATCH(BJ$44,Sheep!$R$319:$R$326,1),0)</f>
        <v>0</v>
      </c>
      <c r="BJ48" s="461">
        <f>IFERROR(MATCH(BK$44,Sheep!$R$319:$R$326,1),0)</f>
        <v>0</v>
      </c>
      <c r="BK48" s="461">
        <f>IFERROR(MATCH(BL$44,Sheep!$R$319:$R$326,1),0)</f>
        <v>0</v>
      </c>
      <c r="BL48" s="461">
        <f>IFERROR(MATCH(BM$44,Sheep!$R$319:$R$326,1),0)</f>
        <v>0</v>
      </c>
      <c r="BM48" s="461">
        <f>IFERROR(MATCH(BN$44,Sheep!$R$319:$R$326,1),0)</f>
        <v>0</v>
      </c>
      <c r="BN48" s="461">
        <f>IFERROR(MATCH(BO$44,Sheep!$R$319:$R$326,1),0)</f>
        <v>1</v>
      </c>
      <c r="BO48" s="461">
        <f>IFERROR(MATCH(BP$44,Sheep!$R$319:$R$326,1),0)</f>
        <v>1</v>
      </c>
      <c r="BP48" s="461">
        <f>IFERROR(MATCH(BQ$44,Sheep!$R$319:$R$326,1),0)</f>
        <v>1</v>
      </c>
      <c r="BQ48" s="461">
        <f>IFERROR(MATCH(BR$44,Sheep!$R$319:$R$326,1),0)</f>
        <v>1</v>
      </c>
      <c r="BR48" s="461">
        <f>IFERROR(MATCH(BS$44,Sheep!$R$319:$R$326,1),0)</f>
        <v>1</v>
      </c>
      <c r="BS48" s="461">
        <f>IFERROR(MATCH(BT$44,Sheep!$R$319:$R$326,1),0)</f>
        <v>1</v>
      </c>
      <c r="BT48" s="461">
        <f>IFERROR(MATCH(BU$44,Sheep!$R$319:$R$326,1),0)</f>
        <v>1</v>
      </c>
      <c r="BU48" s="461">
        <f>IFERROR(MATCH(BV$44,Sheep!$R$319:$R$326,1),0)</f>
        <v>1</v>
      </c>
      <c r="BV48" s="461">
        <f>IFERROR(MATCH(BW$44,Sheep!$R$319:$R$326,1),0)</f>
        <v>1</v>
      </c>
      <c r="BW48" s="461">
        <f>IFERROR(MATCH(BX$44,Sheep!$R$319:$R$326,1),0)</f>
        <v>1</v>
      </c>
      <c r="BX48" s="461">
        <f>IFERROR(MATCH(BY$44,Sheep!$R$319:$R$326,1),0)</f>
        <v>1</v>
      </c>
      <c r="BY48" s="461">
        <f>IFERROR(MATCH(BZ$44,Sheep!$R$319:$R$326,1),0)</f>
        <v>1</v>
      </c>
      <c r="BZ48" s="461">
        <f>IFERROR(MATCH(CA$44,Sheep!$R$319:$R$326,1),0)</f>
        <v>1</v>
      </c>
      <c r="CA48" s="461">
        <f>IFERROR(MATCH(CB$44,Sheep!$R$319:$R$326,1),0)</f>
        <v>1</v>
      </c>
      <c r="CB48" s="461">
        <f>IFERROR(MATCH(CC$44,Sheep!$R$319:$R$326,1),0)</f>
        <v>1</v>
      </c>
      <c r="CC48" s="461">
        <f>IFERROR(MATCH(CD$44,Sheep!$R$319:$R$326,1),0)</f>
        <v>1</v>
      </c>
      <c r="CD48" s="461">
        <f>IFERROR(MATCH(CE$44,Sheep!$R$319:$R$326,1),0)</f>
        <v>1</v>
      </c>
      <c r="CE48" s="461">
        <f>IFERROR(MATCH(CF$44,Sheep!$R$319:$R$326,1),0)</f>
        <v>1</v>
      </c>
      <c r="CF48" s="461">
        <f>IFERROR(MATCH(CG$44,Sheep!$R$319:$R$326,1),0)</f>
        <v>1</v>
      </c>
      <c r="CG48" s="461">
        <f>IFERROR(MATCH(CH$44,Sheep!$R$319:$R$326,1),0)</f>
        <v>1</v>
      </c>
      <c r="CH48" s="461">
        <f>IFERROR(MATCH(CI$44,Sheep!$R$319:$R$326,1),0)</f>
        <v>1</v>
      </c>
      <c r="CI48" s="461">
        <f>IFERROR(MATCH(CJ$44,Sheep!$R$319:$R$326,1),0)</f>
        <v>1</v>
      </c>
      <c r="CJ48" s="461">
        <f>IFERROR(MATCH(CK$44,Sheep!$R$319:$R$326,1),0)</f>
        <v>1</v>
      </c>
      <c r="CK48" s="461">
        <f>IFERROR(MATCH(CL$44,Sheep!$R$319:$R$326,1),0)</f>
        <v>1</v>
      </c>
      <c r="CL48" s="461">
        <f>IFERROR(MATCH(CM$44,Sheep!$R$319:$R$326,1),0)</f>
        <v>1</v>
      </c>
      <c r="CM48" s="461">
        <f>IFERROR(MATCH(CN$44,Sheep!$R$319:$R$326,1),0)</f>
        <v>1</v>
      </c>
      <c r="CN48" s="461">
        <f>IFERROR(MATCH(CO$44,Sheep!$R$319:$R$326,1),0)</f>
        <v>1</v>
      </c>
      <c r="CO48" s="461">
        <f>IFERROR(MATCH(CP$44,Sheep!$R$319:$R$326,1),0)</f>
        <v>1</v>
      </c>
      <c r="CP48" s="461">
        <f>IFERROR(MATCH(CQ$44,Sheep!$R$319:$R$326,1),0)</f>
        <v>1</v>
      </c>
      <c r="CQ48" s="461">
        <f>IFERROR(MATCH(CR$44,Sheep!$R$319:$R$326,1),0)</f>
        <v>1</v>
      </c>
      <c r="CR48" s="461">
        <f>IFERROR(MATCH(CS$44,Sheep!$R$319:$R$326,1),0)</f>
        <v>1</v>
      </c>
      <c r="CS48" s="461">
        <f>IFERROR(MATCH(CT$44,Sheep!$R$319:$R$326,1),0)</f>
        <v>1</v>
      </c>
      <c r="CT48" s="461">
        <f>IFERROR(MATCH(CU$44,Sheep!$R$319:$R$326,1),0)</f>
        <v>1</v>
      </c>
      <c r="CU48" s="461">
        <f>IFERROR(MATCH(CV$44,Sheep!$R$319:$R$326,1),0)</f>
        <v>1</v>
      </c>
      <c r="CV48" s="461">
        <f>IFERROR(MATCH(CW$44,Sheep!$R$319:$R$326,1),0)</f>
        <v>1</v>
      </c>
      <c r="CW48" s="461">
        <f>IFERROR(MATCH(CX$44,Sheep!$R$319:$R$326,1),0)</f>
        <v>1</v>
      </c>
      <c r="CX48" s="461">
        <f>IFERROR(MATCH(CY$44,Sheep!$R$319:$R$326,1),0)</f>
        <v>1</v>
      </c>
      <c r="CY48" s="461">
        <f>IFERROR(MATCH(CZ$44,Sheep!$R$319:$R$326,1),0)</f>
        <v>1</v>
      </c>
      <c r="CZ48" s="461">
        <f>IFERROR(MATCH(DA$44,Sheep!$R$319:$R$326,1),0)</f>
        <v>1</v>
      </c>
      <c r="DA48" s="461">
        <f>IFERROR(MATCH(DB$44,Sheep!$R$319:$R$326,1),0)</f>
        <v>1</v>
      </c>
      <c r="DB48" s="461">
        <f>IFERROR(MATCH(DC$44,Sheep!$R$319:$R$326,1),0)</f>
        <v>1</v>
      </c>
      <c r="DC48" s="461">
        <f>IFERROR(MATCH(DD$44,Sheep!$R$319:$R$326,1),0)</f>
        <v>1</v>
      </c>
      <c r="DD48" s="461">
        <f>IFERROR(MATCH(DE$44,Sheep!$R$319:$R$326,1),0)</f>
        <v>1</v>
      </c>
      <c r="DE48" s="461">
        <f>IFERROR(MATCH(DF$44,Sheep!$R$319:$R$326,1),0)</f>
        <v>1</v>
      </c>
      <c r="DF48" s="461">
        <f>IFERROR(MATCH(DG$44,Sheep!$R$319:$R$326,1),0)</f>
        <v>1</v>
      </c>
      <c r="DG48" s="461">
        <f>IFERROR(MATCH(DH$44,Sheep!$R$319:$R$326,1),0)</f>
        <v>1</v>
      </c>
      <c r="DH48" s="461">
        <f>IFERROR(MATCH(DI$44,Sheep!$R$319:$R$326,1),0)</f>
        <v>1</v>
      </c>
      <c r="DI48" s="461">
        <f>IFERROR(MATCH(DJ$44,Sheep!$R$319:$R$326,1),0)</f>
        <v>1</v>
      </c>
      <c r="DJ48" s="461">
        <f>IFERROR(MATCH(DK$44,Sheep!$R$319:$R$326,1),0)</f>
        <v>1</v>
      </c>
      <c r="DK48" s="461">
        <f>IFERROR(MATCH(DL$44,Sheep!$R$319:$R$326,1),0)</f>
        <v>1</v>
      </c>
      <c r="DL48" s="461">
        <f>IFERROR(MATCH(DM$44,Sheep!$R$319:$R$326,1),0)</f>
        <v>1</v>
      </c>
      <c r="DM48" s="461">
        <f>IFERROR(MATCH(DN$44,Sheep!$R$319:$R$326,1),0)</f>
        <v>1</v>
      </c>
      <c r="DN48" s="461">
        <f>IFERROR(MATCH(DO$44,Sheep!$R$319:$R$326,1),0)</f>
        <v>2</v>
      </c>
      <c r="DO48" s="461">
        <f>IFERROR(MATCH(DP$44,Sheep!$R$319:$R$326,1),0)</f>
        <v>2</v>
      </c>
      <c r="DP48" s="461">
        <f>IFERROR(MATCH(DQ$44,Sheep!$R$319:$R$326,1),0)</f>
        <v>2</v>
      </c>
      <c r="DQ48" s="461">
        <f>IFERROR(MATCH(DR$44,Sheep!$R$319:$R$326,1),0)</f>
        <v>2</v>
      </c>
      <c r="DR48" s="461">
        <f>IFERROR(MATCH(DS$44,Sheep!$R$319:$R$326,1),0)</f>
        <v>2</v>
      </c>
      <c r="DS48" s="461">
        <f>IFERROR(MATCH(DT$44,Sheep!$R$319:$R$326,1),0)</f>
        <v>2</v>
      </c>
      <c r="DT48" s="461">
        <f>IFERROR(MATCH(DU$44,Sheep!$R$319:$R$326,1),0)</f>
        <v>2</v>
      </c>
      <c r="DU48" s="461">
        <f>IFERROR(MATCH(DV$44,Sheep!$R$319:$R$326,1),0)</f>
        <v>2</v>
      </c>
      <c r="DV48" s="461">
        <f>IFERROR(MATCH(DW$44,Sheep!$R$319:$R$326,1),0)</f>
        <v>2</v>
      </c>
      <c r="DW48" s="461">
        <f>IFERROR(MATCH(DX$44,Sheep!$R$319:$R$326,1),0)</f>
        <v>2</v>
      </c>
      <c r="DX48" s="461">
        <f>IFERROR(MATCH(DY$44,Sheep!$R$319:$R$326,1),0)</f>
        <v>2</v>
      </c>
      <c r="DY48" s="461">
        <f>IFERROR(MATCH(DZ$44,Sheep!$R$319:$R$326,1),0)</f>
        <v>2</v>
      </c>
      <c r="DZ48" s="461">
        <f>IFERROR(MATCH(EA$44,Sheep!$R$319:$R$326,1),0)</f>
        <v>2</v>
      </c>
      <c r="EA48" s="461">
        <f>IFERROR(MATCH(EB$44,Sheep!$R$319:$R$326,1),0)</f>
        <v>2</v>
      </c>
      <c r="EB48" s="461">
        <f>IFERROR(MATCH(EC$44,Sheep!$R$319:$R$326,1),0)</f>
        <v>2</v>
      </c>
      <c r="EC48" s="461">
        <f>IFERROR(MATCH(ED$44,Sheep!$R$319:$R$326,1),0)</f>
        <v>2</v>
      </c>
      <c r="ED48" s="461">
        <f>IFERROR(MATCH(EE$44,Sheep!$R$319:$R$326,1),0)</f>
        <v>2</v>
      </c>
      <c r="EE48" s="461">
        <f>IFERROR(MATCH(EF$44,Sheep!$R$319:$R$326,1),0)</f>
        <v>2</v>
      </c>
      <c r="EF48" s="461">
        <f>IFERROR(MATCH(EG$44,Sheep!$R$319:$R$326,1),0)</f>
        <v>2</v>
      </c>
      <c r="EG48" s="461">
        <f>IFERROR(MATCH(EH$44,Sheep!$R$319:$R$326,1),0)</f>
        <v>2</v>
      </c>
      <c r="EH48" s="461">
        <f>IFERROR(MATCH(EI$44,Sheep!$R$319:$R$326,1),0)</f>
        <v>2</v>
      </c>
      <c r="EI48" s="461">
        <f>IFERROR(MATCH(EJ$44,Sheep!$R$319:$R$326,1),0)</f>
        <v>2</v>
      </c>
      <c r="EJ48" s="461">
        <f>IFERROR(MATCH(EK$44,Sheep!$R$319:$R$326,1),0)</f>
        <v>2</v>
      </c>
      <c r="EK48" s="461">
        <f>IFERROR(MATCH(EL$44,Sheep!$R$319:$R$326,1),0)</f>
        <v>2</v>
      </c>
      <c r="EL48" s="461">
        <f>IFERROR(MATCH(EM$44,Sheep!$R$319:$R$326,1),0)</f>
        <v>2</v>
      </c>
      <c r="EM48" s="461">
        <f>IFERROR(MATCH(EN$44,Sheep!$R$319:$R$326,1),0)</f>
        <v>2</v>
      </c>
      <c r="EN48" s="461">
        <f>IFERROR(MATCH(EO$44,Sheep!$R$319:$R$326,1),0)</f>
        <v>2</v>
      </c>
      <c r="EO48" s="461">
        <f>IFERROR(MATCH(EP$44,Sheep!$R$319:$R$326,1),0)</f>
        <v>2</v>
      </c>
      <c r="EP48" s="461">
        <f>IFERROR(MATCH(EQ$44,Sheep!$R$319:$R$326,1),0)</f>
        <v>2</v>
      </c>
      <c r="EQ48" s="461">
        <f>IFERROR(MATCH(ER$44,Sheep!$R$319:$R$326,1),0)</f>
        <v>2</v>
      </c>
      <c r="ER48" s="461">
        <f>IFERROR(MATCH(ES$44,Sheep!$R$319:$R$326,1),0)</f>
        <v>2</v>
      </c>
      <c r="ES48" s="461">
        <f>IFERROR(MATCH(ET$44,Sheep!$R$319:$R$326,1),0)</f>
        <v>2</v>
      </c>
      <c r="ET48" s="461">
        <f>IFERROR(MATCH(EU$44,Sheep!$R$319:$R$326,1),0)</f>
        <v>2</v>
      </c>
      <c r="EU48" s="461">
        <f>IFERROR(MATCH(EV$44,Sheep!$R$319:$R$326,1),0)</f>
        <v>2</v>
      </c>
      <c r="EV48" s="461">
        <f>IFERROR(MATCH(EW$44,Sheep!$R$319:$R$326,1),0)</f>
        <v>2</v>
      </c>
      <c r="EW48" s="461">
        <f>IFERROR(MATCH(EX$44,Sheep!$R$319:$R$326,1),0)</f>
        <v>2</v>
      </c>
      <c r="EX48" s="461">
        <f>IFERROR(MATCH(EY$44,Sheep!$R$319:$R$326,1),0)</f>
        <v>2</v>
      </c>
      <c r="EY48" s="461">
        <f>IFERROR(MATCH(EZ$44,Sheep!$R$319:$R$326,1),0)</f>
        <v>2</v>
      </c>
      <c r="EZ48" s="461">
        <f>IFERROR(MATCH(FA$44,Sheep!$R$319:$R$326,1),0)</f>
        <v>2</v>
      </c>
      <c r="FA48" s="461">
        <f>IFERROR(MATCH(FB$44,Sheep!$R$319:$R$326,1),0)</f>
        <v>2</v>
      </c>
      <c r="FB48" s="461">
        <f>IFERROR(MATCH(FC$44,Sheep!$R$319:$R$326,1),0)</f>
        <v>2</v>
      </c>
      <c r="FC48" s="461">
        <f>IFERROR(MATCH(FD$44,Sheep!$R$319:$R$326,1),0)</f>
        <v>2</v>
      </c>
      <c r="FD48" s="461">
        <f>IFERROR(MATCH(FE$44,Sheep!$R$319:$R$326,1),0)</f>
        <v>2</v>
      </c>
      <c r="FE48" s="461">
        <f>IFERROR(MATCH(FF$44,Sheep!$R$319:$R$326,1),0)</f>
        <v>2</v>
      </c>
      <c r="FF48" s="461">
        <f>IFERROR(MATCH(FG$44,Sheep!$R$319:$R$326,1),0)</f>
        <v>2</v>
      </c>
      <c r="FG48" s="461">
        <f>IFERROR(MATCH(FH$44,Sheep!$R$319:$R$326,1),0)</f>
        <v>2</v>
      </c>
      <c r="FH48" s="461">
        <f>IFERROR(MATCH(FI$44,Sheep!$R$319:$R$326,1),0)</f>
        <v>2</v>
      </c>
      <c r="FI48" s="461">
        <f>IFERROR(MATCH(FJ$44,Sheep!$R$319:$R$326,1),0)</f>
        <v>2</v>
      </c>
      <c r="FJ48" s="461">
        <f>IFERROR(MATCH(FK$44,Sheep!$R$319:$R$326,1),0)</f>
        <v>2</v>
      </c>
      <c r="FK48" s="461">
        <f>IFERROR(MATCH(FL$44,Sheep!$R$319:$R$326,1),0)</f>
        <v>2</v>
      </c>
      <c r="FL48" s="461">
        <f>IFERROR(MATCH(FM$44,Sheep!$R$319:$R$326,1),0)</f>
        <v>2</v>
      </c>
      <c r="FM48" s="461">
        <f>IFERROR(MATCH(FN$44,Sheep!$R$319:$R$326,1),0)</f>
        <v>2</v>
      </c>
      <c r="FN48" s="461">
        <f>IFERROR(MATCH(FO$44,Sheep!$R$319:$R$326,1),0)</f>
        <v>3</v>
      </c>
      <c r="FO48" s="461">
        <f>IFERROR(MATCH(FP$44,Sheep!$R$319:$R$326,1),0)</f>
        <v>3</v>
      </c>
      <c r="FP48" s="461">
        <f>IFERROR(MATCH(FQ$44,Sheep!$R$319:$R$326,1),0)</f>
        <v>3</v>
      </c>
      <c r="FQ48" s="461">
        <f>IFERROR(MATCH(FR$44,Sheep!$R$319:$R$326,1),0)</f>
        <v>3</v>
      </c>
      <c r="FR48" s="461">
        <f>IFERROR(MATCH(FS$44,Sheep!$R$319:$R$326,1),0)</f>
        <v>3</v>
      </c>
      <c r="FS48" s="461">
        <f>IFERROR(MATCH(FT$44,Sheep!$R$319:$R$326,1),0)</f>
        <v>3</v>
      </c>
      <c r="FT48" s="461">
        <f>IFERROR(MATCH(FU$44,Sheep!$R$319:$R$326,1),0)</f>
        <v>3</v>
      </c>
      <c r="FU48" s="461">
        <f>IFERROR(MATCH(FV$44,Sheep!$R$319:$R$326,1),0)</f>
        <v>3</v>
      </c>
      <c r="FV48" s="461">
        <f>IFERROR(MATCH(FW$44,Sheep!$R$319:$R$326,1),0)</f>
        <v>3</v>
      </c>
      <c r="FW48" s="461">
        <f>IFERROR(MATCH(FX$44,Sheep!$R$319:$R$326,1),0)</f>
        <v>3</v>
      </c>
      <c r="FX48" s="461">
        <f>IFERROR(MATCH(FY$44,Sheep!$R$319:$R$326,1),0)</f>
        <v>3</v>
      </c>
      <c r="FY48" s="461">
        <f>IFERROR(MATCH(FZ$44,Sheep!$R$319:$R$326,1),0)</f>
        <v>3</v>
      </c>
      <c r="FZ48" s="461">
        <f>IFERROR(MATCH(GA$44,Sheep!$R$319:$R$326,1),0)</f>
        <v>3</v>
      </c>
      <c r="GA48" s="461">
        <f>IFERROR(MATCH(GB$44,Sheep!$R$319:$R$326,1),0)</f>
        <v>3</v>
      </c>
      <c r="GB48" s="461">
        <f>IFERROR(MATCH(GC$44,Sheep!$R$319:$R$326,1),0)</f>
        <v>3</v>
      </c>
      <c r="GC48" s="461">
        <f>IFERROR(MATCH(GD$44,Sheep!$R$319:$R$326,1),0)</f>
        <v>3</v>
      </c>
      <c r="GD48" s="461">
        <f>IFERROR(MATCH(GE$44,Sheep!$R$319:$R$326,1),0)</f>
        <v>3</v>
      </c>
      <c r="GE48" s="461">
        <f>IFERROR(MATCH(GF$44,Sheep!$R$319:$R$326,1),0)</f>
        <v>3</v>
      </c>
      <c r="GF48" s="461">
        <f>IFERROR(MATCH(GG$44,Sheep!$R$319:$R$326,1),0)</f>
        <v>3</v>
      </c>
      <c r="GG48" s="461">
        <f>IFERROR(MATCH(GH$44,Sheep!$R$319:$R$326,1),0)</f>
        <v>3</v>
      </c>
      <c r="GH48" s="461">
        <f>IFERROR(MATCH(GI$44,Sheep!$R$319:$R$326,1),0)</f>
        <v>3</v>
      </c>
      <c r="GI48" s="461">
        <f>IFERROR(MATCH(GJ$44,Sheep!$R$319:$R$326,1),0)</f>
        <v>3</v>
      </c>
      <c r="GJ48" s="461">
        <f>IFERROR(MATCH(GK$44,Sheep!$R$319:$R$326,1),0)</f>
        <v>3</v>
      </c>
      <c r="GK48" s="461">
        <f>IFERROR(MATCH(GL$44,Sheep!$R$319:$R$326,1),0)</f>
        <v>3</v>
      </c>
      <c r="GL48" s="461">
        <f>IFERROR(MATCH(GM$44,Sheep!$R$319:$R$326,1),0)</f>
        <v>3</v>
      </c>
      <c r="GM48" s="461">
        <f>IFERROR(MATCH(GN$44,Sheep!$R$319:$R$326,1),0)</f>
        <v>3</v>
      </c>
      <c r="GN48" s="461">
        <f>IFERROR(MATCH(GO$44,Sheep!$R$319:$R$326,1),0)</f>
        <v>3</v>
      </c>
      <c r="GO48" s="461">
        <f>IFERROR(MATCH(GP$44,Sheep!$R$319:$R$326,1),0)</f>
        <v>3</v>
      </c>
      <c r="GP48" s="461">
        <f>IFERROR(MATCH(GQ$44,Sheep!$R$319:$R$326,1),0)</f>
        <v>3</v>
      </c>
      <c r="GQ48" s="461">
        <f>IFERROR(MATCH(GR$44,Sheep!$R$319:$R$326,1),0)</f>
        <v>3</v>
      </c>
      <c r="GR48" s="461">
        <f>IFERROR(MATCH(GS$44,Sheep!$R$319:$R$326,1),0)</f>
        <v>3</v>
      </c>
      <c r="GS48" s="461">
        <f>IFERROR(MATCH(GT$44,Sheep!$R$319:$R$326,1),0)</f>
        <v>3</v>
      </c>
      <c r="GT48" s="461">
        <f>IFERROR(MATCH(GU$44,Sheep!$R$319:$R$326,1),0)</f>
        <v>3</v>
      </c>
      <c r="GU48" s="461">
        <f>IFERROR(MATCH(GV$44,Sheep!$R$319:$R$326,1),0)</f>
        <v>3</v>
      </c>
      <c r="GV48" s="461">
        <f>IFERROR(MATCH(GW$44,Sheep!$R$319:$R$326,1),0)</f>
        <v>3</v>
      </c>
      <c r="GW48" s="461">
        <f>IFERROR(MATCH(GX$44,Sheep!$R$319:$R$326,1),0)</f>
        <v>3</v>
      </c>
      <c r="GX48" s="461">
        <f>IFERROR(MATCH(GY$44,Sheep!$R$319:$R$326,1),0)</f>
        <v>3</v>
      </c>
      <c r="GY48" s="461">
        <f>IFERROR(MATCH(GZ$44,Sheep!$R$319:$R$326,1),0)</f>
        <v>3</v>
      </c>
      <c r="GZ48" s="461">
        <f>IFERROR(MATCH(HA$44,Sheep!$R$319:$R$326,1),0)</f>
        <v>3</v>
      </c>
      <c r="HA48" s="461">
        <f>IFERROR(MATCH(HB$44,Sheep!$R$319:$R$326,1),0)</f>
        <v>3</v>
      </c>
      <c r="HB48" s="461">
        <f>IFERROR(MATCH(HC$44,Sheep!$R$319:$R$326,1),0)</f>
        <v>3</v>
      </c>
      <c r="HC48" s="461">
        <f>IFERROR(MATCH(HD$44,Sheep!$R$319:$R$326,1),0)</f>
        <v>3</v>
      </c>
      <c r="HD48" s="461">
        <f>IFERROR(MATCH(HE$44,Sheep!$R$319:$R$326,1),0)</f>
        <v>3</v>
      </c>
      <c r="HE48" s="461">
        <f>IFERROR(MATCH(HF$44,Sheep!$R$319:$R$326,1),0)</f>
        <v>3</v>
      </c>
      <c r="HF48" s="461">
        <f>IFERROR(MATCH(HG$44,Sheep!$R$319:$R$326,1),0)</f>
        <v>3</v>
      </c>
      <c r="HG48" s="461">
        <f>IFERROR(MATCH(HH$44,Sheep!$R$319:$R$326,1),0)</f>
        <v>3</v>
      </c>
      <c r="HH48" s="461">
        <f>IFERROR(MATCH(HI$44,Sheep!$R$319:$R$326,1),0)</f>
        <v>3</v>
      </c>
      <c r="HI48" s="461">
        <f>IFERROR(MATCH(HJ$44,Sheep!$R$319:$R$326,1),0)</f>
        <v>3</v>
      </c>
      <c r="HJ48" s="461">
        <f>IFERROR(MATCH(HK$44,Sheep!$R$319:$R$326,1),0)</f>
        <v>3</v>
      </c>
      <c r="HK48" s="461">
        <f>IFERROR(MATCH(HL$44,Sheep!$R$319:$R$326,1),0)</f>
        <v>3</v>
      </c>
      <c r="HL48" s="461">
        <f>IFERROR(MATCH(HM$44,Sheep!$R$319:$R$326,1),0)</f>
        <v>3</v>
      </c>
      <c r="HM48" s="461">
        <f>IFERROR(MATCH(HN$44,Sheep!$R$319:$R$326,1),0)</f>
        <v>3</v>
      </c>
      <c r="HN48" s="461">
        <f>IFERROR(MATCH(HO$44,Sheep!$R$319:$R$326,1),0)</f>
        <v>4</v>
      </c>
      <c r="HO48" s="461">
        <f>IFERROR(MATCH(HP$44,Sheep!$R$319:$R$326,1),0)</f>
        <v>4</v>
      </c>
      <c r="HP48" s="461">
        <f>IFERROR(MATCH(HQ$44,Sheep!$R$319:$R$326,1),0)</f>
        <v>4</v>
      </c>
      <c r="HQ48" s="461">
        <f>IFERROR(MATCH(HR$44,Sheep!$R$319:$R$326,1),0)</f>
        <v>4</v>
      </c>
      <c r="HR48" s="461">
        <f>IFERROR(MATCH(HS$44,Sheep!$R$319:$R$326,1),0)</f>
        <v>4</v>
      </c>
      <c r="HS48" s="461">
        <f>IFERROR(MATCH(HT$44,Sheep!$R$319:$R$326,1),0)</f>
        <v>4</v>
      </c>
      <c r="HT48" s="461">
        <f>IFERROR(MATCH(HU$44,Sheep!$R$319:$R$326,1),0)</f>
        <v>4</v>
      </c>
      <c r="HU48" s="461">
        <f>IFERROR(MATCH(HV$44,Sheep!$R$319:$R$326,1),0)</f>
        <v>4</v>
      </c>
      <c r="HV48" s="461">
        <f>IFERROR(MATCH(HW$44,Sheep!$R$319:$R$326,1),0)</f>
        <v>4</v>
      </c>
      <c r="HW48" s="461">
        <f>IFERROR(MATCH(HX$44,Sheep!$R$319:$R$326,1),0)</f>
        <v>4</v>
      </c>
      <c r="HX48" s="461">
        <f>IFERROR(MATCH(HY$44,Sheep!$R$319:$R$326,1),0)</f>
        <v>4</v>
      </c>
      <c r="HY48" s="461">
        <f>IFERROR(MATCH(HZ$44,Sheep!$R$319:$R$326,1),0)</f>
        <v>4</v>
      </c>
      <c r="HZ48" s="461">
        <f>IFERROR(MATCH(IA$44,Sheep!$R$319:$R$326,1),0)</f>
        <v>4</v>
      </c>
      <c r="IA48" s="461">
        <f>IFERROR(MATCH(IB$44,Sheep!$R$319:$R$326,1),0)</f>
        <v>4</v>
      </c>
      <c r="IB48" s="461">
        <f>IFERROR(MATCH(IC$44,Sheep!$R$319:$R$326,1),0)</f>
        <v>4</v>
      </c>
      <c r="IC48" s="461">
        <f>IFERROR(MATCH(ID$44,Sheep!$R$319:$R$326,1),0)</f>
        <v>4</v>
      </c>
      <c r="ID48" s="461">
        <f>IFERROR(MATCH(IE$44,Sheep!$R$319:$R$326,1),0)</f>
        <v>4</v>
      </c>
      <c r="IE48" s="461">
        <f>IFERROR(MATCH(IF$44,Sheep!$R$319:$R$326,1),0)</f>
        <v>4</v>
      </c>
      <c r="IF48" s="461">
        <f>IFERROR(MATCH(IG$44,Sheep!$R$319:$R$326,1),0)</f>
        <v>4</v>
      </c>
      <c r="IG48" s="461">
        <f>IFERROR(MATCH(IH$44,Sheep!$R$319:$R$326,1),0)</f>
        <v>4</v>
      </c>
      <c r="IH48" s="461">
        <f>IFERROR(MATCH(II$44,Sheep!$R$319:$R$326,1),0)</f>
        <v>4</v>
      </c>
      <c r="II48" s="461">
        <f>IFERROR(MATCH(IJ$44,Sheep!$R$319:$R$326,1),0)</f>
        <v>4</v>
      </c>
      <c r="IJ48" s="461">
        <f>IFERROR(MATCH(IK$44,Sheep!$R$319:$R$326,1),0)</f>
        <v>4</v>
      </c>
      <c r="IK48" s="461">
        <f>IFERROR(MATCH(IL$44,Sheep!$R$319:$R$326,1),0)</f>
        <v>4</v>
      </c>
      <c r="IL48" s="461">
        <f>IFERROR(MATCH(IM$44,Sheep!$R$319:$R$326,1),0)</f>
        <v>4</v>
      </c>
      <c r="IM48" s="461">
        <f>IFERROR(MATCH(IN$44,Sheep!$R$319:$R$326,1),0)</f>
        <v>4</v>
      </c>
      <c r="IN48" s="461">
        <f>IFERROR(MATCH(IO$44,Sheep!$R$319:$R$326,1),0)</f>
        <v>4</v>
      </c>
      <c r="IO48" s="461">
        <f>IFERROR(MATCH(IP$44,Sheep!$R$319:$R$326,1),0)</f>
        <v>4</v>
      </c>
      <c r="IP48" s="461">
        <f>IFERROR(MATCH(IQ$44,Sheep!$R$319:$R$326,1),0)</f>
        <v>4</v>
      </c>
      <c r="IQ48" s="461">
        <f>IFERROR(MATCH(IR$44,Sheep!$R$319:$R$326,1),0)</f>
        <v>4</v>
      </c>
      <c r="IR48" s="461">
        <f>IFERROR(MATCH(IS$44,Sheep!$R$319:$R$326,1),0)</f>
        <v>4</v>
      </c>
      <c r="IS48" s="461">
        <f>IFERROR(MATCH(IT$44,Sheep!$R$319:$R$326,1),0)</f>
        <v>4</v>
      </c>
      <c r="IT48" s="461">
        <f>IFERROR(MATCH(IU$44,Sheep!$R$319:$R$326,1),0)</f>
        <v>4</v>
      </c>
      <c r="IU48" s="461">
        <f>IFERROR(MATCH(IV$44,Sheep!$R$319:$R$326,1),0)</f>
        <v>4</v>
      </c>
      <c r="IV48" s="461">
        <f>IFERROR(MATCH(IW$44,Sheep!$R$319:$R$326,1),0)</f>
        <v>4</v>
      </c>
      <c r="IW48" s="461">
        <f>IFERROR(MATCH(IX$44,Sheep!$R$319:$R$326,1),0)</f>
        <v>4</v>
      </c>
      <c r="IX48" s="461">
        <f>IFERROR(MATCH(IY$44,Sheep!$R$319:$R$326,1),0)</f>
        <v>4</v>
      </c>
      <c r="IY48" s="461">
        <f>IFERROR(MATCH(IZ$44,Sheep!$R$319:$R$326,1),0)</f>
        <v>4</v>
      </c>
      <c r="IZ48" s="461">
        <f>IFERROR(MATCH(JA$44,Sheep!$R$319:$R$326,1),0)</f>
        <v>4</v>
      </c>
      <c r="JA48" s="461">
        <f>IFERROR(MATCH(JB$44,Sheep!$R$319:$R$326,1),0)</f>
        <v>4</v>
      </c>
      <c r="JB48" s="461">
        <f>IFERROR(MATCH(JC$44,Sheep!$R$319:$R$326,1),0)</f>
        <v>4</v>
      </c>
      <c r="JC48" s="461">
        <f>IFERROR(MATCH(JD$44,Sheep!$R$319:$R$326,1),0)</f>
        <v>4</v>
      </c>
      <c r="JD48" s="461">
        <f>IFERROR(MATCH(JE$44,Sheep!$R$319:$R$326,1),0)</f>
        <v>4</v>
      </c>
      <c r="JE48" s="461">
        <f>IFERROR(MATCH(JF$44,Sheep!$R$319:$R$326,1),0)</f>
        <v>4</v>
      </c>
      <c r="JF48" s="461">
        <f>IFERROR(MATCH(JG$44,Sheep!$R$319:$R$326,1),0)</f>
        <v>4</v>
      </c>
      <c r="JG48" s="461">
        <f>IFERROR(MATCH(JH$44,Sheep!$R$319:$R$326,1),0)</f>
        <v>4</v>
      </c>
      <c r="JH48" s="461">
        <f>IFERROR(MATCH(JI$44,Sheep!$R$319:$R$326,1),0)</f>
        <v>4</v>
      </c>
      <c r="JI48" s="461">
        <f>IFERROR(MATCH(JJ$44,Sheep!$R$319:$R$326,1),0)</f>
        <v>4</v>
      </c>
      <c r="JJ48" s="461">
        <f>IFERROR(MATCH(JK$44,Sheep!$R$319:$R$326,1),0)</f>
        <v>4</v>
      </c>
      <c r="JK48" s="461">
        <f>IFERROR(MATCH(JL$44,Sheep!$R$319:$R$326,1),0)</f>
        <v>4</v>
      </c>
      <c r="JL48" s="461">
        <f>IFERROR(MATCH(JM$44,Sheep!$R$319:$R$326,1),0)</f>
        <v>4</v>
      </c>
      <c r="JM48" s="461">
        <f>IFERROR(MATCH(JN$44,Sheep!$R$319:$R$326,1),0)</f>
        <v>4</v>
      </c>
      <c r="JN48" s="461">
        <f>IFERROR(MATCH(JO$44,Sheep!$R$319:$R$326,1),0)</f>
        <v>5</v>
      </c>
      <c r="JO48" s="461">
        <f>IFERROR(MATCH(JP$44,Sheep!$R$319:$R$326,1),0)</f>
        <v>5</v>
      </c>
      <c r="JP48" s="461">
        <f>IFERROR(MATCH(JQ$44,Sheep!$R$319:$R$326,1),0)</f>
        <v>5</v>
      </c>
      <c r="JQ48" s="461">
        <f>IFERROR(MATCH(JR$44,Sheep!$R$319:$R$326,1),0)</f>
        <v>5</v>
      </c>
      <c r="JR48" s="461">
        <f>IFERROR(MATCH(JS$44,Sheep!$R$319:$R$326,1),0)</f>
        <v>5</v>
      </c>
      <c r="JS48" s="461">
        <f>IFERROR(MATCH(JT$44,Sheep!$R$319:$R$326,1),0)</f>
        <v>5</v>
      </c>
      <c r="JT48" s="461">
        <f>IFERROR(MATCH(JU$44,Sheep!$R$319:$R$326,1),0)</f>
        <v>5</v>
      </c>
      <c r="JU48" s="461">
        <f>IFERROR(MATCH(JV$44,Sheep!$R$319:$R$326,1),0)</f>
        <v>5</v>
      </c>
      <c r="JV48" s="461">
        <f>IFERROR(MATCH(JW$44,Sheep!$R$319:$R$326,1),0)</f>
        <v>5</v>
      </c>
      <c r="JW48" s="461">
        <f>IFERROR(MATCH(JX$44,Sheep!$R$319:$R$326,1),0)</f>
        <v>5</v>
      </c>
      <c r="JX48" s="461">
        <f>IFERROR(MATCH(JY$44,Sheep!$R$319:$R$326,1),0)</f>
        <v>5</v>
      </c>
      <c r="JY48" s="461">
        <f>IFERROR(MATCH(JZ$44,Sheep!$R$319:$R$326,1),0)</f>
        <v>5</v>
      </c>
      <c r="JZ48" s="461">
        <f>IFERROR(MATCH(KA$44,Sheep!$R$319:$R$326,1),0)</f>
        <v>5</v>
      </c>
      <c r="KA48" s="461">
        <f>IFERROR(MATCH(KB$44,Sheep!$R$319:$R$326,1),0)</f>
        <v>5</v>
      </c>
      <c r="KB48" s="461">
        <f>IFERROR(MATCH(KC$44,Sheep!$R$319:$R$326,1),0)</f>
        <v>5</v>
      </c>
      <c r="KC48" s="461">
        <f>IFERROR(MATCH(KD$44,Sheep!$R$319:$R$326,1),0)</f>
        <v>5</v>
      </c>
      <c r="KD48" s="461">
        <f>IFERROR(MATCH(KE$44,Sheep!$R$319:$R$326,1),0)</f>
        <v>5</v>
      </c>
      <c r="KE48" s="461">
        <f>IFERROR(MATCH(KF$44,Sheep!$R$319:$R$326,1),0)</f>
        <v>5</v>
      </c>
      <c r="KF48" s="461">
        <f>IFERROR(MATCH(KG$44,Sheep!$R$319:$R$326,1),0)</f>
        <v>5</v>
      </c>
      <c r="KG48" s="461">
        <f>IFERROR(MATCH(KH$44,Sheep!$R$319:$R$326,1),0)</f>
        <v>5</v>
      </c>
      <c r="KH48" s="461">
        <f>IFERROR(MATCH(KI$44,Sheep!$R$319:$R$326,1),0)</f>
        <v>5</v>
      </c>
      <c r="KI48" s="461">
        <f>IFERROR(MATCH(KJ$44,Sheep!$R$319:$R$326,1),0)</f>
        <v>5</v>
      </c>
      <c r="KJ48" s="461">
        <f>IFERROR(MATCH(KK$44,Sheep!$R$319:$R$326,1),0)</f>
        <v>5</v>
      </c>
      <c r="KK48" s="461">
        <f>IFERROR(MATCH(KL$44,Sheep!$R$319:$R$326,1),0)</f>
        <v>5</v>
      </c>
      <c r="KL48" s="461">
        <f>IFERROR(MATCH(KM$44,Sheep!$R$319:$R$326,1),0)</f>
        <v>5</v>
      </c>
      <c r="KM48" s="461">
        <f>IFERROR(MATCH(KN$44,Sheep!$R$319:$R$326,1),0)</f>
        <v>5</v>
      </c>
      <c r="KN48" s="461">
        <f>IFERROR(MATCH(KO$44,Sheep!$R$319:$R$326,1),0)</f>
        <v>5</v>
      </c>
      <c r="KO48" s="461">
        <f>IFERROR(MATCH(KP$44,Sheep!$R$319:$R$326,1),0)</f>
        <v>5</v>
      </c>
      <c r="KP48" s="461">
        <f>IFERROR(MATCH(KQ$44,Sheep!$R$319:$R$326,1),0)</f>
        <v>5</v>
      </c>
      <c r="KQ48" s="461">
        <f>IFERROR(MATCH(KR$44,Sheep!$R$319:$R$326,1),0)</f>
        <v>5</v>
      </c>
      <c r="KR48" s="461">
        <f>IFERROR(MATCH(KS$44,Sheep!$R$319:$R$326,1),0)</f>
        <v>5</v>
      </c>
      <c r="KS48" s="461">
        <f>IFERROR(MATCH(KT$44,Sheep!$R$319:$R$326,1),0)</f>
        <v>5</v>
      </c>
      <c r="KT48" s="461">
        <f>IFERROR(MATCH(KU$44,Sheep!$R$319:$R$326,1),0)</f>
        <v>5</v>
      </c>
      <c r="KU48" s="461">
        <f>IFERROR(MATCH(KV$44,Sheep!$R$319:$R$326,1),0)</f>
        <v>5</v>
      </c>
      <c r="KV48" s="461">
        <f>IFERROR(MATCH(KW$44,Sheep!$R$319:$R$326,1),0)</f>
        <v>5</v>
      </c>
      <c r="KW48" s="461">
        <f>IFERROR(MATCH(KX$44,Sheep!$R$319:$R$326,1),0)</f>
        <v>5</v>
      </c>
      <c r="KX48" s="461">
        <f>IFERROR(MATCH(KY$44,Sheep!$R$319:$R$326,1),0)</f>
        <v>5</v>
      </c>
      <c r="KY48" s="461">
        <f>IFERROR(MATCH(KZ$44,Sheep!$R$319:$R$326,1),0)</f>
        <v>5</v>
      </c>
      <c r="KZ48" s="461">
        <f>IFERROR(MATCH(LA$44,Sheep!$R$319:$R$326,1),0)</f>
        <v>5</v>
      </c>
      <c r="LA48" s="461">
        <f>IFERROR(MATCH(LB$44,Sheep!$R$319:$R$326,1),0)</f>
        <v>5</v>
      </c>
      <c r="LB48" s="461">
        <f>IFERROR(MATCH(LC$44,Sheep!$R$319:$R$326,1),0)</f>
        <v>5</v>
      </c>
      <c r="LC48" s="461">
        <f>IFERROR(MATCH(LD$44,Sheep!$R$319:$R$326,1),0)</f>
        <v>5</v>
      </c>
      <c r="LD48" s="461">
        <f>IFERROR(MATCH(LE$44,Sheep!$R$319:$R$326,1),0)</f>
        <v>5</v>
      </c>
      <c r="LE48" s="461">
        <f>IFERROR(MATCH(LF$44,Sheep!$R$319:$R$326,1),0)</f>
        <v>5</v>
      </c>
      <c r="LF48" s="461">
        <f>IFERROR(MATCH(LG$44,Sheep!$R$319:$R$326,1),0)</f>
        <v>5</v>
      </c>
      <c r="LG48" s="461">
        <f>IFERROR(MATCH(LH$44,Sheep!$R$319:$R$326,1),0)</f>
        <v>5</v>
      </c>
      <c r="LH48" s="461">
        <f>IFERROR(MATCH(LI$44,Sheep!$R$319:$R$326,1),0)</f>
        <v>5</v>
      </c>
      <c r="LI48" s="461">
        <f>IFERROR(MATCH(LJ$44,Sheep!$R$319:$R$326,1),0)</f>
        <v>5</v>
      </c>
      <c r="LJ48" s="461">
        <f>IFERROR(MATCH(LK$44,Sheep!$R$319:$R$326,1),0)</f>
        <v>5</v>
      </c>
      <c r="LK48" s="461">
        <f>IFERROR(MATCH(LL$44,Sheep!$R$319:$R$326,1),0)</f>
        <v>5</v>
      </c>
      <c r="LL48" s="461">
        <f>IFERROR(MATCH(LM$44,Sheep!$R$319:$R$326,1),0)</f>
        <v>5</v>
      </c>
      <c r="LM48" s="461">
        <f>IFERROR(MATCH(LN$44,Sheep!$R$319:$R$326,1),0)</f>
        <v>5</v>
      </c>
      <c r="LN48" s="461">
        <f>IFERROR(MATCH(LO$44,Sheep!$R$319:$R$326,1),0)</f>
        <v>6</v>
      </c>
      <c r="LO48" s="461">
        <f>IFERROR(MATCH(LP$44,Sheep!$R$319:$R$326,1),0)</f>
        <v>6</v>
      </c>
      <c r="LP48" s="461">
        <f>IFERROR(MATCH(LQ$44,Sheep!$R$319:$R$326,1),0)</f>
        <v>6</v>
      </c>
      <c r="LQ48" s="461">
        <f>IFERROR(MATCH(LR$44,Sheep!$R$319:$R$326,1),0)</f>
        <v>6</v>
      </c>
      <c r="LR48" s="461">
        <f>IFERROR(MATCH(LS$44,Sheep!$R$319:$R$326,1),0)</f>
        <v>6</v>
      </c>
      <c r="LS48" s="461">
        <f>IFERROR(MATCH(LT$44,Sheep!$R$319:$R$326,1),0)</f>
        <v>6</v>
      </c>
      <c r="LT48" s="461">
        <f>IFERROR(MATCH(LU$44,Sheep!$R$319:$R$326,1),0)</f>
        <v>6</v>
      </c>
      <c r="LU48" s="461">
        <f>IFERROR(MATCH(LV$44,Sheep!$R$319:$R$326,1),0)</f>
        <v>6</v>
      </c>
      <c r="LV48" s="461">
        <f>IFERROR(MATCH(LW$44,Sheep!$R$319:$R$326,1),0)</f>
        <v>6</v>
      </c>
      <c r="LW48" s="461">
        <f>IFERROR(MATCH(LX$44,Sheep!$R$319:$R$326,1),0)</f>
        <v>6</v>
      </c>
      <c r="LX48" s="461">
        <f>IFERROR(MATCH(LY$44,Sheep!$R$319:$R$326,1),0)</f>
        <v>6</v>
      </c>
      <c r="LY48" s="461">
        <f>IFERROR(MATCH(LZ$44,Sheep!$R$319:$R$326,1),0)</f>
        <v>6</v>
      </c>
      <c r="LZ48" s="461">
        <f>IFERROR(MATCH(MA$44,Sheep!$R$319:$R$326,1),0)</f>
        <v>6</v>
      </c>
      <c r="MA48" s="461">
        <f>IFERROR(MATCH(MB$44,Sheep!$R$319:$R$326,1),0)</f>
        <v>6</v>
      </c>
      <c r="MB48" s="461">
        <f>IFERROR(MATCH(MC$44,Sheep!$R$319:$R$326,1),0)</f>
        <v>6</v>
      </c>
      <c r="MC48" s="461">
        <f>IFERROR(MATCH(MD$44,Sheep!$R$319:$R$326,1),0)</f>
        <v>6</v>
      </c>
      <c r="MD48" s="461">
        <f>IFERROR(MATCH(ME$44,Sheep!$R$319:$R$326,1),0)</f>
        <v>6</v>
      </c>
      <c r="ME48" s="461">
        <f>IFERROR(MATCH(MF$44,Sheep!$R$319:$R$326,1),0)</f>
        <v>6</v>
      </c>
      <c r="MF48" s="461">
        <f>IFERROR(MATCH(MG$44,Sheep!$R$319:$R$326,1),0)</f>
        <v>6</v>
      </c>
      <c r="MG48" s="461">
        <f>IFERROR(MATCH(MH$44,Sheep!$R$319:$R$326,1),0)</f>
        <v>6</v>
      </c>
      <c r="MH48" s="461">
        <f>IFERROR(MATCH(MI$44,Sheep!$R$319:$R$326,1),0)</f>
        <v>6</v>
      </c>
      <c r="MI48" s="461">
        <f>IFERROR(MATCH(MJ$44,Sheep!$R$319:$R$326,1),0)</f>
        <v>6</v>
      </c>
      <c r="MJ48" s="461">
        <f>IFERROR(MATCH(MK$44,Sheep!$R$319:$R$326,1),0)</f>
        <v>6</v>
      </c>
      <c r="MK48" s="461">
        <f>IFERROR(MATCH(ML$44,Sheep!$R$319:$R$326,1),0)</f>
        <v>6</v>
      </c>
      <c r="ML48" s="461">
        <f>IFERROR(MATCH(MM$44,Sheep!$R$319:$R$326,1),0)</f>
        <v>6</v>
      </c>
      <c r="MM48" s="461">
        <f>IFERROR(MATCH(MN$44,Sheep!$R$319:$R$326,1),0)</f>
        <v>6</v>
      </c>
      <c r="MN48" s="461">
        <f>IFERROR(MATCH(MO$44,Sheep!$R$319:$R$326,1),0)</f>
        <v>6</v>
      </c>
      <c r="MO48" s="461">
        <f>IFERROR(MATCH(MP$44,Sheep!$R$319:$R$326,1),0)</f>
        <v>6</v>
      </c>
      <c r="MP48" s="461">
        <f>IFERROR(MATCH(MQ$44,Sheep!$R$319:$R$326,1),0)</f>
        <v>6</v>
      </c>
      <c r="MQ48" s="461">
        <f>IFERROR(MATCH(MR$44,Sheep!$R$319:$R$326,1),0)</f>
        <v>6</v>
      </c>
      <c r="MR48" s="461">
        <f>IFERROR(MATCH(MS$44,Sheep!$R$319:$R$326,1),0)</f>
        <v>6</v>
      </c>
      <c r="MS48" s="461">
        <f>IFERROR(MATCH(MT$44,Sheep!$R$319:$R$326,1),0)</f>
        <v>6</v>
      </c>
      <c r="MT48" s="461">
        <f>IFERROR(MATCH(MU$44,Sheep!$R$319:$R$326,1),0)</f>
        <v>6</v>
      </c>
      <c r="MU48" s="461">
        <f>IFERROR(MATCH(MV$44,Sheep!$R$319:$R$326,1),0)</f>
        <v>6</v>
      </c>
      <c r="MV48" s="461">
        <f>IFERROR(MATCH(MW$44,Sheep!$R$319:$R$326,1),0)</f>
        <v>6</v>
      </c>
      <c r="MW48" s="461">
        <f>IFERROR(MATCH(MX$44,Sheep!$R$319:$R$326,1),0)</f>
        <v>6</v>
      </c>
      <c r="MX48" s="461">
        <f>IFERROR(MATCH(MY$44,Sheep!$R$319:$R$326,1),0)</f>
        <v>6</v>
      </c>
      <c r="MY48" s="461">
        <f>IFERROR(MATCH(MZ$44,Sheep!$R$319:$R$326,1),0)</f>
        <v>6</v>
      </c>
      <c r="MZ48" s="461">
        <f>IFERROR(MATCH(NA$44,Sheep!$R$319:$R$326,1),0)</f>
        <v>6</v>
      </c>
      <c r="NA48" s="461">
        <f>IFERROR(MATCH(NB$44,Sheep!$R$319:$R$326,1),0)</f>
        <v>6</v>
      </c>
      <c r="NB48" s="461">
        <f>IFERROR(MATCH(NC$44,Sheep!$R$319:$R$326,1),0)</f>
        <v>6</v>
      </c>
      <c r="NC48" s="461">
        <f>IFERROR(MATCH(ND$44,Sheep!$R$319:$R$326,1),0)</f>
        <v>6</v>
      </c>
      <c r="ND48" s="461">
        <f>IFERROR(MATCH(NE$44,Sheep!$R$319:$R$326,1),0)</f>
        <v>6</v>
      </c>
      <c r="NE48" s="461">
        <f>IFERROR(MATCH(NF$44,Sheep!$R$319:$R$326,1),0)</f>
        <v>6</v>
      </c>
      <c r="NF48" s="461">
        <f>IFERROR(MATCH(NG$44,Sheep!$R$319:$R$326,1),0)</f>
        <v>6</v>
      </c>
      <c r="NG48" s="461">
        <f>IFERROR(MATCH(NH$44,Sheep!$R$319:$R$326,1),0)</f>
        <v>6</v>
      </c>
      <c r="NH48" s="461">
        <f>IFERROR(MATCH(NI$44,Sheep!$R$319:$R$326,1),0)</f>
        <v>6</v>
      </c>
      <c r="NI48" s="461">
        <f>IFERROR(MATCH(NJ$44,Sheep!$R$319:$R$326,1),0)</f>
        <v>6</v>
      </c>
      <c r="NJ48" s="461">
        <f>IFERROR(MATCH(NK$44,Sheep!$R$319:$R$326,1),0)</f>
        <v>6</v>
      </c>
      <c r="NK48" s="461">
        <f>IFERROR(MATCH(NL$44,Sheep!$R$319:$R$326,1),0)</f>
        <v>6</v>
      </c>
      <c r="NL48" s="461">
        <f>IFERROR(MATCH(NM$44,Sheep!$R$319:$R$326,1),0)</f>
        <v>6</v>
      </c>
      <c r="NM48" s="461">
        <f>IFERROR(MATCH(NN$44,Sheep!$R$319:$R$326,1),0)</f>
        <v>6</v>
      </c>
      <c r="NN48" s="461">
        <f>IFERROR(MATCH(NO$44,Sheep!$R$319:$R$326,1),0)</f>
        <v>7</v>
      </c>
      <c r="NO48" s="461">
        <f>IFERROR(MATCH(NP$44,Sheep!$R$319:$R$326,1),0)</f>
        <v>7</v>
      </c>
      <c r="NP48" s="461">
        <f>IFERROR(MATCH(NQ$44,Sheep!$R$319:$R$326,1),0)</f>
        <v>7</v>
      </c>
      <c r="NQ48" s="461">
        <f>IFERROR(MATCH(NR$44,Sheep!$R$319:$R$326,1),0)</f>
        <v>7</v>
      </c>
      <c r="NR48" s="461">
        <f>IFERROR(MATCH(NS$44,Sheep!$R$319:$R$326,1),0)</f>
        <v>7</v>
      </c>
      <c r="NS48" s="461">
        <f>IFERROR(MATCH(NT$44,Sheep!$R$319:$R$326,1),0)</f>
        <v>7</v>
      </c>
      <c r="NT48" s="461">
        <f>IFERROR(MATCH(NU$44,Sheep!$R$319:$R$326,1),0)</f>
        <v>7</v>
      </c>
      <c r="NU48" s="461">
        <f>IFERROR(MATCH(NV$44,Sheep!$R$319:$R$326,1),0)</f>
        <v>7</v>
      </c>
      <c r="NV48" s="461">
        <f>IFERROR(MATCH(NW$44,Sheep!$R$319:$R$326,1),0)</f>
        <v>7</v>
      </c>
      <c r="NW48" s="461">
        <f>IFERROR(MATCH(NX$44,Sheep!$R$319:$R$326,1),0)</f>
        <v>7</v>
      </c>
      <c r="NX48" s="461">
        <f>IFERROR(MATCH(NY$44,Sheep!$R$319:$R$326,1),0)</f>
        <v>7</v>
      </c>
      <c r="NY48" s="461">
        <f>IFERROR(MATCH(NZ$44,Sheep!$R$319:$R$326,1),0)</f>
        <v>7</v>
      </c>
      <c r="NZ48" s="461">
        <f>IFERROR(MATCH(OA$44,Sheep!$R$319:$R$326,1),0)</f>
        <v>7</v>
      </c>
      <c r="OA48" s="461">
        <f>IFERROR(MATCH(OB$44,Sheep!$R$319:$R$326,1),0)</f>
        <v>7</v>
      </c>
      <c r="OB48" s="461">
        <f>IFERROR(MATCH(OC$44,Sheep!$R$319:$R$326,1),0)</f>
        <v>7</v>
      </c>
      <c r="OC48" s="461">
        <f>IFERROR(MATCH(OD$44,Sheep!$R$319:$R$326,1),0)</f>
        <v>7</v>
      </c>
      <c r="OD48" s="461">
        <f>IFERROR(MATCH(OE$44,Sheep!$R$319:$R$326,1),0)</f>
        <v>7</v>
      </c>
      <c r="OE48" s="461">
        <f>IFERROR(MATCH(OF$44,Sheep!$R$319:$R$326,1),0)</f>
        <v>7</v>
      </c>
      <c r="OF48" s="461">
        <f>IFERROR(MATCH(OG$44,Sheep!$R$319:$R$326,1),0)</f>
        <v>7</v>
      </c>
      <c r="OG48" s="461">
        <f>IFERROR(MATCH(OH$44,Sheep!$R$319:$R$326,1),0)</f>
        <v>7</v>
      </c>
      <c r="OH48" s="461">
        <f>IFERROR(MATCH(OI$44,Sheep!$R$319:$R$326,1),0)</f>
        <v>7</v>
      </c>
      <c r="OI48" s="461">
        <f>IFERROR(MATCH(OJ$44,Sheep!$R$319:$R$326,1),0)</f>
        <v>7</v>
      </c>
      <c r="OJ48" s="461">
        <f>IFERROR(MATCH(OK$44,Sheep!$R$319:$R$326,1),0)</f>
        <v>7</v>
      </c>
      <c r="OK48" s="461">
        <f>IFERROR(MATCH(OL$44,Sheep!$R$319:$R$326,1),0)</f>
        <v>7</v>
      </c>
      <c r="OL48" s="461">
        <f>IFERROR(MATCH(OM$44,Sheep!$R$319:$R$326,1),0)</f>
        <v>7</v>
      </c>
      <c r="OM48" s="461">
        <f>IFERROR(MATCH(ON$44,Sheep!$R$319:$R$326,1),0)</f>
        <v>7</v>
      </c>
      <c r="ON48" s="461">
        <f>IFERROR(MATCH(OO$44,Sheep!$R$319:$R$326,1),0)</f>
        <v>7</v>
      </c>
      <c r="OO48" s="461">
        <f>IFERROR(MATCH(OP$44,Sheep!$R$319:$R$326,1),0)</f>
        <v>7</v>
      </c>
      <c r="OP48" s="461">
        <f>IFERROR(MATCH(OQ$44,Sheep!$R$319:$R$326,1),0)</f>
        <v>7</v>
      </c>
      <c r="OQ48" s="461">
        <f>IFERROR(MATCH(OR$44,Sheep!$R$319:$R$326,1),0)</f>
        <v>7</v>
      </c>
      <c r="OR48" s="461">
        <f>IFERROR(MATCH(OS$44,Sheep!$R$319:$R$326,1),0)</f>
        <v>7</v>
      </c>
      <c r="OS48" s="461">
        <f>IFERROR(MATCH(OT$44,Sheep!$R$319:$R$326,1),0)</f>
        <v>7</v>
      </c>
      <c r="OT48" s="461">
        <f>IFERROR(MATCH(OU$44,Sheep!$R$319:$R$326,1),0)</f>
        <v>7</v>
      </c>
      <c r="OU48" s="461">
        <f>IFERROR(MATCH(OV$44,Sheep!$R$319:$R$326,1),0)</f>
        <v>7</v>
      </c>
      <c r="OV48" s="461">
        <f>IFERROR(MATCH(OW$44,Sheep!$R$319:$R$326,1),0)</f>
        <v>7</v>
      </c>
      <c r="OW48" s="461">
        <f>IFERROR(MATCH(OX$44,Sheep!$R$319:$R$326,1),0)</f>
        <v>7</v>
      </c>
      <c r="OX48" s="461">
        <f>IFERROR(MATCH(OY$44,Sheep!$R$319:$R$326,1),0)</f>
        <v>7</v>
      </c>
      <c r="OY48" s="461">
        <f>IFERROR(MATCH(OZ$44,Sheep!$R$319:$R$326,1),0)</f>
        <v>7</v>
      </c>
      <c r="OZ48" s="461">
        <f>IFERROR(MATCH(PA$44,Sheep!$R$319:$R$326,1),0)</f>
        <v>7</v>
      </c>
      <c r="PA48" s="461">
        <f>IFERROR(MATCH(PB$44,Sheep!$R$319:$R$326,1),0)</f>
        <v>7</v>
      </c>
      <c r="PB48" s="461">
        <f>IFERROR(MATCH(PC$44,Sheep!$R$319:$R$326,1),0)</f>
        <v>7</v>
      </c>
      <c r="PC48" s="461">
        <f>IFERROR(MATCH(PD$44,Sheep!$R$319:$R$326,1),0)</f>
        <v>7</v>
      </c>
      <c r="PD48" s="461">
        <f>IFERROR(MATCH(PE$44,Sheep!$R$319:$R$326,1),0)</f>
        <v>7</v>
      </c>
      <c r="PE48" s="461">
        <f>IFERROR(MATCH(PF$44,Sheep!$R$319:$R$326,1),0)</f>
        <v>7</v>
      </c>
      <c r="PF48" s="461">
        <f>IFERROR(MATCH(PG$44,Sheep!$R$319:$R$326,1),0)</f>
        <v>7</v>
      </c>
      <c r="PG48" s="461">
        <f>IFERROR(MATCH(PH$44,Sheep!$R$319:$R$326,1),0)</f>
        <v>7</v>
      </c>
      <c r="PH48" s="461">
        <f>IFERROR(MATCH(PI$44,Sheep!$R$319:$R$326,1),0)</f>
        <v>7</v>
      </c>
      <c r="PI48" s="461">
        <f>IFERROR(MATCH(PJ$44,Sheep!$R$319:$R$326,1),0)</f>
        <v>7</v>
      </c>
      <c r="PJ48" s="461">
        <f>IFERROR(MATCH(PK$44,Sheep!$R$319:$R$326,1),0)</f>
        <v>7</v>
      </c>
      <c r="PK48" s="461">
        <f>IFERROR(MATCH(PL$44,Sheep!$R$319:$R$326,1),0)</f>
        <v>7</v>
      </c>
      <c r="PL48" s="461">
        <f>IFERROR(MATCH(PM$44,Sheep!$R$319:$R$326,1),0)</f>
        <v>7</v>
      </c>
      <c r="PM48" s="461">
        <f>IFERROR(MATCH(PN$44,Sheep!$R$319:$R$326,1),0)</f>
        <v>7</v>
      </c>
      <c r="PN48" s="461">
        <f>IFERROR(MATCH(PO$44,Sheep!$R$319:$R$326,1),0)</f>
        <v>8</v>
      </c>
      <c r="PO48" s="461">
        <f>IFERROR(MATCH(PP$44,Sheep!$R$319:$R$326,1),0)</f>
        <v>8</v>
      </c>
      <c r="PP48" s="461">
        <f>IFERROR(MATCH(PQ$44,Sheep!$R$319:$R$326,1),0)</f>
        <v>8</v>
      </c>
      <c r="PQ48" s="461">
        <f>IFERROR(MATCH(PR$44,Sheep!$R$319:$R$326,1),0)</f>
        <v>8</v>
      </c>
      <c r="PR48" s="461">
        <f>IFERROR(MATCH(PS$44,Sheep!$R$319:$R$326,1),0)</f>
        <v>8</v>
      </c>
      <c r="PS48" s="461">
        <f>IFERROR(MATCH(PT$44,Sheep!$R$319:$R$326,1),0)</f>
        <v>8</v>
      </c>
      <c r="PT48" s="461">
        <f>IFERROR(MATCH(PU$44,Sheep!$R$319:$R$326,1),0)</f>
        <v>8</v>
      </c>
      <c r="PU48" s="461">
        <f>IFERROR(MATCH(PV$44,Sheep!$R$319:$R$326,1),0)</f>
        <v>8</v>
      </c>
      <c r="PV48" s="461">
        <f>IFERROR(MATCH(PW$44,Sheep!$R$319:$R$326,1),0)</f>
        <v>8</v>
      </c>
      <c r="PW48" s="461">
        <f>IFERROR(MATCH(PX$44,Sheep!$R$319:$R$326,1),0)</f>
        <v>8</v>
      </c>
      <c r="PX48" s="461">
        <f>IFERROR(MATCH(PY$44,Sheep!$R$319:$R$326,1),0)</f>
        <v>8</v>
      </c>
      <c r="PY48" s="461">
        <f>IFERROR(MATCH(PZ$44,Sheep!$R$319:$R$326,1),0)</f>
        <v>8</v>
      </c>
      <c r="PZ48" s="461">
        <f>IFERROR(MATCH(QA$44,Sheep!$R$319:$R$326,1),0)</f>
        <v>8</v>
      </c>
      <c r="QA48" s="461">
        <f>IFERROR(MATCH(QB$44,Sheep!$R$319:$R$326,1),0)</f>
        <v>8</v>
      </c>
      <c r="QB48" s="461">
        <f>IFERROR(MATCH(QC$44,Sheep!$R$319:$R$326,1),0)</f>
        <v>8</v>
      </c>
      <c r="QC48" s="461">
        <f>IFERROR(MATCH(QD$44,Sheep!$R$319:$R$326,1),0)</f>
        <v>8</v>
      </c>
      <c r="QD48" s="461">
        <f>IFERROR(MATCH(QE$44,Sheep!$R$319:$R$326,1),0)</f>
        <v>8</v>
      </c>
      <c r="QE48" s="461">
        <f>IFERROR(MATCH(QF$44,Sheep!$R$319:$R$326,1),0)</f>
        <v>8</v>
      </c>
      <c r="QF48" s="461">
        <f>IFERROR(MATCH(QG$44,Sheep!$R$319:$R$326,1),0)</f>
        <v>8</v>
      </c>
      <c r="QG48" s="461">
        <f>IFERROR(MATCH(QH$44,Sheep!$R$319:$R$326,1),0)</f>
        <v>8</v>
      </c>
      <c r="QH48" s="461">
        <f>IFERROR(MATCH(QI$44,Sheep!$R$319:$R$326,1),0)</f>
        <v>8</v>
      </c>
      <c r="QI48" s="461">
        <f>IFERROR(MATCH(QJ$44,Sheep!$R$319:$R$326,1),0)</f>
        <v>8</v>
      </c>
      <c r="QJ48" s="461">
        <f>IFERROR(MATCH(QK$44,Sheep!$R$319:$R$326,1),0)</f>
        <v>8</v>
      </c>
      <c r="QK48" s="461">
        <f>IFERROR(MATCH(QL$44,Sheep!$R$319:$R$326,1),0)</f>
        <v>8</v>
      </c>
      <c r="QL48" s="461">
        <f>IFERROR(MATCH(QM$44,Sheep!$R$319:$R$326,1),0)</f>
        <v>8</v>
      </c>
      <c r="QM48" s="461">
        <f>IFERROR(MATCH(QN$44,Sheep!$R$319:$R$326,1),0)</f>
        <v>8</v>
      </c>
      <c r="QN48" s="461">
        <f>IFERROR(MATCH(QO$44,Sheep!$R$319:$R$326,1),0)</f>
        <v>8</v>
      </c>
      <c r="QO48" s="461">
        <f>IFERROR(MATCH(QP$44,Sheep!$R$319:$R$326,1),0)</f>
        <v>8</v>
      </c>
      <c r="QP48" s="461">
        <f>IFERROR(MATCH(QQ$44,Sheep!$R$319:$R$326,1),0)</f>
        <v>8</v>
      </c>
      <c r="QQ48" s="461">
        <f>IFERROR(MATCH(QR$44,Sheep!$R$319:$R$326,1),0)</f>
        <v>8</v>
      </c>
      <c r="QR48" s="461">
        <f>IFERROR(MATCH(QS$44,Sheep!$R$319:$R$326,1),0)</f>
        <v>8</v>
      </c>
      <c r="QS48" s="461">
        <f>IFERROR(MATCH(QT$44,Sheep!$R$319:$R$326,1),0)</f>
        <v>8</v>
      </c>
      <c r="QT48" s="461">
        <f>IFERROR(MATCH(QU$44,Sheep!$R$319:$R$326,1),0)</f>
        <v>8</v>
      </c>
      <c r="QU48" s="461">
        <f>IFERROR(MATCH(QV$44,Sheep!$R$319:$R$326,1),0)</f>
        <v>8</v>
      </c>
      <c r="QV48" s="461">
        <f>IFERROR(MATCH(QW$44,Sheep!$R$319:$R$326,1),0)</f>
        <v>8</v>
      </c>
      <c r="QW48" s="461">
        <f>IFERROR(MATCH(QX$44,Sheep!$R$319:$R$326,1),0)</f>
        <v>8</v>
      </c>
      <c r="QX48" s="461">
        <f>IFERROR(MATCH(QY$44,Sheep!$R$319:$R$326,1),0)</f>
        <v>8</v>
      </c>
      <c r="QY48" s="461">
        <f>IFERROR(MATCH(QZ$44,Sheep!$R$319:$R$326,1),0)</f>
        <v>8</v>
      </c>
      <c r="QZ48" s="461">
        <f>IFERROR(MATCH(RA$44,Sheep!$R$319:$R$326,1),0)</f>
        <v>8</v>
      </c>
      <c r="RA48" s="461">
        <f>IFERROR(MATCH(RB$44,Sheep!$R$319:$R$326,1),0)</f>
        <v>8</v>
      </c>
      <c r="RB48" s="461">
        <f>IFERROR(MATCH(RC$44,Sheep!$R$319:$R$326,1),0)</f>
        <v>8</v>
      </c>
      <c r="RC48" s="461">
        <f>IFERROR(MATCH(RD$44,Sheep!$R$319:$R$326,1),0)</f>
        <v>8</v>
      </c>
      <c r="RD48" s="461">
        <f>IFERROR(MATCH(RE$44,Sheep!$R$319:$R$326,1),0)</f>
        <v>8</v>
      </c>
      <c r="RE48" s="461">
        <f>IFERROR(MATCH(RF$44,Sheep!$R$319:$R$326,1),0)</f>
        <v>8</v>
      </c>
      <c r="RF48" s="461">
        <f>IFERROR(MATCH(RG$44,Sheep!$R$319:$R$326,1),0)</f>
        <v>8</v>
      </c>
      <c r="RG48" s="461">
        <f>IFERROR(MATCH(RH$44,Sheep!$R$319:$R$326,1),0)</f>
        <v>8</v>
      </c>
      <c r="RH48" s="461">
        <f>IFERROR(MATCH(RI$44,Sheep!$R$319:$R$326,1),0)</f>
        <v>8</v>
      </c>
      <c r="RI48" s="461">
        <f>IFERROR(MATCH(RJ$44,Sheep!$R$319:$R$326,1),0)</f>
        <v>8</v>
      </c>
      <c r="RJ48" s="461">
        <f>IFERROR(MATCH(RK$44,Sheep!$R$319:$R$326,1),0)</f>
        <v>8</v>
      </c>
      <c r="RK48" s="461">
        <f>IFERROR(MATCH(RL$44,Sheep!$R$319:$R$326,1),0)</f>
        <v>8</v>
      </c>
      <c r="RL48" s="461">
        <f>IFERROR(MATCH(RM$44,Sheep!$R$319:$R$326,1),0)</f>
        <v>8</v>
      </c>
      <c r="RM48" s="461">
        <f>IFERROR(MATCH(RN$44,Sheep!$R$319:$R$326,1),0)</f>
        <v>8</v>
      </c>
      <c r="RN48" s="461">
        <f>IFERROR(MATCH(RO$44,Sheep!$R$319:$R$326,1),0)</f>
        <v>8</v>
      </c>
      <c r="RO48" s="461">
        <f>IFERROR(MATCH(RP$44,Sheep!$R$319:$R$326,1),0)</f>
        <v>8</v>
      </c>
      <c r="RP48" s="461">
        <f>IFERROR(MATCH(RQ$44,Sheep!$R$319:$R$326,1),0)</f>
        <v>8</v>
      </c>
      <c r="RQ48" s="461">
        <f>IFERROR(MATCH(RR$44,Sheep!$R$319:$R$326,1),0)</f>
        <v>8</v>
      </c>
      <c r="RR48" s="461">
        <f>IFERROR(MATCH(RS$44,Sheep!$R$319:$R$326,1),0)</f>
        <v>8</v>
      </c>
      <c r="RS48" s="461">
        <f>IFERROR(MATCH(RT$44,Sheep!$R$319:$R$326,1),0)</f>
        <v>8</v>
      </c>
      <c r="RT48" s="461">
        <f>IFERROR(MATCH(RU$44,Sheep!$R$319:$R$326,1),0)</f>
        <v>8</v>
      </c>
      <c r="RU48" s="461">
        <f>IFERROR(MATCH(RV$44,Sheep!$R$319:$R$326,1),0)</f>
        <v>8</v>
      </c>
      <c r="RV48" s="461">
        <f>IFERROR(MATCH(RW$44,Sheep!$R$319:$R$326,1),0)</f>
        <v>8</v>
      </c>
      <c r="RW48" s="461">
        <f>IFERROR(MATCH(RX$44,Sheep!$R$319:$R$326,1),0)</f>
        <v>8</v>
      </c>
      <c r="RX48" s="461">
        <f>IFERROR(MATCH(RY$44,Sheep!$R$319:$R$326,1),0)</f>
        <v>8</v>
      </c>
      <c r="RY48" s="461">
        <f>IFERROR(MATCH(RZ$44,Sheep!$R$319:$R$326,1),0)</f>
        <v>8</v>
      </c>
      <c r="RZ48" s="461">
        <f>IFERROR(MATCH(SA$44,Sheep!$R$319:$R$326,1),0)</f>
        <v>8</v>
      </c>
      <c r="SA48" s="461">
        <f>IFERROR(MATCH(SB$44,Sheep!$R$319:$R$326,1),0)</f>
        <v>8</v>
      </c>
      <c r="SB48" s="461">
        <f>IFERROR(MATCH(SC$44,Sheep!$R$319:$R$326,1),0)</f>
        <v>8</v>
      </c>
      <c r="SC48" s="461">
        <f>IFERROR(MATCH(SD$44,Sheep!$R$319:$R$326,1),0)</f>
        <v>8</v>
      </c>
      <c r="SD48" s="461">
        <f>IFERROR(MATCH(SE$44,Sheep!$R$319:$R$326,1),0)</f>
        <v>8</v>
      </c>
      <c r="SE48" s="461">
        <f>IFERROR(MATCH(SF$44,Sheep!$R$319:$R$326,1),0)</f>
        <v>8</v>
      </c>
      <c r="SF48" s="461">
        <f>IFERROR(MATCH(SG$44,Sheep!$R$319:$R$326,1),0)</f>
        <v>8</v>
      </c>
      <c r="SG48" s="461">
        <f>IFERROR(MATCH(SH$44,Sheep!$R$319:$R$326,1),0)</f>
        <v>8</v>
      </c>
      <c r="SH48" s="461">
        <f>IFERROR(MATCH(SI$44,Sheep!$R$319:$R$326,1),0)</f>
        <v>8</v>
      </c>
      <c r="SI48" s="461">
        <f>IFERROR(MATCH(SJ$44,Sheep!$R$319:$R$326,1),0)</f>
        <v>0</v>
      </c>
      <c r="SJ48" s="260"/>
      <c r="SK48" s="262"/>
      <c r="SL48" s="250"/>
      <c r="SM48" s="250"/>
      <c r="SN48" s="250"/>
    </row>
    <row r="49" spans="1:508" outlineLevel="3" x14ac:dyDescent="0.35">
      <c r="A49" s="250"/>
      <c r="B49" s="259"/>
      <c r="C49" s="447">
        <f>INT($C$40)+3</f>
        <v>4</v>
      </c>
      <c r="D49" s="260"/>
      <c r="E49" s="332"/>
      <c r="F49" s="332"/>
      <c r="G49" s="260"/>
      <c r="H49" s="274"/>
      <c r="I49" s="274"/>
      <c r="J49" s="460" t="s">
        <v>708</v>
      </c>
      <c r="K49" s="505">
        <f>IFERROR(INDEX(Sheep!$R$319:$R$326,K48,1),0)</f>
        <v>0</v>
      </c>
      <c r="L49" s="505">
        <f>IFERROR(INDEX(Sheep!$R$319:$R$326,L48,1),0)</f>
        <v>0</v>
      </c>
      <c r="M49" s="505">
        <f>IFERROR(INDEX(Sheep!$R$319:$R$326,M48,1),0)</f>
        <v>0</v>
      </c>
      <c r="N49" s="505">
        <f>IFERROR(INDEX(Sheep!$R$319:$R$326,N48,1),0)</f>
        <v>0</v>
      </c>
      <c r="O49" s="505">
        <f>IFERROR(INDEX(Sheep!$R$319:$R$326,O48,1),0)</f>
        <v>0</v>
      </c>
      <c r="P49" s="505">
        <f>IFERROR(INDEX(Sheep!$R$319:$R$326,P48,1),0)</f>
        <v>0</v>
      </c>
      <c r="Q49" s="505">
        <f>IFERROR(INDEX(Sheep!$R$319:$R$326,Q48,1),0)</f>
        <v>0</v>
      </c>
      <c r="R49" s="505">
        <f>IFERROR(INDEX(Sheep!$R$319:$R$326,R48,1),0)</f>
        <v>0</v>
      </c>
      <c r="S49" s="505">
        <f>IFERROR(INDEX(Sheep!$R$319:$R$326,S48,1),0)</f>
        <v>0</v>
      </c>
      <c r="T49" s="505">
        <f>IFERROR(INDEX(Sheep!$R$319:$R$326,T48,1),0)</f>
        <v>0</v>
      </c>
      <c r="U49" s="505">
        <f>IFERROR(INDEX(Sheep!$R$319:$R$326,U48,1),0)</f>
        <v>0</v>
      </c>
      <c r="V49" s="505">
        <f>IFERROR(INDEX(Sheep!$R$319:$R$326,V48,1),0)</f>
        <v>0</v>
      </c>
      <c r="W49" s="505">
        <f>IFERROR(INDEX(Sheep!$R$319:$R$326,W48,1),0)</f>
        <v>0</v>
      </c>
      <c r="X49" s="505">
        <f>IFERROR(INDEX(Sheep!$R$319:$R$326,X48,1),0)</f>
        <v>0</v>
      </c>
      <c r="Y49" s="505">
        <f>IFERROR(INDEX(Sheep!$R$319:$R$326,Y48,1),0)</f>
        <v>0</v>
      </c>
      <c r="Z49" s="505">
        <f>IFERROR(INDEX(Sheep!$R$319:$R$326,Z48,1),0)</f>
        <v>0</v>
      </c>
      <c r="AA49" s="505">
        <f>IFERROR(INDEX(Sheep!$R$319:$R$326,AA48,1),0)</f>
        <v>0</v>
      </c>
      <c r="AB49" s="505">
        <f>IFERROR(INDEX(Sheep!$R$319:$R$326,AB48,1),0)</f>
        <v>0</v>
      </c>
      <c r="AC49" s="505">
        <f>IFERROR(INDEX(Sheep!$R$319:$R$326,AC48,1),0)</f>
        <v>0</v>
      </c>
      <c r="AD49" s="505">
        <f>IFERROR(INDEX(Sheep!$R$319:$R$326,AD48,1),0)</f>
        <v>0</v>
      </c>
      <c r="AE49" s="505">
        <f>IFERROR(INDEX(Sheep!$R$319:$R$326,AE48,1),0)</f>
        <v>0</v>
      </c>
      <c r="AF49" s="505">
        <f>IFERROR(INDEX(Sheep!$R$319:$R$326,AF48,1),0)</f>
        <v>0</v>
      </c>
      <c r="AG49" s="505">
        <f>IFERROR(INDEX(Sheep!$R$319:$R$326,AG48,1),0)</f>
        <v>0</v>
      </c>
      <c r="AH49" s="505">
        <f>IFERROR(INDEX(Sheep!$R$319:$R$326,AH48,1),0)</f>
        <v>0</v>
      </c>
      <c r="AI49" s="505">
        <f>IFERROR(INDEX(Sheep!$R$319:$R$326,AI48,1),0)</f>
        <v>0</v>
      </c>
      <c r="AJ49" s="505">
        <f>IFERROR(INDEX(Sheep!$R$319:$R$326,AJ48,1),0)</f>
        <v>0</v>
      </c>
      <c r="AK49" s="505">
        <f>IFERROR(INDEX(Sheep!$R$319:$R$326,AK48,1),0)</f>
        <v>0</v>
      </c>
      <c r="AL49" s="505">
        <f>IFERROR(INDEX(Sheep!$R$319:$R$326,AL48,1),0)</f>
        <v>0</v>
      </c>
      <c r="AM49" s="505">
        <f>IFERROR(INDEX(Sheep!$R$319:$R$326,AM48,1),0)</f>
        <v>0</v>
      </c>
      <c r="AN49" s="505">
        <f>IFERROR(INDEX(Sheep!$R$319:$R$326,AN48,1),0)</f>
        <v>0</v>
      </c>
      <c r="AO49" s="505">
        <f>IFERROR(INDEX(Sheep!$R$319:$R$326,AO48,1),0)</f>
        <v>0</v>
      </c>
      <c r="AP49" s="505">
        <f>IFERROR(INDEX(Sheep!$R$319:$R$326,AP48,1),0)</f>
        <v>0</v>
      </c>
      <c r="AQ49" s="505">
        <f>IFERROR(INDEX(Sheep!$R$319:$R$326,AQ48,1),0)</f>
        <v>0</v>
      </c>
      <c r="AR49" s="505">
        <f>IFERROR(INDEX(Sheep!$R$319:$R$326,AR48,1),0)</f>
        <v>0</v>
      </c>
      <c r="AS49" s="505">
        <f>IFERROR(INDEX(Sheep!$R$319:$R$326,AS48,1),0)</f>
        <v>0</v>
      </c>
      <c r="AT49" s="505">
        <f>IFERROR(INDEX(Sheep!$R$319:$R$326,AT48,1),0)</f>
        <v>0</v>
      </c>
      <c r="AU49" s="505">
        <f>IFERROR(INDEX(Sheep!$R$319:$R$326,AU48,1),0)</f>
        <v>0</v>
      </c>
      <c r="AV49" s="505">
        <f>IFERROR(INDEX(Sheep!$R$319:$R$326,AV48,1),0)</f>
        <v>0</v>
      </c>
      <c r="AW49" s="505">
        <f>IFERROR(INDEX(Sheep!$R$319:$R$326,AW48,1),0)</f>
        <v>0</v>
      </c>
      <c r="AX49" s="505">
        <f>IFERROR(INDEX(Sheep!$R$319:$R$326,AX48,1),0)</f>
        <v>0</v>
      </c>
      <c r="AY49" s="505">
        <f>IFERROR(INDEX(Sheep!$R$319:$R$326,AY48,1),0)</f>
        <v>0</v>
      </c>
      <c r="AZ49" s="505">
        <f>IFERROR(INDEX(Sheep!$R$319:$R$326,AZ48,1),0)</f>
        <v>0</v>
      </c>
      <c r="BA49" s="505">
        <f>IFERROR(INDEX(Sheep!$R$319:$R$326,BA48,1),0)</f>
        <v>0</v>
      </c>
      <c r="BB49" s="505">
        <f>IFERROR(INDEX(Sheep!$R$319:$R$326,BB48,1),0)</f>
        <v>0</v>
      </c>
      <c r="BC49" s="505">
        <f>IFERROR(INDEX(Sheep!$R$319:$R$326,BC48,1),0)</f>
        <v>0</v>
      </c>
      <c r="BD49" s="505">
        <f>IFERROR(INDEX(Sheep!$R$319:$R$326,BD48,1),0)</f>
        <v>0</v>
      </c>
      <c r="BE49" s="505">
        <f>IFERROR(INDEX(Sheep!$R$319:$R$326,BE48,1),0)</f>
        <v>0</v>
      </c>
      <c r="BF49" s="505">
        <f>IFERROR(INDEX(Sheep!$R$319:$R$326,BF48,1),0)</f>
        <v>0</v>
      </c>
      <c r="BG49" s="505">
        <f>IFERROR(INDEX(Sheep!$R$319:$R$326,BG48,1),0)</f>
        <v>0</v>
      </c>
      <c r="BH49" s="505">
        <f>IFERROR(INDEX(Sheep!$R$319:$R$326,BH48,1),0)</f>
        <v>0</v>
      </c>
      <c r="BI49" s="505">
        <f>IFERROR(INDEX(Sheep!$R$319:$R$326,BI48,1),0)</f>
        <v>0</v>
      </c>
      <c r="BJ49" s="505">
        <f>IFERROR(INDEX(Sheep!$R$319:$R$326,BJ48,1),0)</f>
        <v>0</v>
      </c>
      <c r="BK49" s="505">
        <f>IFERROR(INDEX(Sheep!$R$319:$R$326,BK48,1),0)</f>
        <v>0</v>
      </c>
      <c r="BL49" s="505">
        <f>IFERROR(INDEX(Sheep!$R$319:$R$326,BL48,1),0)</f>
        <v>0</v>
      </c>
      <c r="BM49" s="505">
        <f>IFERROR(INDEX(Sheep!$R$319:$R$326,BM48,1),0)</f>
        <v>0</v>
      </c>
      <c r="BN49" s="505">
        <f>IFERROR(INDEX(Sheep!$R$319:$R$326,BN48,1),0)</f>
        <v>43857</v>
      </c>
      <c r="BO49" s="505">
        <f>IFERROR(INDEX(Sheep!$R$319:$R$326,BO48,1),0)</f>
        <v>43857</v>
      </c>
      <c r="BP49" s="505">
        <f>IFERROR(INDEX(Sheep!$R$319:$R$326,BP48,1),0)</f>
        <v>43857</v>
      </c>
      <c r="BQ49" s="505">
        <f>IFERROR(INDEX(Sheep!$R$319:$R$326,BQ48,1),0)</f>
        <v>43857</v>
      </c>
      <c r="BR49" s="505">
        <f>IFERROR(INDEX(Sheep!$R$319:$R$326,BR48,1),0)</f>
        <v>43857</v>
      </c>
      <c r="BS49" s="505">
        <f>IFERROR(INDEX(Sheep!$R$319:$R$326,BS48,1),0)</f>
        <v>43857</v>
      </c>
      <c r="BT49" s="505">
        <f>IFERROR(INDEX(Sheep!$R$319:$R$326,BT48,1),0)</f>
        <v>43857</v>
      </c>
      <c r="BU49" s="505">
        <f>IFERROR(INDEX(Sheep!$R$319:$R$326,BU48,1),0)</f>
        <v>43857</v>
      </c>
      <c r="BV49" s="505">
        <f>IFERROR(INDEX(Sheep!$R$319:$R$326,BV48,1),0)</f>
        <v>43857</v>
      </c>
      <c r="BW49" s="505">
        <f>IFERROR(INDEX(Sheep!$R$319:$R$326,BW48,1),0)</f>
        <v>43857</v>
      </c>
      <c r="BX49" s="505">
        <f>IFERROR(INDEX(Sheep!$R$319:$R$326,BX48,1),0)</f>
        <v>43857</v>
      </c>
      <c r="BY49" s="505">
        <f>IFERROR(INDEX(Sheep!$R$319:$R$326,BY48,1),0)</f>
        <v>43857</v>
      </c>
      <c r="BZ49" s="505">
        <f>IFERROR(INDEX(Sheep!$R$319:$R$326,BZ48,1),0)</f>
        <v>43857</v>
      </c>
      <c r="CA49" s="505">
        <f>IFERROR(INDEX(Sheep!$R$319:$R$326,CA48,1),0)</f>
        <v>43857</v>
      </c>
      <c r="CB49" s="505">
        <f>IFERROR(INDEX(Sheep!$R$319:$R$326,CB48,1),0)</f>
        <v>43857</v>
      </c>
      <c r="CC49" s="505">
        <f>IFERROR(INDEX(Sheep!$R$319:$R$326,CC48,1),0)</f>
        <v>43857</v>
      </c>
      <c r="CD49" s="505">
        <f>IFERROR(INDEX(Sheep!$R$319:$R$326,CD48,1),0)</f>
        <v>43857</v>
      </c>
      <c r="CE49" s="505">
        <f>IFERROR(INDEX(Sheep!$R$319:$R$326,CE48,1),0)</f>
        <v>43857</v>
      </c>
      <c r="CF49" s="505">
        <f>IFERROR(INDEX(Sheep!$R$319:$R$326,CF48,1),0)</f>
        <v>43857</v>
      </c>
      <c r="CG49" s="505">
        <f>IFERROR(INDEX(Sheep!$R$319:$R$326,CG48,1),0)</f>
        <v>43857</v>
      </c>
      <c r="CH49" s="505">
        <f>IFERROR(INDEX(Sheep!$R$319:$R$326,CH48,1),0)</f>
        <v>43857</v>
      </c>
      <c r="CI49" s="505">
        <f>IFERROR(INDEX(Sheep!$R$319:$R$326,CI48,1),0)</f>
        <v>43857</v>
      </c>
      <c r="CJ49" s="505">
        <f>IFERROR(INDEX(Sheep!$R$319:$R$326,CJ48,1),0)</f>
        <v>43857</v>
      </c>
      <c r="CK49" s="505">
        <f>IFERROR(INDEX(Sheep!$R$319:$R$326,CK48,1),0)</f>
        <v>43857</v>
      </c>
      <c r="CL49" s="505">
        <f>IFERROR(INDEX(Sheep!$R$319:$R$326,CL48,1),0)</f>
        <v>43857</v>
      </c>
      <c r="CM49" s="505">
        <f>IFERROR(INDEX(Sheep!$R$319:$R$326,CM48,1),0)</f>
        <v>43857</v>
      </c>
      <c r="CN49" s="505">
        <f>IFERROR(INDEX(Sheep!$R$319:$R$326,CN48,1),0)</f>
        <v>43857</v>
      </c>
      <c r="CO49" s="505">
        <f>IFERROR(INDEX(Sheep!$R$319:$R$326,CO48,1),0)</f>
        <v>43857</v>
      </c>
      <c r="CP49" s="505">
        <f>IFERROR(INDEX(Sheep!$R$319:$R$326,CP48,1),0)</f>
        <v>43857</v>
      </c>
      <c r="CQ49" s="505">
        <f>IFERROR(INDEX(Sheep!$R$319:$R$326,CQ48,1),0)</f>
        <v>43857</v>
      </c>
      <c r="CR49" s="505">
        <f>IFERROR(INDEX(Sheep!$R$319:$R$326,CR48,1),0)</f>
        <v>43857</v>
      </c>
      <c r="CS49" s="505">
        <f>IFERROR(INDEX(Sheep!$R$319:$R$326,CS48,1),0)</f>
        <v>43857</v>
      </c>
      <c r="CT49" s="505">
        <f>IFERROR(INDEX(Sheep!$R$319:$R$326,CT48,1),0)</f>
        <v>43857</v>
      </c>
      <c r="CU49" s="505">
        <f>IFERROR(INDEX(Sheep!$R$319:$R$326,CU48,1),0)</f>
        <v>43857</v>
      </c>
      <c r="CV49" s="505">
        <f>IFERROR(INDEX(Sheep!$R$319:$R$326,CV48,1),0)</f>
        <v>43857</v>
      </c>
      <c r="CW49" s="505">
        <f>IFERROR(INDEX(Sheep!$R$319:$R$326,CW48,1),0)</f>
        <v>43857</v>
      </c>
      <c r="CX49" s="505">
        <f>IFERROR(INDEX(Sheep!$R$319:$R$326,CX48,1),0)</f>
        <v>43857</v>
      </c>
      <c r="CY49" s="505">
        <f>IFERROR(INDEX(Sheep!$R$319:$R$326,CY48,1),0)</f>
        <v>43857</v>
      </c>
      <c r="CZ49" s="505">
        <f>IFERROR(INDEX(Sheep!$R$319:$R$326,CZ48,1),0)</f>
        <v>43857</v>
      </c>
      <c r="DA49" s="505">
        <f>IFERROR(INDEX(Sheep!$R$319:$R$326,DA48,1),0)</f>
        <v>43857</v>
      </c>
      <c r="DB49" s="505">
        <f>IFERROR(INDEX(Sheep!$R$319:$R$326,DB48,1),0)</f>
        <v>43857</v>
      </c>
      <c r="DC49" s="505">
        <f>IFERROR(INDEX(Sheep!$R$319:$R$326,DC48,1),0)</f>
        <v>43857</v>
      </c>
      <c r="DD49" s="505">
        <f>IFERROR(INDEX(Sheep!$R$319:$R$326,DD48,1),0)</f>
        <v>43857</v>
      </c>
      <c r="DE49" s="505">
        <f>IFERROR(INDEX(Sheep!$R$319:$R$326,DE48,1),0)</f>
        <v>43857</v>
      </c>
      <c r="DF49" s="505">
        <f>IFERROR(INDEX(Sheep!$R$319:$R$326,DF48,1),0)</f>
        <v>43857</v>
      </c>
      <c r="DG49" s="505">
        <f>IFERROR(INDEX(Sheep!$R$319:$R$326,DG48,1),0)</f>
        <v>43857</v>
      </c>
      <c r="DH49" s="505">
        <f>IFERROR(INDEX(Sheep!$R$319:$R$326,DH48,1),0)</f>
        <v>43857</v>
      </c>
      <c r="DI49" s="505">
        <f>IFERROR(INDEX(Sheep!$R$319:$R$326,DI48,1),0)</f>
        <v>43857</v>
      </c>
      <c r="DJ49" s="505">
        <f>IFERROR(INDEX(Sheep!$R$319:$R$326,DJ48,1),0)</f>
        <v>43857</v>
      </c>
      <c r="DK49" s="505">
        <f>IFERROR(INDEX(Sheep!$R$319:$R$326,DK48,1),0)</f>
        <v>43857</v>
      </c>
      <c r="DL49" s="505">
        <f>IFERROR(INDEX(Sheep!$R$319:$R$326,DL48,1),0)</f>
        <v>43857</v>
      </c>
      <c r="DM49" s="505">
        <f>IFERROR(INDEX(Sheep!$R$319:$R$326,DM48,1),0)</f>
        <v>43857</v>
      </c>
      <c r="DN49" s="505">
        <f>IFERROR(INDEX(Sheep!$R$319:$R$326,DN48,1),0)</f>
        <v>44222</v>
      </c>
      <c r="DO49" s="505">
        <f>IFERROR(INDEX(Sheep!$R$319:$R$326,DO48,1),0)</f>
        <v>44222</v>
      </c>
      <c r="DP49" s="505">
        <f>IFERROR(INDEX(Sheep!$R$319:$R$326,DP48,1),0)</f>
        <v>44222</v>
      </c>
      <c r="DQ49" s="505">
        <f>IFERROR(INDEX(Sheep!$R$319:$R$326,DQ48,1),0)</f>
        <v>44222</v>
      </c>
      <c r="DR49" s="505">
        <f>IFERROR(INDEX(Sheep!$R$319:$R$326,DR48,1),0)</f>
        <v>44222</v>
      </c>
      <c r="DS49" s="505">
        <f>IFERROR(INDEX(Sheep!$R$319:$R$326,DS48,1),0)</f>
        <v>44222</v>
      </c>
      <c r="DT49" s="505">
        <f>IFERROR(INDEX(Sheep!$R$319:$R$326,DT48,1),0)</f>
        <v>44222</v>
      </c>
      <c r="DU49" s="505">
        <f>IFERROR(INDEX(Sheep!$R$319:$R$326,DU48,1),0)</f>
        <v>44222</v>
      </c>
      <c r="DV49" s="505">
        <f>IFERROR(INDEX(Sheep!$R$319:$R$326,DV48,1),0)</f>
        <v>44222</v>
      </c>
      <c r="DW49" s="505">
        <f>IFERROR(INDEX(Sheep!$R$319:$R$326,DW48,1),0)</f>
        <v>44222</v>
      </c>
      <c r="DX49" s="505">
        <f>IFERROR(INDEX(Sheep!$R$319:$R$326,DX48,1),0)</f>
        <v>44222</v>
      </c>
      <c r="DY49" s="505">
        <f>IFERROR(INDEX(Sheep!$R$319:$R$326,DY48,1),0)</f>
        <v>44222</v>
      </c>
      <c r="DZ49" s="505">
        <f>IFERROR(INDEX(Sheep!$R$319:$R$326,DZ48,1),0)</f>
        <v>44222</v>
      </c>
      <c r="EA49" s="505">
        <f>IFERROR(INDEX(Sheep!$R$319:$R$326,EA48,1),0)</f>
        <v>44222</v>
      </c>
      <c r="EB49" s="505">
        <f>IFERROR(INDEX(Sheep!$R$319:$R$326,EB48,1),0)</f>
        <v>44222</v>
      </c>
      <c r="EC49" s="505">
        <f>IFERROR(INDEX(Sheep!$R$319:$R$326,EC48,1),0)</f>
        <v>44222</v>
      </c>
      <c r="ED49" s="505">
        <f>IFERROR(INDEX(Sheep!$R$319:$R$326,ED48,1),0)</f>
        <v>44222</v>
      </c>
      <c r="EE49" s="505">
        <f>IFERROR(INDEX(Sheep!$R$319:$R$326,EE48,1),0)</f>
        <v>44222</v>
      </c>
      <c r="EF49" s="505">
        <f>IFERROR(INDEX(Sheep!$R$319:$R$326,EF48,1),0)</f>
        <v>44222</v>
      </c>
      <c r="EG49" s="505">
        <f>IFERROR(INDEX(Sheep!$R$319:$R$326,EG48,1),0)</f>
        <v>44222</v>
      </c>
      <c r="EH49" s="505">
        <f>IFERROR(INDEX(Sheep!$R$319:$R$326,EH48,1),0)</f>
        <v>44222</v>
      </c>
      <c r="EI49" s="505">
        <f>IFERROR(INDEX(Sheep!$R$319:$R$326,EI48,1),0)</f>
        <v>44222</v>
      </c>
      <c r="EJ49" s="505">
        <f>IFERROR(INDEX(Sheep!$R$319:$R$326,EJ48,1),0)</f>
        <v>44222</v>
      </c>
      <c r="EK49" s="505">
        <f>IFERROR(INDEX(Sheep!$R$319:$R$326,EK48,1),0)</f>
        <v>44222</v>
      </c>
      <c r="EL49" s="505">
        <f>IFERROR(INDEX(Sheep!$R$319:$R$326,EL48,1),0)</f>
        <v>44222</v>
      </c>
      <c r="EM49" s="505">
        <f>IFERROR(INDEX(Sheep!$R$319:$R$326,EM48,1),0)</f>
        <v>44222</v>
      </c>
      <c r="EN49" s="505">
        <f>IFERROR(INDEX(Sheep!$R$319:$R$326,EN48,1),0)</f>
        <v>44222</v>
      </c>
      <c r="EO49" s="505">
        <f>IFERROR(INDEX(Sheep!$R$319:$R$326,EO48,1),0)</f>
        <v>44222</v>
      </c>
      <c r="EP49" s="505">
        <f>IFERROR(INDEX(Sheep!$R$319:$R$326,EP48,1),0)</f>
        <v>44222</v>
      </c>
      <c r="EQ49" s="505">
        <f>IFERROR(INDEX(Sheep!$R$319:$R$326,EQ48,1),0)</f>
        <v>44222</v>
      </c>
      <c r="ER49" s="505">
        <f>IFERROR(INDEX(Sheep!$R$319:$R$326,ER48,1),0)</f>
        <v>44222</v>
      </c>
      <c r="ES49" s="505">
        <f>IFERROR(INDEX(Sheep!$R$319:$R$326,ES48,1),0)</f>
        <v>44222</v>
      </c>
      <c r="ET49" s="505">
        <f>IFERROR(INDEX(Sheep!$R$319:$R$326,ET48,1),0)</f>
        <v>44222</v>
      </c>
      <c r="EU49" s="505">
        <f>IFERROR(INDEX(Sheep!$R$319:$R$326,EU48,1),0)</f>
        <v>44222</v>
      </c>
      <c r="EV49" s="505">
        <f>IFERROR(INDEX(Sheep!$R$319:$R$326,EV48,1),0)</f>
        <v>44222</v>
      </c>
      <c r="EW49" s="505">
        <f>IFERROR(INDEX(Sheep!$R$319:$R$326,EW48,1),0)</f>
        <v>44222</v>
      </c>
      <c r="EX49" s="505">
        <f>IFERROR(INDEX(Sheep!$R$319:$R$326,EX48,1),0)</f>
        <v>44222</v>
      </c>
      <c r="EY49" s="505">
        <f>IFERROR(INDEX(Sheep!$R$319:$R$326,EY48,1),0)</f>
        <v>44222</v>
      </c>
      <c r="EZ49" s="505">
        <f>IFERROR(INDEX(Sheep!$R$319:$R$326,EZ48,1),0)</f>
        <v>44222</v>
      </c>
      <c r="FA49" s="505">
        <f>IFERROR(INDEX(Sheep!$R$319:$R$326,FA48,1),0)</f>
        <v>44222</v>
      </c>
      <c r="FB49" s="505">
        <f>IFERROR(INDEX(Sheep!$R$319:$R$326,FB48,1),0)</f>
        <v>44222</v>
      </c>
      <c r="FC49" s="505">
        <f>IFERROR(INDEX(Sheep!$R$319:$R$326,FC48,1),0)</f>
        <v>44222</v>
      </c>
      <c r="FD49" s="505">
        <f>IFERROR(INDEX(Sheep!$R$319:$R$326,FD48,1),0)</f>
        <v>44222</v>
      </c>
      <c r="FE49" s="505">
        <f>IFERROR(INDEX(Sheep!$R$319:$R$326,FE48,1),0)</f>
        <v>44222</v>
      </c>
      <c r="FF49" s="505">
        <f>IFERROR(INDEX(Sheep!$R$319:$R$326,FF48,1),0)</f>
        <v>44222</v>
      </c>
      <c r="FG49" s="505">
        <f>IFERROR(INDEX(Sheep!$R$319:$R$326,FG48,1),0)</f>
        <v>44222</v>
      </c>
      <c r="FH49" s="505">
        <f>IFERROR(INDEX(Sheep!$R$319:$R$326,FH48,1),0)</f>
        <v>44222</v>
      </c>
      <c r="FI49" s="505">
        <f>IFERROR(INDEX(Sheep!$R$319:$R$326,FI48,1),0)</f>
        <v>44222</v>
      </c>
      <c r="FJ49" s="505">
        <f>IFERROR(INDEX(Sheep!$R$319:$R$326,FJ48,1),0)</f>
        <v>44222</v>
      </c>
      <c r="FK49" s="505">
        <f>IFERROR(INDEX(Sheep!$R$319:$R$326,FK48,1),0)</f>
        <v>44222</v>
      </c>
      <c r="FL49" s="505">
        <f>IFERROR(INDEX(Sheep!$R$319:$R$326,FL48,1),0)</f>
        <v>44222</v>
      </c>
      <c r="FM49" s="505">
        <f>IFERROR(INDEX(Sheep!$R$319:$R$326,FM48,1),0)</f>
        <v>44222</v>
      </c>
      <c r="FN49" s="505">
        <f>IFERROR(INDEX(Sheep!$R$319:$R$326,FN48,1),0)</f>
        <v>44587</v>
      </c>
      <c r="FO49" s="505">
        <f>IFERROR(INDEX(Sheep!$R$319:$R$326,FO48,1),0)</f>
        <v>44587</v>
      </c>
      <c r="FP49" s="505">
        <f>IFERROR(INDEX(Sheep!$R$319:$R$326,FP48,1),0)</f>
        <v>44587</v>
      </c>
      <c r="FQ49" s="505">
        <f>IFERROR(INDEX(Sheep!$R$319:$R$326,FQ48,1),0)</f>
        <v>44587</v>
      </c>
      <c r="FR49" s="505">
        <f>IFERROR(INDEX(Sheep!$R$319:$R$326,FR48,1),0)</f>
        <v>44587</v>
      </c>
      <c r="FS49" s="505">
        <f>IFERROR(INDEX(Sheep!$R$319:$R$326,FS48,1),0)</f>
        <v>44587</v>
      </c>
      <c r="FT49" s="505">
        <f>IFERROR(INDEX(Sheep!$R$319:$R$326,FT48,1),0)</f>
        <v>44587</v>
      </c>
      <c r="FU49" s="505">
        <f>IFERROR(INDEX(Sheep!$R$319:$R$326,FU48,1),0)</f>
        <v>44587</v>
      </c>
      <c r="FV49" s="505">
        <f>IFERROR(INDEX(Sheep!$R$319:$R$326,FV48,1),0)</f>
        <v>44587</v>
      </c>
      <c r="FW49" s="505">
        <f>IFERROR(INDEX(Sheep!$R$319:$R$326,FW48,1),0)</f>
        <v>44587</v>
      </c>
      <c r="FX49" s="505">
        <f>IFERROR(INDEX(Sheep!$R$319:$R$326,FX48,1),0)</f>
        <v>44587</v>
      </c>
      <c r="FY49" s="505">
        <f>IFERROR(INDEX(Sheep!$R$319:$R$326,FY48,1),0)</f>
        <v>44587</v>
      </c>
      <c r="FZ49" s="505">
        <f>IFERROR(INDEX(Sheep!$R$319:$R$326,FZ48,1),0)</f>
        <v>44587</v>
      </c>
      <c r="GA49" s="505">
        <f>IFERROR(INDEX(Sheep!$R$319:$R$326,GA48,1),0)</f>
        <v>44587</v>
      </c>
      <c r="GB49" s="505">
        <f>IFERROR(INDEX(Sheep!$R$319:$R$326,GB48,1),0)</f>
        <v>44587</v>
      </c>
      <c r="GC49" s="505">
        <f>IFERROR(INDEX(Sheep!$R$319:$R$326,GC48,1),0)</f>
        <v>44587</v>
      </c>
      <c r="GD49" s="505">
        <f>IFERROR(INDEX(Sheep!$R$319:$R$326,GD48,1),0)</f>
        <v>44587</v>
      </c>
      <c r="GE49" s="505">
        <f>IFERROR(INDEX(Sheep!$R$319:$R$326,GE48,1),0)</f>
        <v>44587</v>
      </c>
      <c r="GF49" s="505">
        <f>IFERROR(INDEX(Sheep!$R$319:$R$326,GF48,1),0)</f>
        <v>44587</v>
      </c>
      <c r="GG49" s="505">
        <f>IFERROR(INDEX(Sheep!$R$319:$R$326,GG48,1),0)</f>
        <v>44587</v>
      </c>
      <c r="GH49" s="505">
        <f>IFERROR(INDEX(Sheep!$R$319:$R$326,GH48,1),0)</f>
        <v>44587</v>
      </c>
      <c r="GI49" s="505">
        <f>IFERROR(INDEX(Sheep!$R$319:$R$326,GI48,1),0)</f>
        <v>44587</v>
      </c>
      <c r="GJ49" s="505">
        <f>IFERROR(INDEX(Sheep!$R$319:$R$326,GJ48,1),0)</f>
        <v>44587</v>
      </c>
      <c r="GK49" s="505">
        <f>IFERROR(INDEX(Sheep!$R$319:$R$326,GK48,1),0)</f>
        <v>44587</v>
      </c>
      <c r="GL49" s="505">
        <f>IFERROR(INDEX(Sheep!$R$319:$R$326,GL48,1),0)</f>
        <v>44587</v>
      </c>
      <c r="GM49" s="505">
        <f>IFERROR(INDEX(Sheep!$R$319:$R$326,GM48,1),0)</f>
        <v>44587</v>
      </c>
      <c r="GN49" s="505">
        <f>IFERROR(INDEX(Sheep!$R$319:$R$326,GN48,1),0)</f>
        <v>44587</v>
      </c>
      <c r="GO49" s="505">
        <f>IFERROR(INDEX(Sheep!$R$319:$R$326,GO48,1),0)</f>
        <v>44587</v>
      </c>
      <c r="GP49" s="505">
        <f>IFERROR(INDEX(Sheep!$R$319:$R$326,GP48,1),0)</f>
        <v>44587</v>
      </c>
      <c r="GQ49" s="505">
        <f>IFERROR(INDEX(Sheep!$R$319:$R$326,GQ48,1),0)</f>
        <v>44587</v>
      </c>
      <c r="GR49" s="505">
        <f>IFERROR(INDEX(Sheep!$R$319:$R$326,GR48,1),0)</f>
        <v>44587</v>
      </c>
      <c r="GS49" s="505">
        <f>IFERROR(INDEX(Sheep!$R$319:$R$326,GS48,1),0)</f>
        <v>44587</v>
      </c>
      <c r="GT49" s="505">
        <f>IFERROR(INDEX(Sheep!$R$319:$R$326,GT48,1),0)</f>
        <v>44587</v>
      </c>
      <c r="GU49" s="505">
        <f>IFERROR(INDEX(Sheep!$R$319:$R$326,GU48,1),0)</f>
        <v>44587</v>
      </c>
      <c r="GV49" s="505">
        <f>IFERROR(INDEX(Sheep!$R$319:$R$326,GV48,1),0)</f>
        <v>44587</v>
      </c>
      <c r="GW49" s="505">
        <f>IFERROR(INDEX(Sheep!$R$319:$R$326,GW48,1),0)</f>
        <v>44587</v>
      </c>
      <c r="GX49" s="505">
        <f>IFERROR(INDEX(Sheep!$R$319:$R$326,GX48,1),0)</f>
        <v>44587</v>
      </c>
      <c r="GY49" s="505">
        <f>IFERROR(INDEX(Sheep!$R$319:$R$326,GY48,1),0)</f>
        <v>44587</v>
      </c>
      <c r="GZ49" s="505">
        <f>IFERROR(INDEX(Sheep!$R$319:$R$326,GZ48,1),0)</f>
        <v>44587</v>
      </c>
      <c r="HA49" s="505">
        <f>IFERROR(INDEX(Sheep!$R$319:$R$326,HA48,1),0)</f>
        <v>44587</v>
      </c>
      <c r="HB49" s="505">
        <f>IFERROR(INDEX(Sheep!$R$319:$R$326,HB48,1),0)</f>
        <v>44587</v>
      </c>
      <c r="HC49" s="505">
        <f>IFERROR(INDEX(Sheep!$R$319:$R$326,HC48,1),0)</f>
        <v>44587</v>
      </c>
      <c r="HD49" s="505">
        <f>IFERROR(INDEX(Sheep!$R$319:$R$326,HD48,1),0)</f>
        <v>44587</v>
      </c>
      <c r="HE49" s="505">
        <f>IFERROR(INDEX(Sheep!$R$319:$R$326,HE48,1),0)</f>
        <v>44587</v>
      </c>
      <c r="HF49" s="505">
        <f>IFERROR(INDEX(Sheep!$R$319:$R$326,HF48,1),0)</f>
        <v>44587</v>
      </c>
      <c r="HG49" s="505">
        <f>IFERROR(INDEX(Sheep!$R$319:$R$326,HG48,1),0)</f>
        <v>44587</v>
      </c>
      <c r="HH49" s="505">
        <f>IFERROR(INDEX(Sheep!$R$319:$R$326,HH48,1),0)</f>
        <v>44587</v>
      </c>
      <c r="HI49" s="505">
        <f>IFERROR(INDEX(Sheep!$R$319:$R$326,HI48,1),0)</f>
        <v>44587</v>
      </c>
      <c r="HJ49" s="505">
        <f>IFERROR(INDEX(Sheep!$R$319:$R$326,HJ48,1),0)</f>
        <v>44587</v>
      </c>
      <c r="HK49" s="505">
        <f>IFERROR(INDEX(Sheep!$R$319:$R$326,HK48,1),0)</f>
        <v>44587</v>
      </c>
      <c r="HL49" s="505">
        <f>IFERROR(INDEX(Sheep!$R$319:$R$326,HL48,1),0)</f>
        <v>44587</v>
      </c>
      <c r="HM49" s="505">
        <f>IFERROR(INDEX(Sheep!$R$319:$R$326,HM48,1),0)</f>
        <v>44587</v>
      </c>
      <c r="HN49" s="505">
        <f>IFERROR(INDEX(Sheep!$R$319:$R$326,HN48,1),0)</f>
        <v>44952</v>
      </c>
      <c r="HO49" s="505">
        <f>IFERROR(INDEX(Sheep!$R$319:$R$326,HO48,1),0)</f>
        <v>44952</v>
      </c>
      <c r="HP49" s="505">
        <f>IFERROR(INDEX(Sheep!$R$319:$R$326,HP48,1),0)</f>
        <v>44952</v>
      </c>
      <c r="HQ49" s="505">
        <f>IFERROR(INDEX(Sheep!$R$319:$R$326,HQ48,1),0)</f>
        <v>44952</v>
      </c>
      <c r="HR49" s="505">
        <f>IFERROR(INDEX(Sheep!$R$319:$R$326,HR48,1),0)</f>
        <v>44952</v>
      </c>
      <c r="HS49" s="505">
        <f>IFERROR(INDEX(Sheep!$R$319:$R$326,HS48,1),0)</f>
        <v>44952</v>
      </c>
      <c r="HT49" s="505">
        <f>IFERROR(INDEX(Sheep!$R$319:$R$326,HT48,1),0)</f>
        <v>44952</v>
      </c>
      <c r="HU49" s="505">
        <f>IFERROR(INDEX(Sheep!$R$319:$R$326,HU48,1),0)</f>
        <v>44952</v>
      </c>
      <c r="HV49" s="505">
        <f>IFERROR(INDEX(Sheep!$R$319:$R$326,HV48,1),0)</f>
        <v>44952</v>
      </c>
      <c r="HW49" s="505">
        <f>IFERROR(INDEX(Sheep!$R$319:$R$326,HW48,1),0)</f>
        <v>44952</v>
      </c>
      <c r="HX49" s="505">
        <f>IFERROR(INDEX(Sheep!$R$319:$R$326,HX48,1),0)</f>
        <v>44952</v>
      </c>
      <c r="HY49" s="505">
        <f>IFERROR(INDEX(Sheep!$R$319:$R$326,HY48,1),0)</f>
        <v>44952</v>
      </c>
      <c r="HZ49" s="505">
        <f>IFERROR(INDEX(Sheep!$R$319:$R$326,HZ48,1),0)</f>
        <v>44952</v>
      </c>
      <c r="IA49" s="505">
        <f>IFERROR(INDEX(Sheep!$R$319:$R$326,IA48,1),0)</f>
        <v>44952</v>
      </c>
      <c r="IB49" s="505">
        <f>IFERROR(INDEX(Sheep!$R$319:$R$326,IB48,1),0)</f>
        <v>44952</v>
      </c>
      <c r="IC49" s="505">
        <f>IFERROR(INDEX(Sheep!$R$319:$R$326,IC48,1),0)</f>
        <v>44952</v>
      </c>
      <c r="ID49" s="505">
        <f>IFERROR(INDEX(Sheep!$R$319:$R$326,ID48,1),0)</f>
        <v>44952</v>
      </c>
      <c r="IE49" s="505">
        <f>IFERROR(INDEX(Sheep!$R$319:$R$326,IE48,1),0)</f>
        <v>44952</v>
      </c>
      <c r="IF49" s="505">
        <f>IFERROR(INDEX(Sheep!$R$319:$R$326,IF48,1),0)</f>
        <v>44952</v>
      </c>
      <c r="IG49" s="505">
        <f>IFERROR(INDEX(Sheep!$R$319:$R$326,IG48,1),0)</f>
        <v>44952</v>
      </c>
      <c r="IH49" s="505">
        <f>IFERROR(INDEX(Sheep!$R$319:$R$326,IH48,1),0)</f>
        <v>44952</v>
      </c>
      <c r="II49" s="505">
        <f>IFERROR(INDEX(Sheep!$R$319:$R$326,II48,1),0)</f>
        <v>44952</v>
      </c>
      <c r="IJ49" s="505">
        <f>IFERROR(INDEX(Sheep!$R$319:$R$326,IJ48,1),0)</f>
        <v>44952</v>
      </c>
      <c r="IK49" s="505">
        <f>IFERROR(INDEX(Sheep!$R$319:$R$326,IK48,1),0)</f>
        <v>44952</v>
      </c>
      <c r="IL49" s="505">
        <f>IFERROR(INDEX(Sheep!$R$319:$R$326,IL48,1),0)</f>
        <v>44952</v>
      </c>
      <c r="IM49" s="505">
        <f>IFERROR(INDEX(Sheep!$R$319:$R$326,IM48,1),0)</f>
        <v>44952</v>
      </c>
      <c r="IN49" s="505">
        <f>IFERROR(INDEX(Sheep!$R$319:$R$326,IN48,1),0)</f>
        <v>44952</v>
      </c>
      <c r="IO49" s="505">
        <f>IFERROR(INDEX(Sheep!$R$319:$R$326,IO48,1),0)</f>
        <v>44952</v>
      </c>
      <c r="IP49" s="505">
        <f>IFERROR(INDEX(Sheep!$R$319:$R$326,IP48,1),0)</f>
        <v>44952</v>
      </c>
      <c r="IQ49" s="505">
        <f>IFERROR(INDEX(Sheep!$R$319:$R$326,IQ48,1),0)</f>
        <v>44952</v>
      </c>
      <c r="IR49" s="505">
        <f>IFERROR(INDEX(Sheep!$R$319:$R$326,IR48,1),0)</f>
        <v>44952</v>
      </c>
      <c r="IS49" s="505">
        <f>IFERROR(INDEX(Sheep!$R$319:$R$326,IS48,1),0)</f>
        <v>44952</v>
      </c>
      <c r="IT49" s="505">
        <f>IFERROR(INDEX(Sheep!$R$319:$R$326,IT48,1),0)</f>
        <v>44952</v>
      </c>
      <c r="IU49" s="505">
        <f>IFERROR(INDEX(Sheep!$R$319:$R$326,IU48,1),0)</f>
        <v>44952</v>
      </c>
      <c r="IV49" s="505">
        <f>IFERROR(INDEX(Sheep!$R$319:$R$326,IV48,1),0)</f>
        <v>44952</v>
      </c>
      <c r="IW49" s="505">
        <f>IFERROR(INDEX(Sheep!$R$319:$R$326,IW48,1),0)</f>
        <v>44952</v>
      </c>
      <c r="IX49" s="505">
        <f>IFERROR(INDEX(Sheep!$R$319:$R$326,IX48,1),0)</f>
        <v>44952</v>
      </c>
      <c r="IY49" s="505">
        <f>IFERROR(INDEX(Sheep!$R$319:$R$326,IY48,1),0)</f>
        <v>44952</v>
      </c>
      <c r="IZ49" s="505">
        <f>IFERROR(INDEX(Sheep!$R$319:$R$326,IZ48,1),0)</f>
        <v>44952</v>
      </c>
      <c r="JA49" s="505">
        <f>IFERROR(INDEX(Sheep!$R$319:$R$326,JA48,1),0)</f>
        <v>44952</v>
      </c>
      <c r="JB49" s="505">
        <f>IFERROR(INDEX(Sheep!$R$319:$R$326,JB48,1),0)</f>
        <v>44952</v>
      </c>
      <c r="JC49" s="505">
        <f>IFERROR(INDEX(Sheep!$R$319:$R$326,JC48,1),0)</f>
        <v>44952</v>
      </c>
      <c r="JD49" s="505">
        <f>IFERROR(INDEX(Sheep!$R$319:$R$326,JD48,1),0)</f>
        <v>44952</v>
      </c>
      <c r="JE49" s="505">
        <f>IFERROR(INDEX(Sheep!$R$319:$R$326,JE48,1),0)</f>
        <v>44952</v>
      </c>
      <c r="JF49" s="505">
        <f>IFERROR(INDEX(Sheep!$R$319:$R$326,JF48,1),0)</f>
        <v>44952</v>
      </c>
      <c r="JG49" s="505">
        <f>IFERROR(INDEX(Sheep!$R$319:$R$326,JG48,1),0)</f>
        <v>44952</v>
      </c>
      <c r="JH49" s="505">
        <f>IFERROR(INDEX(Sheep!$R$319:$R$326,JH48,1),0)</f>
        <v>44952</v>
      </c>
      <c r="JI49" s="505">
        <f>IFERROR(INDEX(Sheep!$R$319:$R$326,JI48,1),0)</f>
        <v>44952</v>
      </c>
      <c r="JJ49" s="505">
        <f>IFERROR(INDEX(Sheep!$R$319:$R$326,JJ48,1),0)</f>
        <v>44952</v>
      </c>
      <c r="JK49" s="505">
        <f>IFERROR(INDEX(Sheep!$R$319:$R$326,JK48,1),0)</f>
        <v>44952</v>
      </c>
      <c r="JL49" s="505">
        <f>IFERROR(INDEX(Sheep!$R$319:$R$326,JL48,1),0)</f>
        <v>44952</v>
      </c>
      <c r="JM49" s="505">
        <f>IFERROR(INDEX(Sheep!$R$319:$R$326,JM48,1),0)</f>
        <v>44952</v>
      </c>
      <c r="JN49" s="505">
        <f>IFERROR(INDEX(Sheep!$R$319:$R$326,JN48,1),0)</f>
        <v>45318</v>
      </c>
      <c r="JO49" s="505">
        <f>IFERROR(INDEX(Sheep!$R$319:$R$326,JO48,1),0)</f>
        <v>45318</v>
      </c>
      <c r="JP49" s="505">
        <f>IFERROR(INDEX(Sheep!$R$319:$R$326,JP48,1),0)</f>
        <v>45318</v>
      </c>
      <c r="JQ49" s="505">
        <f>IFERROR(INDEX(Sheep!$R$319:$R$326,JQ48,1),0)</f>
        <v>45318</v>
      </c>
      <c r="JR49" s="505">
        <f>IFERROR(INDEX(Sheep!$R$319:$R$326,JR48,1),0)</f>
        <v>45318</v>
      </c>
      <c r="JS49" s="505">
        <f>IFERROR(INDEX(Sheep!$R$319:$R$326,JS48,1),0)</f>
        <v>45318</v>
      </c>
      <c r="JT49" s="505">
        <f>IFERROR(INDEX(Sheep!$R$319:$R$326,JT48,1),0)</f>
        <v>45318</v>
      </c>
      <c r="JU49" s="505">
        <f>IFERROR(INDEX(Sheep!$R$319:$R$326,JU48,1),0)</f>
        <v>45318</v>
      </c>
      <c r="JV49" s="505">
        <f>IFERROR(INDEX(Sheep!$R$319:$R$326,JV48,1),0)</f>
        <v>45318</v>
      </c>
      <c r="JW49" s="505">
        <f>IFERROR(INDEX(Sheep!$R$319:$R$326,JW48,1),0)</f>
        <v>45318</v>
      </c>
      <c r="JX49" s="505">
        <f>IFERROR(INDEX(Sheep!$R$319:$R$326,JX48,1),0)</f>
        <v>45318</v>
      </c>
      <c r="JY49" s="505">
        <f>IFERROR(INDEX(Sheep!$R$319:$R$326,JY48,1),0)</f>
        <v>45318</v>
      </c>
      <c r="JZ49" s="505">
        <f>IFERROR(INDEX(Sheep!$R$319:$R$326,JZ48,1),0)</f>
        <v>45318</v>
      </c>
      <c r="KA49" s="505">
        <f>IFERROR(INDEX(Sheep!$R$319:$R$326,KA48,1),0)</f>
        <v>45318</v>
      </c>
      <c r="KB49" s="505">
        <f>IFERROR(INDEX(Sheep!$R$319:$R$326,KB48,1),0)</f>
        <v>45318</v>
      </c>
      <c r="KC49" s="505">
        <f>IFERROR(INDEX(Sheep!$R$319:$R$326,KC48,1),0)</f>
        <v>45318</v>
      </c>
      <c r="KD49" s="505">
        <f>IFERROR(INDEX(Sheep!$R$319:$R$326,KD48,1),0)</f>
        <v>45318</v>
      </c>
      <c r="KE49" s="505">
        <f>IFERROR(INDEX(Sheep!$R$319:$R$326,KE48,1),0)</f>
        <v>45318</v>
      </c>
      <c r="KF49" s="505">
        <f>IFERROR(INDEX(Sheep!$R$319:$R$326,KF48,1),0)</f>
        <v>45318</v>
      </c>
      <c r="KG49" s="505">
        <f>IFERROR(INDEX(Sheep!$R$319:$R$326,KG48,1),0)</f>
        <v>45318</v>
      </c>
      <c r="KH49" s="505">
        <f>IFERROR(INDEX(Sheep!$R$319:$R$326,KH48,1),0)</f>
        <v>45318</v>
      </c>
      <c r="KI49" s="505">
        <f>IFERROR(INDEX(Sheep!$R$319:$R$326,KI48,1),0)</f>
        <v>45318</v>
      </c>
      <c r="KJ49" s="505">
        <f>IFERROR(INDEX(Sheep!$R$319:$R$326,KJ48,1),0)</f>
        <v>45318</v>
      </c>
      <c r="KK49" s="505">
        <f>IFERROR(INDEX(Sheep!$R$319:$R$326,KK48,1),0)</f>
        <v>45318</v>
      </c>
      <c r="KL49" s="505">
        <f>IFERROR(INDEX(Sheep!$R$319:$R$326,KL48,1),0)</f>
        <v>45318</v>
      </c>
      <c r="KM49" s="505">
        <f>IFERROR(INDEX(Sheep!$R$319:$R$326,KM48,1),0)</f>
        <v>45318</v>
      </c>
      <c r="KN49" s="505">
        <f>IFERROR(INDEX(Sheep!$R$319:$R$326,KN48,1),0)</f>
        <v>45318</v>
      </c>
      <c r="KO49" s="505">
        <f>IFERROR(INDEX(Sheep!$R$319:$R$326,KO48,1),0)</f>
        <v>45318</v>
      </c>
      <c r="KP49" s="505">
        <f>IFERROR(INDEX(Sheep!$R$319:$R$326,KP48,1),0)</f>
        <v>45318</v>
      </c>
      <c r="KQ49" s="505">
        <f>IFERROR(INDEX(Sheep!$R$319:$R$326,KQ48,1),0)</f>
        <v>45318</v>
      </c>
      <c r="KR49" s="505">
        <f>IFERROR(INDEX(Sheep!$R$319:$R$326,KR48,1),0)</f>
        <v>45318</v>
      </c>
      <c r="KS49" s="505">
        <f>IFERROR(INDEX(Sheep!$R$319:$R$326,KS48,1),0)</f>
        <v>45318</v>
      </c>
      <c r="KT49" s="505">
        <f>IFERROR(INDEX(Sheep!$R$319:$R$326,KT48,1),0)</f>
        <v>45318</v>
      </c>
      <c r="KU49" s="505">
        <f>IFERROR(INDEX(Sheep!$R$319:$R$326,KU48,1),0)</f>
        <v>45318</v>
      </c>
      <c r="KV49" s="505">
        <f>IFERROR(INDEX(Sheep!$R$319:$R$326,KV48,1),0)</f>
        <v>45318</v>
      </c>
      <c r="KW49" s="505">
        <f>IFERROR(INDEX(Sheep!$R$319:$R$326,KW48,1),0)</f>
        <v>45318</v>
      </c>
      <c r="KX49" s="505">
        <f>IFERROR(INDEX(Sheep!$R$319:$R$326,KX48,1),0)</f>
        <v>45318</v>
      </c>
      <c r="KY49" s="505">
        <f>IFERROR(INDEX(Sheep!$R$319:$R$326,KY48,1),0)</f>
        <v>45318</v>
      </c>
      <c r="KZ49" s="505">
        <f>IFERROR(INDEX(Sheep!$R$319:$R$326,KZ48,1),0)</f>
        <v>45318</v>
      </c>
      <c r="LA49" s="505">
        <f>IFERROR(INDEX(Sheep!$R$319:$R$326,LA48,1),0)</f>
        <v>45318</v>
      </c>
      <c r="LB49" s="505">
        <f>IFERROR(INDEX(Sheep!$R$319:$R$326,LB48,1),0)</f>
        <v>45318</v>
      </c>
      <c r="LC49" s="505">
        <f>IFERROR(INDEX(Sheep!$R$319:$R$326,LC48,1),0)</f>
        <v>45318</v>
      </c>
      <c r="LD49" s="505">
        <f>IFERROR(INDEX(Sheep!$R$319:$R$326,LD48,1),0)</f>
        <v>45318</v>
      </c>
      <c r="LE49" s="505">
        <f>IFERROR(INDEX(Sheep!$R$319:$R$326,LE48,1),0)</f>
        <v>45318</v>
      </c>
      <c r="LF49" s="505">
        <f>IFERROR(INDEX(Sheep!$R$319:$R$326,LF48,1),0)</f>
        <v>45318</v>
      </c>
      <c r="LG49" s="505">
        <f>IFERROR(INDEX(Sheep!$R$319:$R$326,LG48,1),0)</f>
        <v>45318</v>
      </c>
      <c r="LH49" s="505">
        <f>IFERROR(INDEX(Sheep!$R$319:$R$326,LH48,1),0)</f>
        <v>45318</v>
      </c>
      <c r="LI49" s="505">
        <f>IFERROR(INDEX(Sheep!$R$319:$R$326,LI48,1),0)</f>
        <v>45318</v>
      </c>
      <c r="LJ49" s="505">
        <f>IFERROR(INDEX(Sheep!$R$319:$R$326,LJ48,1),0)</f>
        <v>45318</v>
      </c>
      <c r="LK49" s="505">
        <f>IFERROR(INDEX(Sheep!$R$319:$R$326,LK48,1),0)</f>
        <v>45318</v>
      </c>
      <c r="LL49" s="505">
        <f>IFERROR(INDEX(Sheep!$R$319:$R$326,LL48,1),0)</f>
        <v>45318</v>
      </c>
      <c r="LM49" s="505">
        <f>IFERROR(INDEX(Sheep!$R$319:$R$326,LM48,1),0)</f>
        <v>45318</v>
      </c>
      <c r="LN49" s="505">
        <f>IFERROR(INDEX(Sheep!$R$319:$R$326,LN48,1),0)</f>
        <v>45683</v>
      </c>
      <c r="LO49" s="505">
        <f>IFERROR(INDEX(Sheep!$R$319:$R$326,LO48,1),0)</f>
        <v>45683</v>
      </c>
      <c r="LP49" s="505">
        <f>IFERROR(INDEX(Sheep!$R$319:$R$326,LP48,1),0)</f>
        <v>45683</v>
      </c>
      <c r="LQ49" s="505">
        <f>IFERROR(INDEX(Sheep!$R$319:$R$326,LQ48,1),0)</f>
        <v>45683</v>
      </c>
      <c r="LR49" s="505">
        <f>IFERROR(INDEX(Sheep!$R$319:$R$326,LR48,1),0)</f>
        <v>45683</v>
      </c>
      <c r="LS49" s="505">
        <f>IFERROR(INDEX(Sheep!$R$319:$R$326,LS48,1),0)</f>
        <v>45683</v>
      </c>
      <c r="LT49" s="505">
        <f>IFERROR(INDEX(Sheep!$R$319:$R$326,LT48,1),0)</f>
        <v>45683</v>
      </c>
      <c r="LU49" s="505">
        <f>IFERROR(INDEX(Sheep!$R$319:$R$326,LU48,1),0)</f>
        <v>45683</v>
      </c>
      <c r="LV49" s="505">
        <f>IFERROR(INDEX(Sheep!$R$319:$R$326,LV48,1),0)</f>
        <v>45683</v>
      </c>
      <c r="LW49" s="505">
        <f>IFERROR(INDEX(Sheep!$R$319:$R$326,LW48,1),0)</f>
        <v>45683</v>
      </c>
      <c r="LX49" s="505">
        <f>IFERROR(INDEX(Sheep!$R$319:$R$326,LX48,1),0)</f>
        <v>45683</v>
      </c>
      <c r="LY49" s="505">
        <f>IFERROR(INDEX(Sheep!$R$319:$R$326,LY48,1),0)</f>
        <v>45683</v>
      </c>
      <c r="LZ49" s="505">
        <f>IFERROR(INDEX(Sheep!$R$319:$R$326,LZ48,1),0)</f>
        <v>45683</v>
      </c>
      <c r="MA49" s="505">
        <f>IFERROR(INDEX(Sheep!$R$319:$R$326,MA48,1),0)</f>
        <v>45683</v>
      </c>
      <c r="MB49" s="505">
        <f>IFERROR(INDEX(Sheep!$R$319:$R$326,MB48,1),0)</f>
        <v>45683</v>
      </c>
      <c r="MC49" s="505">
        <f>IFERROR(INDEX(Sheep!$R$319:$R$326,MC48,1),0)</f>
        <v>45683</v>
      </c>
      <c r="MD49" s="505">
        <f>IFERROR(INDEX(Sheep!$R$319:$R$326,MD48,1),0)</f>
        <v>45683</v>
      </c>
      <c r="ME49" s="505">
        <f>IFERROR(INDEX(Sheep!$R$319:$R$326,ME48,1),0)</f>
        <v>45683</v>
      </c>
      <c r="MF49" s="505">
        <f>IFERROR(INDEX(Sheep!$R$319:$R$326,MF48,1),0)</f>
        <v>45683</v>
      </c>
      <c r="MG49" s="505">
        <f>IFERROR(INDEX(Sheep!$R$319:$R$326,MG48,1),0)</f>
        <v>45683</v>
      </c>
      <c r="MH49" s="505">
        <f>IFERROR(INDEX(Sheep!$R$319:$R$326,MH48,1),0)</f>
        <v>45683</v>
      </c>
      <c r="MI49" s="505">
        <f>IFERROR(INDEX(Sheep!$R$319:$R$326,MI48,1),0)</f>
        <v>45683</v>
      </c>
      <c r="MJ49" s="505">
        <f>IFERROR(INDEX(Sheep!$R$319:$R$326,MJ48,1),0)</f>
        <v>45683</v>
      </c>
      <c r="MK49" s="505">
        <f>IFERROR(INDEX(Sheep!$R$319:$R$326,MK48,1),0)</f>
        <v>45683</v>
      </c>
      <c r="ML49" s="505">
        <f>IFERROR(INDEX(Sheep!$R$319:$R$326,ML48,1),0)</f>
        <v>45683</v>
      </c>
      <c r="MM49" s="505">
        <f>IFERROR(INDEX(Sheep!$R$319:$R$326,MM48,1),0)</f>
        <v>45683</v>
      </c>
      <c r="MN49" s="505">
        <f>IFERROR(INDEX(Sheep!$R$319:$R$326,MN48,1),0)</f>
        <v>45683</v>
      </c>
      <c r="MO49" s="505">
        <f>IFERROR(INDEX(Sheep!$R$319:$R$326,MO48,1),0)</f>
        <v>45683</v>
      </c>
      <c r="MP49" s="505">
        <f>IFERROR(INDEX(Sheep!$R$319:$R$326,MP48,1),0)</f>
        <v>45683</v>
      </c>
      <c r="MQ49" s="505">
        <f>IFERROR(INDEX(Sheep!$R$319:$R$326,MQ48,1),0)</f>
        <v>45683</v>
      </c>
      <c r="MR49" s="505">
        <f>IFERROR(INDEX(Sheep!$R$319:$R$326,MR48,1),0)</f>
        <v>45683</v>
      </c>
      <c r="MS49" s="505">
        <f>IFERROR(INDEX(Sheep!$R$319:$R$326,MS48,1),0)</f>
        <v>45683</v>
      </c>
      <c r="MT49" s="505">
        <f>IFERROR(INDEX(Sheep!$R$319:$R$326,MT48,1),0)</f>
        <v>45683</v>
      </c>
      <c r="MU49" s="505">
        <f>IFERROR(INDEX(Sheep!$R$319:$R$326,MU48,1),0)</f>
        <v>45683</v>
      </c>
      <c r="MV49" s="505">
        <f>IFERROR(INDEX(Sheep!$R$319:$R$326,MV48,1),0)</f>
        <v>45683</v>
      </c>
      <c r="MW49" s="505">
        <f>IFERROR(INDEX(Sheep!$R$319:$R$326,MW48,1),0)</f>
        <v>45683</v>
      </c>
      <c r="MX49" s="505">
        <f>IFERROR(INDEX(Sheep!$R$319:$R$326,MX48,1),0)</f>
        <v>45683</v>
      </c>
      <c r="MY49" s="505">
        <f>IFERROR(INDEX(Sheep!$R$319:$R$326,MY48,1),0)</f>
        <v>45683</v>
      </c>
      <c r="MZ49" s="505">
        <f>IFERROR(INDEX(Sheep!$R$319:$R$326,MZ48,1),0)</f>
        <v>45683</v>
      </c>
      <c r="NA49" s="505">
        <f>IFERROR(INDEX(Sheep!$R$319:$R$326,NA48,1),0)</f>
        <v>45683</v>
      </c>
      <c r="NB49" s="505">
        <f>IFERROR(INDEX(Sheep!$R$319:$R$326,NB48,1),0)</f>
        <v>45683</v>
      </c>
      <c r="NC49" s="505">
        <f>IFERROR(INDEX(Sheep!$R$319:$R$326,NC48,1),0)</f>
        <v>45683</v>
      </c>
      <c r="ND49" s="505">
        <f>IFERROR(INDEX(Sheep!$R$319:$R$326,ND48,1),0)</f>
        <v>45683</v>
      </c>
      <c r="NE49" s="505">
        <f>IFERROR(INDEX(Sheep!$R$319:$R$326,NE48,1),0)</f>
        <v>45683</v>
      </c>
      <c r="NF49" s="505">
        <f>IFERROR(INDEX(Sheep!$R$319:$R$326,NF48,1),0)</f>
        <v>45683</v>
      </c>
      <c r="NG49" s="505">
        <f>IFERROR(INDEX(Sheep!$R$319:$R$326,NG48,1),0)</f>
        <v>45683</v>
      </c>
      <c r="NH49" s="505">
        <f>IFERROR(INDEX(Sheep!$R$319:$R$326,NH48,1),0)</f>
        <v>45683</v>
      </c>
      <c r="NI49" s="505">
        <f>IFERROR(INDEX(Sheep!$R$319:$R$326,NI48,1),0)</f>
        <v>45683</v>
      </c>
      <c r="NJ49" s="505">
        <f>IFERROR(INDEX(Sheep!$R$319:$R$326,NJ48,1),0)</f>
        <v>45683</v>
      </c>
      <c r="NK49" s="505">
        <f>IFERROR(INDEX(Sheep!$R$319:$R$326,NK48,1),0)</f>
        <v>45683</v>
      </c>
      <c r="NL49" s="505">
        <f>IFERROR(INDEX(Sheep!$R$319:$R$326,NL48,1),0)</f>
        <v>45683</v>
      </c>
      <c r="NM49" s="505">
        <f>IFERROR(INDEX(Sheep!$R$319:$R$326,NM48,1),0)</f>
        <v>45683</v>
      </c>
      <c r="NN49" s="505">
        <f>IFERROR(INDEX(Sheep!$R$319:$R$326,NN48,1),0)</f>
        <v>46048</v>
      </c>
      <c r="NO49" s="505">
        <f>IFERROR(INDEX(Sheep!$R$319:$R$326,NO48,1),0)</f>
        <v>46048</v>
      </c>
      <c r="NP49" s="505">
        <f>IFERROR(INDEX(Sheep!$R$319:$R$326,NP48,1),0)</f>
        <v>46048</v>
      </c>
      <c r="NQ49" s="505">
        <f>IFERROR(INDEX(Sheep!$R$319:$R$326,NQ48,1),0)</f>
        <v>46048</v>
      </c>
      <c r="NR49" s="505">
        <f>IFERROR(INDEX(Sheep!$R$319:$R$326,NR48,1),0)</f>
        <v>46048</v>
      </c>
      <c r="NS49" s="505">
        <f>IFERROR(INDEX(Sheep!$R$319:$R$326,NS48,1),0)</f>
        <v>46048</v>
      </c>
      <c r="NT49" s="505">
        <f>IFERROR(INDEX(Sheep!$R$319:$R$326,NT48,1),0)</f>
        <v>46048</v>
      </c>
      <c r="NU49" s="505">
        <f>IFERROR(INDEX(Sheep!$R$319:$R$326,NU48,1),0)</f>
        <v>46048</v>
      </c>
      <c r="NV49" s="505">
        <f>IFERROR(INDEX(Sheep!$R$319:$R$326,NV48,1),0)</f>
        <v>46048</v>
      </c>
      <c r="NW49" s="505">
        <f>IFERROR(INDEX(Sheep!$R$319:$R$326,NW48,1),0)</f>
        <v>46048</v>
      </c>
      <c r="NX49" s="505">
        <f>IFERROR(INDEX(Sheep!$R$319:$R$326,NX48,1),0)</f>
        <v>46048</v>
      </c>
      <c r="NY49" s="505">
        <f>IFERROR(INDEX(Sheep!$R$319:$R$326,NY48,1),0)</f>
        <v>46048</v>
      </c>
      <c r="NZ49" s="505">
        <f>IFERROR(INDEX(Sheep!$R$319:$R$326,NZ48,1),0)</f>
        <v>46048</v>
      </c>
      <c r="OA49" s="505">
        <f>IFERROR(INDEX(Sheep!$R$319:$R$326,OA48,1),0)</f>
        <v>46048</v>
      </c>
      <c r="OB49" s="505">
        <f>IFERROR(INDEX(Sheep!$R$319:$R$326,OB48,1),0)</f>
        <v>46048</v>
      </c>
      <c r="OC49" s="505">
        <f>IFERROR(INDEX(Sheep!$R$319:$R$326,OC48,1),0)</f>
        <v>46048</v>
      </c>
      <c r="OD49" s="505">
        <f>IFERROR(INDEX(Sheep!$R$319:$R$326,OD48,1),0)</f>
        <v>46048</v>
      </c>
      <c r="OE49" s="505">
        <f>IFERROR(INDEX(Sheep!$R$319:$R$326,OE48,1),0)</f>
        <v>46048</v>
      </c>
      <c r="OF49" s="505">
        <f>IFERROR(INDEX(Sheep!$R$319:$R$326,OF48,1),0)</f>
        <v>46048</v>
      </c>
      <c r="OG49" s="505">
        <f>IFERROR(INDEX(Sheep!$R$319:$R$326,OG48,1),0)</f>
        <v>46048</v>
      </c>
      <c r="OH49" s="505">
        <f>IFERROR(INDEX(Sheep!$R$319:$R$326,OH48,1),0)</f>
        <v>46048</v>
      </c>
      <c r="OI49" s="505">
        <f>IFERROR(INDEX(Sheep!$R$319:$R$326,OI48,1),0)</f>
        <v>46048</v>
      </c>
      <c r="OJ49" s="505">
        <f>IFERROR(INDEX(Sheep!$R$319:$R$326,OJ48,1),0)</f>
        <v>46048</v>
      </c>
      <c r="OK49" s="505">
        <f>IFERROR(INDEX(Sheep!$R$319:$R$326,OK48,1),0)</f>
        <v>46048</v>
      </c>
      <c r="OL49" s="505">
        <f>IFERROR(INDEX(Sheep!$R$319:$R$326,OL48,1),0)</f>
        <v>46048</v>
      </c>
      <c r="OM49" s="505">
        <f>IFERROR(INDEX(Sheep!$R$319:$R$326,OM48,1),0)</f>
        <v>46048</v>
      </c>
      <c r="ON49" s="505">
        <f>IFERROR(INDEX(Sheep!$R$319:$R$326,ON48,1),0)</f>
        <v>46048</v>
      </c>
      <c r="OO49" s="505">
        <f>IFERROR(INDEX(Sheep!$R$319:$R$326,OO48,1),0)</f>
        <v>46048</v>
      </c>
      <c r="OP49" s="505">
        <f>IFERROR(INDEX(Sheep!$R$319:$R$326,OP48,1),0)</f>
        <v>46048</v>
      </c>
      <c r="OQ49" s="505">
        <f>IFERROR(INDEX(Sheep!$R$319:$R$326,OQ48,1),0)</f>
        <v>46048</v>
      </c>
      <c r="OR49" s="505">
        <f>IFERROR(INDEX(Sheep!$R$319:$R$326,OR48,1),0)</f>
        <v>46048</v>
      </c>
      <c r="OS49" s="505">
        <f>IFERROR(INDEX(Sheep!$R$319:$R$326,OS48,1),0)</f>
        <v>46048</v>
      </c>
      <c r="OT49" s="505">
        <f>IFERROR(INDEX(Sheep!$R$319:$R$326,OT48,1),0)</f>
        <v>46048</v>
      </c>
      <c r="OU49" s="505">
        <f>IFERROR(INDEX(Sheep!$R$319:$R$326,OU48,1),0)</f>
        <v>46048</v>
      </c>
      <c r="OV49" s="505">
        <f>IFERROR(INDEX(Sheep!$R$319:$R$326,OV48,1),0)</f>
        <v>46048</v>
      </c>
      <c r="OW49" s="505">
        <f>IFERROR(INDEX(Sheep!$R$319:$R$326,OW48,1),0)</f>
        <v>46048</v>
      </c>
      <c r="OX49" s="505">
        <f>IFERROR(INDEX(Sheep!$R$319:$R$326,OX48,1),0)</f>
        <v>46048</v>
      </c>
      <c r="OY49" s="505">
        <f>IFERROR(INDEX(Sheep!$R$319:$R$326,OY48,1),0)</f>
        <v>46048</v>
      </c>
      <c r="OZ49" s="505">
        <f>IFERROR(INDEX(Sheep!$R$319:$R$326,OZ48,1),0)</f>
        <v>46048</v>
      </c>
      <c r="PA49" s="505">
        <f>IFERROR(INDEX(Sheep!$R$319:$R$326,PA48,1),0)</f>
        <v>46048</v>
      </c>
      <c r="PB49" s="505">
        <f>IFERROR(INDEX(Sheep!$R$319:$R$326,PB48,1),0)</f>
        <v>46048</v>
      </c>
      <c r="PC49" s="505">
        <f>IFERROR(INDEX(Sheep!$R$319:$R$326,PC48,1),0)</f>
        <v>46048</v>
      </c>
      <c r="PD49" s="505">
        <f>IFERROR(INDEX(Sheep!$R$319:$R$326,PD48,1),0)</f>
        <v>46048</v>
      </c>
      <c r="PE49" s="505">
        <f>IFERROR(INDEX(Sheep!$R$319:$R$326,PE48,1),0)</f>
        <v>46048</v>
      </c>
      <c r="PF49" s="505">
        <f>IFERROR(INDEX(Sheep!$R$319:$R$326,PF48,1),0)</f>
        <v>46048</v>
      </c>
      <c r="PG49" s="505">
        <f>IFERROR(INDEX(Sheep!$R$319:$R$326,PG48,1),0)</f>
        <v>46048</v>
      </c>
      <c r="PH49" s="505">
        <f>IFERROR(INDEX(Sheep!$R$319:$R$326,PH48,1),0)</f>
        <v>46048</v>
      </c>
      <c r="PI49" s="505">
        <f>IFERROR(INDEX(Sheep!$R$319:$R$326,PI48,1),0)</f>
        <v>46048</v>
      </c>
      <c r="PJ49" s="505">
        <f>IFERROR(INDEX(Sheep!$R$319:$R$326,PJ48,1),0)</f>
        <v>46048</v>
      </c>
      <c r="PK49" s="505">
        <f>IFERROR(INDEX(Sheep!$R$319:$R$326,PK48,1),0)</f>
        <v>46048</v>
      </c>
      <c r="PL49" s="505">
        <f>IFERROR(INDEX(Sheep!$R$319:$R$326,PL48,1),0)</f>
        <v>46048</v>
      </c>
      <c r="PM49" s="505">
        <f>IFERROR(INDEX(Sheep!$R$319:$R$326,PM48,1),0)</f>
        <v>46048</v>
      </c>
      <c r="PN49" s="505">
        <f>IFERROR(INDEX(Sheep!$R$319:$R$326,PN48,1),0)</f>
        <v>46413</v>
      </c>
      <c r="PO49" s="505">
        <f>IFERROR(INDEX(Sheep!$R$319:$R$326,PO48,1),0)</f>
        <v>46413</v>
      </c>
      <c r="PP49" s="505">
        <f>IFERROR(INDEX(Sheep!$R$319:$R$326,PP48,1),0)</f>
        <v>46413</v>
      </c>
      <c r="PQ49" s="505">
        <f>IFERROR(INDEX(Sheep!$R$319:$R$326,PQ48,1),0)</f>
        <v>46413</v>
      </c>
      <c r="PR49" s="505">
        <f>IFERROR(INDEX(Sheep!$R$319:$R$326,PR48,1),0)</f>
        <v>46413</v>
      </c>
      <c r="PS49" s="505">
        <f>IFERROR(INDEX(Sheep!$R$319:$R$326,PS48,1),0)</f>
        <v>46413</v>
      </c>
      <c r="PT49" s="505">
        <f>IFERROR(INDEX(Sheep!$R$319:$R$326,PT48,1),0)</f>
        <v>46413</v>
      </c>
      <c r="PU49" s="505">
        <f>IFERROR(INDEX(Sheep!$R$319:$R$326,PU48,1),0)</f>
        <v>46413</v>
      </c>
      <c r="PV49" s="505">
        <f>IFERROR(INDEX(Sheep!$R$319:$R$326,PV48,1),0)</f>
        <v>46413</v>
      </c>
      <c r="PW49" s="505">
        <f>IFERROR(INDEX(Sheep!$R$319:$R$326,PW48,1),0)</f>
        <v>46413</v>
      </c>
      <c r="PX49" s="505">
        <f>IFERROR(INDEX(Sheep!$R$319:$R$326,PX48,1),0)</f>
        <v>46413</v>
      </c>
      <c r="PY49" s="505">
        <f>IFERROR(INDEX(Sheep!$R$319:$R$326,PY48,1),0)</f>
        <v>46413</v>
      </c>
      <c r="PZ49" s="505">
        <f>IFERROR(INDEX(Sheep!$R$319:$R$326,PZ48,1),0)</f>
        <v>46413</v>
      </c>
      <c r="QA49" s="505">
        <f>IFERROR(INDEX(Sheep!$R$319:$R$326,QA48,1),0)</f>
        <v>46413</v>
      </c>
      <c r="QB49" s="505">
        <f>IFERROR(INDEX(Sheep!$R$319:$R$326,QB48,1),0)</f>
        <v>46413</v>
      </c>
      <c r="QC49" s="505">
        <f>IFERROR(INDEX(Sheep!$R$319:$R$326,QC48,1),0)</f>
        <v>46413</v>
      </c>
      <c r="QD49" s="505">
        <f>IFERROR(INDEX(Sheep!$R$319:$R$326,QD48,1),0)</f>
        <v>46413</v>
      </c>
      <c r="QE49" s="505">
        <f>IFERROR(INDEX(Sheep!$R$319:$R$326,QE48,1),0)</f>
        <v>46413</v>
      </c>
      <c r="QF49" s="505">
        <f>IFERROR(INDEX(Sheep!$R$319:$R$326,QF48,1),0)</f>
        <v>46413</v>
      </c>
      <c r="QG49" s="505">
        <f>IFERROR(INDEX(Sheep!$R$319:$R$326,QG48,1),0)</f>
        <v>46413</v>
      </c>
      <c r="QH49" s="505">
        <f>IFERROR(INDEX(Sheep!$R$319:$R$326,QH48,1),0)</f>
        <v>46413</v>
      </c>
      <c r="QI49" s="505">
        <f>IFERROR(INDEX(Sheep!$R$319:$R$326,QI48,1),0)</f>
        <v>46413</v>
      </c>
      <c r="QJ49" s="505">
        <f>IFERROR(INDEX(Sheep!$R$319:$R$326,QJ48,1),0)</f>
        <v>46413</v>
      </c>
      <c r="QK49" s="505">
        <f>IFERROR(INDEX(Sheep!$R$319:$R$326,QK48,1),0)</f>
        <v>46413</v>
      </c>
      <c r="QL49" s="505">
        <f>IFERROR(INDEX(Sheep!$R$319:$R$326,QL48,1),0)</f>
        <v>46413</v>
      </c>
      <c r="QM49" s="505">
        <f>IFERROR(INDEX(Sheep!$R$319:$R$326,QM48,1),0)</f>
        <v>46413</v>
      </c>
      <c r="QN49" s="505">
        <f>IFERROR(INDEX(Sheep!$R$319:$R$326,QN48,1),0)</f>
        <v>46413</v>
      </c>
      <c r="QO49" s="505">
        <f>IFERROR(INDEX(Sheep!$R$319:$R$326,QO48,1),0)</f>
        <v>46413</v>
      </c>
      <c r="QP49" s="505">
        <f>IFERROR(INDEX(Sheep!$R$319:$R$326,QP48,1),0)</f>
        <v>46413</v>
      </c>
      <c r="QQ49" s="505">
        <f>IFERROR(INDEX(Sheep!$R$319:$R$326,QQ48,1),0)</f>
        <v>46413</v>
      </c>
      <c r="QR49" s="505">
        <f>IFERROR(INDEX(Sheep!$R$319:$R$326,QR48,1),0)</f>
        <v>46413</v>
      </c>
      <c r="QS49" s="505">
        <f>IFERROR(INDEX(Sheep!$R$319:$R$326,QS48,1),0)</f>
        <v>46413</v>
      </c>
      <c r="QT49" s="505">
        <f>IFERROR(INDEX(Sheep!$R$319:$R$326,QT48,1),0)</f>
        <v>46413</v>
      </c>
      <c r="QU49" s="505">
        <f>IFERROR(INDEX(Sheep!$R$319:$R$326,QU48,1),0)</f>
        <v>46413</v>
      </c>
      <c r="QV49" s="505">
        <f>IFERROR(INDEX(Sheep!$R$319:$R$326,QV48,1),0)</f>
        <v>46413</v>
      </c>
      <c r="QW49" s="505">
        <f>IFERROR(INDEX(Sheep!$R$319:$R$326,QW48,1),0)</f>
        <v>46413</v>
      </c>
      <c r="QX49" s="505">
        <f>IFERROR(INDEX(Sheep!$R$319:$R$326,QX48,1),0)</f>
        <v>46413</v>
      </c>
      <c r="QY49" s="505">
        <f>IFERROR(INDEX(Sheep!$R$319:$R$326,QY48,1),0)</f>
        <v>46413</v>
      </c>
      <c r="QZ49" s="505">
        <f>IFERROR(INDEX(Sheep!$R$319:$R$326,QZ48,1),0)</f>
        <v>46413</v>
      </c>
      <c r="RA49" s="505">
        <f>IFERROR(INDEX(Sheep!$R$319:$R$326,RA48,1),0)</f>
        <v>46413</v>
      </c>
      <c r="RB49" s="505">
        <f>IFERROR(INDEX(Sheep!$R$319:$R$326,RB48,1),0)</f>
        <v>46413</v>
      </c>
      <c r="RC49" s="505">
        <f>IFERROR(INDEX(Sheep!$R$319:$R$326,RC48,1),0)</f>
        <v>46413</v>
      </c>
      <c r="RD49" s="505">
        <f>IFERROR(INDEX(Sheep!$R$319:$R$326,RD48,1),0)</f>
        <v>46413</v>
      </c>
      <c r="RE49" s="505">
        <f>IFERROR(INDEX(Sheep!$R$319:$R$326,RE48,1),0)</f>
        <v>46413</v>
      </c>
      <c r="RF49" s="505">
        <f>IFERROR(INDEX(Sheep!$R$319:$R$326,RF48,1),0)</f>
        <v>46413</v>
      </c>
      <c r="RG49" s="505">
        <f>IFERROR(INDEX(Sheep!$R$319:$R$326,RG48,1),0)</f>
        <v>46413</v>
      </c>
      <c r="RH49" s="505">
        <f>IFERROR(INDEX(Sheep!$R$319:$R$326,RH48,1),0)</f>
        <v>46413</v>
      </c>
      <c r="RI49" s="505">
        <f>IFERROR(INDEX(Sheep!$R$319:$R$326,RI48,1),0)</f>
        <v>46413</v>
      </c>
      <c r="RJ49" s="505">
        <f>IFERROR(INDEX(Sheep!$R$319:$R$326,RJ48,1),0)</f>
        <v>46413</v>
      </c>
      <c r="RK49" s="505">
        <f>IFERROR(INDEX(Sheep!$R$319:$R$326,RK48,1),0)</f>
        <v>46413</v>
      </c>
      <c r="RL49" s="505">
        <f>IFERROR(INDEX(Sheep!$R$319:$R$326,RL48,1),0)</f>
        <v>46413</v>
      </c>
      <c r="RM49" s="505">
        <f>IFERROR(INDEX(Sheep!$R$319:$R$326,RM48,1),0)</f>
        <v>46413</v>
      </c>
      <c r="RN49" s="505">
        <f>IFERROR(INDEX(Sheep!$R$319:$R$326,RN48,1),0)</f>
        <v>46413</v>
      </c>
      <c r="RO49" s="505">
        <f>IFERROR(INDEX(Sheep!$R$319:$R$326,RO48,1),0)</f>
        <v>46413</v>
      </c>
      <c r="RP49" s="505">
        <f>IFERROR(INDEX(Sheep!$R$319:$R$326,RP48,1),0)</f>
        <v>46413</v>
      </c>
      <c r="RQ49" s="505">
        <f>IFERROR(INDEX(Sheep!$R$319:$R$326,RQ48,1),0)</f>
        <v>46413</v>
      </c>
      <c r="RR49" s="505">
        <f>IFERROR(INDEX(Sheep!$R$319:$R$326,RR48,1),0)</f>
        <v>46413</v>
      </c>
      <c r="RS49" s="505">
        <f>IFERROR(INDEX(Sheep!$R$319:$R$326,RS48,1),0)</f>
        <v>46413</v>
      </c>
      <c r="RT49" s="505">
        <f>IFERROR(INDEX(Sheep!$R$319:$R$326,RT48,1),0)</f>
        <v>46413</v>
      </c>
      <c r="RU49" s="505">
        <f>IFERROR(INDEX(Sheep!$R$319:$R$326,RU48,1),0)</f>
        <v>46413</v>
      </c>
      <c r="RV49" s="505">
        <f>IFERROR(INDEX(Sheep!$R$319:$R$326,RV48,1),0)</f>
        <v>46413</v>
      </c>
      <c r="RW49" s="505">
        <f>IFERROR(INDEX(Sheep!$R$319:$R$326,RW48,1),0)</f>
        <v>46413</v>
      </c>
      <c r="RX49" s="505">
        <f>IFERROR(INDEX(Sheep!$R$319:$R$326,RX48,1),0)</f>
        <v>46413</v>
      </c>
      <c r="RY49" s="505">
        <f>IFERROR(INDEX(Sheep!$R$319:$R$326,RY48,1),0)</f>
        <v>46413</v>
      </c>
      <c r="RZ49" s="505">
        <f>IFERROR(INDEX(Sheep!$R$319:$R$326,RZ48,1),0)</f>
        <v>46413</v>
      </c>
      <c r="SA49" s="505">
        <f>IFERROR(INDEX(Sheep!$R$319:$R$326,SA48,1),0)</f>
        <v>46413</v>
      </c>
      <c r="SB49" s="505">
        <f>IFERROR(INDEX(Sheep!$R$319:$R$326,SB48,1),0)</f>
        <v>46413</v>
      </c>
      <c r="SC49" s="505">
        <f>IFERROR(INDEX(Sheep!$R$319:$R$326,SC48,1),0)</f>
        <v>46413</v>
      </c>
      <c r="SD49" s="505">
        <f>IFERROR(INDEX(Sheep!$R$319:$R$326,SD48,1),0)</f>
        <v>46413</v>
      </c>
      <c r="SE49" s="505">
        <f>IFERROR(INDEX(Sheep!$R$319:$R$326,SE48,1),0)</f>
        <v>46413</v>
      </c>
      <c r="SF49" s="505">
        <f>IFERROR(INDEX(Sheep!$R$319:$R$326,SF48,1),0)</f>
        <v>46413</v>
      </c>
      <c r="SG49" s="505">
        <f>IFERROR(INDEX(Sheep!$R$319:$R$326,SG48,1),0)</f>
        <v>46413</v>
      </c>
      <c r="SH49" s="505">
        <f>IFERROR(INDEX(Sheep!$R$319:$R$326,SH48,1),0)</f>
        <v>46413</v>
      </c>
      <c r="SI49" s="505">
        <f>IFERROR(INDEX(Sheep!$R$319:$R$326,SI48,1),0)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Sheep!$H249</f>
        <v>Win</v>
      </c>
      <c r="K50" s="274"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74"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74"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74"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74"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74"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74"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74"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74"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74"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74"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74"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74"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74"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74"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74"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74"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74"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74"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74"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74"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74"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74"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
      </c>
      <c r="AH50" s="274"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74"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74"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Born</v>
      </c>
      <c r="AK50" s="274"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74"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74"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74"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74"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74"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74"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74"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74"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74"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
      </c>
      <c r="AU50" s="274"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74"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74"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WeanStd</v>
      </c>
      <c r="AX50" s="274"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
      </c>
      <c r="AY50" s="274"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74"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74"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WeanAlt1</v>
      </c>
      <c r="BB50" s="274"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
      </c>
      <c r="BC50" s="274"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74"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74"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WeanAlt2</v>
      </c>
      <c r="BF50" s="274"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74"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74"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74"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74"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74"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
      </c>
      <c r="BL50" s="274"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74"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74"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Join-1</v>
      </c>
      <c r="BO50" s="274"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74"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74"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74"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74"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74"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74"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
      </c>
      <c r="BV50" s="274"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74"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74"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Scan-1</v>
      </c>
      <c r="BY50" s="274"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74"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74"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74"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74"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74"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74"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74"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74"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
      </c>
      <c r="CH50" s="274"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74"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74"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Birth-1</v>
      </c>
      <c r="CK50" s="274"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74"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74"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74"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74"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74"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74"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74"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74"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74"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
      </c>
      <c r="CU50" s="274"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74"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74"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Wean-1</v>
      </c>
      <c r="CX50" s="274"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
      </c>
      <c r="CY50" s="274"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74"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74"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Alt1-1</v>
      </c>
      <c r="DB50" s="274"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
      </c>
      <c r="DC50" s="274"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74"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74"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Alt2-1</v>
      </c>
      <c r="DF50" s="274"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74"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74"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74"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74"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74"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
      </c>
      <c r="DL50" s="274"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74"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74"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Join-2</v>
      </c>
      <c r="DO50" s="274"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74"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74"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74"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74"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74"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74"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
      </c>
      <c r="DV50" s="274"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74"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74"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Scan-2</v>
      </c>
      <c r="DY50" s="274"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74"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74"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74"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74"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74"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74"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74"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74"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
      </c>
      <c r="EH50" s="274"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74"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74"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Birth-2</v>
      </c>
      <c r="EK50" s="274"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74"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74"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74"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74"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74"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74"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74"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74"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74"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
      </c>
      <c r="EU50" s="274"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74"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74"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Wean-2</v>
      </c>
      <c r="EX50" s="274"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
      </c>
      <c r="EY50" s="274"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74"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74"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Alt1-2</v>
      </c>
      <c r="FB50" s="274"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
      </c>
      <c r="FC50" s="274"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74"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74"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Alt2-2</v>
      </c>
      <c r="FF50" s="274"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74"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74"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74"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74"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74"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
      </c>
      <c r="FL50" s="274"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74"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74"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Join-3</v>
      </c>
      <c r="FO50" s="274"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74"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74"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74"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74"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74"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74"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
      </c>
      <c r="FV50" s="274"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74"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74"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Scan-3</v>
      </c>
      <c r="FY50" s="274"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74"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74"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74"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74"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74"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74"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74"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74"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
      </c>
      <c r="GH50" s="274"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74"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74"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Birth-3</v>
      </c>
      <c r="GK50" s="274"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74"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74"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74"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74"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74"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74"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74"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74"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74"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
      </c>
      <c r="GU50" s="274"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74"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74"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Wean-3</v>
      </c>
      <c r="GX50" s="274"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
      </c>
      <c r="GY50" s="274"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74"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74"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Alt1-3</v>
      </c>
      <c r="HB50" s="274"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
      </c>
      <c r="HC50" s="274"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74"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74"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Alt2-3</v>
      </c>
      <c r="HF50" s="274"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74"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74"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74"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74"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74"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
      </c>
      <c r="HL50" s="274"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74"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74"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Join-4</v>
      </c>
      <c r="HO50" s="274"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74"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74"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74"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74"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74"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74"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
      </c>
      <c r="HV50" s="274"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74"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74"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Scan-4</v>
      </c>
      <c r="HY50" s="274"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74"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74"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74"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74"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74"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74"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74"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74"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
      </c>
      <c r="IH50" s="274"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74"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74"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Birth-4</v>
      </c>
      <c r="IK50" s="274"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74"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74"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74"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74"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74"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74"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74"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74"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74"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
      </c>
      <c r="IU50" s="274"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74"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74"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Wean-4</v>
      </c>
      <c r="IX50" s="274"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
      </c>
      <c r="IY50" s="274"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74"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74"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Alt1-4</v>
      </c>
      <c r="JB50" s="274"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
      </c>
      <c r="JC50" s="274"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74"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74"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Alt2-4</v>
      </c>
      <c r="JF50" s="274"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74"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74"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74"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74"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74"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
      </c>
      <c r="JL50" s="274"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74"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74"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Join-5</v>
      </c>
      <c r="JO50" s="274"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74"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74"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74"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74"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74"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74"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
      </c>
      <c r="JV50" s="274"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74"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74"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Scan-5</v>
      </c>
      <c r="JY50" s="274"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74"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74"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74"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74"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74"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74"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74"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74"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
      </c>
      <c r="KH50" s="274"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74"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74"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Birth-5</v>
      </c>
      <c r="KK50" s="274"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74"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74"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74"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74"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74"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74"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74"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74"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74"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
      </c>
      <c r="KU50" s="274"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74"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74"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Wean-5</v>
      </c>
      <c r="KX50" s="274"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
      </c>
      <c r="KY50" s="274"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74"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74"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Alt1-5</v>
      </c>
      <c r="LB50" s="274"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
      </c>
      <c r="LC50" s="274"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74"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74"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Alt2-5</v>
      </c>
      <c r="LF50" s="274"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74"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74"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74"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74"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74"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
      </c>
      <c r="LL50" s="274"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74"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74"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Join-6</v>
      </c>
      <c r="LO50" s="274"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74"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74"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74"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74"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74"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74"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
      </c>
      <c r="LV50" s="274"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74"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74"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Scan-6</v>
      </c>
      <c r="LY50" s="274"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74"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74"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74"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74"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74"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74"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74"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74"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
      </c>
      <c r="MH50" s="274"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74"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74"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Birth-6</v>
      </c>
      <c r="MK50" s="274"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74"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74"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74"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74"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74"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74"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74"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74"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74"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
      </c>
      <c r="MU50" s="274"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74"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74"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Wean-6</v>
      </c>
      <c r="MX50" s="274"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
      </c>
      <c r="MY50" s="274"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74"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74"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Alt1-6</v>
      </c>
      <c r="NB50" s="274"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
      </c>
      <c r="NC50" s="274"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74"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74"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Alt2-6</v>
      </c>
      <c r="NF50" s="274"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74"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74"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74"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74"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74"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
      </c>
      <c r="NL50" s="274"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74"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74"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Join-7</v>
      </c>
      <c r="NO50" s="274"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74"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74"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74"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74"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74"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74"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
      </c>
      <c r="NV50" s="274"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74"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74"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Scan-7</v>
      </c>
      <c r="NY50" s="274"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74"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74"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74"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74"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74"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74"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74"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74"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
      </c>
      <c r="OH50" s="274"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74"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74"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Birth-7</v>
      </c>
      <c r="OK50" s="274"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74"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74"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74"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74"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74"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74"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74"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74"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74"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
      </c>
      <c r="OU50" s="274"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74"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74"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Wean-7</v>
      </c>
      <c r="OX50" s="274"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
      </c>
      <c r="OY50" s="274"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74"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74"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Alt1-7</v>
      </c>
      <c r="PB50" s="274"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
      </c>
      <c r="PC50" s="274"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74"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74"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Alt2-7</v>
      </c>
      <c r="PF50" s="274"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74"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74"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74"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74"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74"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
      </c>
      <c r="PL50" s="274"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74"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74"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Join-8</v>
      </c>
      <c r="PO50" s="274"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74"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74"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74"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74"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74"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74"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
      </c>
      <c r="PV50" s="274"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74"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74"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Scan-8</v>
      </c>
      <c r="PY50" s="274"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74"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74"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74"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74"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74"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74"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74"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74"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
      </c>
      <c r="QH50" s="274"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74"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74"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Birth-8</v>
      </c>
      <c r="QK50" s="274"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74"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74"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74"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74"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74"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74"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74"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74"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74"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
      </c>
      <c r="QU50" s="274"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74"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74"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Wean-8</v>
      </c>
      <c r="QX50" s="274"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
      </c>
      <c r="QY50" s="274"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74"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74"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Alt1-8</v>
      </c>
      <c r="RB50" s="274"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
      </c>
      <c r="RC50" s="274"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74"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74"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Alt2-8</v>
      </c>
      <c r="RF50" s="274"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74"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74"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74"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74"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74"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74"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74"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74"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74"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74"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74"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74"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74"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74"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74"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74"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74"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74"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74"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74"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74"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74"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74"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74"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74"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74"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74"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74"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74"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707</v>
      </c>
      <c r="K51" s="461">
        <f>IFERROR(MATCH(L$44,Sheep!$R$327:$R$334,1),0)</f>
        <v>0</v>
      </c>
      <c r="L51" s="461">
        <f>IFERROR(MATCH(M$44,Sheep!$R$327:$R$334,1),0)</f>
        <v>0</v>
      </c>
      <c r="M51" s="461">
        <f>IFERROR(MATCH(N$44,Sheep!$R$327:$R$334,1),0)</f>
        <v>0</v>
      </c>
      <c r="N51" s="461">
        <f>IFERROR(MATCH(O$44,Sheep!$R$327:$R$334,1),0)</f>
        <v>0</v>
      </c>
      <c r="O51" s="461">
        <f>IFERROR(MATCH(P$44,Sheep!$R$327:$R$334,1),0)</f>
        <v>0</v>
      </c>
      <c r="P51" s="461">
        <f>IFERROR(MATCH(Q$44,Sheep!$R$327:$R$334,1),0)</f>
        <v>0</v>
      </c>
      <c r="Q51" s="461">
        <f>IFERROR(MATCH(R$44,Sheep!$R$327:$R$334,1),0)</f>
        <v>0</v>
      </c>
      <c r="R51" s="461">
        <f>IFERROR(MATCH(S$44,Sheep!$R$327:$R$334,1),0)</f>
        <v>0</v>
      </c>
      <c r="S51" s="461">
        <f>IFERROR(MATCH(T$44,Sheep!$R$327:$R$334,1),0)</f>
        <v>0</v>
      </c>
      <c r="T51" s="461">
        <f>IFERROR(MATCH(U$44,Sheep!$R$327:$R$334,1),0)</f>
        <v>0</v>
      </c>
      <c r="U51" s="461">
        <f>IFERROR(MATCH(V$44,Sheep!$R$327:$R$334,1),0)</f>
        <v>0</v>
      </c>
      <c r="V51" s="461">
        <f>IFERROR(MATCH(W$44,Sheep!$R$327:$R$334,1),0)</f>
        <v>0</v>
      </c>
      <c r="W51" s="461">
        <f>IFERROR(MATCH(X$44,Sheep!$R$327:$R$334,1),0)</f>
        <v>0</v>
      </c>
      <c r="X51" s="461">
        <f>IFERROR(MATCH(Y$44,Sheep!$R$327:$R$334,1),0)</f>
        <v>0</v>
      </c>
      <c r="Y51" s="461">
        <f>IFERROR(MATCH(Z$44,Sheep!$R$327:$R$334,1),0)</f>
        <v>0</v>
      </c>
      <c r="Z51" s="461">
        <f>IFERROR(MATCH(AA$44,Sheep!$R$327:$R$334,1),0)</f>
        <v>0</v>
      </c>
      <c r="AA51" s="461">
        <f>IFERROR(MATCH(AB$44,Sheep!$R$327:$R$334,1),0)</f>
        <v>0</v>
      </c>
      <c r="AB51" s="461">
        <f>IFERROR(MATCH(AC$44,Sheep!$R$327:$R$334,1),0)</f>
        <v>0</v>
      </c>
      <c r="AC51" s="461">
        <f>IFERROR(MATCH(AD$44,Sheep!$R$327:$R$334,1),0)</f>
        <v>0</v>
      </c>
      <c r="AD51" s="461">
        <f>IFERROR(MATCH(AE$44,Sheep!$R$327:$R$334,1),0)</f>
        <v>0</v>
      </c>
      <c r="AE51" s="461">
        <f>IFERROR(MATCH(AF$44,Sheep!$R$327:$R$334,1),0)</f>
        <v>0</v>
      </c>
      <c r="AF51" s="461">
        <f>IFERROR(MATCH(AG$44,Sheep!$R$327:$R$334,1),0)</f>
        <v>0</v>
      </c>
      <c r="AG51" s="461">
        <f>IFERROR(MATCH(AH$44,Sheep!$R$327:$R$334,1),0)</f>
        <v>0</v>
      </c>
      <c r="AH51" s="461">
        <f>IFERROR(MATCH(AI$44,Sheep!$R$327:$R$334,1),0)</f>
        <v>0</v>
      </c>
      <c r="AI51" s="461">
        <f>IFERROR(MATCH(AJ$44,Sheep!$R$327:$R$334,1),0)</f>
        <v>0</v>
      </c>
      <c r="AJ51" s="461">
        <f>IFERROR(MATCH(AK$44,Sheep!$R$327:$R$334,1),0)</f>
        <v>0</v>
      </c>
      <c r="AK51" s="461">
        <f>IFERROR(MATCH(AL$44,Sheep!$R$327:$R$334,1),0)</f>
        <v>0</v>
      </c>
      <c r="AL51" s="461">
        <f>IFERROR(MATCH(AM$44,Sheep!$R$327:$R$334,1),0)</f>
        <v>0</v>
      </c>
      <c r="AM51" s="461">
        <f>IFERROR(MATCH(AN$44,Sheep!$R$327:$R$334,1),0)</f>
        <v>0</v>
      </c>
      <c r="AN51" s="461">
        <f>IFERROR(MATCH(AO$44,Sheep!$R$327:$R$334,1),0)</f>
        <v>0</v>
      </c>
      <c r="AO51" s="461">
        <f>IFERROR(MATCH(AP$44,Sheep!$R$327:$R$334,1),0)</f>
        <v>0</v>
      </c>
      <c r="AP51" s="461">
        <f>IFERROR(MATCH(AQ$44,Sheep!$R$327:$R$334,1),0)</f>
        <v>0</v>
      </c>
      <c r="AQ51" s="461">
        <f>IFERROR(MATCH(AR$44,Sheep!$R$327:$R$334,1),0)</f>
        <v>0</v>
      </c>
      <c r="AR51" s="461">
        <f>IFERROR(MATCH(AS$44,Sheep!$R$327:$R$334,1),0)</f>
        <v>0</v>
      </c>
      <c r="AS51" s="461">
        <f>IFERROR(MATCH(AT$44,Sheep!$R$327:$R$334,1),0)</f>
        <v>0</v>
      </c>
      <c r="AT51" s="461">
        <f>IFERROR(MATCH(AU$44,Sheep!$R$327:$R$334,1),0)</f>
        <v>0</v>
      </c>
      <c r="AU51" s="461">
        <f>IFERROR(MATCH(AV$44,Sheep!$R$327:$R$334,1),0)</f>
        <v>0</v>
      </c>
      <c r="AV51" s="461">
        <f>IFERROR(MATCH(AW$44,Sheep!$R$327:$R$334,1),0)</f>
        <v>0</v>
      </c>
      <c r="AW51" s="461">
        <f>IFERROR(MATCH(AX$44,Sheep!$R$327:$R$334,1),0)</f>
        <v>0</v>
      </c>
      <c r="AX51" s="461">
        <f>IFERROR(MATCH(AY$44,Sheep!$R$327:$R$334,1),0)</f>
        <v>0</v>
      </c>
      <c r="AY51" s="461">
        <f>IFERROR(MATCH(AZ$44,Sheep!$R$327:$R$334,1),0)</f>
        <v>0</v>
      </c>
      <c r="AZ51" s="461">
        <f>IFERROR(MATCH(BA$44,Sheep!$R$327:$R$334,1),0)</f>
        <v>0</v>
      </c>
      <c r="BA51" s="461">
        <f>IFERROR(MATCH(BB$44,Sheep!$R$327:$R$334,1),0)</f>
        <v>0</v>
      </c>
      <c r="BB51" s="461">
        <f>IFERROR(MATCH(BC$44,Sheep!$R$327:$R$334,1),0)</f>
        <v>0</v>
      </c>
      <c r="BC51" s="461">
        <f>IFERROR(MATCH(BD$44,Sheep!$R$327:$R$334,1),0)</f>
        <v>0</v>
      </c>
      <c r="BD51" s="461">
        <f>IFERROR(MATCH(BE$44,Sheep!$R$327:$R$334,1),0)</f>
        <v>0</v>
      </c>
      <c r="BE51" s="461">
        <f>IFERROR(MATCH(BF$44,Sheep!$R$327:$R$334,1),0)</f>
        <v>0</v>
      </c>
      <c r="BF51" s="461">
        <f>IFERROR(MATCH(BG$44,Sheep!$R$327:$R$334,1),0)</f>
        <v>0</v>
      </c>
      <c r="BG51" s="461">
        <f>IFERROR(MATCH(BH$44,Sheep!$R$327:$R$334,1),0)</f>
        <v>0</v>
      </c>
      <c r="BH51" s="461">
        <f>IFERROR(MATCH(BI$44,Sheep!$R$327:$R$334,1),0)</f>
        <v>0</v>
      </c>
      <c r="BI51" s="461">
        <f>IFERROR(MATCH(BJ$44,Sheep!$R$327:$R$334,1),0)</f>
        <v>0</v>
      </c>
      <c r="BJ51" s="461">
        <f>IFERROR(MATCH(BK$44,Sheep!$R$327:$R$334,1),0)</f>
        <v>0</v>
      </c>
      <c r="BK51" s="461">
        <f>IFERROR(MATCH(BL$44,Sheep!$R$327:$R$334,1),0)</f>
        <v>0</v>
      </c>
      <c r="BL51" s="461">
        <f>IFERROR(MATCH(BM$44,Sheep!$R$327:$R$334,1),0)</f>
        <v>0</v>
      </c>
      <c r="BM51" s="461">
        <f>IFERROR(MATCH(BN$44,Sheep!$R$327:$R$334,1),0)</f>
        <v>0</v>
      </c>
      <c r="BN51" s="461">
        <f>IFERROR(MATCH(BO$44,Sheep!$R$327:$R$334,1),0)</f>
        <v>0</v>
      </c>
      <c r="BO51" s="461">
        <f>IFERROR(MATCH(BP$44,Sheep!$R$327:$R$334,1),0)</f>
        <v>0</v>
      </c>
      <c r="BP51" s="461">
        <f>IFERROR(MATCH(BQ$44,Sheep!$R$327:$R$334,1),0)</f>
        <v>0</v>
      </c>
      <c r="BQ51" s="461">
        <f>IFERROR(MATCH(BR$44,Sheep!$R$327:$R$334,1),0)</f>
        <v>0</v>
      </c>
      <c r="BR51" s="461">
        <f>IFERROR(MATCH(BS$44,Sheep!$R$327:$R$334,1),0)</f>
        <v>0</v>
      </c>
      <c r="BS51" s="461">
        <f>IFERROR(MATCH(BT$44,Sheep!$R$327:$R$334,1),0)</f>
        <v>0</v>
      </c>
      <c r="BT51" s="461">
        <f>IFERROR(MATCH(BU$44,Sheep!$R$327:$R$334,1),0)</f>
        <v>1</v>
      </c>
      <c r="BU51" s="461">
        <f>IFERROR(MATCH(BV$44,Sheep!$R$327:$R$334,1),0)</f>
        <v>1</v>
      </c>
      <c r="BV51" s="461">
        <f>IFERROR(MATCH(BW$44,Sheep!$R$327:$R$334,1),0)</f>
        <v>1</v>
      </c>
      <c r="BW51" s="461">
        <f>IFERROR(MATCH(BX$44,Sheep!$R$327:$R$334,1),0)</f>
        <v>1</v>
      </c>
      <c r="BX51" s="461">
        <f>IFERROR(MATCH(BY$44,Sheep!$R$327:$R$334,1),0)</f>
        <v>1</v>
      </c>
      <c r="BY51" s="461">
        <f>IFERROR(MATCH(BZ$44,Sheep!$R$327:$R$334,1),0)</f>
        <v>1</v>
      </c>
      <c r="BZ51" s="461">
        <f>IFERROR(MATCH(CA$44,Sheep!$R$327:$R$334,1),0)</f>
        <v>1</v>
      </c>
      <c r="CA51" s="461">
        <f>IFERROR(MATCH(CB$44,Sheep!$R$327:$R$334,1),0)</f>
        <v>1</v>
      </c>
      <c r="CB51" s="461">
        <f>IFERROR(MATCH(CC$44,Sheep!$R$327:$R$334,1),0)</f>
        <v>1</v>
      </c>
      <c r="CC51" s="461">
        <f>IFERROR(MATCH(CD$44,Sheep!$R$327:$R$334,1),0)</f>
        <v>1</v>
      </c>
      <c r="CD51" s="461">
        <f>IFERROR(MATCH(CE$44,Sheep!$R$327:$R$334,1),0)</f>
        <v>1</v>
      </c>
      <c r="CE51" s="461">
        <f>IFERROR(MATCH(CF$44,Sheep!$R$327:$R$334,1),0)</f>
        <v>1</v>
      </c>
      <c r="CF51" s="461">
        <f>IFERROR(MATCH(CG$44,Sheep!$R$327:$R$334,1),0)</f>
        <v>1</v>
      </c>
      <c r="CG51" s="461">
        <f>IFERROR(MATCH(CH$44,Sheep!$R$327:$R$334,1),0)</f>
        <v>1</v>
      </c>
      <c r="CH51" s="461">
        <f>IFERROR(MATCH(CI$44,Sheep!$R$327:$R$334,1),0)</f>
        <v>1</v>
      </c>
      <c r="CI51" s="461">
        <f>IFERROR(MATCH(CJ$44,Sheep!$R$327:$R$334,1),0)</f>
        <v>1</v>
      </c>
      <c r="CJ51" s="461">
        <f>IFERROR(MATCH(CK$44,Sheep!$R$327:$R$334,1),0)</f>
        <v>1</v>
      </c>
      <c r="CK51" s="461">
        <f>IFERROR(MATCH(CL$44,Sheep!$R$327:$R$334,1),0)</f>
        <v>1</v>
      </c>
      <c r="CL51" s="461">
        <f>IFERROR(MATCH(CM$44,Sheep!$R$327:$R$334,1),0)</f>
        <v>1</v>
      </c>
      <c r="CM51" s="461">
        <f>IFERROR(MATCH(CN$44,Sheep!$R$327:$R$334,1),0)</f>
        <v>1</v>
      </c>
      <c r="CN51" s="461">
        <f>IFERROR(MATCH(CO$44,Sheep!$R$327:$R$334,1),0)</f>
        <v>1</v>
      </c>
      <c r="CO51" s="461">
        <f>IFERROR(MATCH(CP$44,Sheep!$R$327:$R$334,1),0)</f>
        <v>1</v>
      </c>
      <c r="CP51" s="461">
        <f>IFERROR(MATCH(CQ$44,Sheep!$R$327:$R$334,1),0)</f>
        <v>1</v>
      </c>
      <c r="CQ51" s="461">
        <f>IFERROR(MATCH(CR$44,Sheep!$R$327:$R$334,1),0)</f>
        <v>1</v>
      </c>
      <c r="CR51" s="461">
        <f>IFERROR(MATCH(CS$44,Sheep!$R$327:$R$334,1),0)</f>
        <v>1</v>
      </c>
      <c r="CS51" s="461">
        <f>IFERROR(MATCH(CT$44,Sheep!$R$327:$R$334,1),0)</f>
        <v>1</v>
      </c>
      <c r="CT51" s="461">
        <f>IFERROR(MATCH(CU$44,Sheep!$R$327:$R$334,1),0)</f>
        <v>1</v>
      </c>
      <c r="CU51" s="461">
        <f>IFERROR(MATCH(CV$44,Sheep!$R$327:$R$334,1),0)</f>
        <v>1</v>
      </c>
      <c r="CV51" s="461">
        <f>IFERROR(MATCH(CW$44,Sheep!$R$327:$R$334,1),0)</f>
        <v>1</v>
      </c>
      <c r="CW51" s="461">
        <f>IFERROR(MATCH(CX$44,Sheep!$R$327:$R$334,1),0)</f>
        <v>1</v>
      </c>
      <c r="CX51" s="461">
        <f>IFERROR(MATCH(CY$44,Sheep!$R$327:$R$334,1),0)</f>
        <v>1</v>
      </c>
      <c r="CY51" s="461">
        <f>IFERROR(MATCH(CZ$44,Sheep!$R$327:$R$334,1),0)</f>
        <v>1</v>
      </c>
      <c r="CZ51" s="461">
        <f>IFERROR(MATCH(DA$44,Sheep!$R$327:$R$334,1),0)</f>
        <v>1</v>
      </c>
      <c r="DA51" s="461">
        <f>IFERROR(MATCH(DB$44,Sheep!$R$327:$R$334,1),0)</f>
        <v>1</v>
      </c>
      <c r="DB51" s="461">
        <f>IFERROR(MATCH(DC$44,Sheep!$R$327:$R$334,1),0)</f>
        <v>1</v>
      </c>
      <c r="DC51" s="461">
        <f>IFERROR(MATCH(DD$44,Sheep!$R$327:$R$334,1),0)</f>
        <v>1</v>
      </c>
      <c r="DD51" s="461">
        <f>IFERROR(MATCH(DE$44,Sheep!$R$327:$R$334,1),0)</f>
        <v>1</v>
      </c>
      <c r="DE51" s="461">
        <f>IFERROR(MATCH(DF$44,Sheep!$R$327:$R$334,1),0)</f>
        <v>1</v>
      </c>
      <c r="DF51" s="461">
        <f>IFERROR(MATCH(DG$44,Sheep!$R$327:$R$334,1),0)</f>
        <v>1</v>
      </c>
      <c r="DG51" s="461">
        <f>IFERROR(MATCH(DH$44,Sheep!$R$327:$R$334,1),0)</f>
        <v>1</v>
      </c>
      <c r="DH51" s="461">
        <f>IFERROR(MATCH(DI$44,Sheep!$R$327:$R$334,1),0)</f>
        <v>1</v>
      </c>
      <c r="DI51" s="461">
        <f>IFERROR(MATCH(DJ$44,Sheep!$R$327:$R$334,1),0)</f>
        <v>1</v>
      </c>
      <c r="DJ51" s="461">
        <f>IFERROR(MATCH(DK$44,Sheep!$R$327:$R$334,1),0)</f>
        <v>1</v>
      </c>
      <c r="DK51" s="461">
        <f>IFERROR(MATCH(DL$44,Sheep!$R$327:$R$334,1),0)</f>
        <v>1</v>
      </c>
      <c r="DL51" s="461">
        <f>IFERROR(MATCH(DM$44,Sheep!$R$327:$R$334,1),0)</f>
        <v>1</v>
      </c>
      <c r="DM51" s="461">
        <f>IFERROR(MATCH(DN$44,Sheep!$R$327:$R$334,1),0)</f>
        <v>1</v>
      </c>
      <c r="DN51" s="461">
        <f>IFERROR(MATCH(DO$44,Sheep!$R$327:$R$334,1),0)</f>
        <v>1</v>
      </c>
      <c r="DO51" s="461">
        <f>IFERROR(MATCH(DP$44,Sheep!$R$327:$R$334,1),0)</f>
        <v>1</v>
      </c>
      <c r="DP51" s="461">
        <f>IFERROR(MATCH(DQ$44,Sheep!$R$327:$R$334,1),0)</f>
        <v>1</v>
      </c>
      <c r="DQ51" s="461">
        <f>IFERROR(MATCH(DR$44,Sheep!$R$327:$R$334,1),0)</f>
        <v>1</v>
      </c>
      <c r="DR51" s="461">
        <f>IFERROR(MATCH(DS$44,Sheep!$R$327:$R$334,1),0)</f>
        <v>1</v>
      </c>
      <c r="DS51" s="461">
        <f>IFERROR(MATCH(DT$44,Sheep!$R$327:$R$334,1),0)</f>
        <v>1</v>
      </c>
      <c r="DT51" s="461">
        <f>IFERROR(MATCH(DU$44,Sheep!$R$327:$R$334,1),0)</f>
        <v>2</v>
      </c>
      <c r="DU51" s="461">
        <f>IFERROR(MATCH(DV$44,Sheep!$R$327:$R$334,1),0)</f>
        <v>2</v>
      </c>
      <c r="DV51" s="461">
        <f>IFERROR(MATCH(DW$44,Sheep!$R$327:$R$334,1),0)</f>
        <v>2</v>
      </c>
      <c r="DW51" s="461">
        <f>IFERROR(MATCH(DX$44,Sheep!$R$327:$R$334,1),0)</f>
        <v>2</v>
      </c>
      <c r="DX51" s="461">
        <f>IFERROR(MATCH(DY$44,Sheep!$R$327:$R$334,1),0)</f>
        <v>2</v>
      </c>
      <c r="DY51" s="461">
        <f>IFERROR(MATCH(DZ$44,Sheep!$R$327:$R$334,1),0)</f>
        <v>2</v>
      </c>
      <c r="DZ51" s="461">
        <f>IFERROR(MATCH(EA$44,Sheep!$R$327:$R$334,1),0)</f>
        <v>2</v>
      </c>
      <c r="EA51" s="461">
        <f>IFERROR(MATCH(EB$44,Sheep!$R$327:$R$334,1),0)</f>
        <v>2</v>
      </c>
      <c r="EB51" s="461">
        <f>IFERROR(MATCH(EC$44,Sheep!$R$327:$R$334,1),0)</f>
        <v>2</v>
      </c>
      <c r="EC51" s="461">
        <f>IFERROR(MATCH(ED$44,Sheep!$R$327:$R$334,1),0)</f>
        <v>2</v>
      </c>
      <c r="ED51" s="461">
        <f>IFERROR(MATCH(EE$44,Sheep!$R$327:$R$334,1),0)</f>
        <v>2</v>
      </c>
      <c r="EE51" s="461">
        <f>IFERROR(MATCH(EF$44,Sheep!$R$327:$R$334,1),0)</f>
        <v>2</v>
      </c>
      <c r="EF51" s="461">
        <f>IFERROR(MATCH(EG$44,Sheep!$R$327:$R$334,1),0)</f>
        <v>2</v>
      </c>
      <c r="EG51" s="461">
        <f>IFERROR(MATCH(EH$44,Sheep!$R$327:$R$334,1),0)</f>
        <v>2</v>
      </c>
      <c r="EH51" s="461">
        <f>IFERROR(MATCH(EI$44,Sheep!$R$327:$R$334,1),0)</f>
        <v>2</v>
      </c>
      <c r="EI51" s="461">
        <f>IFERROR(MATCH(EJ$44,Sheep!$R$327:$R$334,1),0)</f>
        <v>2</v>
      </c>
      <c r="EJ51" s="461">
        <f>IFERROR(MATCH(EK$44,Sheep!$R$327:$R$334,1),0)</f>
        <v>2</v>
      </c>
      <c r="EK51" s="461">
        <f>IFERROR(MATCH(EL$44,Sheep!$R$327:$R$334,1),0)</f>
        <v>2</v>
      </c>
      <c r="EL51" s="461">
        <f>IFERROR(MATCH(EM$44,Sheep!$R$327:$R$334,1),0)</f>
        <v>2</v>
      </c>
      <c r="EM51" s="461">
        <f>IFERROR(MATCH(EN$44,Sheep!$R$327:$R$334,1),0)</f>
        <v>2</v>
      </c>
      <c r="EN51" s="461">
        <f>IFERROR(MATCH(EO$44,Sheep!$R$327:$R$334,1),0)</f>
        <v>2</v>
      </c>
      <c r="EO51" s="461">
        <f>IFERROR(MATCH(EP$44,Sheep!$R$327:$R$334,1),0)</f>
        <v>2</v>
      </c>
      <c r="EP51" s="461">
        <f>IFERROR(MATCH(EQ$44,Sheep!$R$327:$R$334,1),0)</f>
        <v>2</v>
      </c>
      <c r="EQ51" s="461">
        <f>IFERROR(MATCH(ER$44,Sheep!$R$327:$R$334,1),0)</f>
        <v>2</v>
      </c>
      <c r="ER51" s="461">
        <f>IFERROR(MATCH(ES$44,Sheep!$R$327:$R$334,1),0)</f>
        <v>2</v>
      </c>
      <c r="ES51" s="461">
        <f>IFERROR(MATCH(ET$44,Sheep!$R$327:$R$334,1),0)</f>
        <v>2</v>
      </c>
      <c r="ET51" s="461">
        <f>IFERROR(MATCH(EU$44,Sheep!$R$327:$R$334,1),0)</f>
        <v>2</v>
      </c>
      <c r="EU51" s="461">
        <f>IFERROR(MATCH(EV$44,Sheep!$R$327:$R$334,1),0)</f>
        <v>2</v>
      </c>
      <c r="EV51" s="461">
        <f>IFERROR(MATCH(EW$44,Sheep!$R$327:$R$334,1),0)</f>
        <v>2</v>
      </c>
      <c r="EW51" s="461">
        <f>IFERROR(MATCH(EX$44,Sheep!$R$327:$R$334,1),0)</f>
        <v>2</v>
      </c>
      <c r="EX51" s="461">
        <f>IFERROR(MATCH(EY$44,Sheep!$R$327:$R$334,1),0)</f>
        <v>2</v>
      </c>
      <c r="EY51" s="461">
        <f>IFERROR(MATCH(EZ$44,Sheep!$R$327:$R$334,1),0)</f>
        <v>2</v>
      </c>
      <c r="EZ51" s="461">
        <f>IFERROR(MATCH(FA$44,Sheep!$R$327:$R$334,1),0)</f>
        <v>2</v>
      </c>
      <c r="FA51" s="461">
        <f>IFERROR(MATCH(FB$44,Sheep!$R$327:$R$334,1),0)</f>
        <v>2</v>
      </c>
      <c r="FB51" s="461">
        <f>IFERROR(MATCH(FC$44,Sheep!$R$327:$R$334,1),0)</f>
        <v>2</v>
      </c>
      <c r="FC51" s="461">
        <f>IFERROR(MATCH(FD$44,Sheep!$R$327:$R$334,1),0)</f>
        <v>2</v>
      </c>
      <c r="FD51" s="461">
        <f>IFERROR(MATCH(FE$44,Sheep!$R$327:$R$334,1),0)</f>
        <v>2</v>
      </c>
      <c r="FE51" s="461">
        <f>IFERROR(MATCH(FF$44,Sheep!$R$327:$R$334,1),0)</f>
        <v>2</v>
      </c>
      <c r="FF51" s="461">
        <f>IFERROR(MATCH(FG$44,Sheep!$R$327:$R$334,1),0)</f>
        <v>2</v>
      </c>
      <c r="FG51" s="461">
        <f>IFERROR(MATCH(FH$44,Sheep!$R$327:$R$334,1),0)</f>
        <v>2</v>
      </c>
      <c r="FH51" s="461">
        <f>IFERROR(MATCH(FI$44,Sheep!$R$327:$R$334,1),0)</f>
        <v>2</v>
      </c>
      <c r="FI51" s="461">
        <f>IFERROR(MATCH(FJ$44,Sheep!$R$327:$R$334,1),0)</f>
        <v>2</v>
      </c>
      <c r="FJ51" s="461">
        <f>IFERROR(MATCH(FK$44,Sheep!$R$327:$R$334,1),0)</f>
        <v>2</v>
      </c>
      <c r="FK51" s="461">
        <f>IFERROR(MATCH(FL$44,Sheep!$R$327:$R$334,1),0)</f>
        <v>2</v>
      </c>
      <c r="FL51" s="461">
        <f>IFERROR(MATCH(FM$44,Sheep!$R$327:$R$334,1),0)</f>
        <v>2</v>
      </c>
      <c r="FM51" s="461">
        <f>IFERROR(MATCH(FN$44,Sheep!$R$327:$R$334,1),0)</f>
        <v>2</v>
      </c>
      <c r="FN51" s="461">
        <f>IFERROR(MATCH(FO$44,Sheep!$R$327:$R$334,1),0)</f>
        <v>2</v>
      </c>
      <c r="FO51" s="461">
        <f>IFERROR(MATCH(FP$44,Sheep!$R$327:$R$334,1),0)</f>
        <v>2</v>
      </c>
      <c r="FP51" s="461">
        <f>IFERROR(MATCH(FQ$44,Sheep!$R$327:$R$334,1),0)</f>
        <v>2</v>
      </c>
      <c r="FQ51" s="461">
        <f>IFERROR(MATCH(FR$44,Sheep!$R$327:$R$334,1),0)</f>
        <v>2</v>
      </c>
      <c r="FR51" s="461">
        <f>IFERROR(MATCH(FS$44,Sheep!$R$327:$R$334,1),0)</f>
        <v>2</v>
      </c>
      <c r="FS51" s="461">
        <f>IFERROR(MATCH(FT$44,Sheep!$R$327:$R$334,1),0)</f>
        <v>2</v>
      </c>
      <c r="FT51" s="461">
        <f>IFERROR(MATCH(FU$44,Sheep!$R$327:$R$334,1),0)</f>
        <v>3</v>
      </c>
      <c r="FU51" s="461">
        <f>IFERROR(MATCH(FV$44,Sheep!$R$327:$R$334,1),0)</f>
        <v>3</v>
      </c>
      <c r="FV51" s="461">
        <f>IFERROR(MATCH(FW$44,Sheep!$R$327:$R$334,1),0)</f>
        <v>3</v>
      </c>
      <c r="FW51" s="461">
        <f>IFERROR(MATCH(FX$44,Sheep!$R$327:$R$334,1),0)</f>
        <v>3</v>
      </c>
      <c r="FX51" s="461">
        <f>IFERROR(MATCH(FY$44,Sheep!$R$327:$R$334,1),0)</f>
        <v>3</v>
      </c>
      <c r="FY51" s="461">
        <f>IFERROR(MATCH(FZ$44,Sheep!$R$327:$R$334,1),0)</f>
        <v>3</v>
      </c>
      <c r="FZ51" s="461">
        <f>IFERROR(MATCH(GA$44,Sheep!$R$327:$R$334,1),0)</f>
        <v>3</v>
      </c>
      <c r="GA51" s="461">
        <f>IFERROR(MATCH(GB$44,Sheep!$R$327:$R$334,1),0)</f>
        <v>3</v>
      </c>
      <c r="GB51" s="461">
        <f>IFERROR(MATCH(GC$44,Sheep!$R$327:$R$334,1),0)</f>
        <v>3</v>
      </c>
      <c r="GC51" s="461">
        <f>IFERROR(MATCH(GD$44,Sheep!$R$327:$R$334,1),0)</f>
        <v>3</v>
      </c>
      <c r="GD51" s="461">
        <f>IFERROR(MATCH(GE$44,Sheep!$R$327:$R$334,1),0)</f>
        <v>3</v>
      </c>
      <c r="GE51" s="461">
        <f>IFERROR(MATCH(GF$44,Sheep!$R$327:$R$334,1),0)</f>
        <v>3</v>
      </c>
      <c r="GF51" s="461">
        <f>IFERROR(MATCH(GG$44,Sheep!$R$327:$R$334,1),0)</f>
        <v>3</v>
      </c>
      <c r="GG51" s="461">
        <f>IFERROR(MATCH(GH$44,Sheep!$R$327:$R$334,1),0)</f>
        <v>3</v>
      </c>
      <c r="GH51" s="461">
        <f>IFERROR(MATCH(GI$44,Sheep!$R$327:$R$334,1),0)</f>
        <v>3</v>
      </c>
      <c r="GI51" s="461">
        <f>IFERROR(MATCH(GJ$44,Sheep!$R$327:$R$334,1),0)</f>
        <v>3</v>
      </c>
      <c r="GJ51" s="461">
        <f>IFERROR(MATCH(GK$44,Sheep!$R$327:$R$334,1),0)</f>
        <v>3</v>
      </c>
      <c r="GK51" s="461">
        <f>IFERROR(MATCH(GL$44,Sheep!$R$327:$R$334,1),0)</f>
        <v>3</v>
      </c>
      <c r="GL51" s="461">
        <f>IFERROR(MATCH(GM$44,Sheep!$R$327:$R$334,1),0)</f>
        <v>3</v>
      </c>
      <c r="GM51" s="461">
        <f>IFERROR(MATCH(GN$44,Sheep!$R$327:$R$334,1),0)</f>
        <v>3</v>
      </c>
      <c r="GN51" s="461">
        <f>IFERROR(MATCH(GO$44,Sheep!$R$327:$R$334,1),0)</f>
        <v>3</v>
      </c>
      <c r="GO51" s="461">
        <f>IFERROR(MATCH(GP$44,Sheep!$R$327:$R$334,1),0)</f>
        <v>3</v>
      </c>
      <c r="GP51" s="461">
        <f>IFERROR(MATCH(GQ$44,Sheep!$R$327:$R$334,1),0)</f>
        <v>3</v>
      </c>
      <c r="GQ51" s="461">
        <f>IFERROR(MATCH(GR$44,Sheep!$R$327:$R$334,1),0)</f>
        <v>3</v>
      </c>
      <c r="GR51" s="461">
        <f>IFERROR(MATCH(GS$44,Sheep!$R$327:$R$334,1),0)</f>
        <v>3</v>
      </c>
      <c r="GS51" s="461">
        <f>IFERROR(MATCH(GT$44,Sheep!$R$327:$R$334,1),0)</f>
        <v>3</v>
      </c>
      <c r="GT51" s="461">
        <f>IFERROR(MATCH(GU$44,Sheep!$R$327:$R$334,1),0)</f>
        <v>3</v>
      </c>
      <c r="GU51" s="461">
        <f>IFERROR(MATCH(GV$44,Sheep!$R$327:$R$334,1),0)</f>
        <v>3</v>
      </c>
      <c r="GV51" s="461">
        <f>IFERROR(MATCH(GW$44,Sheep!$R$327:$R$334,1),0)</f>
        <v>3</v>
      </c>
      <c r="GW51" s="461">
        <f>IFERROR(MATCH(GX$44,Sheep!$R$327:$R$334,1),0)</f>
        <v>3</v>
      </c>
      <c r="GX51" s="461">
        <f>IFERROR(MATCH(GY$44,Sheep!$R$327:$R$334,1),0)</f>
        <v>3</v>
      </c>
      <c r="GY51" s="461">
        <f>IFERROR(MATCH(GZ$44,Sheep!$R$327:$R$334,1),0)</f>
        <v>3</v>
      </c>
      <c r="GZ51" s="461">
        <f>IFERROR(MATCH(HA$44,Sheep!$R$327:$R$334,1),0)</f>
        <v>3</v>
      </c>
      <c r="HA51" s="461">
        <f>IFERROR(MATCH(HB$44,Sheep!$R$327:$R$334,1),0)</f>
        <v>3</v>
      </c>
      <c r="HB51" s="461">
        <f>IFERROR(MATCH(HC$44,Sheep!$R$327:$R$334,1),0)</f>
        <v>3</v>
      </c>
      <c r="HC51" s="461">
        <f>IFERROR(MATCH(HD$44,Sheep!$R$327:$R$334,1),0)</f>
        <v>3</v>
      </c>
      <c r="HD51" s="461">
        <f>IFERROR(MATCH(HE$44,Sheep!$R$327:$R$334,1),0)</f>
        <v>3</v>
      </c>
      <c r="HE51" s="461">
        <f>IFERROR(MATCH(HF$44,Sheep!$R$327:$R$334,1),0)</f>
        <v>3</v>
      </c>
      <c r="HF51" s="461">
        <f>IFERROR(MATCH(HG$44,Sheep!$R$327:$R$334,1),0)</f>
        <v>3</v>
      </c>
      <c r="HG51" s="461">
        <f>IFERROR(MATCH(HH$44,Sheep!$R$327:$R$334,1),0)</f>
        <v>3</v>
      </c>
      <c r="HH51" s="461">
        <f>IFERROR(MATCH(HI$44,Sheep!$R$327:$R$334,1),0)</f>
        <v>3</v>
      </c>
      <c r="HI51" s="461">
        <f>IFERROR(MATCH(HJ$44,Sheep!$R$327:$R$334,1),0)</f>
        <v>3</v>
      </c>
      <c r="HJ51" s="461">
        <f>IFERROR(MATCH(HK$44,Sheep!$R$327:$R$334,1),0)</f>
        <v>3</v>
      </c>
      <c r="HK51" s="461">
        <f>IFERROR(MATCH(HL$44,Sheep!$R$327:$R$334,1),0)</f>
        <v>3</v>
      </c>
      <c r="HL51" s="461">
        <f>IFERROR(MATCH(HM$44,Sheep!$R$327:$R$334,1),0)</f>
        <v>3</v>
      </c>
      <c r="HM51" s="461">
        <f>IFERROR(MATCH(HN$44,Sheep!$R$327:$R$334,1),0)</f>
        <v>3</v>
      </c>
      <c r="HN51" s="461">
        <f>IFERROR(MATCH(HO$44,Sheep!$R$327:$R$334,1),0)</f>
        <v>3</v>
      </c>
      <c r="HO51" s="461">
        <f>IFERROR(MATCH(HP$44,Sheep!$R$327:$R$334,1),0)</f>
        <v>3</v>
      </c>
      <c r="HP51" s="461">
        <f>IFERROR(MATCH(HQ$44,Sheep!$R$327:$R$334,1),0)</f>
        <v>3</v>
      </c>
      <c r="HQ51" s="461">
        <f>IFERROR(MATCH(HR$44,Sheep!$R$327:$R$334,1),0)</f>
        <v>3</v>
      </c>
      <c r="HR51" s="461">
        <f>IFERROR(MATCH(HS$44,Sheep!$R$327:$R$334,1),0)</f>
        <v>3</v>
      </c>
      <c r="HS51" s="461">
        <f>IFERROR(MATCH(HT$44,Sheep!$R$327:$R$334,1),0)</f>
        <v>3</v>
      </c>
      <c r="HT51" s="461">
        <f>IFERROR(MATCH(HU$44,Sheep!$R$327:$R$334,1),0)</f>
        <v>4</v>
      </c>
      <c r="HU51" s="461">
        <f>IFERROR(MATCH(HV$44,Sheep!$R$327:$R$334,1),0)</f>
        <v>4</v>
      </c>
      <c r="HV51" s="461">
        <f>IFERROR(MATCH(HW$44,Sheep!$R$327:$R$334,1),0)</f>
        <v>4</v>
      </c>
      <c r="HW51" s="461">
        <f>IFERROR(MATCH(HX$44,Sheep!$R$327:$R$334,1),0)</f>
        <v>4</v>
      </c>
      <c r="HX51" s="461">
        <f>IFERROR(MATCH(HY$44,Sheep!$R$327:$R$334,1),0)</f>
        <v>4</v>
      </c>
      <c r="HY51" s="461">
        <f>IFERROR(MATCH(HZ$44,Sheep!$R$327:$R$334,1),0)</f>
        <v>4</v>
      </c>
      <c r="HZ51" s="461">
        <f>IFERROR(MATCH(IA$44,Sheep!$R$327:$R$334,1),0)</f>
        <v>4</v>
      </c>
      <c r="IA51" s="461">
        <f>IFERROR(MATCH(IB$44,Sheep!$R$327:$R$334,1),0)</f>
        <v>4</v>
      </c>
      <c r="IB51" s="461">
        <f>IFERROR(MATCH(IC$44,Sheep!$R$327:$R$334,1),0)</f>
        <v>4</v>
      </c>
      <c r="IC51" s="461">
        <f>IFERROR(MATCH(ID$44,Sheep!$R$327:$R$334,1),0)</f>
        <v>4</v>
      </c>
      <c r="ID51" s="461">
        <f>IFERROR(MATCH(IE$44,Sheep!$R$327:$R$334,1),0)</f>
        <v>4</v>
      </c>
      <c r="IE51" s="461">
        <f>IFERROR(MATCH(IF$44,Sheep!$R$327:$R$334,1),0)</f>
        <v>4</v>
      </c>
      <c r="IF51" s="461">
        <f>IFERROR(MATCH(IG$44,Sheep!$R$327:$R$334,1),0)</f>
        <v>4</v>
      </c>
      <c r="IG51" s="461">
        <f>IFERROR(MATCH(IH$44,Sheep!$R$327:$R$334,1),0)</f>
        <v>4</v>
      </c>
      <c r="IH51" s="461">
        <f>IFERROR(MATCH(II$44,Sheep!$R$327:$R$334,1),0)</f>
        <v>4</v>
      </c>
      <c r="II51" s="461">
        <f>IFERROR(MATCH(IJ$44,Sheep!$R$327:$R$334,1),0)</f>
        <v>4</v>
      </c>
      <c r="IJ51" s="461">
        <f>IFERROR(MATCH(IK$44,Sheep!$R$327:$R$334,1),0)</f>
        <v>4</v>
      </c>
      <c r="IK51" s="461">
        <f>IFERROR(MATCH(IL$44,Sheep!$R$327:$R$334,1),0)</f>
        <v>4</v>
      </c>
      <c r="IL51" s="461">
        <f>IFERROR(MATCH(IM$44,Sheep!$R$327:$R$334,1),0)</f>
        <v>4</v>
      </c>
      <c r="IM51" s="461">
        <f>IFERROR(MATCH(IN$44,Sheep!$R$327:$R$334,1),0)</f>
        <v>4</v>
      </c>
      <c r="IN51" s="461">
        <f>IFERROR(MATCH(IO$44,Sheep!$R$327:$R$334,1),0)</f>
        <v>4</v>
      </c>
      <c r="IO51" s="461">
        <f>IFERROR(MATCH(IP$44,Sheep!$R$327:$R$334,1),0)</f>
        <v>4</v>
      </c>
      <c r="IP51" s="461">
        <f>IFERROR(MATCH(IQ$44,Sheep!$R$327:$R$334,1),0)</f>
        <v>4</v>
      </c>
      <c r="IQ51" s="461">
        <f>IFERROR(MATCH(IR$44,Sheep!$R$327:$R$334,1),0)</f>
        <v>4</v>
      </c>
      <c r="IR51" s="461">
        <f>IFERROR(MATCH(IS$44,Sheep!$R$327:$R$334,1),0)</f>
        <v>4</v>
      </c>
      <c r="IS51" s="461">
        <f>IFERROR(MATCH(IT$44,Sheep!$R$327:$R$334,1),0)</f>
        <v>4</v>
      </c>
      <c r="IT51" s="461">
        <f>IFERROR(MATCH(IU$44,Sheep!$R$327:$R$334,1),0)</f>
        <v>4</v>
      </c>
      <c r="IU51" s="461">
        <f>IFERROR(MATCH(IV$44,Sheep!$R$327:$R$334,1),0)</f>
        <v>4</v>
      </c>
      <c r="IV51" s="461">
        <f>IFERROR(MATCH(IW$44,Sheep!$R$327:$R$334,1),0)</f>
        <v>4</v>
      </c>
      <c r="IW51" s="461">
        <f>IFERROR(MATCH(IX$44,Sheep!$R$327:$R$334,1),0)</f>
        <v>4</v>
      </c>
      <c r="IX51" s="461">
        <f>IFERROR(MATCH(IY$44,Sheep!$R$327:$R$334,1),0)</f>
        <v>4</v>
      </c>
      <c r="IY51" s="461">
        <f>IFERROR(MATCH(IZ$44,Sheep!$R$327:$R$334,1),0)</f>
        <v>4</v>
      </c>
      <c r="IZ51" s="461">
        <f>IFERROR(MATCH(JA$44,Sheep!$R$327:$R$334,1),0)</f>
        <v>4</v>
      </c>
      <c r="JA51" s="461">
        <f>IFERROR(MATCH(JB$44,Sheep!$R$327:$R$334,1),0)</f>
        <v>4</v>
      </c>
      <c r="JB51" s="461">
        <f>IFERROR(MATCH(JC$44,Sheep!$R$327:$R$334,1),0)</f>
        <v>4</v>
      </c>
      <c r="JC51" s="461">
        <f>IFERROR(MATCH(JD$44,Sheep!$R$327:$R$334,1),0)</f>
        <v>4</v>
      </c>
      <c r="JD51" s="461">
        <f>IFERROR(MATCH(JE$44,Sheep!$R$327:$R$334,1),0)</f>
        <v>4</v>
      </c>
      <c r="JE51" s="461">
        <f>IFERROR(MATCH(JF$44,Sheep!$R$327:$R$334,1),0)</f>
        <v>4</v>
      </c>
      <c r="JF51" s="461">
        <f>IFERROR(MATCH(JG$44,Sheep!$R$327:$R$334,1),0)</f>
        <v>4</v>
      </c>
      <c r="JG51" s="461">
        <f>IFERROR(MATCH(JH$44,Sheep!$R$327:$R$334,1),0)</f>
        <v>4</v>
      </c>
      <c r="JH51" s="461">
        <f>IFERROR(MATCH(JI$44,Sheep!$R$327:$R$334,1),0)</f>
        <v>4</v>
      </c>
      <c r="JI51" s="461">
        <f>IFERROR(MATCH(JJ$44,Sheep!$R$327:$R$334,1),0)</f>
        <v>4</v>
      </c>
      <c r="JJ51" s="461">
        <f>IFERROR(MATCH(JK$44,Sheep!$R$327:$R$334,1),0)</f>
        <v>4</v>
      </c>
      <c r="JK51" s="461">
        <f>IFERROR(MATCH(JL$44,Sheep!$R$327:$R$334,1),0)</f>
        <v>4</v>
      </c>
      <c r="JL51" s="461">
        <f>IFERROR(MATCH(JM$44,Sheep!$R$327:$R$334,1),0)</f>
        <v>4</v>
      </c>
      <c r="JM51" s="461">
        <f>IFERROR(MATCH(JN$44,Sheep!$R$327:$R$334,1),0)</f>
        <v>4</v>
      </c>
      <c r="JN51" s="461">
        <f>IFERROR(MATCH(JO$44,Sheep!$R$327:$R$334,1),0)</f>
        <v>4</v>
      </c>
      <c r="JO51" s="461">
        <f>IFERROR(MATCH(JP$44,Sheep!$R$327:$R$334,1),0)</f>
        <v>4</v>
      </c>
      <c r="JP51" s="461">
        <f>IFERROR(MATCH(JQ$44,Sheep!$R$327:$R$334,1),0)</f>
        <v>4</v>
      </c>
      <c r="JQ51" s="461">
        <f>IFERROR(MATCH(JR$44,Sheep!$R$327:$R$334,1),0)</f>
        <v>4</v>
      </c>
      <c r="JR51" s="461">
        <f>IFERROR(MATCH(JS$44,Sheep!$R$327:$R$334,1),0)</f>
        <v>4</v>
      </c>
      <c r="JS51" s="461">
        <f>IFERROR(MATCH(JT$44,Sheep!$R$327:$R$334,1),0)</f>
        <v>4</v>
      </c>
      <c r="JT51" s="461">
        <f>IFERROR(MATCH(JU$44,Sheep!$R$327:$R$334,1),0)</f>
        <v>5</v>
      </c>
      <c r="JU51" s="461">
        <f>IFERROR(MATCH(JV$44,Sheep!$R$327:$R$334,1),0)</f>
        <v>5</v>
      </c>
      <c r="JV51" s="461">
        <f>IFERROR(MATCH(JW$44,Sheep!$R$327:$R$334,1),0)</f>
        <v>5</v>
      </c>
      <c r="JW51" s="461">
        <f>IFERROR(MATCH(JX$44,Sheep!$R$327:$R$334,1),0)</f>
        <v>5</v>
      </c>
      <c r="JX51" s="461">
        <f>IFERROR(MATCH(JY$44,Sheep!$R$327:$R$334,1),0)</f>
        <v>5</v>
      </c>
      <c r="JY51" s="461">
        <f>IFERROR(MATCH(JZ$44,Sheep!$R$327:$R$334,1),0)</f>
        <v>5</v>
      </c>
      <c r="JZ51" s="461">
        <f>IFERROR(MATCH(KA$44,Sheep!$R$327:$R$334,1),0)</f>
        <v>5</v>
      </c>
      <c r="KA51" s="461">
        <f>IFERROR(MATCH(KB$44,Sheep!$R$327:$R$334,1),0)</f>
        <v>5</v>
      </c>
      <c r="KB51" s="461">
        <f>IFERROR(MATCH(KC$44,Sheep!$R$327:$R$334,1),0)</f>
        <v>5</v>
      </c>
      <c r="KC51" s="461">
        <f>IFERROR(MATCH(KD$44,Sheep!$R$327:$R$334,1),0)</f>
        <v>5</v>
      </c>
      <c r="KD51" s="461">
        <f>IFERROR(MATCH(KE$44,Sheep!$R$327:$R$334,1),0)</f>
        <v>5</v>
      </c>
      <c r="KE51" s="461">
        <f>IFERROR(MATCH(KF$44,Sheep!$R$327:$R$334,1),0)</f>
        <v>5</v>
      </c>
      <c r="KF51" s="461">
        <f>IFERROR(MATCH(KG$44,Sheep!$R$327:$R$334,1),0)</f>
        <v>5</v>
      </c>
      <c r="KG51" s="461">
        <f>IFERROR(MATCH(KH$44,Sheep!$R$327:$R$334,1),0)</f>
        <v>5</v>
      </c>
      <c r="KH51" s="461">
        <f>IFERROR(MATCH(KI$44,Sheep!$R$327:$R$334,1),0)</f>
        <v>5</v>
      </c>
      <c r="KI51" s="461">
        <f>IFERROR(MATCH(KJ$44,Sheep!$R$327:$R$334,1),0)</f>
        <v>5</v>
      </c>
      <c r="KJ51" s="461">
        <f>IFERROR(MATCH(KK$44,Sheep!$R$327:$R$334,1),0)</f>
        <v>5</v>
      </c>
      <c r="KK51" s="461">
        <f>IFERROR(MATCH(KL$44,Sheep!$R$327:$R$334,1),0)</f>
        <v>5</v>
      </c>
      <c r="KL51" s="461">
        <f>IFERROR(MATCH(KM$44,Sheep!$R$327:$R$334,1),0)</f>
        <v>5</v>
      </c>
      <c r="KM51" s="461">
        <f>IFERROR(MATCH(KN$44,Sheep!$R$327:$R$334,1),0)</f>
        <v>5</v>
      </c>
      <c r="KN51" s="461">
        <f>IFERROR(MATCH(KO$44,Sheep!$R$327:$R$334,1),0)</f>
        <v>5</v>
      </c>
      <c r="KO51" s="461">
        <f>IFERROR(MATCH(KP$44,Sheep!$R$327:$R$334,1),0)</f>
        <v>5</v>
      </c>
      <c r="KP51" s="461">
        <f>IFERROR(MATCH(KQ$44,Sheep!$R$327:$R$334,1),0)</f>
        <v>5</v>
      </c>
      <c r="KQ51" s="461">
        <f>IFERROR(MATCH(KR$44,Sheep!$R$327:$R$334,1),0)</f>
        <v>5</v>
      </c>
      <c r="KR51" s="461">
        <f>IFERROR(MATCH(KS$44,Sheep!$R$327:$R$334,1),0)</f>
        <v>5</v>
      </c>
      <c r="KS51" s="461">
        <f>IFERROR(MATCH(KT$44,Sheep!$R$327:$R$334,1),0)</f>
        <v>5</v>
      </c>
      <c r="KT51" s="461">
        <f>IFERROR(MATCH(KU$44,Sheep!$R$327:$R$334,1),0)</f>
        <v>5</v>
      </c>
      <c r="KU51" s="461">
        <f>IFERROR(MATCH(KV$44,Sheep!$R$327:$R$334,1),0)</f>
        <v>5</v>
      </c>
      <c r="KV51" s="461">
        <f>IFERROR(MATCH(KW$44,Sheep!$R$327:$R$334,1),0)</f>
        <v>5</v>
      </c>
      <c r="KW51" s="461">
        <f>IFERROR(MATCH(KX$44,Sheep!$R$327:$R$334,1),0)</f>
        <v>5</v>
      </c>
      <c r="KX51" s="461">
        <f>IFERROR(MATCH(KY$44,Sheep!$R$327:$R$334,1),0)</f>
        <v>5</v>
      </c>
      <c r="KY51" s="461">
        <f>IFERROR(MATCH(KZ$44,Sheep!$R$327:$R$334,1),0)</f>
        <v>5</v>
      </c>
      <c r="KZ51" s="461">
        <f>IFERROR(MATCH(LA$44,Sheep!$R$327:$R$334,1),0)</f>
        <v>5</v>
      </c>
      <c r="LA51" s="461">
        <f>IFERROR(MATCH(LB$44,Sheep!$R$327:$R$334,1),0)</f>
        <v>5</v>
      </c>
      <c r="LB51" s="461">
        <f>IFERROR(MATCH(LC$44,Sheep!$R$327:$R$334,1),0)</f>
        <v>5</v>
      </c>
      <c r="LC51" s="461">
        <f>IFERROR(MATCH(LD$44,Sheep!$R$327:$R$334,1),0)</f>
        <v>5</v>
      </c>
      <c r="LD51" s="461">
        <f>IFERROR(MATCH(LE$44,Sheep!$R$327:$R$334,1),0)</f>
        <v>5</v>
      </c>
      <c r="LE51" s="461">
        <f>IFERROR(MATCH(LF$44,Sheep!$R$327:$R$334,1),0)</f>
        <v>5</v>
      </c>
      <c r="LF51" s="461">
        <f>IFERROR(MATCH(LG$44,Sheep!$R$327:$R$334,1),0)</f>
        <v>5</v>
      </c>
      <c r="LG51" s="461">
        <f>IFERROR(MATCH(LH$44,Sheep!$R$327:$R$334,1),0)</f>
        <v>5</v>
      </c>
      <c r="LH51" s="461">
        <f>IFERROR(MATCH(LI$44,Sheep!$R$327:$R$334,1),0)</f>
        <v>5</v>
      </c>
      <c r="LI51" s="461">
        <f>IFERROR(MATCH(LJ$44,Sheep!$R$327:$R$334,1),0)</f>
        <v>5</v>
      </c>
      <c r="LJ51" s="461">
        <f>IFERROR(MATCH(LK$44,Sheep!$R$327:$R$334,1),0)</f>
        <v>5</v>
      </c>
      <c r="LK51" s="461">
        <f>IFERROR(MATCH(LL$44,Sheep!$R$327:$R$334,1),0)</f>
        <v>5</v>
      </c>
      <c r="LL51" s="461">
        <f>IFERROR(MATCH(LM$44,Sheep!$R$327:$R$334,1),0)</f>
        <v>5</v>
      </c>
      <c r="LM51" s="461">
        <f>IFERROR(MATCH(LN$44,Sheep!$R$327:$R$334,1),0)</f>
        <v>5</v>
      </c>
      <c r="LN51" s="461">
        <f>IFERROR(MATCH(LO$44,Sheep!$R$327:$R$334,1),0)</f>
        <v>5</v>
      </c>
      <c r="LO51" s="461">
        <f>IFERROR(MATCH(LP$44,Sheep!$R$327:$R$334,1),0)</f>
        <v>5</v>
      </c>
      <c r="LP51" s="461">
        <f>IFERROR(MATCH(LQ$44,Sheep!$R$327:$R$334,1),0)</f>
        <v>5</v>
      </c>
      <c r="LQ51" s="461">
        <f>IFERROR(MATCH(LR$44,Sheep!$R$327:$R$334,1),0)</f>
        <v>5</v>
      </c>
      <c r="LR51" s="461">
        <f>IFERROR(MATCH(LS$44,Sheep!$R$327:$R$334,1),0)</f>
        <v>5</v>
      </c>
      <c r="LS51" s="461">
        <f>IFERROR(MATCH(LT$44,Sheep!$R$327:$R$334,1),0)</f>
        <v>5</v>
      </c>
      <c r="LT51" s="461">
        <f>IFERROR(MATCH(LU$44,Sheep!$R$327:$R$334,1),0)</f>
        <v>6</v>
      </c>
      <c r="LU51" s="461">
        <f>IFERROR(MATCH(LV$44,Sheep!$R$327:$R$334,1),0)</f>
        <v>6</v>
      </c>
      <c r="LV51" s="461">
        <f>IFERROR(MATCH(LW$44,Sheep!$R$327:$R$334,1),0)</f>
        <v>6</v>
      </c>
      <c r="LW51" s="461">
        <f>IFERROR(MATCH(LX$44,Sheep!$R$327:$R$334,1),0)</f>
        <v>6</v>
      </c>
      <c r="LX51" s="461">
        <f>IFERROR(MATCH(LY$44,Sheep!$R$327:$R$334,1),0)</f>
        <v>6</v>
      </c>
      <c r="LY51" s="461">
        <f>IFERROR(MATCH(LZ$44,Sheep!$R$327:$R$334,1),0)</f>
        <v>6</v>
      </c>
      <c r="LZ51" s="461">
        <f>IFERROR(MATCH(MA$44,Sheep!$R$327:$R$334,1),0)</f>
        <v>6</v>
      </c>
      <c r="MA51" s="461">
        <f>IFERROR(MATCH(MB$44,Sheep!$R$327:$R$334,1),0)</f>
        <v>6</v>
      </c>
      <c r="MB51" s="461">
        <f>IFERROR(MATCH(MC$44,Sheep!$R$327:$R$334,1),0)</f>
        <v>6</v>
      </c>
      <c r="MC51" s="461">
        <f>IFERROR(MATCH(MD$44,Sheep!$R$327:$R$334,1),0)</f>
        <v>6</v>
      </c>
      <c r="MD51" s="461">
        <f>IFERROR(MATCH(ME$44,Sheep!$R$327:$R$334,1),0)</f>
        <v>6</v>
      </c>
      <c r="ME51" s="461">
        <f>IFERROR(MATCH(MF$44,Sheep!$R$327:$R$334,1),0)</f>
        <v>6</v>
      </c>
      <c r="MF51" s="461">
        <f>IFERROR(MATCH(MG$44,Sheep!$R$327:$R$334,1),0)</f>
        <v>6</v>
      </c>
      <c r="MG51" s="461">
        <f>IFERROR(MATCH(MH$44,Sheep!$R$327:$R$334,1),0)</f>
        <v>6</v>
      </c>
      <c r="MH51" s="461">
        <f>IFERROR(MATCH(MI$44,Sheep!$R$327:$R$334,1),0)</f>
        <v>6</v>
      </c>
      <c r="MI51" s="461">
        <f>IFERROR(MATCH(MJ$44,Sheep!$R$327:$R$334,1),0)</f>
        <v>6</v>
      </c>
      <c r="MJ51" s="461">
        <f>IFERROR(MATCH(MK$44,Sheep!$R$327:$R$334,1),0)</f>
        <v>6</v>
      </c>
      <c r="MK51" s="461">
        <f>IFERROR(MATCH(ML$44,Sheep!$R$327:$R$334,1),0)</f>
        <v>6</v>
      </c>
      <c r="ML51" s="461">
        <f>IFERROR(MATCH(MM$44,Sheep!$R$327:$R$334,1),0)</f>
        <v>6</v>
      </c>
      <c r="MM51" s="461">
        <f>IFERROR(MATCH(MN$44,Sheep!$R$327:$R$334,1),0)</f>
        <v>6</v>
      </c>
      <c r="MN51" s="461">
        <f>IFERROR(MATCH(MO$44,Sheep!$R$327:$R$334,1),0)</f>
        <v>6</v>
      </c>
      <c r="MO51" s="461">
        <f>IFERROR(MATCH(MP$44,Sheep!$R$327:$R$334,1),0)</f>
        <v>6</v>
      </c>
      <c r="MP51" s="461">
        <f>IFERROR(MATCH(MQ$44,Sheep!$R$327:$R$334,1),0)</f>
        <v>6</v>
      </c>
      <c r="MQ51" s="461">
        <f>IFERROR(MATCH(MR$44,Sheep!$R$327:$R$334,1),0)</f>
        <v>6</v>
      </c>
      <c r="MR51" s="461">
        <f>IFERROR(MATCH(MS$44,Sheep!$R$327:$R$334,1),0)</f>
        <v>6</v>
      </c>
      <c r="MS51" s="461">
        <f>IFERROR(MATCH(MT$44,Sheep!$R$327:$R$334,1),0)</f>
        <v>6</v>
      </c>
      <c r="MT51" s="461">
        <f>IFERROR(MATCH(MU$44,Sheep!$R$327:$R$334,1),0)</f>
        <v>6</v>
      </c>
      <c r="MU51" s="461">
        <f>IFERROR(MATCH(MV$44,Sheep!$R$327:$R$334,1),0)</f>
        <v>6</v>
      </c>
      <c r="MV51" s="461">
        <f>IFERROR(MATCH(MW$44,Sheep!$R$327:$R$334,1),0)</f>
        <v>6</v>
      </c>
      <c r="MW51" s="461">
        <f>IFERROR(MATCH(MX$44,Sheep!$R$327:$R$334,1),0)</f>
        <v>6</v>
      </c>
      <c r="MX51" s="461">
        <f>IFERROR(MATCH(MY$44,Sheep!$R$327:$R$334,1),0)</f>
        <v>6</v>
      </c>
      <c r="MY51" s="461">
        <f>IFERROR(MATCH(MZ$44,Sheep!$R$327:$R$334,1),0)</f>
        <v>6</v>
      </c>
      <c r="MZ51" s="461">
        <f>IFERROR(MATCH(NA$44,Sheep!$R$327:$R$334,1),0)</f>
        <v>6</v>
      </c>
      <c r="NA51" s="461">
        <f>IFERROR(MATCH(NB$44,Sheep!$R$327:$R$334,1),0)</f>
        <v>6</v>
      </c>
      <c r="NB51" s="461">
        <f>IFERROR(MATCH(NC$44,Sheep!$R$327:$R$334,1),0)</f>
        <v>6</v>
      </c>
      <c r="NC51" s="461">
        <f>IFERROR(MATCH(ND$44,Sheep!$R$327:$R$334,1),0)</f>
        <v>6</v>
      </c>
      <c r="ND51" s="461">
        <f>IFERROR(MATCH(NE$44,Sheep!$R$327:$R$334,1),0)</f>
        <v>6</v>
      </c>
      <c r="NE51" s="461">
        <f>IFERROR(MATCH(NF$44,Sheep!$R$327:$R$334,1),0)</f>
        <v>6</v>
      </c>
      <c r="NF51" s="461">
        <f>IFERROR(MATCH(NG$44,Sheep!$R$327:$R$334,1),0)</f>
        <v>6</v>
      </c>
      <c r="NG51" s="461">
        <f>IFERROR(MATCH(NH$44,Sheep!$R$327:$R$334,1),0)</f>
        <v>6</v>
      </c>
      <c r="NH51" s="461">
        <f>IFERROR(MATCH(NI$44,Sheep!$R$327:$R$334,1),0)</f>
        <v>6</v>
      </c>
      <c r="NI51" s="461">
        <f>IFERROR(MATCH(NJ$44,Sheep!$R$327:$R$334,1),0)</f>
        <v>6</v>
      </c>
      <c r="NJ51" s="461">
        <f>IFERROR(MATCH(NK$44,Sheep!$R$327:$R$334,1),0)</f>
        <v>6</v>
      </c>
      <c r="NK51" s="461">
        <f>IFERROR(MATCH(NL$44,Sheep!$R$327:$R$334,1),0)</f>
        <v>6</v>
      </c>
      <c r="NL51" s="461">
        <f>IFERROR(MATCH(NM$44,Sheep!$R$327:$R$334,1),0)</f>
        <v>6</v>
      </c>
      <c r="NM51" s="461">
        <f>IFERROR(MATCH(NN$44,Sheep!$R$327:$R$334,1),0)</f>
        <v>6</v>
      </c>
      <c r="NN51" s="461">
        <f>IFERROR(MATCH(NO$44,Sheep!$R$327:$R$334,1),0)</f>
        <v>6</v>
      </c>
      <c r="NO51" s="461">
        <f>IFERROR(MATCH(NP$44,Sheep!$R$327:$R$334,1),0)</f>
        <v>6</v>
      </c>
      <c r="NP51" s="461">
        <f>IFERROR(MATCH(NQ$44,Sheep!$R$327:$R$334,1),0)</f>
        <v>6</v>
      </c>
      <c r="NQ51" s="461">
        <f>IFERROR(MATCH(NR$44,Sheep!$R$327:$R$334,1),0)</f>
        <v>6</v>
      </c>
      <c r="NR51" s="461">
        <f>IFERROR(MATCH(NS$44,Sheep!$R$327:$R$334,1),0)</f>
        <v>6</v>
      </c>
      <c r="NS51" s="461">
        <f>IFERROR(MATCH(NT$44,Sheep!$R$327:$R$334,1),0)</f>
        <v>6</v>
      </c>
      <c r="NT51" s="461">
        <f>IFERROR(MATCH(NU$44,Sheep!$R$327:$R$334,1),0)</f>
        <v>7</v>
      </c>
      <c r="NU51" s="461">
        <f>IFERROR(MATCH(NV$44,Sheep!$R$327:$R$334,1),0)</f>
        <v>7</v>
      </c>
      <c r="NV51" s="461">
        <f>IFERROR(MATCH(NW$44,Sheep!$R$327:$R$334,1),0)</f>
        <v>7</v>
      </c>
      <c r="NW51" s="461">
        <f>IFERROR(MATCH(NX$44,Sheep!$R$327:$R$334,1),0)</f>
        <v>7</v>
      </c>
      <c r="NX51" s="461">
        <f>IFERROR(MATCH(NY$44,Sheep!$R$327:$R$334,1),0)</f>
        <v>7</v>
      </c>
      <c r="NY51" s="461">
        <f>IFERROR(MATCH(NZ$44,Sheep!$R$327:$R$334,1),0)</f>
        <v>7</v>
      </c>
      <c r="NZ51" s="461">
        <f>IFERROR(MATCH(OA$44,Sheep!$R$327:$R$334,1),0)</f>
        <v>7</v>
      </c>
      <c r="OA51" s="461">
        <f>IFERROR(MATCH(OB$44,Sheep!$R$327:$R$334,1),0)</f>
        <v>7</v>
      </c>
      <c r="OB51" s="461">
        <f>IFERROR(MATCH(OC$44,Sheep!$R$327:$R$334,1),0)</f>
        <v>7</v>
      </c>
      <c r="OC51" s="461">
        <f>IFERROR(MATCH(OD$44,Sheep!$R$327:$R$334,1),0)</f>
        <v>7</v>
      </c>
      <c r="OD51" s="461">
        <f>IFERROR(MATCH(OE$44,Sheep!$R$327:$R$334,1),0)</f>
        <v>7</v>
      </c>
      <c r="OE51" s="461">
        <f>IFERROR(MATCH(OF$44,Sheep!$R$327:$R$334,1),0)</f>
        <v>7</v>
      </c>
      <c r="OF51" s="461">
        <f>IFERROR(MATCH(OG$44,Sheep!$R$327:$R$334,1),0)</f>
        <v>7</v>
      </c>
      <c r="OG51" s="461">
        <f>IFERROR(MATCH(OH$44,Sheep!$R$327:$R$334,1),0)</f>
        <v>7</v>
      </c>
      <c r="OH51" s="461">
        <f>IFERROR(MATCH(OI$44,Sheep!$R$327:$R$334,1),0)</f>
        <v>7</v>
      </c>
      <c r="OI51" s="461">
        <f>IFERROR(MATCH(OJ$44,Sheep!$R$327:$R$334,1),0)</f>
        <v>7</v>
      </c>
      <c r="OJ51" s="461">
        <f>IFERROR(MATCH(OK$44,Sheep!$R$327:$R$334,1),0)</f>
        <v>7</v>
      </c>
      <c r="OK51" s="461">
        <f>IFERROR(MATCH(OL$44,Sheep!$R$327:$R$334,1),0)</f>
        <v>7</v>
      </c>
      <c r="OL51" s="461">
        <f>IFERROR(MATCH(OM$44,Sheep!$R$327:$R$334,1),0)</f>
        <v>7</v>
      </c>
      <c r="OM51" s="461">
        <f>IFERROR(MATCH(ON$44,Sheep!$R$327:$R$334,1),0)</f>
        <v>7</v>
      </c>
      <c r="ON51" s="461">
        <f>IFERROR(MATCH(OO$44,Sheep!$R$327:$R$334,1),0)</f>
        <v>7</v>
      </c>
      <c r="OO51" s="461">
        <f>IFERROR(MATCH(OP$44,Sheep!$R$327:$R$334,1),0)</f>
        <v>7</v>
      </c>
      <c r="OP51" s="461">
        <f>IFERROR(MATCH(OQ$44,Sheep!$R$327:$R$334,1),0)</f>
        <v>7</v>
      </c>
      <c r="OQ51" s="461">
        <f>IFERROR(MATCH(OR$44,Sheep!$R$327:$R$334,1),0)</f>
        <v>7</v>
      </c>
      <c r="OR51" s="461">
        <f>IFERROR(MATCH(OS$44,Sheep!$R$327:$R$334,1),0)</f>
        <v>7</v>
      </c>
      <c r="OS51" s="461">
        <f>IFERROR(MATCH(OT$44,Sheep!$R$327:$R$334,1),0)</f>
        <v>7</v>
      </c>
      <c r="OT51" s="461">
        <f>IFERROR(MATCH(OU$44,Sheep!$R$327:$R$334,1),0)</f>
        <v>7</v>
      </c>
      <c r="OU51" s="461">
        <f>IFERROR(MATCH(OV$44,Sheep!$R$327:$R$334,1),0)</f>
        <v>7</v>
      </c>
      <c r="OV51" s="461">
        <f>IFERROR(MATCH(OW$44,Sheep!$R$327:$R$334,1),0)</f>
        <v>7</v>
      </c>
      <c r="OW51" s="461">
        <f>IFERROR(MATCH(OX$44,Sheep!$R$327:$R$334,1),0)</f>
        <v>7</v>
      </c>
      <c r="OX51" s="461">
        <f>IFERROR(MATCH(OY$44,Sheep!$R$327:$R$334,1),0)</f>
        <v>7</v>
      </c>
      <c r="OY51" s="461">
        <f>IFERROR(MATCH(OZ$44,Sheep!$R$327:$R$334,1),0)</f>
        <v>7</v>
      </c>
      <c r="OZ51" s="461">
        <f>IFERROR(MATCH(PA$44,Sheep!$R$327:$R$334,1),0)</f>
        <v>7</v>
      </c>
      <c r="PA51" s="461">
        <f>IFERROR(MATCH(PB$44,Sheep!$R$327:$R$334,1),0)</f>
        <v>7</v>
      </c>
      <c r="PB51" s="461">
        <f>IFERROR(MATCH(PC$44,Sheep!$R$327:$R$334,1),0)</f>
        <v>7</v>
      </c>
      <c r="PC51" s="461">
        <f>IFERROR(MATCH(PD$44,Sheep!$R$327:$R$334,1),0)</f>
        <v>7</v>
      </c>
      <c r="PD51" s="461">
        <f>IFERROR(MATCH(PE$44,Sheep!$R$327:$R$334,1),0)</f>
        <v>7</v>
      </c>
      <c r="PE51" s="461">
        <f>IFERROR(MATCH(PF$44,Sheep!$R$327:$R$334,1),0)</f>
        <v>7</v>
      </c>
      <c r="PF51" s="461">
        <f>IFERROR(MATCH(PG$44,Sheep!$R$327:$R$334,1),0)</f>
        <v>7</v>
      </c>
      <c r="PG51" s="461">
        <f>IFERROR(MATCH(PH$44,Sheep!$R$327:$R$334,1),0)</f>
        <v>7</v>
      </c>
      <c r="PH51" s="461">
        <f>IFERROR(MATCH(PI$44,Sheep!$R$327:$R$334,1),0)</f>
        <v>7</v>
      </c>
      <c r="PI51" s="461">
        <f>IFERROR(MATCH(PJ$44,Sheep!$R$327:$R$334,1),0)</f>
        <v>7</v>
      </c>
      <c r="PJ51" s="461">
        <f>IFERROR(MATCH(PK$44,Sheep!$R$327:$R$334,1),0)</f>
        <v>7</v>
      </c>
      <c r="PK51" s="461">
        <f>IFERROR(MATCH(PL$44,Sheep!$R$327:$R$334,1),0)</f>
        <v>7</v>
      </c>
      <c r="PL51" s="461">
        <f>IFERROR(MATCH(PM$44,Sheep!$R$327:$R$334,1),0)</f>
        <v>7</v>
      </c>
      <c r="PM51" s="461">
        <f>IFERROR(MATCH(PN$44,Sheep!$R$327:$R$334,1),0)</f>
        <v>7</v>
      </c>
      <c r="PN51" s="461">
        <f>IFERROR(MATCH(PO$44,Sheep!$R$327:$R$334,1),0)</f>
        <v>7</v>
      </c>
      <c r="PO51" s="461">
        <f>IFERROR(MATCH(PP$44,Sheep!$R$327:$R$334,1),0)</f>
        <v>7</v>
      </c>
      <c r="PP51" s="461">
        <f>IFERROR(MATCH(PQ$44,Sheep!$R$327:$R$334,1),0)</f>
        <v>7</v>
      </c>
      <c r="PQ51" s="461">
        <f>IFERROR(MATCH(PR$44,Sheep!$R$327:$R$334,1),0)</f>
        <v>7</v>
      </c>
      <c r="PR51" s="461">
        <f>IFERROR(MATCH(PS$44,Sheep!$R$327:$R$334,1),0)</f>
        <v>7</v>
      </c>
      <c r="PS51" s="461">
        <f>IFERROR(MATCH(PT$44,Sheep!$R$327:$R$334,1),0)</f>
        <v>7</v>
      </c>
      <c r="PT51" s="461">
        <f>IFERROR(MATCH(PU$44,Sheep!$R$327:$R$334,1),0)</f>
        <v>8</v>
      </c>
      <c r="PU51" s="461">
        <f>IFERROR(MATCH(PV$44,Sheep!$R$327:$R$334,1),0)</f>
        <v>8</v>
      </c>
      <c r="PV51" s="461">
        <f>IFERROR(MATCH(PW$44,Sheep!$R$327:$R$334,1),0)</f>
        <v>8</v>
      </c>
      <c r="PW51" s="461">
        <f>IFERROR(MATCH(PX$44,Sheep!$R$327:$R$334,1),0)</f>
        <v>8</v>
      </c>
      <c r="PX51" s="461">
        <f>IFERROR(MATCH(PY$44,Sheep!$R$327:$R$334,1),0)</f>
        <v>8</v>
      </c>
      <c r="PY51" s="461">
        <f>IFERROR(MATCH(PZ$44,Sheep!$R$327:$R$334,1),0)</f>
        <v>8</v>
      </c>
      <c r="PZ51" s="461">
        <f>IFERROR(MATCH(QA$44,Sheep!$R$327:$R$334,1),0)</f>
        <v>8</v>
      </c>
      <c r="QA51" s="461">
        <f>IFERROR(MATCH(QB$44,Sheep!$R$327:$R$334,1),0)</f>
        <v>8</v>
      </c>
      <c r="QB51" s="461">
        <f>IFERROR(MATCH(QC$44,Sheep!$R$327:$R$334,1),0)</f>
        <v>8</v>
      </c>
      <c r="QC51" s="461">
        <f>IFERROR(MATCH(QD$44,Sheep!$R$327:$R$334,1),0)</f>
        <v>8</v>
      </c>
      <c r="QD51" s="461">
        <f>IFERROR(MATCH(QE$44,Sheep!$R$327:$R$334,1),0)</f>
        <v>8</v>
      </c>
      <c r="QE51" s="461">
        <f>IFERROR(MATCH(QF$44,Sheep!$R$327:$R$334,1),0)</f>
        <v>8</v>
      </c>
      <c r="QF51" s="461">
        <f>IFERROR(MATCH(QG$44,Sheep!$R$327:$R$334,1),0)</f>
        <v>8</v>
      </c>
      <c r="QG51" s="461">
        <f>IFERROR(MATCH(QH$44,Sheep!$R$327:$R$334,1),0)</f>
        <v>8</v>
      </c>
      <c r="QH51" s="461">
        <f>IFERROR(MATCH(QI$44,Sheep!$R$327:$R$334,1),0)</f>
        <v>8</v>
      </c>
      <c r="QI51" s="461">
        <f>IFERROR(MATCH(QJ$44,Sheep!$R$327:$R$334,1),0)</f>
        <v>8</v>
      </c>
      <c r="QJ51" s="461">
        <f>IFERROR(MATCH(QK$44,Sheep!$R$327:$R$334,1),0)</f>
        <v>8</v>
      </c>
      <c r="QK51" s="461">
        <f>IFERROR(MATCH(QL$44,Sheep!$R$327:$R$334,1),0)</f>
        <v>8</v>
      </c>
      <c r="QL51" s="461">
        <f>IFERROR(MATCH(QM$44,Sheep!$R$327:$R$334,1),0)</f>
        <v>8</v>
      </c>
      <c r="QM51" s="461">
        <f>IFERROR(MATCH(QN$44,Sheep!$R$327:$R$334,1),0)</f>
        <v>8</v>
      </c>
      <c r="QN51" s="461">
        <f>IFERROR(MATCH(QO$44,Sheep!$R$327:$R$334,1),0)</f>
        <v>8</v>
      </c>
      <c r="QO51" s="461">
        <f>IFERROR(MATCH(QP$44,Sheep!$R$327:$R$334,1),0)</f>
        <v>8</v>
      </c>
      <c r="QP51" s="461">
        <f>IFERROR(MATCH(QQ$44,Sheep!$R$327:$R$334,1),0)</f>
        <v>8</v>
      </c>
      <c r="QQ51" s="461">
        <f>IFERROR(MATCH(QR$44,Sheep!$R$327:$R$334,1),0)</f>
        <v>8</v>
      </c>
      <c r="QR51" s="461">
        <f>IFERROR(MATCH(QS$44,Sheep!$R$327:$R$334,1),0)</f>
        <v>8</v>
      </c>
      <c r="QS51" s="461">
        <f>IFERROR(MATCH(QT$44,Sheep!$R$327:$R$334,1),0)</f>
        <v>8</v>
      </c>
      <c r="QT51" s="461">
        <f>IFERROR(MATCH(QU$44,Sheep!$R$327:$R$334,1),0)</f>
        <v>8</v>
      </c>
      <c r="QU51" s="461">
        <f>IFERROR(MATCH(QV$44,Sheep!$R$327:$R$334,1),0)</f>
        <v>8</v>
      </c>
      <c r="QV51" s="461">
        <f>IFERROR(MATCH(QW$44,Sheep!$R$327:$R$334,1),0)</f>
        <v>8</v>
      </c>
      <c r="QW51" s="461">
        <f>IFERROR(MATCH(QX$44,Sheep!$R$327:$R$334,1),0)</f>
        <v>8</v>
      </c>
      <c r="QX51" s="461">
        <f>IFERROR(MATCH(QY$44,Sheep!$R$327:$R$334,1),0)</f>
        <v>8</v>
      </c>
      <c r="QY51" s="461">
        <f>IFERROR(MATCH(QZ$44,Sheep!$R$327:$R$334,1),0)</f>
        <v>8</v>
      </c>
      <c r="QZ51" s="461">
        <f>IFERROR(MATCH(RA$44,Sheep!$R$327:$R$334,1),0)</f>
        <v>8</v>
      </c>
      <c r="RA51" s="461">
        <f>IFERROR(MATCH(RB$44,Sheep!$R$327:$R$334,1),0)</f>
        <v>8</v>
      </c>
      <c r="RB51" s="461">
        <f>IFERROR(MATCH(RC$44,Sheep!$R$327:$R$334,1),0)</f>
        <v>8</v>
      </c>
      <c r="RC51" s="461">
        <f>IFERROR(MATCH(RD$44,Sheep!$R$327:$R$334,1),0)</f>
        <v>8</v>
      </c>
      <c r="RD51" s="461">
        <f>IFERROR(MATCH(RE$44,Sheep!$R$327:$R$334,1),0)</f>
        <v>8</v>
      </c>
      <c r="RE51" s="461">
        <f>IFERROR(MATCH(RF$44,Sheep!$R$327:$R$334,1),0)</f>
        <v>8</v>
      </c>
      <c r="RF51" s="461">
        <f>IFERROR(MATCH(RG$44,Sheep!$R$327:$R$334,1),0)</f>
        <v>8</v>
      </c>
      <c r="RG51" s="461">
        <f>IFERROR(MATCH(RH$44,Sheep!$R$327:$R$334,1),0)</f>
        <v>8</v>
      </c>
      <c r="RH51" s="461">
        <f>IFERROR(MATCH(RI$44,Sheep!$R$327:$R$334,1),0)</f>
        <v>8</v>
      </c>
      <c r="RI51" s="461">
        <f>IFERROR(MATCH(RJ$44,Sheep!$R$327:$R$334,1),0)</f>
        <v>8</v>
      </c>
      <c r="RJ51" s="461">
        <f>IFERROR(MATCH(RK$44,Sheep!$R$327:$R$334,1),0)</f>
        <v>8</v>
      </c>
      <c r="RK51" s="461">
        <f>IFERROR(MATCH(RL$44,Sheep!$R$327:$R$334,1),0)</f>
        <v>8</v>
      </c>
      <c r="RL51" s="461">
        <f>IFERROR(MATCH(RM$44,Sheep!$R$327:$R$334,1),0)</f>
        <v>8</v>
      </c>
      <c r="RM51" s="461">
        <f>IFERROR(MATCH(RN$44,Sheep!$R$327:$R$334,1),0)</f>
        <v>8</v>
      </c>
      <c r="RN51" s="461">
        <f>IFERROR(MATCH(RO$44,Sheep!$R$327:$R$334,1),0)</f>
        <v>8</v>
      </c>
      <c r="RO51" s="461">
        <f>IFERROR(MATCH(RP$44,Sheep!$R$327:$R$334,1),0)</f>
        <v>8</v>
      </c>
      <c r="RP51" s="461">
        <f>IFERROR(MATCH(RQ$44,Sheep!$R$327:$R$334,1),0)</f>
        <v>8</v>
      </c>
      <c r="RQ51" s="461">
        <f>IFERROR(MATCH(RR$44,Sheep!$R$327:$R$334,1),0)</f>
        <v>8</v>
      </c>
      <c r="RR51" s="461">
        <f>IFERROR(MATCH(RS$44,Sheep!$R$327:$R$334,1),0)</f>
        <v>8</v>
      </c>
      <c r="RS51" s="461">
        <f>IFERROR(MATCH(RT$44,Sheep!$R$327:$R$334,1),0)</f>
        <v>8</v>
      </c>
      <c r="RT51" s="461">
        <f>IFERROR(MATCH(RU$44,Sheep!$R$327:$R$334,1),0)</f>
        <v>8</v>
      </c>
      <c r="RU51" s="461">
        <f>IFERROR(MATCH(RV$44,Sheep!$R$327:$R$334,1),0)</f>
        <v>8</v>
      </c>
      <c r="RV51" s="461">
        <f>IFERROR(MATCH(RW$44,Sheep!$R$327:$R$334,1),0)</f>
        <v>8</v>
      </c>
      <c r="RW51" s="461">
        <f>IFERROR(MATCH(RX$44,Sheep!$R$327:$R$334,1),0)</f>
        <v>8</v>
      </c>
      <c r="RX51" s="461">
        <f>IFERROR(MATCH(RY$44,Sheep!$R$327:$R$334,1),0)</f>
        <v>8</v>
      </c>
      <c r="RY51" s="461">
        <f>IFERROR(MATCH(RZ$44,Sheep!$R$327:$R$334,1),0)</f>
        <v>8</v>
      </c>
      <c r="RZ51" s="461">
        <f>IFERROR(MATCH(SA$44,Sheep!$R$327:$R$334,1),0)</f>
        <v>8</v>
      </c>
      <c r="SA51" s="461">
        <f>IFERROR(MATCH(SB$44,Sheep!$R$327:$R$334,1),0)</f>
        <v>8</v>
      </c>
      <c r="SB51" s="461">
        <f>IFERROR(MATCH(SC$44,Sheep!$R$327:$R$334,1),0)</f>
        <v>8</v>
      </c>
      <c r="SC51" s="461">
        <f>IFERROR(MATCH(SD$44,Sheep!$R$327:$R$334,1),0)</f>
        <v>8</v>
      </c>
      <c r="SD51" s="461">
        <f>IFERROR(MATCH(SE$44,Sheep!$R$327:$R$334,1),0)</f>
        <v>8</v>
      </c>
      <c r="SE51" s="461">
        <f>IFERROR(MATCH(SF$44,Sheep!$R$327:$R$334,1),0)</f>
        <v>8</v>
      </c>
      <c r="SF51" s="461">
        <f>IFERROR(MATCH(SG$44,Sheep!$R$327:$R$334,1),0)</f>
        <v>8</v>
      </c>
      <c r="SG51" s="461">
        <f>IFERROR(MATCH(SH$44,Sheep!$R$327:$R$334,1),0)</f>
        <v>8</v>
      </c>
      <c r="SH51" s="461">
        <f>IFERROR(MATCH(SI$44,Sheep!$R$327:$R$334,1),0)</f>
        <v>8</v>
      </c>
      <c r="SI51" s="461">
        <f>IFERROR(MATCH(SJ$44,Sheep!$R$327:$R$334,1),0)</f>
        <v>0</v>
      </c>
      <c r="SJ51" s="260"/>
      <c r="SK51" s="262"/>
      <c r="SL51" s="250"/>
      <c r="SM51" s="250"/>
      <c r="SN51" s="250"/>
    </row>
    <row r="52" spans="1:508" outlineLevel="3" x14ac:dyDescent="0.35">
      <c r="A52" s="250"/>
      <c r="B52" s="259"/>
      <c r="C52" s="447">
        <f>INT($C$40)+3</f>
        <v>4</v>
      </c>
      <c r="D52" s="260"/>
      <c r="E52" s="332"/>
      <c r="F52" s="332"/>
      <c r="G52" s="260"/>
      <c r="H52" s="274"/>
      <c r="I52" s="274"/>
      <c r="J52" s="460" t="s">
        <v>708</v>
      </c>
      <c r="K52" s="505">
        <f>IFERROR(INDEX(Sheep!$R$327:$R$334,K51,1),0)</f>
        <v>0</v>
      </c>
      <c r="L52" s="505">
        <f>IFERROR(INDEX(Sheep!$R$327:$R$334,L51,1),0)</f>
        <v>0</v>
      </c>
      <c r="M52" s="505">
        <f>IFERROR(INDEX(Sheep!$R$327:$R$334,M51,1),0)</f>
        <v>0</v>
      </c>
      <c r="N52" s="505">
        <f>IFERROR(INDEX(Sheep!$R$327:$R$334,N51,1),0)</f>
        <v>0</v>
      </c>
      <c r="O52" s="505">
        <f>IFERROR(INDEX(Sheep!$R$327:$R$334,O51,1),0)</f>
        <v>0</v>
      </c>
      <c r="P52" s="505">
        <f>IFERROR(INDEX(Sheep!$R$327:$R$334,P51,1),0)</f>
        <v>0</v>
      </c>
      <c r="Q52" s="505">
        <f>IFERROR(INDEX(Sheep!$R$327:$R$334,Q51,1),0)</f>
        <v>0</v>
      </c>
      <c r="R52" s="505">
        <f>IFERROR(INDEX(Sheep!$R$327:$R$334,R51,1),0)</f>
        <v>0</v>
      </c>
      <c r="S52" s="505">
        <f>IFERROR(INDEX(Sheep!$R$327:$R$334,S51,1),0)</f>
        <v>0</v>
      </c>
      <c r="T52" s="505">
        <f>IFERROR(INDEX(Sheep!$R$327:$R$334,T51,1),0)</f>
        <v>0</v>
      </c>
      <c r="U52" s="505">
        <f>IFERROR(INDEX(Sheep!$R$327:$R$334,U51,1),0)</f>
        <v>0</v>
      </c>
      <c r="V52" s="505">
        <f>IFERROR(INDEX(Sheep!$R$327:$R$334,V51,1),0)</f>
        <v>0</v>
      </c>
      <c r="W52" s="505">
        <f>IFERROR(INDEX(Sheep!$R$327:$R$334,W51,1),0)</f>
        <v>0</v>
      </c>
      <c r="X52" s="505">
        <f>IFERROR(INDEX(Sheep!$R$327:$R$334,X51,1),0)</f>
        <v>0</v>
      </c>
      <c r="Y52" s="505">
        <f>IFERROR(INDEX(Sheep!$R$327:$R$334,Y51,1),0)</f>
        <v>0</v>
      </c>
      <c r="Z52" s="505">
        <f>IFERROR(INDEX(Sheep!$R$327:$R$334,Z51,1),0)</f>
        <v>0</v>
      </c>
      <c r="AA52" s="505">
        <f>IFERROR(INDEX(Sheep!$R$327:$R$334,AA51,1),0)</f>
        <v>0</v>
      </c>
      <c r="AB52" s="505">
        <f>IFERROR(INDEX(Sheep!$R$327:$R$334,AB51,1),0)</f>
        <v>0</v>
      </c>
      <c r="AC52" s="505">
        <f>IFERROR(INDEX(Sheep!$R$327:$R$334,AC51,1),0)</f>
        <v>0</v>
      </c>
      <c r="AD52" s="505">
        <f>IFERROR(INDEX(Sheep!$R$327:$R$334,AD51,1),0)</f>
        <v>0</v>
      </c>
      <c r="AE52" s="505">
        <f>IFERROR(INDEX(Sheep!$R$327:$R$334,AE51,1),0)</f>
        <v>0</v>
      </c>
      <c r="AF52" s="505">
        <f>IFERROR(INDEX(Sheep!$R$327:$R$334,AF51,1),0)</f>
        <v>0</v>
      </c>
      <c r="AG52" s="505">
        <f>IFERROR(INDEX(Sheep!$R$327:$R$334,AG51,1),0)</f>
        <v>0</v>
      </c>
      <c r="AH52" s="505">
        <f>IFERROR(INDEX(Sheep!$R$327:$R$334,AH51,1),0)</f>
        <v>0</v>
      </c>
      <c r="AI52" s="505">
        <f>IFERROR(INDEX(Sheep!$R$327:$R$334,AI51,1),0)</f>
        <v>0</v>
      </c>
      <c r="AJ52" s="505">
        <f>IFERROR(INDEX(Sheep!$R$327:$R$334,AJ51,1),0)</f>
        <v>0</v>
      </c>
      <c r="AK52" s="505">
        <f>IFERROR(INDEX(Sheep!$R$327:$R$334,AK51,1),0)</f>
        <v>0</v>
      </c>
      <c r="AL52" s="505">
        <f>IFERROR(INDEX(Sheep!$R$327:$R$334,AL51,1),0)</f>
        <v>0</v>
      </c>
      <c r="AM52" s="505">
        <f>IFERROR(INDEX(Sheep!$R$327:$R$334,AM51,1),0)</f>
        <v>0</v>
      </c>
      <c r="AN52" s="505">
        <f>IFERROR(INDEX(Sheep!$R$327:$R$334,AN51,1),0)</f>
        <v>0</v>
      </c>
      <c r="AO52" s="505">
        <f>IFERROR(INDEX(Sheep!$R$327:$R$334,AO51,1),0)</f>
        <v>0</v>
      </c>
      <c r="AP52" s="505">
        <f>IFERROR(INDEX(Sheep!$R$327:$R$334,AP51,1),0)</f>
        <v>0</v>
      </c>
      <c r="AQ52" s="505">
        <f>IFERROR(INDEX(Sheep!$R$327:$R$334,AQ51,1),0)</f>
        <v>0</v>
      </c>
      <c r="AR52" s="505">
        <f>IFERROR(INDEX(Sheep!$R$327:$R$334,AR51,1),0)</f>
        <v>0</v>
      </c>
      <c r="AS52" s="505">
        <f>IFERROR(INDEX(Sheep!$R$327:$R$334,AS51,1),0)</f>
        <v>0</v>
      </c>
      <c r="AT52" s="505">
        <f>IFERROR(INDEX(Sheep!$R$327:$R$334,AT51,1),0)</f>
        <v>0</v>
      </c>
      <c r="AU52" s="505">
        <f>IFERROR(INDEX(Sheep!$R$327:$R$334,AU51,1),0)</f>
        <v>0</v>
      </c>
      <c r="AV52" s="505">
        <f>IFERROR(INDEX(Sheep!$R$327:$R$334,AV51,1),0)</f>
        <v>0</v>
      </c>
      <c r="AW52" s="505">
        <f>IFERROR(INDEX(Sheep!$R$327:$R$334,AW51,1),0)</f>
        <v>0</v>
      </c>
      <c r="AX52" s="505">
        <f>IFERROR(INDEX(Sheep!$R$327:$R$334,AX51,1),0)</f>
        <v>0</v>
      </c>
      <c r="AY52" s="505">
        <f>IFERROR(INDEX(Sheep!$R$327:$R$334,AY51,1),0)</f>
        <v>0</v>
      </c>
      <c r="AZ52" s="505">
        <f>IFERROR(INDEX(Sheep!$R$327:$R$334,AZ51,1),0)</f>
        <v>0</v>
      </c>
      <c r="BA52" s="505">
        <f>IFERROR(INDEX(Sheep!$R$327:$R$334,BA51,1),0)</f>
        <v>0</v>
      </c>
      <c r="BB52" s="505">
        <f>IFERROR(INDEX(Sheep!$R$327:$R$334,BB51,1),0)</f>
        <v>0</v>
      </c>
      <c r="BC52" s="505">
        <f>IFERROR(INDEX(Sheep!$R$327:$R$334,BC51,1),0)</f>
        <v>0</v>
      </c>
      <c r="BD52" s="505">
        <f>IFERROR(INDEX(Sheep!$R$327:$R$334,BD51,1),0)</f>
        <v>0</v>
      </c>
      <c r="BE52" s="505">
        <f>IFERROR(INDEX(Sheep!$R$327:$R$334,BE51,1),0)</f>
        <v>0</v>
      </c>
      <c r="BF52" s="505">
        <f>IFERROR(INDEX(Sheep!$R$327:$R$334,BF51,1),0)</f>
        <v>0</v>
      </c>
      <c r="BG52" s="505">
        <f>IFERROR(INDEX(Sheep!$R$327:$R$334,BG51,1),0)</f>
        <v>0</v>
      </c>
      <c r="BH52" s="505">
        <f>IFERROR(INDEX(Sheep!$R$327:$R$334,BH51,1),0)</f>
        <v>0</v>
      </c>
      <c r="BI52" s="505">
        <f>IFERROR(INDEX(Sheep!$R$327:$R$334,BI51,1),0)</f>
        <v>0</v>
      </c>
      <c r="BJ52" s="505">
        <f>IFERROR(INDEX(Sheep!$R$327:$R$334,BJ51,1),0)</f>
        <v>0</v>
      </c>
      <c r="BK52" s="505">
        <f>IFERROR(INDEX(Sheep!$R$327:$R$334,BK51,1),0)</f>
        <v>0</v>
      </c>
      <c r="BL52" s="505">
        <f>IFERROR(INDEX(Sheep!$R$327:$R$334,BL51,1),0)</f>
        <v>0</v>
      </c>
      <c r="BM52" s="505">
        <f>IFERROR(INDEX(Sheep!$R$327:$R$334,BM51,1),0)</f>
        <v>0</v>
      </c>
      <c r="BN52" s="505">
        <f>IFERROR(INDEX(Sheep!$R$327:$R$334,BN51,1),0)</f>
        <v>0</v>
      </c>
      <c r="BO52" s="505">
        <f>IFERROR(INDEX(Sheep!$R$327:$R$334,BO51,1),0)</f>
        <v>0</v>
      </c>
      <c r="BP52" s="505">
        <f>IFERROR(INDEX(Sheep!$R$327:$R$334,BP51,1),0)</f>
        <v>0</v>
      </c>
      <c r="BQ52" s="505">
        <f>IFERROR(INDEX(Sheep!$R$327:$R$334,BQ51,1),0)</f>
        <v>0</v>
      </c>
      <c r="BR52" s="505">
        <f>IFERROR(INDEX(Sheep!$R$327:$R$334,BR51,1),0)</f>
        <v>0</v>
      </c>
      <c r="BS52" s="505">
        <f>IFERROR(INDEX(Sheep!$R$327:$R$334,BS51,1),0)</f>
        <v>0</v>
      </c>
      <c r="BT52" s="505">
        <f>IFERROR(INDEX(Sheep!$R$327:$R$334,BT51,1),0)</f>
        <v>43900</v>
      </c>
      <c r="BU52" s="505">
        <f>IFERROR(INDEX(Sheep!$R$327:$R$334,BU51,1),0)</f>
        <v>43900</v>
      </c>
      <c r="BV52" s="505">
        <f>IFERROR(INDEX(Sheep!$R$327:$R$334,BV51,1),0)</f>
        <v>43900</v>
      </c>
      <c r="BW52" s="505">
        <f>IFERROR(INDEX(Sheep!$R$327:$R$334,BW51,1),0)</f>
        <v>43900</v>
      </c>
      <c r="BX52" s="505">
        <f>IFERROR(INDEX(Sheep!$R$327:$R$334,BX51,1),0)</f>
        <v>43900</v>
      </c>
      <c r="BY52" s="505">
        <f>IFERROR(INDEX(Sheep!$R$327:$R$334,BY51,1),0)</f>
        <v>43900</v>
      </c>
      <c r="BZ52" s="505">
        <f>IFERROR(INDEX(Sheep!$R$327:$R$334,BZ51,1),0)</f>
        <v>43900</v>
      </c>
      <c r="CA52" s="505">
        <f>IFERROR(INDEX(Sheep!$R$327:$R$334,CA51,1),0)</f>
        <v>43900</v>
      </c>
      <c r="CB52" s="505">
        <f>IFERROR(INDEX(Sheep!$R$327:$R$334,CB51,1),0)</f>
        <v>43900</v>
      </c>
      <c r="CC52" s="505">
        <f>IFERROR(INDEX(Sheep!$R$327:$R$334,CC51,1),0)</f>
        <v>43900</v>
      </c>
      <c r="CD52" s="505">
        <f>IFERROR(INDEX(Sheep!$R$327:$R$334,CD51,1),0)</f>
        <v>43900</v>
      </c>
      <c r="CE52" s="505">
        <f>IFERROR(INDEX(Sheep!$R$327:$R$334,CE51,1),0)</f>
        <v>43900</v>
      </c>
      <c r="CF52" s="505">
        <f>IFERROR(INDEX(Sheep!$R$327:$R$334,CF51,1),0)</f>
        <v>43900</v>
      </c>
      <c r="CG52" s="505">
        <f>IFERROR(INDEX(Sheep!$R$327:$R$334,CG51,1),0)</f>
        <v>43900</v>
      </c>
      <c r="CH52" s="505">
        <f>IFERROR(INDEX(Sheep!$R$327:$R$334,CH51,1),0)</f>
        <v>43900</v>
      </c>
      <c r="CI52" s="505">
        <f>IFERROR(INDEX(Sheep!$R$327:$R$334,CI51,1),0)</f>
        <v>43900</v>
      </c>
      <c r="CJ52" s="505">
        <f>IFERROR(INDEX(Sheep!$R$327:$R$334,CJ51,1),0)</f>
        <v>43900</v>
      </c>
      <c r="CK52" s="505">
        <f>IFERROR(INDEX(Sheep!$R$327:$R$334,CK51,1),0)</f>
        <v>43900</v>
      </c>
      <c r="CL52" s="505">
        <f>IFERROR(INDEX(Sheep!$R$327:$R$334,CL51,1),0)</f>
        <v>43900</v>
      </c>
      <c r="CM52" s="505">
        <f>IFERROR(INDEX(Sheep!$R$327:$R$334,CM51,1),0)</f>
        <v>43900</v>
      </c>
      <c r="CN52" s="505">
        <f>IFERROR(INDEX(Sheep!$R$327:$R$334,CN51,1),0)</f>
        <v>43900</v>
      </c>
      <c r="CO52" s="505">
        <f>IFERROR(INDEX(Sheep!$R$327:$R$334,CO51,1),0)</f>
        <v>43900</v>
      </c>
      <c r="CP52" s="505">
        <f>IFERROR(INDEX(Sheep!$R$327:$R$334,CP51,1),0)</f>
        <v>43900</v>
      </c>
      <c r="CQ52" s="505">
        <f>IFERROR(INDEX(Sheep!$R$327:$R$334,CQ51,1),0)</f>
        <v>43900</v>
      </c>
      <c r="CR52" s="505">
        <f>IFERROR(INDEX(Sheep!$R$327:$R$334,CR51,1),0)</f>
        <v>43900</v>
      </c>
      <c r="CS52" s="505">
        <f>IFERROR(INDEX(Sheep!$R$327:$R$334,CS51,1),0)</f>
        <v>43900</v>
      </c>
      <c r="CT52" s="505">
        <f>IFERROR(INDEX(Sheep!$R$327:$R$334,CT51,1),0)</f>
        <v>43900</v>
      </c>
      <c r="CU52" s="505">
        <f>IFERROR(INDEX(Sheep!$R$327:$R$334,CU51,1),0)</f>
        <v>43900</v>
      </c>
      <c r="CV52" s="505">
        <f>IFERROR(INDEX(Sheep!$R$327:$R$334,CV51,1),0)</f>
        <v>43900</v>
      </c>
      <c r="CW52" s="505">
        <f>IFERROR(INDEX(Sheep!$R$327:$R$334,CW51,1),0)</f>
        <v>43900</v>
      </c>
      <c r="CX52" s="505">
        <f>IFERROR(INDEX(Sheep!$R$327:$R$334,CX51,1),0)</f>
        <v>43900</v>
      </c>
      <c r="CY52" s="505">
        <f>IFERROR(INDEX(Sheep!$R$327:$R$334,CY51,1),0)</f>
        <v>43900</v>
      </c>
      <c r="CZ52" s="505">
        <f>IFERROR(INDEX(Sheep!$R$327:$R$334,CZ51,1),0)</f>
        <v>43900</v>
      </c>
      <c r="DA52" s="505">
        <f>IFERROR(INDEX(Sheep!$R$327:$R$334,DA51,1),0)</f>
        <v>43900</v>
      </c>
      <c r="DB52" s="505">
        <f>IFERROR(INDEX(Sheep!$R$327:$R$334,DB51,1),0)</f>
        <v>43900</v>
      </c>
      <c r="DC52" s="505">
        <f>IFERROR(INDEX(Sheep!$R$327:$R$334,DC51,1),0)</f>
        <v>43900</v>
      </c>
      <c r="DD52" s="505">
        <f>IFERROR(INDEX(Sheep!$R$327:$R$334,DD51,1),0)</f>
        <v>43900</v>
      </c>
      <c r="DE52" s="505">
        <f>IFERROR(INDEX(Sheep!$R$327:$R$334,DE51,1),0)</f>
        <v>43900</v>
      </c>
      <c r="DF52" s="505">
        <f>IFERROR(INDEX(Sheep!$R$327:$R$334,DF51,1),0)</f>
        <v>43900</v>
      </c>
      <c r="DG52" s="505">
        <f>IFERROR(INDEX(Sheep!$R$327:$R$334,DG51,1),0)</f>
        <v>43900</v>
      </c>
      <c r="DH52" s="505">
        <f>IFERROR(INDEX(Sheep!$R$327:$R$334,DH51,1),0)</f>
        <v>43900</v>
      </c>
      <c r="DI52" s="505">
        <f>IFERROR(INDEX(Sheep!$R$327:$R$334,DI51,1),0)</f>
        <v>43900</v>
      </c>
      <c r="DJ52" s="505">
        <f>IFERROR(INDEX(Sheep!$R$327:$R$334,DJ51,1),0)</f>
        <v>43900</v>
      </c>
      <c r="DK52" s="505">
        <f>IFERROR(INDEX(Sheep!$R$327:$R$334,DK51,1),0)</f>
        <v>43900</v>
      </c>
      <c r="DL52" s="505">
        <f>IFERROR(INDEX(Sheep!$R$327:$R$334,DL51,1),0)</f>
        <v>43900</v>
      </c>
      <c r="DM52" s="505">
        <f>IFERROR(INDEX(Sheep!$R$327:$R$334,DM51,1),0)</f>
        <v>43900</v>
      </c>
      <c r="DN52" s="505">
        <f>IFERROR(INDEX(Sheep!$R$327:$R$334,DN51,1),0)</f>
        <v>43900</v>
      </c>
      <c r="DO52" s="505">
        <f>IFERROR(INDEX(Sheep!$R$327:$R$334,DO51,1),0)</f>
        <v>43900</v>
      </c>
      <c r="DP52" s="505">
        <f>IFERROR(INDEX(Sheep!$R$327:$R$334,DP51,1),0)</f>
        <v>43900</v>
      </c>
      <c r="DQ52" s="505">
        <f>IFERROR(INDEX(Sheep!$R$327:$R$334,DQ51,1),0)</f>
        <v>43900</v>
      </c>
      <c r="DR52" s="505">
        <f>IFERROR(INDEX(Sheep!$R$327:$R$334,DR51,1),0)</f>
        <v>43900</v>
      </c>
      <c r="DS52" s="505">
        <f>IFERROR(INDEX(Sheep!$R$327:$R$334,DS51,1),0)</f>
        <v>43900</v>
      </c>
      <c r="DT52" s="505">
        <f>IFERROR(INDEX(Sheep!$R$327:$R$334,DT51,1),0)</f>
        <v>44265</v>
      </c>
      <c r="DU52" s="505">
        <f>IFERROR(INDEX(Sheep!$R$327:$R$334,DU51,1),0)</f>
        <v>44265</v>
      </c>
      <c r="DV52" s="505">
        <f>IFERROR(INDEX(Sheep!$R$327:$R$334,DV51,1),0)</f>
        <v>44265</v>
      </c>
      <c r="DW52" s="505">
        <f>IFERROR(INDEX(Sheep!$R$327:$R$334,DW51,1),0)</f>
        <v>44265</v>
      </c>
      <c r="DX52" s="505">
        <f>IFERROR(INDEX(Sheep!$R$327:$R$334,DX51,1),0)</f>
        <v>44265</v>
      </c>
      <c r="DY52" s="505">
        <f>IFERROR(INDEX(Sheep!$R$327:$R$334,DY51,1),0)</f>
        <v>44265</v>
      </c>
      <c r="DZ52" s="505">
        <f>IFERROR(INDEX(Sheep!$R$327:$R$334,DZ51,1),0)</f>
        <v>44265</v>
      </c>
      <c r="EA52" s="505">
        <f>IFERROR(INDEX(Sheep!$R$327:$R$334,EA51,1),0)</f>
        <v>44265</v>
      </c>
      <c r="EB52" s="505">
        <f>IFERROR(INDEX(Sheep!$R$327:$R$334,EB51,1),0)</f>
        <v>44265</v>
      </c>
      <c r="EC52" s="505">
        <f>IFERROR(INDEX(Sheep!$R$327:$R$334,EC51,1),0)</f>
        <v>44265</v>
      </c>
      <c r="ED52" s="505">
        <f>IFERROR(INDEX(Sheep!$R$327:$R$334,ED51,1),0)</f>
        <v>44265</v>
      </c>
      <c r="EE52" s="505">
        <f>IFERROR(INDEX(Sheep!$R$327:$R$334,EE51,1),0)</f>
        <v>44265</v>
      </c>
      <c r="EF52" s="505">
        <f>IFERROR(INDEX(Sheep!$R$327:$R$334,EF51,1),0)</f>
        <v>44265</v>
      </c>
      <c r="EG52" s="505">
        <f>IFERROR(INDEX(Sheep!$R$327:$R$334,EG51,1),0)</f>
        <v>44265</v>
      </c>
      <c r="EH52" s="505">
        <f>IFERROR(INDEX(Sheep!$R$327:$R$334,EH51,1),0)</f>
        <v>44265</v>
      </c>
      <c r="EI52" s="505">
        <f>IFERROR(INDEX(Sheep!$R$327:$R$334,EI51,1),0)</f>
        <v>44265</v>
      </c>
      <c r="EJ52" s="505">
        <f>IFERROR(INDEX(Sheep!$R$327:$R$334,EJ51,1),0)</f>
        <v>44265</v>
      </c>
      <c r="EK52" s="505">
        <f>IFERROR(INDEX(Sheep!$R$327:$R$334,EK51,1),0)</f>
        <v>44265</v>
      </c>
      <c r="EL52" s="505">
        <f>IFERROR(INDEX(Sheep!$R$327:$R$334,EL51,1),0)</f>
        <v>44265</v>
      </c>
      <c r="EM52" s="505">
        <f>IFERROR(INDEX(Sheep!$R$327:$R$334,EM51,1),0)</f>
        <v>44265</v>
      </c>
      <c r="EN52" s="505">
        <f>IFERROR(INDEX(Sheep!$R$327:$R$334,EN51,1),0)</f>
        <v>44265</v>
      </c>
      <c r="EO52" s="505">
        <f>IFERROR(INDEX(Sheep!$R$327:$R$334,EO51,1),0)</f>
        <v>44265</v>
      </c>
      <c r="EP52" s="505">
        <f>IFERROR(INDEX(Sheep!$R$327:$R$334,EP51,1),0)</f>
        <v>44265</v>
      </c>
      <c r="EQ52" s="505">
        <f>IFERROR(INDEX(Sheep!$R$327:$R$334,EQ51,1),0)</f>
        <v>44265</v>
      </c>
      <c r="ER52" s="505">
        <f>IFERROR(INDEX(Sheep!$R$327:$R$334,ER51,1),0)</f>
        <v>44265</v>
      </c>
      <c r="ES52" s="505">
        <f>IFERROR(INDEX(Sheep!$R$327:$R$334,ES51,1),0)</f>
        <v>44265</v>
      </c>
      <c r="ET52" s="505">
        <f>IFERROR(INDEX(Sheep!$R$327:$R$334,ET51,1),0)</f>
        <v>44265</v>
      </c>
      <c r="EU52" s="505">
        <f>IFERROR(INDEX(Sheep!$R$327:$R$334,EU51,1),0)</f>
        <v>44265</v>
      </c>
      <c r="EV52" s="505">
        <f>IFERROR(INDEX(Sheep!$R$327:$R$334,EV51,1),0)</f>
        <v>44265</v>
      </c>
      <c r="EW52" s="505">
        <f>IFERROR(INDEX(Sheep!$R$327:$R$334,EW51,1),0)</f>
        <v>44265</v>
      </c>
      <c r="EX52" s="505">
        <f>IFERROR(INDEX(Sheep!$R$327:$R$334,EX51,1),0)</f>
        <v>44265</v>
      </c>
      <c r="EY52" s="505">
        <f>IFERROR(INDEX(Sheep!$R$327:$R$334,EY51,1),0)</f>
        <v>44265</v>
      </c>
      <c r="EZ52" s="505">
        <f>IFERROR(INDEX(Sheep!$R$327:$R$334,EZ51,1),0)</f>
        <v>44265</v>
      </c>
      <c r="FA52" s="505">
        <f>IFERROR(INDEX(Sheep!$R$327:$R$334,FA51,1),0)</f>
        <v>44265</v>
      </c>
      <c r="FB52" s="505">
        <f>IFERROR(INDEX(Sheep!$R$327:$R$334,FB51,1),0)</f>
        <v>44265</v>
      </c>
      <c r="FC52" s="505">
        <f>IFERROR(INDEX(Sheep!$R$327:$R$334,FC51,1),0)</f>
        <v>44265</v>
      </c>
      <c r="FD52" s="505">
        <f>IFERROR(INDEX(Sheep!$R$327:$R$334,FD51,1),0)</f>
        <v>44265</v>
      </c>
      <c r="FE52" s="505">
        <f>IFERROR(INDEX(Sheep!$R$327:$R$334,FE51,1),0)</f>
        <v>44265</v>
      </c>
      <c r="FF52" s="505">
        <f>IFERROR(INDEX(Sheep!$R$327:$R$334,FF51,1),0)</f>
        <v>44265</v>
      </c>
      <c r="FG52" s="505">
        <f>IFERROR(INDEX(Sheep!$R$327:$R$334,FG51,1),0)</f>
        <v>44265</v>
      </c>
      <c r="FH52" s="505">
        <f>IFERROR(INDEX(Sheep!$R$327:$R$334,FH51,1),0)</f>
        <v>44265</v>
      </c>
      <c r="FI52" s="505">
        <f>IFERROR(INDEX(Sheep!$R$327:$R$334,FI51,1),0)</f>
        <v>44265</v>
      </c>
      <c r="FJ52" s="505">
        <f>IFERROR(INDEX(Sheep!$R$327:$R$334,FJ51,1),0)</f>
        <v>44265</v>
      </c>
      <c r="FK52" s="505">
        <f>IFERROR(INDEX(Sheep!$R$327:$R$334,FK51,1),0)</f>
        <v>44265</v>
      </c>
      <c r="FL52" s="505">
        <f>IFERROR(INDEX(Sheep!$R$327:$R$334,FL51,1),0)</f>
        <v>44265</v>
      </c>
      <c r="FM52" s="505">
        <f>IFERROR(INDEX(Sheep!$R$327:$R$334,FM51,1),0)</f>
        <v>44265</v>
      </c>
      <c r="FN52" s="505">
        <f>IFERROR(INDEX(Sheep!$R$327:$R$334,FN51,1),0)</f>
        <v>44265</v>
      </c>
      <c r="FO52" s="505">
        <f>IFERROR(INDEX(Sheep!$R$327:$R$334,FO51,1),0)</f>
        <v>44265</v>
      </c>
      <c r="FP52" s="505">
        <f>IFERROR(INDEX(Sheep!$R$327:$R$334,FP51,1),0)</f>
        <v>44265</v>
      </c>
      <c r="FQ52" s="505">
        <f>IFERROR(INDEX(Sheep!$R$327:$R$334,FQ51,1),0)</f>
        <v>44265</v>
      </c>
      <c r="FR52" s="505">
        <f>IFERROR(INDEX(Sheep!$R$327:$R$334,FR51,1),0)</f>
        <v>44265</v>
      </c>
      <c r="FS52" s="505">
        <f>IFERROR(INDEX(Sheep!$R$327:$R$334,FS51,1),0)</f>
        <v>44265</v>
      </c>
      <c r="FT52" s="505">
        <f>IFERROR(INDEX(Sheep!$R$327:$R$334,FT51,1),0)</f>
        <v>44630</v>
      </c>
      <c r="FU52" s="505">
        <f>IFERROR(INDEX(Sheep!$R$327:$R$334,FU51,1),0)</f>
        <v>44630</v>
      </c>
      <c r="FV52" s="505">
        <f>IFERROR(INDEX(Sheep!$R$327:$R$334,FV51,1),0)</f>
        <v>44630</v>
      </c>
      <c r="FW52" s="505">
        <f>IFERROR(INDEX(Sheep!$R$327:$R$334,FW51,1),0)</f>
        <v>44630</v>
      </c>
      <c r="FX52" s="505">
        <f>IFERROR(INDEX(Sheep!$R$327:$R$334,FX51,1),0)</f>
        <v>44630</v>
      </c>
      <c r="FY52" s="505">
        <f>IFERROR(INDEX(Sheep!$R$327:$R$334,FY51,1),0)</f>
        <v>44630</v>
      </c>
      <c r="FZ52" s="505">
        <f>IFERROR(INDEX(Sheep!$R$327:$R$334,FZ51,1),0)</f>
        <v>44630</v>
      </c>
      <c r="GA52" s="505">
        <f>IFERROR(INDEX(Sheep!$R$327:$R$334,GA51,1),0)</f>
        <v>44630</v>
      </c>
      <c r="GB52" s="505">
        <f>IFERROR(INDEX(Sheep!$R$327:$R$334,GB51,1),0)</f>
        <v>44630</v>
      </c>
      <c r="GC52" s="505">
        <f>IFERROR(INDEX(Sheep!$R$327:$R$334,GC51,1),0)</f>
        <v>44630</v>
      </c>
      <c r="GD52" s="505">
        <f>IFERROR(INDEX(Sheep!$R$327:$R$334,GD51,1),0)</f>
        <v>44630</v>
      </c>
      <c r="GE52" s="505">
        <f>IFERROR(INDEX(Sheep!$R$327:$R$334,GE51,1),0)</f>
        <v>44630</v>
      </c>
      <c r="GF52" s="505">
        <f>IFERROR(INDEX(Sheep!$R$327:$R$334,GF51,1),0)</f>
        <v>44630</v>
      </c>
      <c r="GG52" s="505">
        <f>IFERROR(INDEX(Sheep!$R$327:$R$334,GG51,1),0)</f>
        <v>44630</v>
      </c>
      <c r="GH52" s="505">
        <f>IFERROR(INDEX(Sheep!$R$327:$R$334,GH51,1),0)</f>
        <v>44630</v>
      </c>
      <c r="GI52" s="505">
        <f>IFERROR(INDEX(Sheep!$R$327:$R$334,GI51,1),0)</f>
        <v>44630</v>
      </c>
      <c r="GJ52" s="505">
        <f>IFERROR(INDEX(Sheep!$R$327:$R$334,GJ51,1),0)</f>
        <v>44630</v>
      </c>
      <c r="GK52" s="505">
        <f>IFERROR(INDEX(Sheep!$R$327:$R$334,GK51,1),0)</f>
        <v>44630</v>
      </c>
      <c r="GL52" s="505">
        <f>IFERROR(INDEX(Sheep!$R$327:$R$334,GL51,1),0)</f>
        <v>44630</v>
      </c>
      <c r="GM52" s="505">
        <f>IFERROR(INDEX(Sheep!$R$327:$R$334,GM51,1),0)</f>
        <v>44630</v>
      </c>
      <c r="GN52" s="505">
        <f>IFERROR(INDEX(Sheep!$R$327:$R$334,GN51,1),0)</f>
        <v>44630</v>
      </c>
      <c r="GO52" s="505">
        <f>IFERROR(INDEX(Sheep!$R$327:$R$334,GO51,1),0)</f>
        <v>44630</v>
      </c>
      <c r="GP52" s="505">
        <f>IFERROR(INDEX(Sheep!$R$327:$R$334,GP51,1),0)</f>
        <v>44630</v>
      </c>
      <c r="GQ52" s="505">
        <f>IFERROR(INDEX(Sheep!$R$327:$R$334,GQ51,1),0)</f>
        <v>44630</v>
      </c>
      <c r="GR52" s="505">
        <f>IFERROR(INDEX(Sheep!$R$327:$R$334,GR51,1),0)</f>
        <v>44630</v>
      </c>
      <c r="GS52" s="505">
        <f>IFERROR(INDEX(Sheep!$R$327:$R$334,GS51,1),0)</f>
        <v>44630</v>
      </c>
      <c r="GT52" s="505">
        <f>IFERROR(INDEX(Sheep!$R$327:$R$334,GT51,1),0)</f>
        <v>44630</v>
      </c>
      <c r="GU52" s="505">
        <f>IFERROR(INDEX(Sheep!$R$327:$R$334,GU51,1),0)</f>
        <v>44630</v>
      </c>
      <c r="GV52" s="505">
        <f>IFERROR(INDEX(Sheep!$R$327:$R$334,GV51,1),0)</f>
        <v>44630</v>
      </c>
      <c r="GW52" s="505">
        <f>IFERROR(INDEX(Sheep!$R$327:$R$334,GW51,1),0)</f>
        <v>44630</v>
      </c>
      <c r="GX52" s="505">
        <f>IFERROR(INDEX(Sheep!$R$327:$R$334,GX51,1),0)</f>
        <v>44630</v>
      </c>
      <c r="GY52" s="505">
        <f>IFERROR(INDEX(Sheep!$R$327:$R$334,GY51,1),0)</f>
        <v>44630</v>
      </c>
      <c r="GZ52" s="505">
        <f>IFERROR(INDEX(Sheep!$R$327:$R$334,GZ51,1),0)</f>
        <v>44630</v>
      </c>
      <c r="HA52" s="505">
        <f>IFERROR(INDEX(Sheep!$R$327:$R$334,HA51,1),0)</f>
        <v>44630</v>
      </c>
      <c r="HB52" s="505">
        <f>IFERROR(INDEX(Sheep!$R$327:$R$334,HB51,1),0)</f>
        <v>44630</v>
      </c>
      <c r="HC52" s="505">
        <f>IFERROR(INDEX(Sheep!$R$327:$R$334,HC51,1),0)</f>
        <v>44630</v>
      </c>
      <c r="HD52" s="505">
        <f>IFERROR(INDEX(Sheep!$R$327:$R$334,HD51,1),0)</f>
        <v>44630</v>
      </c>
      <c r="HE52" s="505">
        <f>IFERROR(INDEX(Sheep!$R$327:$R$334,HE51,1),0)</f>
        <v>44630</v>
      </c>
      <c r="HF52" s="505">
        <f>IFERROR(INDEX(Sheep!$R$327:$R$334,HF51,1),0)</f>
        <v>44630</v>
      </c>
      <c r="HG52" s="505">
        <f>IFERROR(INDEX(Sheep!$R$327:$R$334,HG51,1),0)</f>
        <v>44630</v>
      </c>
      <c r="HH52" s="505">
        <f>IFERROR(INDEX(Sheep!$R$327:$R$334,HH51,1),0)</f>
        <v>44630</v>
      </c>
      <c r="HI52" s="505">
        <f>IFERROR(INDEX(Sheep!$R$327:$R$334,HI51,1),0)</f>
        <v>44630</v>
      </c>
      <c r="HJ52" s="505">
        <f>IFERROR(INDEX(Sheep!$R$327:$R$334,HJ51,1),0)</f>
        <v>44630</v>
      </c>
      <c r="HK52" s="505">
        <f>IFERROR(INDEX(Sheep!$R$327:$R$334,HK51,1),0)</f>
        <v>44630</v>
      </c>
      <c r="HL52" s="505">
        <f>IFERROR(INDEX(Sheep!$R$327:$R$334,HL51,1),0)</f>
        <v>44630</v>
      </c>
      <c r="HM52" s="505">
        <f>IFERROR(INDEX(Sheep!$R$327:$R$334,HM51,1),0)</f>
        <v>44630</v>
      </c>
      <c r="HN52" s="505">
        <f>IFERROR(INDEX(Sheep!$R$327:$R$334,HN51,1),0)</f>
        <v>44630</v>
      </c>
      <c r="HO52" s="505">
        <f>IFERROR(INDEX(Sheep!$R$327:$R$334,HO51,1),0)</f>
        <v>44630</v>
      </c>
      <c r="HP52" s="505">
        <f>IFERROR(INDEX(Sheep!$R$327:$R$334,HP51,1),0)</f>
        <v>44630</v>
      </c>
      <c r="HQ52" s="505">
        <f>IFERROR(INDEX(Sheep!$R$327:$R$334,HQ51,1),0)</f>
        <v>44630</v>
      </c>
      <c r="HR52" s="505">
        <f>IFERROR(INDEX(Sheep!$R$327:$R$334,HR51,1),0)</f>
        <v>44630</v>
      </c>
      <c r="HS52" s="505">
        <f>IFERROR(INDEX(Sheep!$R$327:$R$334,HS51,1),0)</f>
        <v>44630</v>
      </c>
      <c r="HT52" s="505">
        <f>IFERROR(INDEX(Sheep!$R$327:$R$334,HT51,1),0)</f>
        <v>44995</v>
      </c>
      <c r="HU52" s="505">
        <f>IFERROR(INDEX(Sheep!$R$327:$R$334,HU51,1),0)</f>
        <v>44995</v>
      </c>
      <c r="HV52" s="505">
        <f>IFERROR(INDEX(Sheep!$R$327:$R$334,HV51,1),0)</f>
        <v>44995</v>
      </c>
      <c r="HW52" s="505">
        <f>IFERROR(INDEX(Sheep!$R$327:$R$334,HW51,1),0)</f>
        <v>44995</v>
      </c>
      <c r="HX52" s="505">
        <f>IFERROR(INDEX(Sheep!$R$327:$R$334,HX51,1),0)</f>
        <v>44995</v>
      </c>
      <c r="HY52" s="505">
        <f>IFERROR(INDEX(Sheep!$R$327:$R$334,HY51,1),0)</f>
        <v>44995</v>
      </c>
      <c r="HZ52" s="505">
        <f>IFERROR(INDEX(Sheep!$R$327:$R$334,HZ51,1),0)</f>
        <v>44995</v>
      </c>
      <c r="IA52" s="505">
        <f>IFERROR(INDEX(Sheep!$R$327:$R$334,IA51,1),0)</f>
        <v>44995</v>
      </c>
      <c r="IB52" s="505">
        <f>IFERROR(INDEX(Sheep!$R$327:$R$334,IB51,1),0)</f>
        <v>44995</v>
      </c>
      <c r="IC52" s="505">
        <f>IFERROR(INDEX(Sheep!$R$327:$R$334,IC51,1),0)</f>
        <v>44995</v>
      </c>
      <c r="ID52" s="505">
        <f>IFERROR(INDEX(Sheep!$R$327:$R$334,ID51,1),0)</f>
        <v>44995</v>
      </c>
      <c r="IE52" s="505">
        <f>IFERROR(INDEX(Sheep!$R$327:$R$334,IE51,1),0)</f>
        <v>44995</v>
      </c>
      <c r="IF52" s="505">
        <f>IFERROR(INDEX(Sheep!$R$327:$R$334,IF51,1),0)</f>
        <v>44995</v>
      </c>
      <c r="IG52" s="505">
        <f>IFERROR(INDEX(Sheep!$R$327:$R$334,IG51,1),0)</f>
        <v>44995</v>
      </c>
      <c r="IH52" s="505">
        <f>IFERROR(INDEX(Sheep!$R$327:$R$334,IH51,1),0)</f>
        <v>44995</v>
      </c>
      <c r="II52" s="505">
        <f>IFERROR(INDEX(Sheep!$R$327:$R$334,II51,1),0)</f>
        <v>44995</v>
      </c>
      <c r="IJ52" s="505">
        <f>IFERROR(INDEX(Sheep!$R$327:$R$334,IJ51,1),0)</f>
        <v>44995</v>
      </c>
      <c r="IK52" s="505">
        <f>IFERROR(INDEX(Sheep!$R$327:$R$334,IK51,1),0)</f>
        <v>44995</v>
      </c>
      <c r="IL52" s="505">
        <f>IFERROR(INDEX(Sheep!$R$327:$R$334,IL51,1),0)</f>
        <v>44995</v>
      </c>
      <c r="IM52" s="505">
        <f>IFERROR(INDEX(Sheep!$R$327:$R$334,IM51,1),0)</f>
        <v>44995</v>
      </c>
      <c r="IN52" s="505">
        <f>IFERROR(INDEX(Sheep!$R$327:$R$334,IN51,1),0)</f>
        <v>44995</v>
      </c>
      <c r="IO52" s="505">
        <f>IFERROR(INDEX(Sheep!$R$327:$R$334,IO51,1),0)</f>
        <v>44995</v>
      </c>
      <c r="IP52" s="505">
        <f>IFERROR(INDEX(Sheep!$R$327:$R$334,IP51,1),0)</f>
        <v>44995</v>
      </c>
      <c r="IQ52" s="505">
        <f>IFERROR(INDEX(Sheep!$R$327:$R$334,IQ51,1),0)</f>
        <v>44995</v>
      </c>
      <c r="IR52" s="505">
        <f>IFERROR(INDEX(Sheep!$R$327:$R$334,IR51,1),0)</f>
        <v>44995</v>
      </c>
      <c r="IS52" s="505">
        <f>IFERROR(INDEX(Sheep!$R$327:$R$334,IS51,1),0)</f>
        <v>44995</v>
      </c>
      <c r="IT52" s="505">
        <f>IFERROR(INDEX(Sheep!$R$327:$R$334,IT51,1),0)</f>
        <v>44995</v>
      </c>
      <c r="IU52" s="505">
        <f>IFERROR(INDEX(Sheep!$R$327:$R$334,IU51,1),0)</f>
        <v>44995</v>
      </c>
      <c r="IV52" s="505">
        <f>IFERROR(INDEX(Sheep!$R$327:$R$334,IV51,1),0)</f>
        <v>44995</v>
      </c>
      <c r="IW52" s="505">
        <f>IFERROR(INDEX(Sheep!$R$327:$R$334,IW51,1),0)</f>
        <v>44995</v>
      </c>
      <c r="IX52" s="505">
        <f>IFERROR(INDEX(Sheep!$R$327:$R$334,IX51,1),0)</f>
        <v>44995</v>
      </c>
      <c r="IY52" s="505">
        <f>IFERROR(INDEX(Sheep!$R$327:$R$334,IY51,1),0)</f>
        <v>44995</v>
      </c>
      <c r="IZ52" s="505">
        <f>IFERROR(INDEX(Sheep!$R$327:$R$334,IZ51,1),0)</f>
        <v>44995</v>
      </c>
      <c r="JA52" s="505">
        <f>IFERROR(INDEX(Sheep!$R$327:$R$334,JA51,1),0)</f>
        <v>44995</v>
      </c>
      <c r="JB52" s="505">
        <f>IFERROR(INDEX(Sheep!$R$327:$R$334,JB51,1),0)</f>
        <v>44995</v>
      </c>
      <c r="JC52" s="505">
        <f>IFERROR(INDEX(Sheep!$R$327:$R$334,JC51,1),0)</f>
        <v>44995</v>
      </c>
      <c r="JD52" s="505">
        <f>IFERROR(INDEX(Sheep!$R$327:$R$334,JD51,1),0)</f>
        <v>44995</v>
      </c>
      <c r="JE52" s="505">
        <f>IFERROR(INDEX(Sheep!$R$327:$R$334,JE51,1),0)</f>
        <v>44995</v>
      </c>
      <c r="JF52" s="505">
        <f>IFERROR(INDEX(Sheep!$R$327:$R$334,JF51,1),0)</f>
        <v>44995</v>
      </c>
      <c r="JG52" s="505">
        <f>IFERROR(INDEX(Sheep!$R$327:$R$334,JG51,1),0)</f>
        <v>44995</v>
      </c>
      <c r="JH52" s="505">
        <f>IFERROR(INDEX(Sheep!$R$327:$R$334,JH51,1),0)</f>
        <v>44995</v>
      </c>
      <c r="JI52" s="505">
        <f>IFERROR(INDEX(Sheep!$R$327:$R$334,JI51,1),0)</f>
        <v>44995</v>
      </c>
      <c r="JJ52" s="505">
        <f>IFERROR(INDEX(Sheep!$R$327:$R$334,JJ51,1),0)</f>
        <v>44995</v>
      </c>
      <c r="JK52" s="505">
        <f>IFERROR(INDEX(Sheep!$R$327:$R$334,JK51,1),0)</f>
        <v>44995</v>
      </c>
      <c r="JL52" s="505">
        <f>IFERROR(INDEX(Sheep!$R$327:$R$334,JL51,1),0)</f>
        <v>44995</v>
      </c>
      <c r="JM52" s="505">
        <f>IFERROR(INDEX(Sheep!$R$327:$R$334,JM51,1),0)</f>
        <v>44995</v>
      </c>
      <c r="JN52" s="505">
        <f>IFERROR(INDEX(Sheep!$R$327:$R$334,JN51,1),0)</f>
        <v>44995</v>
      </c>
      <c r="JO52" s="505">
        <f>IFERROR(INDEX(Sheep!$R$327:$R$334,JO51,1),0)</f>
        <v>44995</v>
      </c>
      <c r="JP52" s="505">
        <f>IFERROR(INDEX(Sheep!$R$327:$R$334,JP51,1),0)</f>
        <v>44995</v>
      </c>
      <c r="JQ52" s="505">
        <f>IFERROR(INDEX(Sheep!$R$327:$R$334,JQ51,1),0)</f>
        <v>44995</v>
      </c>
      <c r="JR52" s="505">
        <f>IFERROR(INDEX(Sheep!$R$327:$R$334,JR51,1),0)</f>
        <v>44995</v>
      </c>
      <c r="JS52" s="505">
        <f>IFERROR(INDEX(Sheep!$R$327:$R$334,JS51,1),0)</f>
        <v>44995</v>
      </c>
      <c r="JT52" s="505">
        <f>IFERROR(INDEX(Sheep!$R$327:$R$334,JT51,1),0)</f>
        <v>45361</v>
      </c>
      <c r="JU52" s="505">
        <f>IFERROR(INDEX(Sheep!$R$327:$R$334,JU51,1),0)</f>
        <v>45361</v>
      </c>
      <c r="JV52" s="505">
        <f>IFERROR(INDEX(Sheep!$R$327:$R$334,JV51,1),0)</f>
        <v>45361</v>
      </c>
      <c r="JW52" s="505">
        <f>IFERROR(INDEX(Sheep!$R$327:$R$334,JW51,1),0)</f>
        <v>45361</v>
      </c>
      <c r="JX52" s="505">
        <f>IFERROR(INDEX(Sheep!$R$327:$R$334,JX51,1),0)</f>
        <v>45361</v>
      </c>
      <c r="JY52" s="505">
        <f>IFERROR(INDEX(Sheep!$R$327:$R$334,JY51,1),0)</f>
        <v>45361</v>
      </c>
      <c r="JZ52" s="505">
        <f>IFERROR(INDEX(Sheep!$R$327:$R$334,JZ51,1),0)</f>
        <v>45361</v>
      </c>
      <c r="KA52" s="505">
        <f>IFERROR(INDEX(Sheep!$R$327:$R$334,KA51,1),0)</f>
        <v>45361</v>
      </c>
      <c r="KB52" s="505">
        <f>IFERROR(INDEX(Sheep!$R$327:$R$334,KB51,1),0)</f>
        <v>45361</v>
      </c>
      <c r="KC52" s="505">
        <f>IFERROR(INDEX(Sheep!$R$327:$R$334,KC51,1),0)</f>
        <v>45361</v>
      </c>
      <c r="KD52" s="505">
        <f>IFERROR(INDEX(Sheep!$R$327:$R$334,KD51,1),0)</f>
        <v>45361</v>
      </c>
      <c r="KE52" s="505">
        <f>IFERROR(INDEX(Sheep!$R$327:$R$334,KE51,1),0)</f>
        <v>45361</v>
      </c>
      <c r="KF52" s="505">
        <f>IFERROR(INDEX(Sheep!$R$327:$R$334,KF51,1),0)</f>
        <v>45361</v>
      </c>
      <c r="KG52" s="505">
        <f>IFERROR(INDEX(Sheep!$R$327:$R$334,KG51,1),0)</f>
        <v>45361</v>
      </c>
      <c r="KH52" s="505">
        <f>IFERROR(INDEX(Sheep!$R$327:$R$334,KH51,1),0)</f>
        <v>45361</v>
      </c>
      <c r="KI52" s="505">
        <f>IFERROR(INDEX(Sheep!$R$327:$R$334,KI51,1),0)</f>
        <v>45361</v>
      </c>
      <c r="KJ52" s="505">
        <f>IFERROR(INDEX(Sheep!$R$327:$R$334,KJ51,1),0)</f>
        <v>45361</v>
      </c>
      <c r="KK52" s="505">
        <f>IFERROR(INDEX(Sheep!$R$327:$R$334,KK51,1),0)</f>
        <v>45361</v>
      </c>
      <c r="KL52" s="505">
        <f>IFERROR(INDEX(Sheep!$R$327:$R$334,KL51,1),0)</f>
        <v>45361</v>
      </c>
      <c r="KM52" s="505">
        <f>IFERROR(INDEX(Sheep!$R$327:$R$334,KM51,1),0)</f>
        <v>45361</v>
      </c>
      <c r="KN52" s="505">
        <f>IFERROR(INDEX(Sheep!$R$327:$R$334,KN51,1),0)</f>
        <v>45361</v>
      </c>
      <c r="KO52" s="505">
        <f>IFERROR(INDEX(Sheep!$R$327:$R$334,KO51,1),0)</f>
        <v>45361</v>
      </c>
      <c r="KP52" s="505">
        <f>IFERROR(INDEX(Sheep!$R$327:$R$334,KP51,1),0)</f>
        <v>45361</v>
      </c>
      <c r="KQ52" s="505">
        <f>IFERROR(INDEX(Sheep!$R$327:$R$334,KQ51,1),0)</f>
        <v>45361</v>
      </c>
      <c r="KR52" s="505">
        <f>IFERROR(INDEX(Sheep!$R$327:$R$334,KR51,1),0)</f>
        <v>45361</v>
      </c>
      <c r="KS52" s="505">
        <f>IFERROR(INDEX(Sheep!$R$327:$R$334,KS51,1),0)</f>
        <v>45361</v>
      </c>
      <c r="KT52" s="505">
        <f>IFERROR(INDEX(Sheep!$R$327:$R$334,KT51,1),0)</f>
        <v>45361</v>
      </c>
      <c r="KU52" s="505">
        <f>IFERROR(INDEX(Sheep!$R$327:$R$334,KU51,1),0)</f>
        <v>45361</v>
      </c>
      <c r="KV52" s="505">
        <f>IFERROR(INDEX(Sheep!$R$327:$R$334,KV51,1),0)</f>
        <v>45361</v>
      </c>
      <c r="KW52" s="505">
        <f>IFERROR(INDEX(Sheep!$R$327:$R$334,KW51,1),0)</f>
        <v>45361</v>
      </c>
      <c r="KX52" s="505">
        <f>IFERROR(INDEX(Sheep!$R$327:$R$334,KX51,1),0)</f>
        <v>45361</v>
      </c>
      <c r="KY52" s="505">
        <f>IFERROR(INDEX(Sheep!$R$327:$R$334,KY51,1),0)</f>
        <v>45361</v>
      </c>
      <c r="KZ52" s="505">
        <f>IFERROR(INDEX(Sheep!$R$327:$R$334,KZ51,1),0)</f>
        <v>45361</v>
      </c>
      <c r="LA52" s="505">
        <f>IFERROR(INDEX(Sheep!$R$327:$R$334,LA51,1),0)</f>
        <v>45361</v>
      </c>
      <c r="LB52" s="505">
        <f>IFERROR(INDEX(Sheep!$R$327:$R$334,LB51,1),0)</f>
        <v>45361</v>
      </c>
      <c r="LC52" s="505">
        <f>IFERROR(INDEX(Sheep!$R$327:$R$334,LC51,1),0)</f>
        <v>45361</v>
      </c>
      <c r="LD52" s="505">
        <f>IFERROR(INDEX(Sheep!$R$327:$R$334,LD51,1),0)</f>
        <v>45361</v>
      </c>
      <c r="LE52" s="505">
        <f>IFERROR(INDEX(Sheep!$R$327:$R$334,LE51,1),0)</f>
        <v>45361</v>
      </c>
      <c r="LF52" s="505">
        <f>IFERROR(INDEX(Sheep!$R$327:$R$334,LF51,1),0)</f>
        <v>45361</v>
      </c>
      <c r="LG52" s="505">
        <f>IFERROR(INDEX(Sheep!$R$327:$R$334,LG51,1),0)</f>
        <v>45361</v>
      </c>
      <c r="LH52" s="505">
        <f>IFERROR(INDEX(Sheep!$R$327:$R$334,LH51,1),0)</f>
        <v>45361</v>
      </c>
      <c r="LI52" s="505">
        <f>IFERROR(INDEX(Sheep!$R$327:$R$334,LI51,1),0)</f>
        <v>45361</v>
      </c>
      <c r="LJ52" s="505">
        <f>IFERROR(INDEX(Sheep!$R$327:$R$334,LJ51,1),0)</f>
        <v>45361</v>
      </c>
      <c r="LK52" s="505">
        <f>IFERROR(INDEX(Sheep!$R$327:$R$334,LK51,1),0)</f>
        <v>45361</v>
      </c>
      <c r="LL52" s="505">
        <f>IFERROR(INDEX(Sheep!$R$327:$R$334,LL51,1),0)</f>
        <v>45361</v>
      </c>
      <c r="LM52" s="505">
        <f>IFERROR(INDEX(Sheep!$R$327:$R$334,LM51,1),0)</f>
        <v>45361</v>
      </c>
      <c r="LN52" s="505">
        <f>IFERROR(INDEX(Sheep!$R$327:$R$334,LN51,1),0)</f>
        <v>45361</v>
      </c>
      <c r="LO52" s="505">
        <f>IFERROR(INDEX(Sheep!$R$327:$R$334,LO51,1),0)</f>
        <v>45361</v>
      </c>
      <c r="LP52" s="505">
        <f>IFERROR(INDEX(Sheep!$R$327:$R$334,LP51,1),0)</f>
        <v>45361</v>
      </c>
      <c r="LQ52" s="505">
        <f>IFERROR(INDEX(Sheep!$R$327:$R$334,LQ51,1),0)</f>
        <v>45361</v>
      </c>
      <c r="LR52" s="505">
        <f>IFERROR(INDEX(Sheep!$R$327:$R$334,LR51,1),0)</f>
        <v>45361</v>
      </c>
      <c r="LS52" s="505">
        <f>IFERROR(INDEX(Sheep!$R$327:$R$334,LS51,1),0)</f>
        <v>45361</v>
      </c>
      <c r="LT52" s="505">
        <f>IFERROR(INDEX(Sheep!$R$327:$R$334,LT51,1),0)</f>
        <v>45726</v>
      </c>
      <c r="LU52" s="505">
        <f>IFERROR(INDEX(Sheep!$R$327:$R$334,LU51,1),0)</f>
        <v>45726</v>
      </c>
      <c r="LV52" s="505">
        <f>IFERROR(INDEX(Sheep!$R$327:$R$334,LV51,1),0)</f>
        <v>45726</v>
      </c>
      <c r="LW52" s="505">
        <f>IFERROR(INDEX(Sheep!$R$327:$R$334,LW51,1),0)</f>
        <v>45726</v>
      </c>
      <c r="LX52" s="505">
        <f>IFERROR(INDEX(Sheep!$R$327:$R$334,LX51,1),0)</f>
        <v>45726</v>
      </c>
      <c r="LY52" s="505">
        <f>IFERROR(INDEX(Sheep!$R$327:$R$334,LY51,1),0)</f>
        <v>45726</v>
      </c>
      <c r="LZ52" s="505">
        <f>IFERROR(INDEX(Sheep!$R$327:$R$334,LZ51,1),0)</f>
        <v>45726</v>
      </c>
      <c r="MA52" s="505">
        <f>IFERROR(INDEX(Sheep!$R$327:$R$334,MA51,1),0)</f>
        <v>45726</v>
      </c>
      <c r="MB52" s="505">
        <f>IFERROR(INDEX(Sheep!$R$327:$R$334,MB51,1),0)</f>
        <v>45726</v>
      </c>
      <c r="MC52" s="505">
        <f>IFERROR(INDEX(Sheep!$R$327:$R$334,MC51,1),0)</f>
        <v>45726</v>
      </c>
      <c r="MD52" s="505">
        <f>IFERROR(INDEX(Sheep!$R$327:$R$334,MD51,1),0)</f>
        <v>45726</v>
      </c>
      <c r="ME52" s="505">
        <f>IFERROR(INDEX(Sheep!$R$327:$R$334,ME51,1),0)</f>
        <v>45726</v>
      </c>
      <c r="MF52" s="505">
        <f>IFERROR(INDEX(Sheep!$R$327:$R$334,MF51,1),0)</f>
        <v>45726</v>
      </c>
      <c r="MG52" s="505">
        <f>IFERROR(INDEX(Sheep!$R$327:$R$334,MG51,1),0)</f>
        <v>45726</v>
      </c>
      <c r="MH52" s="505">
        <f>IFERROR(INDEX(Sheep!$R$327:$R$334,MH51,1),0)</f>
        <v>45726</v>
      </c>
      <c r="MI52" s="505">
        <f>IFERROR(INDEX(Sheep!$R$327:$R$334,MI51,1),0)</f>
        <v>45726</v>
      </c>
      <c r="MJ52" s="505">
        <f>IFERROR(INDEX(Sheep!$R$327:$R$334,MJ51,1),0)</f>
        <v>45726</v>
      </c>
      <c r="MK52" s="505">
        <f>IFERROR(INDEX(Sheep!$R$327:$R$334,MK51,1),0)</f>
        <v>45726</v>
      </c>
      <c r="ML52" s="505">
        <f>IFERROR(INDEX(Sheep!$R$327:$R$334,ML51,1),0)</f>
        <v>45726</v>
      </c>
      <c r="MM52" s="505">
        <f>IFERROR(INDEX(Sheep!$R$327:$R$334,MM51,1),0)</f>
        <v>45726</v>
      </c>
      <c r="MN52" s="505">
        <f>IFERROR(INDEX(Sheep!$R$327:$R$334,MN51,1),0)</f>
        <v>45726</v>
      </c>
      <c r="MO52" s="505">
        <f>IFERROR(INDEX(Sheep!$R$327:$R$334,MO51,1),0)</f>
        <v>45726</v>
      </c>
      <c r="MP52" s="505">
        <f>IFERROR(INDEX(Sheep!$R$327:$R$334,MP51,1),0)</f>
        <v>45726</v>
      </c>
      <c r="MQ52" s="505">
        <f>IFERROR(INDEX(Sheep!$R$327:$R$334,MQ51,1),0)</f>
        <v>45726</v>
      </c>
      <c r="MR52" s="505">
        <f>IFERROR(INDEX(Sheep!$R$327:$R$334,MR51,1),0)</f>
        <v>45726</v>
      </c>
      <c r="MS52" s="505">
        <f>IFERROR(INDEX(Sheep!$R$327:$R$334,MS51,1),0)</f>
        <v>45726</v>
      </c>
      <c r="MT52" s="505">
        <f>IFERROR(INDEX(Sheep!$R$327:$R$334,MT51,1),0)</f>
        <v>45726</v>
      </c>
      <c r="MU52" s="505">
        <f>IFERROR(INDEX(Sheep!$R$327:$R$334,MU51,1),0)</f>
        <v>45726</v>
      </c>
      <c r="MV52" s="505">
        <f>IFERROR(INDEX(Sheep!$R$327:$R$334,MV51,1),0)</f>
        <v>45726</v>
      </c>
      <c r="MW52" s="505">
        <f>IFERROR(INDEX(Sheep!$R$327:$R$334,MW51,1),0)</f>
        <v>45726</v>
      </c>
      <c r="MX52" s="505">
        <f>IFERROR(INDEX(Sheep!$R$327:$R$334,MX51,1),0)</f>
        <v>45726</v>
      </c>
      <c r="MY52" s="505">
        <f>IFERROR(INDEX(Sheep!$R$327:$R$334,MY51,1),0)</f>
        <v>45726</v>
      </c>
      <c r="MZ52" s="505">
        <f>IFERROR(INDEX(Sheep!$R$327:$R$334,MZ51,1),0)</f>
        <v>45726</v>
      </c>
      <c r="NA52" s="505">
        <f>IFERROR(INDEX(Sheep!$R$327:$R$334,NA51,1),0)</f>
        <v>45726</v>
      </c>
      <c r="NB52" s="505">
        <f>IFERROR(INDEX(Sheep!$R$327:$R$334,NB51,1),0)</f>
        <v>45726</v>
      </c>
      <c r="NC52" s="505">
        <f>IFERROR(INDEX(Sheep!$R$327:$R$334,NC51,1),0)</f>
        <v>45726</v>
      </c>
      <c r="ND52" s="505">
        <f>IFERROR(INDEX(Sheep!$R$327:$R$334,ND51,1),0)</f>
        <v>45726</v>
      </c>
      <c r="NE52" s="505">
        <f>IFERROR(INDEX(Sheep!$R$327:$R$334,NE51,1),0)</f>
        <v>45726</v>
      </c>
      <c r="NF52" s="505">
        <f>IFERROR(INDEX(Sheep!$R$327:$R$334,NF51,1),0)</f>
        <v>45726</v>
      </c>
      <c r="NG52" s="505">
        <f>IFERROR(INDEX(Sheep!$R$327:$R$334,NG51,1),0)</f>
        <v>45726</v>
      </c>
      <c r="NH52" s="505">
        <f>IFERROR(INDEX(Sheep!$R$327:$R$334,NH51,1),0)</f>
        <v>45726</v>
      </c>
      <c r="NI52" s="505">
        <f>IFERROR(INDEX(Sheep!$R$327:$R$334,NI51,1),0)</f>
        <v>45726</v>
      </c>
      <c r="NJ52" s="505">
        <f>IFERROR(INDEX(Sheep!$R$327:$R$334,NJ51,1),0)</f>
        <v>45726</v>
      </c>
      <c r="NK52" s="505">
        <f>IFERROR(INDEX(Sheep!$R$327:$R$334,NK51,1),0)</f>
        <v>45726</v>
      </c>
      <c r="NL52" s="505">
        <f>IFERROR(INDEX(Sheep!$R$327:$R$334,NL51,1),0)</f>
        <v>45726</v>
      </c>
      <c r="NM52" s="505">
        <f>IFERROR(INDEX(Sheep!$R$327:$R$334,NM51,1),0)</f>
        <v>45726</v>
      </c>
      <c r="NN52" s="505">
        <f>IFERROR(INDEX(Sheep!$R$327:$R$334,NN51,1),0)</f>
        <v>45726</v>
      </c>
      <c r="NO52" s="505">
        <f>IFERROR(INDEX(Sheep!$R$327:$R$334,NO51,1),0)</f>
        <v>45726</v>
      </c>
      <c r="NP52" s="505">
        <f>IFERROR(INDEX(Sheep!$R$327:$R$334,NP51,1),0)</f>
        <v>45726</v>
      </c>
      <c r="NQ52" s="505">
        <f>IFERROR(INDEX(Sheep!$R$327:$R$334,NQ51,1),0)</f>
        <v>45726</v>
      </c>
      <c r="NR52" s="505">
        <f>IFERROR(INDEX(Sheep!$R$327:$R$334,NR51,1),0)</f>
        <v>45726</v>
      </c>
      <c r="NS52" s="505">
        <f>IFERROR(INDEX(Sheep!$R$327:$R$334,NS51,1),0)</f>
        <v>45726</v>
      </c>
      <c r="NT52" s="505">
        <f>IFERROR(INDEX(Sheep!$R$327:$R$334,NT51,1),0)</f>
        <v>46091</v>
      </c>
      <c r="NU52" s="505">
        <f>IFERROR(INDEX(Sheep!$R$327:$R$334,NU51,1),0)</f>
        <v>46091</v>
      </c>
      <c r="NV52" s="505">
        <f>IFERROR(INDEX(Sheep!$R$327:$R$334,NV51,1),0)</f>
        <v>46091</v>
      </c>
      <c r="NW52" s="505">
        <f>IFERROR(INDEX(Sheep!$R$327:$R$334,NW51,1),0)</f>
        <v>46091</v>
      </c>
      <c r="NX52" s="505">
        <f>IFERROR(INDEX(Sheep!$R$327:$R$334,NX51,1),0)</f>
        <v>46091</v>
      </c>
      <c r="NY52" s="505">
        <f>IFERROR(INDEX(Sheep!$R$327:$R$334,NY51,1),0)</f>
        <v>46091</v>
      </c>
      <c r="NZ52" s="505">
        <f>IFERROR(INDEX(Sheep!$R$327:$R$334,NZ51,1),0)</f>
        <v>46091</v>
      </c>
      <c r="OA52" s="505">
        <f>IFERROR(INDEX(Sheep!$R$327:$R$334,OA51,1),0)</f>
        <v>46091</v>
      </c>
      <c r="OB52" s="505">
        <f>IFERROR(INDEX(Sheep!$R$327:$R$334,OB51,1),0)</f>
        <v>46091</v>
      </c>
      <c r="OC52" s="505">
        <f>IFERROR(INDEX(Sheep!$R$327:$R$334,OC51,1),0)</f>
        <v>46091</v>
      </c>
      <c r="OD52" s="505">
        <f>IFERROR(INDEX(Sheep!$R$327:$R$334,OD51,1),0)</f>
        <v>46091</v>
      </c>
      <c r="OE52" s="505">
        <f>IFERROR(INDEX(Sheep!$R$327:$R$334,OE51,1),0)</f>
        <v>46091</v>
      </c>
      <c r="OF52" s="505">
        <f>IFERROR(INDEX(Sheep!$R$327:$R$334,OF51,1),0)</f>
        <v>46091</v>
      </c>
      <c r="OG52" s="505">
        <f>IFERROR(INDEX(Sheep!$R$327:$R$334,OG51,1),0)</f>
        <v>46091</v>
      </c>
      <c r="OH52" s="505">
        <f>IFERROR(INDEX(Sheep!$R$327:$R$334,OH51,1),0)</f>
        <v>46091</v>
      </c>
      <c r="OI52" s="505">
        <f>IFERROR(INDEX(Sheep!$R$327:$R$334,OI51,1),0)</f>
        <v>46091</v>
      </c>
      <c r="OJ52" s="505">
        <f>IFERROR(INDEX(Sheep!$R$327:$R$334,OJ51,1),0)</f>
        <v>46091</v>
      </c>
      <c r="OK52" s="505">
        <f>IFERROR(INDEX(Sheep!$R$327:$R$334,OK51,1),0)</f>
        <v>46091</v>
      </c>
      <c r="OL52" s="505">
        <f>IFERROR(INDEX(Sheep!$R$327:$R$334,OL51,1),0)</f>
        <v>46091</v>
      </c>
      <c r="OM52" s="505">
        <f>IFERROR(INDEX(Sheep!$R$327:$R$334,OM51,1),0)</f>
        <v>46091</v>
      </c>
      <c r="ON52" s="505">
        <f>IFERROR(INDEX(Sheep!$R$327:$R$334,ON51,1),0)</f>
        <v>46091</v>
      </c>
      <c r="OO52" s="505">
        <f>IFERROR(INDEX(Sheep!$R$327:$R$334,OO51,1),0)</f>
        <v>46091</v>
      </c>
      <c r="OP52" s="505">
        <f>IFERROR(INDEX(Sheep!$R$327:$R$334,OP51,1),0)</f>
        <v>46091</v>
      </c>
      <c r="OQ52" s="505">
        <f>IFERROR(INDEX(Sheep!$R$327:$R$334,OQ51,1),0)</f>
        <v>46091</v>
      </c>
      <c r="OR52" s="505">
        <f>IFERROR(INDEX(Sheep!$R$327:$R$334,OR51,1),0)</f>
        <v>46091</v>
      </c>
      <c r="OS52" s="505">
        <f>IFERROR(INDEX(Sheep!$R$327:$R$334,OS51,1),0)</f>
        <v>46091</v>
      </c>
      <c r="OT52" s="505">
        <f>IFERROR(INDEX(Sheep!$R$327:$R$334,OT51,1),0)</f>
        <v>46091</v>
      </c>
      <c r="OU52" s="505">
        <f>IFERROR(INDEX(Sheep!$R$327:$R$334,OU51,1),0)</f>
        <v>46091</v>
      </c>
      <c r="OV52" s="505">
        <f>IFERROR(INDEX(Sheep!$R$327:$R$334,OV51,1),0)</f>
        <v>46091</v>
      </c>
      <c r="OW52" s="505">
        <f>IFERROR(INDEX(Sheep!$R$327:$R$334,OW51,1),0)</f>
        <v>46091</v>
      </c>
      <c r="OX52" s="505">
        <f>IFERROR(INDEX(Sheep!$R$327:$R$334,OX51,1),0)</f>
        <v>46091</v>
      </c>
      <c r="OY52" s="505">
        <f>IFERROR(INDEX(Sheep!$R$327:$R$334,OY51,1),0)</f>
        <v>46091</v>
      </c>
      <c r="OZ52" s="505">
        <f>IFERROR(INDEX(Sheep!$R$327:$R$334,OZ51,1),0)</f>
        <v>46091</v>
      </c>
      <c r="PA52" s="505">
        <f>IFERROR(INDEX(Sheep!$R$327:$R$334,PA51,1),0)</f>
        <v>46091</v>
      </c>
      <c r="PB52" s="505">
        <f>IFERROR(INDEX(Sheep!$R$327:$R$334,PB51,1),0)</f>
        <v>46091</v>
      </c>
      <c r="PC52" s="505">
        <f>IFERROR(INDEX(Sheep!$R$327:$R$334,PC51,1),0)</f>
        <v>46091</v>
      </c>
      <c r="PD52" s="505">
        <f>IFERROR(INDEX(Sheep!$R$327:$R$334,PD51,1),0)</f>
        <v>46091</v>
      </c>
      <c r="PE52" s="505">
        <f>IFERROR(INDEX(Sheep!$R$327:$R$334,PE51,1),0)</f>
        <v>46091</v>
      </c>
      <c r="PF52" s="505">
        <f>IFERROR(INDEX(Sheep!$R$327:$R$334,PF51,1),0)</f>
        <v>46091</v>
      </c>
      <c r="PG52" s="505">
        <f>IFERROR(INDEX(Sheep!$R$327:$R$334,PG51,1),0)</f>
        <v>46091</v>
      </c>
      <c r="PH52" s="505">
        <f>IFERROR(INDEX(Sheep!$R$327:$R$334,PH51,1),0)</f>
        <v>46091</v>
      </c>
      <c r="PI52" s="505">
        <f>IFERROR(INDEX(Sheep!$R$327:$R$334,PI51,1),0)</f>
        <v>46091</v>
      </c>
      <c r="PJ52" s="505">
        <f>IFERROR(INDEX(Sheep!$R$327:$R$334,PJ51,1),0)</f>
        <v>46091</v>
      </c>
      <c r="PK52" s="505">
        <f>IFERROR(INDEX(Sheep!$R$327:$R$334,PK51,1),0)</f>
        <v>46091</v>
      </c>
      <c r="PL52" s="505">
        <f>IFERROR(INDEX(Sheep!$R$327:$R$334,PL51,1),0)</f>
        <v>46091</v>
      </c>
      <c r="PM52" s="505">
        <f>IFERROR(INDEX(Sheep!$R$327:$R$334,PM51,1),0)</f>
        <v>46091</v>
      </c>
      <c r="PN52" s="505">
        <f>IFERROR(INDEX(Sheep!$R$327:$R$334,PN51,1),0)</f>
        <v>46091</v>
      </c>
      <c r="PO52" s="505">
        <f>IFERROR(INDEX(Sheep!$R$327:$R$334,PO51,1),0)</f>
        <v>46091</v>
      </c>
      <c r="PP52" s="505">
        <f>IFERROR(INDEX(Sheep!$R$327:$R$334,PP51,1),0)</f>
        <v>46091</v>
      </c>
      <c r="PQ52" s="505">
        <f>IFERROR(INDEX(Sheep!$R$327:$R$334,PQ51,1),0)</f>
        <v>46091</v>
      </c>
      <c r="PR52" s="505">
        <f>IFERROR(INDEX(Sheep!$R$327:$R$334,PR51,1),0)</f>
        <v>46091</v>
      </c>
      <c r="PS52" s="505">
        <f>IFERROR(INDEX(Sheep!$R$327:$R$334,PS51,1),0)</f>
        <v>46091</v>
      </c>
      <c r="PT52" s="505">
        <f>IFERROR(INDEX(Sheep!$R$327:$R$334,PT51,1),0)</f>
        <v>46456</v>
      </c>
      <c r="PU52" s="505">
        <f>IFERROR(INDEX(Sheep!$R$327:$R$334,PU51,1),0)</f>
        <v>46456</v>
      </c>
      <c r="PV52" s="505">
        <f>IFERROR(INDEX(Sheep!$R$327:$R$334,PV51,1),0)</f>
        <v>46456</v>
      </c>
      <c r="PW52" s="505">
        <f>IFERROR(INDEX(Sheep!$R$327:$R$334,PW51,1),0)</f>
        <v>46456</v>
      </c>
      <c r="PX52" s="505">
        <f>IFERROR(INDEX(Sheep!$R$327:$R$334,PX51,1),0)</f>
        <v>46456</v>
      </c>
      <c r="PY52" s="505">
        <f>IFERROR(INDEX(Sheep!$R$327:$R$334,PY51,1),0)</f>
        <v>46456</v>
      </c>
      <c r="PZ52" s="505">
        <f>IFERROR(INDEX(Sheep!$R$327:$R$334,PZ51,1),0)</f>
        <v>46456</v>
      </c>
      <c r="QA52" s="505">
        <f>IFERROR(INDEX(Sheep!$R$327:$R$334,QA51,1),0)</f>
        <v>46456</v>
      </c>
      <c r="QB52" s="505">
        <f>IFERROR(INDEX(Sheep!$R$327:$R$334,QB51,1),0)</f>
        <v>46456</v>
      </c>
      <c r="QC52" s="505">
        <f>IFERROR(INDEX(Sheep!$R$327:$R$334,QC51,1),0)</f>
        <v>46456</v>
      </c>
      <c r="QD52" s="505">
        <f>IFERROR(INDEX(Sheep!$R$327:$R$334,QD51,1),0)</f>
        <v>46456</v>
      </c>
      <c r="QE52" s="505">
        <f>IFERROR(INDEX(Sheep!$R$327:$R$334,QE51,1),0)</f>
        <v>46456</v>
      </c>
      <c r="QF52" s="505">
        <f>IFERROR(INDEX(Sheep!$R$327:$R$334,QF51,1),0)</f>
        <v>46456</v>
      </c>
      <c r="QG52" s="505">
        <f>IFERROR(INDEX(Sheep!$R$327:$R$334,QG51,1),0)</f>
        <v>46456</v>
      </c>
      <c r="QH52" s="505">
        <f>IFERROR(INDEX(Sheep!$R$327:$R$334,QH51,1),0)</f>
        <v>46456</v>
      </c>
      <c r="QI52" s="505">
        <f>IFERROR(INDEX(Sheep!$R$327:$R$334,QI51,1),0)</f>
        <v>46456</v>
      </c>
      <c r="QJ52" s="505">
        <f>IFERROR(INDEX(Sheep!$R$327:$R$334,QJ51,1),0)</f>
        <v>46456</v>
      </c>
      <c r="QK52" s="505">
        <f>IFERROR(INDEX(Sheep!$R$327:$R$334,QK51,1),0)</f>
        <v>46456</v>
      </c>
      <c r="QL52" s="505">
        <f>IFERROR(INDEX(Sheep!$R$327:$R$334,QL51,1),0)</f>
        <v>46456</v>
      </c>
      <c r="QM52" s="505">
        <f>IFERROR(INDEX(Sheep!$R$327:$R$334,QM51,1),0)</f>
        <v>46456</v>
      </c>
      <c r="QN52" s="505">
        <f>IFERROR(INDEX(Sheep!$R$327:$R$334,QN51,1),0)</f>
        <v>46456</v>
      </c>
      <c r="QO52" s="505">
        <f>IFERROR(INDEX(Sheep!$R$327:$R$334,QO51,1),0)</f>
        <v>46456</v>
      </c>
      <c r="QP52" s="505">
        <f>IFERROR(INDEX(Sheep!$R$327:$R$334,QP51,1),0)</f>
        <v>46456</v>
      </c>
      <c r="QQ52" s="505">
        <f>IFERROR(INDEX(Sheep!$R$327:$R$334,QQ51,1),0)</f>
        <v>46456</v>
      </c>
      <c r="QR52" s="505">
        <f>IFERROR(INDEX(Sheep!$R$327:$R$334,QR51,1),0)</f>
        <v>46456</v>
      </c>
      <c r="QS52" s="505">
        <f>IFERROR(INDEX(Sheep!$R$327:$R$334,QS51,1),0)</f>
        <v>46456</v>
      </c>
      <c r="QT52" s="505">
        <f>IFERROR(INDEX(Sheep!$R$327:$R$334,QT51,1),0)</f>
        <v>46456</v>
      </c>
      <c r="QU52" s="505">
        <f>IFERROR(INDEX(Sheep!$R$327:$R$334,QU51,1),0)</f>
        <v>46456</v>
      </c>
      <c r="QV52" s="505">
        <f>IFERROR(INDEX(Sheep!$R$327:$R$334,QV51,1),0)</f>
        <v>46456</v>
      </c>
      <c r="QW52" s="505">
        <f>IFERROR(INDEX(Sheep!$R$327:$R$334,QW51,1),0)</f>
        <v>46456</v>
      </c>
      <c r="QX52" s="505">
        <f>IFERROR(INDEX(Sheep!$R$327:$R$334,QX51,1),0)</f>
        <v>46456</v>
      </c>
      <c r="QY52" s="505">
        <f>IFERROR(INDEX(Sheep!$R$327:$R$334,QY51,1),0)</f>
        <v>46456</v>
      </c>
      <c r="QZ52" s="505">
        <f>IFERROR(INDEX(Sheep!$R$327:$R$334,QZ51,1),0)</f>
        <v>46456</v>
      </c>
      <c r="RA52" s="505">
        <f>IFERROR(INDEX(Sheep!$R$327:$R$334,RA51,1),0)</f>
        <v>46456</v>
      </c>
      <c r="RB52" s="505">
        <f>IFERROR(INDEX(Sheep!$R$327:$R$334,RB51,1),0)</f>
        <v>46456</v>
      </c>
      <c r="RC52" s="505">
        <f>IFERROR(INDEX(Sheep!$R$327:$R$334,RC51,1),0)</f>
        <v>46456</v>
      </c>
      <c r="RD52" s="505">
        <f>IFERROR(INDEX(Sheep!$R$327:$R$334,RD51,1),0)</f>
        <v>46456</v>
      </c>
      <c r="RE52" s="505">
        <f>IFERROR(INDEX(Sheep!$R$327:$R$334,RE51,1),0)</f>
        <v>46456</v>
      </c>
      <c r="RF52" s="505">
        <f>IFERROR(INDEX(Sheep!$R$327:$R$334,RF51,1),0)</f>
        <v>46456</v>
      </c>
      <c r="RG52" s="505">
        <f>IFERROR(INDEX(Sheep!$R$327:$R$334,RG51,1),0)</f>
        <v>46456</v>
      </c>
      <c r="RH52" s="505">
        <f>IFERROR(INDEX(Sheep!$R$327:$R$334,RH51,1),0)</f>
        <v>46456</v>
      </c>
      <c r="RI52" s="505">
        <f>IFERROR(INDEX(Sheep!$R$327:$R$334,RI51,1),0)</f>
        <v>46456</v>
      </c>
      <c r="RJ52" s="505">
        <f>IFERROR(INDEX(Sheep!$R$327:$R$334,RJ51,1),0)</f>
        <v>46456</v>
      </c>
      <c r="RK52" s="505">
        <f>IFERROR(INDEX(Sheep!$R$327:$R$334,RK51,1),0)</f>
        <v>46456</v>
      </c>
      <c r="RL52" s="505">
        <f>IFERROR(INDEX(Sheep!$R$327:$R$334,RL51,1),0)</f>
        <v>46456</v>
      </c>
      <c r="RM52" s="505">
        <f>IFERROR(INDEX(Sheep!$R$327:$R$334,RM51,1),0)</f>
        <v>46456</v>
      </c>
      <c r="RN52" s="505">
        <f>IFERROR(INDEX(Sheep!$R$327:$R$334,RN51,1),0)</f>
        <v>46456</v>
      </c>
      <c r="RO52" s="505">
        <f>IFERROR(INDEX(Sheep!$R$327:$R$334,RO51,1),0)</f>
        <v>46456</v>
      </c>
      <c r="RP52" s="505">
        <f>IFERROR(INDEX(Sheep!$R$327:$R$334,RP51,1),0)</f>
        <v>46456</v>
      </c>
      <c r="RQ52" s="505">
        <f>IFERROR(INDEX(Sheep!$R$327:$R$334,RQ51,1),0)</f>
        <v>46456</v>
      </c>
      <c r="RR52" s="505">
        <f>IFERROR(INDEX(Sheep!$R$327:$R$334,RR51,1),0)</f>
        <v>46456</v>
      </c>
      <c r="RS52" s="505">
        <f>IFERROR(INDEX(Sheep!$R$327:$R$334,RS51,1),0)</f>
        <v>46456</v>
      </c>
      <c r="RT52" s="505">
        <f>IFERROR(INDEX(Sheep!$R$327:$R$334,RT51,1),0)</f>
        <v>46456</v>
      </c>
      <c r="RU52" s="505">
        <f>IFERROR(INDEX(Sheep!$R$327:$R$334,RU51,1),0)</f>
        <v>46456</v>
      </c>
      <c r="RV52" s="505">
        <f>IFERROR(INDEX(Sheep!$R$327:$R$334,RV51,1),0)</f>
        <v>46456</v>
      </c>
      <c r="RW52" s="505">
        <f>IFERROR(INDEX(Sheep!$R$327:$R$334,RW51,1),0)</f>
        <v>46456</v>
      </c>
      <c r="RX52" s="505">
        <f>IFERROR(INDEX(Sheep!$R$327:$R$334,RX51,1),0)</f>
        <v>46456</v>
      </c>
      <c r="RY52" s="505">
        <f>IFERROR(INDEX(Sheep!$R$327:$R$334,RY51,1),0)</f>
        <v>46456</v>
      </c>
      <c r="RZ52" s="505">
        <f>IFERROR(INDEX(Sheep!$R$327:$R$334,RZ51,1),0)</f>
        <v>46456</v>
      </c>
      <c r="SA52" s="505">
        <f>IFERROR(INDEX(Sheep!$R$327:$R$334,SA51,1),0)</f>
        <v>46456</v>
      </c>
      <c r="SB52" s="505">
        <f>IFERROR(INDEX(Sheep!$R$327:$R$334,SB51,1),0)</f>
        <v>46456</v>
      </c>
      <c r="SC52" s="505">
        <f>IFERROR(INDEX(Sheep!$R$327:$R$334,SC51,1),0)</f>
        <v>46456</v>
      </c>
      <c r="SD52" s="505">
        <f>IFERROR(INDEX(Sheep!$R$327:$R$334,SD51,1),0)</f>
        <v>46456</v>
      </c>
      <c r="SE52" s="505">
        <f>IFERROR(INDEX(Sheep!$R$327:$R$334,SE51,1),0)</f>
        <v>46456</v>
      </c>
      <c r="SF52" s="505">
        <f>IFERROR(INDEX(Sheep!$R$327:$R$334,SF51,1),0)</f>
        <v>46456</v>
      </c>
      <c r="SG52" s="505">
        <f>IFERROR(INDEX(Sheep!$R$327:$R$334,SG51,1),0)</f>
        <v>46456</v>
      </c>
      <c r="SH52" s="505">
        <f>IFERROR(INDEX(Sheep!$R$327:$R$334,SH51,1),0)</f>
        <v>46456</v>
      </c>
      <c r="SI52" s="505">
        <f>IFERROR(INDEX(Sheep!$R$327:$R$334,SI51,1),0)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Sheep!$H250</f>
        <v>Spr</v>
      </c>
      <c r="K53" s="274"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74"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74"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74"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74"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74"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74"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74"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74"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74"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74"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74"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74"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74"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74"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74"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74"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74"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74"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74"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74"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74"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74"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74"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74"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74"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74"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74"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
      </c>
      <c r="AM53" s="274"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74"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74"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74"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Born</v>
      </c>
      <c r="AQ53" s="274"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74"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74"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74"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74"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74"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74"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74"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74"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
      </c>
      <c r="AZ53" s="274"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74"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74"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74"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WeanStd</v>
      </c>
      <c r="BD53" s="274"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74"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74"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74"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WeanAlt1</v>
      </c>
      <c r="BH53" s="274"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74"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74"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74"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WeanAlt2</v>
      </c>
      <c r="BL53" s="274"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74"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74"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74"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74"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
      </c>
      <c r="BQ53" s="274"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74"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74"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74"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Join-1</v>
      </c>
      <c r="BU53" s="274"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74"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74"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74"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74"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74"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
      </c>
      <c r="CA53" s="274"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74"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74"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74"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Scan-1</v>
      </c>
      <c r="CE53" s="274"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74"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74"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74"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74"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74"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74"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74"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
      </c>
      <c r="CM53" s="274"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74"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74"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74"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Birth-1</v>
      </c>
      <c r="CQ53" s="274"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74"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74"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74"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74"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74"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74"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74"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74"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
      </c>
      <c r="CZ53" s="274"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74"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74"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74"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Wean-1</v>
      </c>
      <c r="DD53" s="274"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74"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74"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74"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Alt1-1</v>
      </c>
      <c r="DH53" s="274"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74"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74"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74"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Alt2-1</v>
      </c>
      <c r="DL53" s="274"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74"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74"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74"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74"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
      </c>
      <c r="DQ53" s="274"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74"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74"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74"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Join-2</v>
      </c>
      <c r="DU53" s="274"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74"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74"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74"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74"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74"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
      </c>
      <c r="EA53" s="274"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74"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74"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74"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Scan-2</v>
      </c>
      <c r="EE53" s="274"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74"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74"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74"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74"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74"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74"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74"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
      </c>
      <c r="EM53" s="274"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74"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74"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74"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Birth-2</v>
      </c>
      <c r="EQ53" s="274"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74"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74"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74"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74"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74"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74"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74"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74"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
      </c>
      <c r="EZ53" s="274"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74"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74"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74"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Wean-2</v>
      </c>
      <c r="FD53" s="274"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74"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74"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74"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Alt1-2</v>
      </c>
      <c r="FH53" s="274"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74"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74"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74"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Alt2-2</v>
      </c>
      <c r="FL53" s="274"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74"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74"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74"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74"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
      </c>
      <c r="FQ53" s="274"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74"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74"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74"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Join-3</v>
      </c>
      <c r="FU53" s="274"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74"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74"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74"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74"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74"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
      </c>
      <c r="GA53" s="274"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74"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74"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74"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Scan-3</v>
      </c>
      <c r="GE53" s="274"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74"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74"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74"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74"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74"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74"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74"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
      </c>
      <c r="GM53" s="274"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74"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74"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74"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Birth-3</v>
      </c>
      <c r="GQ53" s="274"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74"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74"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74"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74"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74"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74"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74"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74"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
      </c>
      <c r="GZ53" s="274"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74"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74"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74"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Wean-3</v>
      </c>
      <c r="HD53" s="274"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74"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74"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74"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Alt1-3</v>
      </c>
      <c r="HH53" s="274"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74"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74"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74"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Alt2-3</v>
      </c>
      <c r="HL53" s="274"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74"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74"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74"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74"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
      </c>
      <c r="HQ53" s="274"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74"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74"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74"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Join-4</v>
      </c>
      <c r="HU53" s="274"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74"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74"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74"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74"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74"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
      </c>
      <c r="IA53" s="274"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74"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74"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74"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Scan-4</v>
      </c>
      <c r="IE53" s="274"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74"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74"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74"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74"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74"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74"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74"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
      </c>
      <c r="IM53" s="274"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74"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74"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74"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Birth-4</v>
      </c>
      <c r="IQ53" s="274"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74"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74"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74"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74"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74"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74"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74"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74"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
      </c>
      <c r="IZ53" s="274"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74"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74"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74"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Wean-4</v>
      </c>
      <c r="JD53" s="274"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74"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74"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74"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Alt1-4</v>
      </c>
      <c r="JH53" s="274"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74"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74"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74"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Alt2-4</v>
      </c>
      <c r="JL53" s="274"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74"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74"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74"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74"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
      </c>
      <c r="JQ53" s="274"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74"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74"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74"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Join-5</v>
      </c>
      <c r="JU53" s="274"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74"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74"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74"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74"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74"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
      </c>
      <c r="KA53" s="274"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74"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74"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74"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Scan-5</v>
      </c>
      <c r="KE53" s="274"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74"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74"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74"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74"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74"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74"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74"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
      </c>
      <c r="KM53" s="274"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74"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74"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74"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Birth-5</v>
      </c>
      <c r="KQ53" s="274"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74"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74"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74"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74"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74"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74"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74"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74"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
      </c>
      <c r="KZ53" s="274"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74"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74"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74"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Wean-5</v>
      </c>
      <c r="LD53" s="274"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74"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74"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74"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Alt1-5</v>
      </c>
      <c r="LH53" s="274"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74"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74"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74"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Alt2-5</v>
      </c>
      <c r="LL53" s="274"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74"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74"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74"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74"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
      </c>
      <c r="LQ53" s="274"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74"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74"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74"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Join-6</v>
      </c>
      <c r="LU53" s="274"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74"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74"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74"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74"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74"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
      </c>
      <c r="MA53" s="274"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74"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74"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74"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Scan-6</v>
      </c>
      <c r="ME53" s="274"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74"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74"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74"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74"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74"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74"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74"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
      </c>
      <c r="MM53" s="274"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74"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74"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74"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Birth-6</v>
      </c>
      <c r="MQ53" s="274"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74"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74"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74"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74"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74"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74"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74"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74"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
      </c>
      <c r="MZ53" s="274"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74"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74"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74"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Wean-6</v>
      </c>
      <c r="ND53" s="274"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74"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74"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74"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Alt1-6</v>
      </c>
      <c r="NH53" s="274"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74"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74"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74"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Alt2-6</v>
      </c>
      <c r="NL53" s="274"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74"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74"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74"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74"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
      </c>
      <c r="NQ53" s="274"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74"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74"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74"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Join-7</v>
      </c>
      <c r="NU53" s="274"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74"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74"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74"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74"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74"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
      </c>
      <c r="OA53" s="274"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74"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74"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74"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Scan-7</v>
      </c>
      <c r="OE53" s="274"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74"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74"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74"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74"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74"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74"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74"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
      </c>
      <c r="OM53" s="274"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74"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74"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74"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Birth-7</v>
      </c>
      <c r="OQ53" s="274"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74"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74"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74"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74"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74"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74"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74"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74"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
      </c>
      <c r="OZ53" s="274"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74"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74"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74"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Wean-7</v>
      </c>
      <c r="PD53" s="274"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74"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74"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74"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Alt1-7</v>
      </c>
      <c r="PH53" s="274"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74"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74"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74"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Alt2-7</v>
      </c>
      <c r="PL53" s="274"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74"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74"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74"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74"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
      </c>
      <c r="PQ53" s="274"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74"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74"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74"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Join-8</v>
      </c>
      <c r="PU53" s="274"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74"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74"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74"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74"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74"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
      </c>
      <c r="QA53" s="274"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74"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74"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74"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Scan-8</v>
      </c>
      <c r="QE53" s="274"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74"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74"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74"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74"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74"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74"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74"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
      </c>
      <c r="QM53" s="274"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74"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74"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74"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Birth-8</v>
      </c>
      <c r="QQ53" s="274"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74"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74"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74"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74"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74"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74"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74"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74"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
      </c>
      <c r="QZ53" s="274"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74"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74"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74"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Wean-8</v>
      </c>
      <c r="RD53" s="274"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74"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74"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74"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Alt1-8</v>
      </c>
      <c r="RH53" s="274"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74"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74"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74"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Alt2-8</v>
      </c>
      <c r="RL53" s="274"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74"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74"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74"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74"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74"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74"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74"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74"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74"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74"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74"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74"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74"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74"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74"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74"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74"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74"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74"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74"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74"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74"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74"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710</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711</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713</v>
      </c>
      <c r="I57" s="293" t="s">
        <v>944</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793</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843</v>
      </c>
      <c r="I60" s="296" t="s">
        <v>712</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846</v>
      </c>
      <c r="I63" s="464" t="s">
        <v>712</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847</v>
      </c>
      <c r="I66" s="296" t="s">
        <v>712</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848</v>
      </c>
      <c r="I69" s="296" t="s">
        <v>712</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845</v>
      </c>
      <c r="I72" s="296" t="s">
        <v>712</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849</v>
      </c>
      <c r="I75" s="296" t="s">
        <v>712</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844</v>
      </c>
      <c r="I78" s="296" t="s">
        <v>712</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850</v>
      </c>
      <c r="I81" s="464" t="s">
        <v>712</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851</v>
      </c>
      <c r="I84" s="296" t="s">
        <v>712</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852</v>
      </c>
      <c r="I87" s="296" t="s">
        <v>712</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853</v>
      </c>
      <c r="I90" s="296" t="s">
        <v>712</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854</v>
      </c>
      <c r="I93" s="296" t="s">
        <v>712</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855</v>
      </c>
      <c r="I96" s="296" t="s">
        <v>712</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856</v>
      </c>
      <c r="I99" s="464" t="s">
        <v>712</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857</v>
      </c>
      <c r="I102" s="296" t="s">
        <v>712</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858</v>
      </c>
      <c r="I105" s="296" t="s">
        <v>712</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859</v>
      </c>
      <c r="I108" s="296" t="s">
        <v>712</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860</v>
      </c>
      <c r="I111" s="296" t="s">
        <v>712</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861</v>
      </c>
      <c r="I114" s="296" t="s">
        <v>712</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862</v>
      </c>
      <c r="I117" s="296" t="s">
        <v>712</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863</v>
      </c>
      <c r="I120" s="296" t="s">
        <v>712</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939</v>
      </c>
      <c r="I124" s="642" t="s">
        <v>941</v>
      </c>
      <c r="J124" s="641" t="s">
        <v>738</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793</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843</v>
      </c>
      <c r="I127" s="296" t="s">
        <v>712</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846</v>
      </c>
      <c r="I128" s="464" t="s">
        <v>712</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847</v>
      </c>
      <c r="I129" s="296" t="s">
        <v>712</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848</v>
      </c>
      <c r="I130" s="296" t="s">
        <v>712</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845</v>
      </c>
      <c r="I131" s="296" t="s">
        <v>712</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849</v>
      </c>
      <c r="I132" s="296" t="s">
        <v>712</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844</v>
      </c>
      <c r="I133" s="296" t="s">
        <v>712</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850</v>
      </c>
      <c r="I134" s="464" t="s">
        <v>712</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851</v>
      </c>
      <c r="I135" s="296" t="s">
        <v>712</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852</v>
      </c>
      <c r="I136" s="296" t="s">
        <v>712</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853</v>
      </c>
      <c r="I137" s="296" t="s">
        <v>712</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854</v>
      </c>
      <c r="I138" s="296" t="s">
        <v>712</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855</v>
      </c>
      <c r="I139" s="296" t="s">
        <v>712</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856</v>
      </c>
      <c r="I140" s="464" t="s">
        <v>712</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857</v>
      </c>
      <c r="I141" s="296" t="s">
        <v>712</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858</v>
      </c>
      <c r="I142" s="296" t="s">
        <v>712</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859</v>
      </c>
      <c r="I143" s="296" t="s">
        <v>712</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860</v>
      </c>
      <c r="I144" s="296" t="s">
        <v>712</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861</v>
      </c>
      <c r="I145" s="296" t="s">
        <v>712</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862</v>
      </c>
      <c r="I146" s="296" t="s">
        <v>712</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863</v>
      </c>
      <c r="I147" s="296" t="s">
        <v>712</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714</v>
      </c>
      <c r="I149" s="293"/>
      <c r="J149" s="293" t="s">
        <v>723</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573</v>
      </c>
      <c r="I150" s="462" t="s">
        <v>715</v>
      </c>
      <c r="J150" s="265" t="s">
        <v>793</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887</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Sheep!$H$248&amp;" Merino BBB"</f>
        <v>Aut Merino BBB</v>
      </c>
      <c r="I153" s="555" t="s">
        <v>878</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879</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881</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880</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882</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885</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886</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882</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883</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884</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890</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882</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883</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884</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583</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584</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585</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716</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717</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718</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719</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720</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721</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722</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Sheep!$H$249&amp;" Merino BBB"</f>
        <v>Win Merino BBB</v>
      </c>
      <c r="I177" s="555" t="s">
        <v>878</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879</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881</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880</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882</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885</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886</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882</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883</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884</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890</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882</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883</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884</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583</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584</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585</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716</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717</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718</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719</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720</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721</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722</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Sheep!$H$250&amp;" Merino BBB"</f>
        <v>Spr Merino BBB</v>
      </c>
      <c r="I201" s="555" t="s">
        <v>878</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879</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881</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880</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882</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885</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886</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882</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883</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884</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890</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882</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883</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884</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583</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584</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585</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716</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717</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718</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719</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720</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721</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722</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Sheep!$H$248&amp;" Merino BBT"</f>
        <v>Aut Merino BBT</v>
      </c>
      <c r="I225" s="555" t="s">
        <v>878</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879</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881</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880</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882</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885</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886</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882</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883</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884</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890</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882</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883</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884</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583</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584</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585</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716</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717</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718</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719</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720</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721</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722</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Sheep!$H$249&amp;" Merino BBT"</f>
        <v>Win Merino BBT</v>
      </c>
      <c r="I249" s="555" t="s">
        <v>878</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879</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881</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880</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882</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885</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886</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882</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883</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884</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890</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882</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883</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884</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583</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584</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585</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716</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717</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718</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719</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720</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721</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722</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Sheep!$H$250&amp;" Merino BBT"</f>
        <v>Spr Merino BBT</v>
      </c>
      <c r="I273" s="555" t="s">
        <v>878</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879</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881</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880</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882</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885</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886</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882</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883</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884</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890</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882</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883</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884</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583</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584</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585</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716</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717</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718</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719</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720</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721</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722</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Sheep!$H$248&amp;" Maternal"</f>
        <v>Aut Maternal</v>
      </c>
      <c r="I297" s="555" t="s">
        <v>878</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879</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881</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880</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882</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885</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886</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882</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883</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884</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890</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882</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883</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884</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583</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584</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585</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716</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717</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718</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719</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720</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721</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722</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Sheep!$H$249&amp;" Maternal"</f>
        <v>Win Maternal</v>
      </c>
      <c r="I321" s="555" t="s">
        <v>878</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879</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881</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880</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882</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885</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886</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882</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883</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884</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890</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882</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883</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884</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583</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584</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585</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716</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717</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718</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719</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720</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721</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722</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Sheep!$H$250&amp;" Maternal"</f>
        <v>Spr Maternal</v>
      </c>
      <c r="I345" s="555" t="s">
        <v>878</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879</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881</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880</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882</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885</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886</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882</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883</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884</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890</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882</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883</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884</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583</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584</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585</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716</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717</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718</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719</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720</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721</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722</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1176</v>
      </c>
    </row>
    <row r="13" spans="1:2" x14ac:dyDescent="0.35">
      <c r="A13" t="s">
        <v>1177</v>
      </c>
      <c r="B13" s="857">
        <v>0.1</v>
      </c>
    </row>
    <row r="14" spans="1:2" ht="9.75" customHeight="1" x14ac:dyDescent="0.35"/>
    <row r="15" spans="1:2" x14ac:dyDescent="0.35">
      <c r="A15" s="65" t="s">
        <v>262</v>
      </c>
    </row>
    <row r="16" spans="1:2" x14ac:dyDescent="0.35">
      <c r="A16" t="s">
        <v>1178</v>
      </c>
      <c r="B16" s="857">
        <v>7.4999999999999997E-2</v>
      </c>
    </row>
    <row r="17" spans="1:2" ht="9.75" customHeight="1" x14ac:dyDescent="0.35"/>
    <row r="18" spans="1:2" x14ac:dyDescent="0.35">
      <c r="A18" t="s">
        <v>1164</v>
      </c>
      <c r="B18" s="857">
        <v>7.4999999999999997E-2</v>
      </c>
    </row>
    <row r="20" spans="1:2" x14ac:dyDescent="0.35">
      <c r="A20" s="65" t="s">
        <v>85</v>
      </c>
    </row>
    <row r="21" spans="1:2" x14ac:dyDescent="0.35">
      <c r="A21" t="s">
        <v>1179</v>
      </c>
      <c r="B21" s="857">
        <v>0.15</v>
      </c>
    </row>
    <row r="22" spans="1:2" ht="9.75" customHeight="1" x14ac:dyDescent="0.35"/>
    <row r="23" spans="1:2" x14ac:dyDescent="0.35">
      <c r="A23" t="s">
        <v>1165</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864</v>
      </c>
      <c r="B31" s="203">
        <v>1</v>
      </c>
    </row>
    <row r="32" spans="1:2" x14ac:dyDescent="0.35">
      <c r="A32" t="s">
        <v>865</v>
      </c>
      <c r="B32" s="203">
        <v>1</v>
      </c>
    </row>
    <row r="33" spans="1:2" x14ac:dyDescent="0.35">
      <c r="A33" t="s">
        <v>866</v>
      </c>
      <c r="B33" s="203">
        <v>1</v>
      </c>
    </row>
    <row r="34" spans="1:2" x14ac:dyDescent="0.35">
      <c r="A34" t="s">
        <v>1104</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864</v>
      </c>
      <c r="B42" s="203">
        <v>1</v>
      </c>
    </row>
    <row r="43" spans="1:2" x14ac:dyDescent="0.35">
      <c r="A43" t="s">
        <v>865</v>
      </c>
      <c r="B43" s="203">
        <v>1</v>
      </c>
    </row>
    <row r="44" spans="1:2" x14ac:dyDescent="0.35">
      <c r="A44" t="s">
        <v>866</v>
      </c>
      <c r="B44" s="203">
        <v>1</v>
      </c>
    </row>
    <row r="45" spans="1:2" x14ac:dyDescent="0.35">
      <c r="A45" t="s">
        <v>1104</v>
      </c>
      <c r="B45" s="203">
        <v>1</v>
      </c>
    </row>
    <row r="47" spans="1:2" x14ac:dyDescent="0.35">
      <c r="A47" t="s">
        <v>1175</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864</v>
      </c>
      <c r="B53" s="203">
        <v>1</v>
      </c>
    </row>
    <row r="54" spans="1:3" x14ac:dyDescent="0.35">
      <c r="A54" t="s">
        <v>865</v>
      </c>
      <c r="B54" s="203">
        <v>1</v>
      </c>
    </row>
    <row r="55" spans="1:3" x14ac:dyDescent="0.35">
      <c r="A55" t="s">
        <v>866</v>
      </c>
      <c r="B55" s="203">
        <v>1</v>
      </c>
    </row>
    <row r="56" spans="1:3" x14ac:dyDescent="0.35">
      <c r="A56" t="s">
        <v>1104</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8"/>
  <sheetViews>
    <sheetView topLeftCell="A16" zoomScale="106" zoomScaleNormal="106" workbookViewId="0">
      <selection activeCell="G42" sqref="G42:G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997</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998</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999</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802</v>
      </c>
      <c r="K11" s="23" t="s">
        <v>385</v>
      </c>
      <c r="L11" s="23" t="s">
        <v>775</v>
      </c>
      <c r="M11" s="23" t="s">
        <v>776</v>
      </c>
      <c r="N11" s="23" t="s">
        <v>777</v>
      </c>
      <c r="O11" s="23" t="s">
        <v>778</v>
      </c>
      <c r="P11" s="23" t="s">
        <v>779</v>
      </c>
      <c r="Q11" s="23" t="s">
        <v>780</v>
      </c>
      <c r="R11" s="23" t="s">
        <v>781</v>
      </c>
      <c r="S11" s="23" t="s">
        <v>782</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1000</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ms</v>
      </c>
      <c r="H43" s="232"/>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o</v>
      </c>
      <c r="H44" s="232">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od</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of</v>
      </c>
      <c r="H46" s="232"/>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r</v>
      </c>
      <c r="H47" s="232">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rd</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v</v>
      </c>
      <c r="H49" s="232">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w</v>
      </c>
      <c r="H50" s="232">
        <v>3.5</v>
      </c>
      <c r="I50" s="56"/>
      <c r="J50" s="54"/>
      <c r="K50" s="619"/>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wd</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z</v>
      </c>
      <c r="H52" s="232">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zd</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G25</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1153</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827</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828</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921</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819</v>
      </c>
      <c r="J11" s="23"/>
      <c r="K11" s="100"/>
      <c r="L11" s="100"/>
      <c r="M11" s="23"/>
      <c r="N11" s="23"/>
      <c r="O11" s="23" t="s">
        <v>823</v>
      </c>
      <c r="P11" s="23"/>
      <c r="Q11" s="23"/>
      <c r="R11" s="23"/>
      <c r="S11" s="23"/>
      <c r="T11" s="23"/>
      <c r="U11" s="23"/>
      <c r="V11" s="22"/>
      <c r="W11" s="16"/>
      <c r="X11" s="8"/>
    </row>
    <row r="12" spans="1:24" ht="13.4" customHeight="1" x14ac:dyDescent="0.35">
      <c r="A12" s="169"/>
      <c r="B12" s="7"/>
      <c r="C12" s="17"/>
      <c r="D12" s="17"/>
      <c r="E12" s="17"/>
      <c r="F12" s="17"/>
      <c r="G12" s="17"/>
      <c r="H12" s="17"/>
      <c r="I12" s="22" t="s">
        <v>826</v>
      </c>
      <c r="J12" s="23"/>
      <c r="K12" s="23" t="s">
        <v>197</v>
      </c>
      <c r="L12" s="23" t="s">
        <v>825</v>
      </c>
      <c r="M12" s="23" t="s">
        <v>824</v>
      </c>
      <c r="N12" s="23" t="s">
        <v>823</v>
      </c>
      <c r="O12" s="23" t="str">
        <f>"per "&amp;$I$26&amp;" MJ"</f>
        <v>per 100 MJ</v>
      </c>
      <c r="P12" s="23"/>
      <c r="Q12" s="23" t="s">
        <v>895</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833</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834</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835</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836</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837</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838</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839</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840</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841</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842</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822</v>
      </c>
      <c r="I26" s="545">
        <v>100</v>
      </c>
      <c r="J26" s="89" t="s">
        <v>821</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820</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506</vt:i4>
      </vt:variant>
    </vt:vector>
  </HeadingPairs>
  <TitlesOfParts>
    <vt:vector size="525"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2024-08-16T00:44:32Z</dcterms:modified>
</cp:coreProperties>
</file>