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0AF6CC96-44A7-433C-B2C4-F5997BED6ABA}" xr6:coauthVersionLast="47" xr6:coauthVersionMax="47" xr10:uidLastSave="{00000000-0000-0000-0000-000000000000}"/>
  <bookViews>
    <workbookView xWindow="-10935" yWindow="-16320" windowWidth="29040" windowHeight="15720" tabRatio="625" firstSheet="1" activeTab="3"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Feed'!$I$70:$AA$72</definedName>
    <definedName name="grain_price" localSheetId="1">Price!$L$49:$AA$68</definedName>
    <definedName name="grain_price_info" localSheetId="1">Price!$A$50:$J$68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Parameters!$V$699</definedName>
    <definedName name="i_b0_pos">Parameters!$W$699</definedName>
    <definedName name="i_b0_propn_b0t" localSheetId="4">CropResidue!$J$246:$AK$251</definedName>
    <definedName name="i_b1_pos">Parameters!$W$919</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Feed'!$I$88:$L$106</definedName>
    <definedName name="i_sup_selectivity_included" localSheetId="3">'Sup Feed'!$J$11</definedName>
    <definedName name="i_supp_inc_k3" localSheetId="3">'Sup Feed'!$I$38:$AA$39</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Parameters!$E$73:$P$894</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Feed'!$I$53:$AA$58</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8" i="6" l="1"/>
  <c r="L38" i="6"/>
  <c r="M38" i="6"/>
  <c r="N38" i="6"/>
  <c r="O38" i="6"/>
  <c r="P38" i="6"/>
  <c r="Q38" i="6"/>
  <c r="R38" i="6"/>
  <c r="S38" i="6"/>
  <c r="T38" i="6"/>
  <c r="U38" i="6"/>
  <c r="V38" i="6"/>
  <c r="W38" i="6"/>
  <c r="X38" i="6"/>
  <c r="Y38" i="6"/>
  <c r="Z38" i="6"/>
  <c r="AA38" i="6"/>
  <c r="J38" i="6"/>
  <c r="G42" i="6"/>
  <c r="Q54" i="6"/>
  <c r="P390" i="14"/>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112" i="16"/>
  <c r="B92" i="16"/>
  <c r="B22" i="4"/>
  <c r="Q74" i="20"/>
  <c r="H144" i="22"/>
  <c r="H123" i="22"/>
  <c r="I123" i="22" s="1"/>
  <c r="Q72" i="6"/>
  <c r="Q58" i="6"/>
  <c r="Q57" i="6"/>
  <c r="Q56" i="6"/>
  <c r="Q55" i="6"/>
  <c r="AA58" i="1"/>
  <c r="Z58" i="1"/>
  <c r="X58" i="1"/>
  <c r="W58" i="1"/>
  <c r="AC213" i="22"/>
  <c r="AB213" i="22"/>
  <c r="AA213" i="22"/>
  <c r="Z213" i="22"/>
  <c r="Y213" i="22"/>
  <c r="X213" i="22"/>
  <c r="X214" i="22" s="1"/>
  <c r="W213" i="22"/>
  <c r="W214" i="22" s="1"/>
  <c r="V213" i="22"/>
  <c r="V214" i="22" s="1"/>
  <c r="U213" i="22"/>
  <c r="U214" i="22" s="1"/>
  <c r="T213" i="22"/>
  <c r="T214" i="22" s="1"/>
  <c r="S213" i="22"/>
  <c r="S214" i="22" s="1"/>
  <c r="AJ213" i="22"/>
  <c r="AJ214" i="22" s="1"/>
  <c r="AC214" i="22"/>
  <c r="AB214" i="22"/>
  <c r="AA214" i="22"/>
  <c r="Z214" i="22"/>
  <c r="Y214" i="22"/>
  <c r="R214"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Q68" i="1" l="1"/>
  <c r="P68" i="1"/>
  <c r="O68" i="1"/>
  <c r="N68" i="1"/>
  <c r="M68" i="1"/>
  <c r="Q67" i="1"/>
  <c r="P67" i="1"/>
  <c r="O67" i="1"/>
  <c r="N67" i="1"/>
  <c r="M67" i="1"/>
  <c r="Q66" i="1"/>
  <c r="P66" i="1"/>
  <c r="O66" i="1"/>
  <c r="N66" i="1"/>
  <c r="M66" i="1"/>
  <c r="Q64" i="1"/>
  <c r="P64" i="1"/>
  <c r="O64" i="1"/>
  <c r="N64" i="1"/>
  <c r="M64" i="1"/>
  <c r="Q63" i="1"/>
  <c r="P63" i="1"/>
  <c r="O63" i="1"/>
  <c r="N63" i="1"/>
  <c r="M63" i="1"/>
  <c r="Q59" i="1"/>
  <c r="Q60" i="1" s="1"/>
  <c r="P59" i="1"/>
  <c r="P61" i="1" s="1"/>
  <c r="O59" i="1"/>
  <c r="O54" i="1" s="1"/>
  <c r="N59" i="1"/>
  <c r="N54" i="1" s="1"/>
  <c r="M59" i="1"/>
  <c r="M60" i="1" s="1"/>
  <c r="Q56" i="1"/>
  <c r="P56" i="1"/>
  <c r="O56" i="1"/>
  <c r="N56" i="1"/>
  <c r="M56" i="1"/>
  <c r="Q55" i="1"/>
  <c r="P55" i="1"/>
  <c r="O55" i="1"/>
  <c r="N55" i="1"/>
  <c r="M55" i="1"/>
  <c r="Q53" i="1"/>
  <c r="P53" i="1"/>
  <c r="O53" i="1"/>
  <c r="N53" i="1"/>
  <c r="M53" i="1"/>
  <c r="Q52" i="1"/>
  <c r="P52" i="1"/>
  <c r="O52" i="1"/>
  <c r="N52" i="1"/>
  <c r="M52" i="1"/>
  <c r="R52" i="1"/>
  <c r="S52" i="1"/>
  <c r="T52" i="1"/>
  <c r="U52" i="1"/>
  <c r="R60" i="1"/>
  <c r="S60" i="1"/>
  <c r="T60" i="1"/>
  <c r="U60" i="1"/>
  <c r="R61" i="1"/>
  <c r="S61" i="1"/>
  <c r="T61" i="1"/>
  <c r="U61" i="1"/>
  <c r="R63" i="1"/>
  <c r="S63" i="1"/>
  <c r="T63" i="1"/>
  <c r="U63" i="1"/>
  <c r="R66" i="1"/>
  <c r="S66" i="1"/>
  <c r="T66" i="1"/>
  <c r="U66" i="1"/>
  <c r="R67" i="1"/>
  <c r="S67" i="1"/>
  <c r="T67" i="1"/>
  <c r="U67" i="1"/>
  <c r="P54" i="1" l="1"/>
  <c r="Q54" i="1"/>
  <c r="N61" i="1"/>
  <c r="N60" i="1"/>
  <c r="Q61" i="1"/>
  <c r="O60" i="1"/>
  <c r="P60" i="1"/>
  <c r="M54" i="1"/>
  <c r="O61" i="1"/>
  <c r="M61" i="1"/>
  <c r="AA65" i="1"/>
  <c r="AA64" i="1"/>
  <c r="AA62" i="1"/>
  <c r="AA59" i="1"/>
  <c r="AA57" i="1"/>
  <c r="AA56" i="1"/>
  <c r="AA55" i="1"/>
  <c r="AA54" i="1"/>
  <c r="AA53" i="1"/>
  <c r="AA51" i="1"/>
  <c r="Z65" i="1"/>
  <c r="Z66" i="1" s="1"/>
  <c r="Z64" i="1"/>
  <c r="Z62" i="1"/>
  <c r="Z59" i="1"/>
  <c r="Z60" i="1" s="1"/>
  <c r="Z57" i="1"/>
  <c r="Z56" i="1"/>
  <c r="Z55" i="1"/>
  <c r="Z54" i="1"/>
  <c r="Z53" i="1"/>
  <c r="Z51" i="1"/>
  <c r="Z52" i="1" s="1"/>
  <c r="Z68" i="1"/>
  <c r="Z67" i="1"/>
  <c r="Z63" i="1"/>
  <c r="W65" i="1"/>
  <c r="W64" i="1"/>
  <c r="W62" i="1"/>
  <c r="W59" i="1"/>
  <c r="W57" i="1"/>
  <c r="W56" i="1"/>
  <c r="W55" i="1"/>
  <c r="W54" i="1"/>
  <c r="W53" i="1"/>
  <c r="W51" i="1"/>
  <c r="X65" i="1"/>
  <c r="X66" i="1" s="1"/>
  <c r="X64" i="1"/>
  <c r="X62" i="1"/>
  <c r="X59" i="1"/>
  <c r="X57" i="1"/>
  <c r="X56" i="1"/>
  <c r="X55" i="1"/>
  <c r="X54" i="1"/>
  <c r="X53" i="1"/>
  <c r="X51" i="1"/>
  <c r="X63" i="1"/>
  <c r="X60" i="1"/>
  <c r="X61" i="1"/>
  <c r="X52" i="1"/>
  <c r="V68" i="1"/>
  <c r="U68" i="1"/>
  <c r="T68" i="1"/>
  <c r="S68" i="1"/>
  <c r="V67" i="1"/>
  <c r="V66" i="1"/>
  <c r="V63" i="1"/>
  <c r="V61" i="1"/>
  <c r="V60" i="1"/>
  <c r="V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1" i="1" l="1"/>
  <c r="X67" i="1"/>
  <c r="X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O123" i="23"/>
  <c r="C124" i="23"/>
  <c r="O124" i="23"/>
  <c r="J125" i="23" s="1"/>
  <c r="C125" i="23"/>
  <c r="K125" i="23"/>
  <c r="L125" i="23"/>
  <c r="M125" i="23"/>
  <c r="N125" i="23"/>
  <c r="P125" i="23"/>
  <c r="C126" i="23"/>
  <c r="C127" i="23"/>
  <c r="K127" i="23"/>
  <c r="L127" i="23"/>
  <c r="M127" i="23"/>
  <c r="N127" i="23"/>
  <c r="O127" i="23"/>
  <c r="C128" i="23"/>
  <c r="C129" i="23"/>
  <c r="K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L259" i="23" s="1"/>
  <c r="L260" i="23" s="1"/>
  <c r="M258" i="23"/>
  <c r="M259" i="23" s="1"/>
  <c r="M260" i="23" s="1"/>
  <c r="N258" i="23"/>
  <c r="N259" i="23" s="1"/>
  <c r="N260" i="23" s="1"/>
  <c r="C259" i="23"/>
  <c r="K259" i="23"/>
  <c r="K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9" i="23" l="1"/>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J123" i="22" s="1"/>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96" i="6"/>
  <c r="M96" i="6"/>
  <c r="A16" i="1"/>
  <c r="F58" i="1"/>
  <c r="J58" i="1"/>
  <c r="A58" i="1"/>
  <c r="L58"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BG97" i="23" l="1"/>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7" i="14"/>
  <c r="AA397" i="14"/>
  <c r="Z397" i="14"/>
  <c r="Y397" i="14"/>
  <c r="X397" i="14"/>
  <c r="W397" i="14"/>
  <c r="V397" i="14"/>
  <c r="U397" i="14"/>
  <c r="C397" i="14"/>
  <c r="G56" i="20"/>
  <c r="K17" i="20"/>
  <c r="K13" i="20"/>
  <c r="K15" i="20"/>
  <c r="G21" i="20"/>
  <c r="B93" i="18" l="1"/>
  <c r="K196" i="14"/>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5" i="18" l="1"/>
  <c r="A64" i="16"/>
  <c r="C59" i="14" l="1"/>
  <c r="H21" i="17"/>
  <c r="B34" i="4" l="1"/>
  <c r="B45"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Y68" i="1" l="1"/>
  <c r="R68" i="1"/>
  <c r="Y67" i="1"/>
  <c r="Y63" i="1"/>
  <c r="E61" i="1" l="1"/>
  <c r="H61" i="1"/>
  <c r="I61" i="1"/>
  <c r="D61" i="1"/>
  <c r="E52" i="1"/>
  <c r="H52" i="1"/>
  <c r="I52" i="1"/>
  <c r="I60" i="1"/>
  <c r="H60" i="1"/>
  <c r="E60" i="1"/>
  <c r="D60" i="1"/>
  <c r="I66" i="1"/>
  <c r="H66" i="1"/>
  <c r="E66" i="1"/>
  <c r="D66" i="1"/>
  <c r="D52" i="1"/>
  <c r="Y52" i="1"/>
  <c r="Y60" i="1"/>
  <c r="Y61" i="1"/>
  <c r="Y66" i="1"/>
  <c r="M90" i="6"/>
  <c r="M91" i="6"/>
  <c r="M92" i="6"/>
  <c r="M93" i="6"/>
  <c r="M94" i="6"/>
  <c r="M95" i="6"/>
  <c r="M97" i="6"/>
  <c r="M98" i="6"/>
  <c r="M99" i="6"/>
  <c r="M100" i="6"/>
  <c r="M101" i="6"/>
  <c r="M102" i="6"/>
  <c r="M103" i="6"/>
  <c r="M104" i="6"/>
  <c r="M105" i="6"/>
  <c r="M106" i="6"/>
  <c r="M89" i="6"/>
  <c r="I90" i="6"/>
  <c r="I91" i="6"/>
  <c r="I92" i="6"/>
  <c r="I93" i="6"/>
  <c r="I94" i="6"/>
  <c r="I95" i="6"/>
  <c r="I97" i="6"/>
  <c r="I98" i="6"/>
  <c r="I99" i="6"/>
  <c r="I100" i="6"/>
  <c r="I101" i="6"/>
  <c r="I102" i="6"/>
  <c r="I103" i="6"/>
  <c r="I104" i="6"/>
  <c r="I105" i="6"/>
  <c r="I106" i="6"/>
  <c r="I89" i="6"/>
  <c r="G109" i="6"/>
  <c r="W52" i="1" l="1"/>
  <c r="AA66" i="1"/>
  <c r="W66" i="1"/>
  <c r="W68" i="1" l="1"/>
  <c r="W63" i="1"/>
  <c r="W67" i="1"/>
  <c r="AA61" i="1"/>
  <c r="AA60" i="1"/>
  <c r="AA63" i="1"/>
  <c r="AA68" i="1"/>
  <c r="AA67" i="1"/>
  <c r="W60" i="1"/>
  <c r="W61" i="1"/>
  <c r="AA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70" i="6" a="1"/>
  <c r="J70" i="6" s="1"/>
  <c r="J53" i="6" a="1"/>
  <c r="J53"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L52" i="1" l="1"/>
  <c r="L53" i="1"/>
  <c r="L54" i="1"/>
  <c r="L55" i="1"/>
  <c r="L56" i="1"/>
  <c r="L57" i="1"/>
  <c r="L59" i="1"/>
  <c r="L60" i="1"/>
  <c r="L61" i="1"/>
  <c r="L62" i="1"/>
  <c r="L63" i="1"/>
  <c r="L64" i="1"/>
  <c r="L65" i="1"/>
  <c r="L66" i="1"/>
  <c r="L67" i="1"/>
  <c r="L68" i="1"/>
  <c r="L51" i="1"/>
  <c r="J67" i="1" l="1"/>
  <c r="F67" i="1"/>
  <c r="J63" i="1"/>
  <c r="F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4" i="1" l="1"/>
  <c r="J56" i="1"/>
  <c r="J64" i="1"/>
  <c r="J68" i="1"/>
  <c r="J55" i="1"/>
  <c r="J53" i="1"/>
  <c r="J57" i="1"/>
  <c r="J62" i="1"/>
  <c r="J59" i="1"/>
  <c r="J51" i="1"/>
  <c r="J52" i="1" s="1"/>
  <c r="J65" i="1"/>
  <c r="J66" i="1" s="1"/>
  <c r="J60" i="1" l="1"/>
  <c r="J61" i="1"/>
  <c r="F65" i="1"/>
  <c r="F51" i="1"/>
  <c r="F52" i="1" s="1"/>
  <c r="F59" i="1"/>
  <c r="F54" i="1"/>
  <c r="F68" i="1"/>
  <c r="F62" i="1"/>
  <c r="F57" i="1"/>
  <c r="F53" i="1"/>
  <c r="F55" i="1"/>
  <c r="F56" i="1"/>
  <c r="F64" i="1"/>
  <c r="F66" i="1" l="1"/>
  <c r="O58" i="1"/>
  <c r="N58" i="1"/>
  <c r="M58" i="1"/>
  <c r="Q58" i="1"/>
  <c r="P58" i="1"/>
  <c r="F61" i="1"/>
  <c r="F60"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0"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0" authorId="0" shapeId="0" xr:uid="{9D6EEDD7-6AB3-4544-8B80-9F0128913CFF}">
      <text>
        <r>
          <rPr>
            <b/>
            <sz val="9"/>
            <color indexed="81"/>
            <rFont val="Tahoma"/>
            <family val="2"/>
          </rPr>
          <t>Michael Young:</t>
        </r>
        <r>
          <rPr>
            <sz val="9"/>
            <color indexed="81"/>
            <rFont val="Tahoma"/>
            <family val="2"/>
          </rPr>
          <t xml:space="preserve">
discount for seconds.
</t>
        </r>
      </text>
    </comment>
    <comment ref="G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0" authorId="0" shapeId="0" xr:uid="{4FB247CF-E152-434A-876A-FF5F0ADAA4D0}">
      <text>
        <r>
          <rPr>
            <b/>
            <sz val="9"/>
            <color indexed="81"/>
            <rFont val="Tahoma"/>
            <family val="2"/>
          </rPr>
          <t>Michael Young:</t>
        </r>
        <r>
          <rPr>
            <sz val="9"/>
            <color indexed="81"/>
            <rFont val="Tahoma"/>
            <family val="2"/>
          </rPr>
          <t xml:space="preserve">
%
includes 5% stamp duty</t>
        </r>
      </text>
    </comment>
    <comment ref="G58" authorId="3" shapeId="0" xr:uid="{3ACAA21B-3EEE-4D2B-99D9-C626E713F622}">
      <text>
        <r>
          <rPr>
            <b/>
            <sz val="9"/>
            <color indexed="81"/>
            <rFont val="Tahoma"/>
            <charset val="1"/>
          </rPr>
          <t>Michael:</t>
        </r>
        <r>
          <rPr>
            <sz val="9"/>
            <color indexed="81"/>
            <rFont val="Tahoma"/>
            <charset val="1"/>
          </rPr>
          <t xml:space="preserve">
Sold into local market</t>
        </r>
      </text>
    </comment>
    <comment ref="O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4E8C1A62-B972-4108-BC16-BFCC37C1B602}">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Q53" authorId="1" shapeId="0" xr:uid="{3281309B-901E-4F7F-BA95-0A67A52124A8}">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<sst xmlns="http://schemas.openxmlformats.org/spreadsheetml/2006/main" count="5724" uniqueCount="3324">
  <si>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</si>
  <si>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</si>
  <si>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</si>
  <si>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</si>
  <si>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</si>
  <si>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</si>
  <si>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</si>
  <si>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</si>
  <si>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</si>
  <si>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</si>
  <si>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</si>
  <si>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</si>
  <si>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</si>
  <si>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</si>
  <si>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</si>
  <si>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</si>
  <si>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</si>
  <si>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</si>
  <si>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</si>
  <si>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</si>
  <si>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</si>
  <si>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</si>
  <si>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</si>
  <si>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</si>
  <si>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</si>
  <si>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</si>
  <si>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</si>
  <si>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</si>
  <si>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</si>
  <si>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</si>
  <si>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</si>
  <si>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</si>
  <si>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</si>
  <si>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</si>
  <si>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</si>
  <si>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</si>
  <si>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</si>
  <si>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</si>
  <si>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</si>
  <si>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</si>
  <si>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</si>
  <si>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</si>
  <si>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</si>
  <si>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</si>
  <si>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</si>
  <si>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</si>
  <si>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</si>
  <si>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</si>
  <si>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</si>
  <si>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</si>
  <si>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</si>
  <si>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</si>
  <si>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</si>
  <si>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</si>
  <si>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</si>
  <si>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</si>
  <si>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</si>
  <si>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</si>
  <si>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</si>
  <si>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</si>
  <si>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</si>
  <si>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</si>
  <si>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</si>
  <si>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</si>
  <si>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</si>
  <si>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</si>
  <si>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</si>
  <si>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</si>
  <si>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</si>
  <si>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</si>
  <si>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</si>
  <si>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</si>
  <si>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</si>
  <si>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</si>
  <si>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</si>
  <si>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</si>
  <si>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</si>
  <si>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</si>
  <si>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</si>
  <si>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</si>
  <si>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</si>
  <si>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</si>
  <si>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</si>
  <si>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</si>
  <si>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</si>
  <si>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</si>
  <si>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</si>
  <si>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</si>
  <si>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</si>
  <si>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</si>
  <si>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</si>
  <si>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</si>
  <si>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</si>
  <si>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</si>
  <si>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</si>
  <si>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</si>
  <si>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</si>
  <si>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</si>
  <si>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</si>
  <si>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</si>
  <si>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</si>
  <si>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</si>
  <si>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</si>
  <si>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</si>
  <si>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</si>
  <si>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</si>
  <si>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</si>
  <si>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</si>
  <si>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</si>
  <si>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</si>
  <si>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</si>
  <si>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</si>
  <si>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</si>
  <si>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</si>
  <si>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</si>
  <si>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</si>
  <si>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</si>
  <si>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</si>
  <si>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</si>
  <si>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</si>
  <si>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</si>
  <si>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</si>
  <si>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</si>
  <si>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</si>
  <si>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</si>
  <si>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</si>
  <si>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</si>
  <si>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</si>
  <si>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</si>
  <si>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</si>
  <si>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</si>
  <si>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</si>
  <si>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</si>
  <si>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</si>
  <si>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</si>
  <si>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</si>
  <si>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</si>
  <si>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</si>
  <si>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</si>
  <si>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</si>
  <si>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</si>
  <si>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</si>
  <si>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</si>
  <si>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</si>
  <si>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</si>
  <si>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</si>
  <si>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</si>
  <si>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</si>
  <si>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</si>
  <si>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</si>
  <si>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</si>
  <si>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</si>
  <si>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</si>
  <si>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</si>
  <si>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</si>
  <si>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</si>
  <si>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</si>
  <si>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</si>
  <si>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</si>
  <si>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</si>
  <si>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</si>
  <si>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</si>
  <si>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</si>
  <si>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</si>
  <si>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</si>
  <si>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</si>
  <si>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</si>
  <si>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</si>
  <si>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</si>
  <si>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</si>
  <si>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</si>
  <si>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</si>
  <si>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</si>
  <si>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</si>
  <si>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</si>
  <si>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</si>
  <si>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</si>
  <si>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</si>
  <si>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</si>
  <si>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</si>
  <si>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</si>
  <si>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</si>
  <si>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</si>
  <si>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</si>
  <si>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</si>
  <si>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</si>
  <si>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</si>
  <si>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</si>
  <si>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</si>
  <si>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</si>
  <si>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</si>
  <si>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</si>
  <si>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</si>
  <si>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</si>
  <si>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</si>
  <si>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</si>
  <si>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</si>
  <si>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</si>
  <si>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</si>
  <si>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</si>
  <si>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</si>
  <si>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</si>
  <si>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</si>
  <si>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</si>
  <si>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</si>
  <si>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</si>
  <si>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</si>
  <si>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</si>
  <si>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</si>
  <si>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</si>
  <si>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</si>
  <si>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</si>
  <si>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</si>
  <si>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</si>
  <si>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</si>
  <si>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</si>
  <si>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</si>
  <si>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</si>
  <si>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</si>
  <si>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</si>
  <si>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</si>
  <si>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</si>
  <si>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</si>
  <si>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</si>
  <si>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</si>
  <si>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</si>
  <si>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</si>
  <si>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</si>
  <si>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</si>
  <si>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</si>
  <si>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</si>
  <si>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</si>
  <si>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</si>
  <si>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</si>
  <si>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</si>
  <si>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</si>
  <si>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</si>
  <si>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</si>
  <si>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</si>
  <si>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</si>
  <si>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</si>
  <si>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</si>
  <si>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</si>
  <si>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</si>
  <si>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</si>
  <si>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</si>
  <si>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</si>
  <si>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</si>
  <si>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</si>
  <si>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</si>
  <si>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</si>
  <si>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</si>
  <si>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</si>
  <si>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</si>
  <si>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</si>
  <si>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</si>
  <si>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</si>
  <si>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</si>
  <si>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</si>
  <si>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</si>
  <si>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</si>
  <si>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</si>
  <si>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</si>
  <si>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</si>
  <si>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</si>
  <si>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</si>
  <si>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</si>
  <si>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</si>
  <si>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</si>
  <si>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</si>
  <si>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</si>
  <si>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</si>
  <si>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</si>
  <si>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</si>
  <si>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</si>
  <si>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</si>
  <si>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</si>
  <si>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</si>
  <si>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</si>
  <si>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</si>
  <si>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</si>
  <si>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</si>
  <si>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</si>
  <si>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</si>
  <si>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</si>
  <si>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</si>
  <si>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</si>
  <si>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</si>
  <si>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</si>
  <si>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</si>
  <si>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</si>
  <si>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</si>
  <si>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</si>
  <si>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</si>
  <si>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</si>
  <si>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</si>
  <si>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</si>
  <si>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</si>
  <si>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</si>
  <si>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</si>
  <si>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</si>
  <si>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</si>
  <si>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</si>
  <si>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</si>
  <si>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</si>
  <si>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</si>
  <si>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</si>
  <si>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</si>
  <si>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</si>
  <si>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</si>
  <si>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</si>
  <si>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</si>
  <si>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</si>
  <si>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</si>
  <si>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</si>
  <si>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</si>
  <si>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</si>
  <si>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</si>
  <si>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</si>
  <si>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</si>
  <si>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</si>
  <si>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</si>
  <si>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</si>
  <si>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</si>
  <si>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</si>
  <si>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</si>
  <si>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</si>
  <si>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</si>
  <si>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</si>
  <si>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</si>
  <si>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</si>
  <si>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</si>
  <si>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</si>
  <si>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</si>
  <si>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</si>
  <si>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</si>
  <si>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</si>
  <si>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</si>
  <si>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</si>
  <si>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</si>
  <si>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</si>
  <si>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</si>
  <si>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</si>
  <si>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</si>
  <si>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</si>
  <si>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</si>
  <si>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</si>
  <si>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</si>
  <si>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</si>
  <si>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</si>
  <si>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</si>
  <si>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</si>
  <si>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</si>
  <si>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</si>
  <si>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</si>
  <si>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</si>
  <si>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</si>
  <si>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</si>
  <si>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</si>
  <si>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</si>
  <si>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</si>
  <si>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</si>
  <si>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</si>
  <si>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</si>
  <si>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</si>
  <si>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</si>
  <si>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</si>
  <si>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</si>
  <si>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</si>
  <si>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</si>
  <si>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</si>
  <si>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</si>
  <si>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</si>
  <si>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</si>
  <si>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</si>
  <si>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</si>
  <si>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</si>
  <si>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</si>
  <si>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</si>
  <si>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</si>
  <si>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</si>
  <si>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</si>
  <si>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</si>
  <si>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</si>
  <si>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</si>
  <si>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</si>
  <si>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</si>
  <si>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</si>
  <si>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</si>
  <si>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</si>
  <si>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</si>
  <si>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</si>
  <si>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</si>
  <si>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</si>
  <si>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</si>
  <si>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</si>
  <si>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</si>
  <si>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</si>
  <si>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</si>
  <si>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</si>
  <si>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</si>
  <si>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</si>
  <si>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</si>
  <si>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</si>
  <si>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</si>
  <si>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</si>
  <si>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</si>
  <si>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</si>
  <si>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</si>
  <si>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</si>
  <si>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</si>
  <si>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</si>
  <si>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</si>
  <si>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</si>
  <si>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</si>
  <si>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</si>
  <si>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</si>
  <si>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</si>
  <si>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</si>
  <si>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</si>
  <si>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</si>
  <si>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</si>
  <si>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</si>
  <si>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</si>
  <si>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</si>
  <si>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</si>
  <si>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</si>
  <si>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</si>
  <si>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</si>
  <si>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</si>
  <si>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</si>
  <si>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</si>
  <si>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</si>
  <si>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</si>
  <si>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</si>
  <si>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</si>
  <si>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</si>
  <si>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</si>
  <si>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</si>
  <si>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</si>
  <si>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</si>
  <si>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</si>
  <si>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</si>
  <si>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</si>
  <si>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</si>
  <si>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</si>
  <si>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</si>
  <si>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</si>
  <si>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</si>
  <si>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</si>
  <si>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</si>
  <si>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</si>
  <si>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</si>
  <si>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</si>
  <si>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</si>
  <si>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</si>
  <si>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</si>
  <si>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</si>
  <si>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</si>
  <si>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</si>
  <si>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</si>
  <si>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</si>
  <si>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</si>
  <si>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</si>
  <si>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</si>
  <si>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</si>
  <si>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</si>
  <si>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</si>
  <si>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</si>
  <si>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</si>
  <si>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</si>
  <si>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</si>
  <si>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</si>
  <si>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</si>
  <si>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</si>
  <si>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</si>
  <si>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</si>
  <si>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</si>
  <si>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</si>
  <si>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</si>
  <si>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</si>
  <si>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</si>
  <si>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</si>
  <si>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</si>
  <si>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</si>
  <si>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</si>
  <si>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</si>
  <si>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</si>
  <si>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</si>
  <si>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</si>
  <si>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</si>
  <si>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</si>
  <si>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</si>
  <si>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</si>
  <si>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</si>
  <si>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</si>
  <si>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</si>
  <si>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</si>
  <si>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</si>
  <si>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</si>
  <si>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</si>
  <si>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</si>
  <si>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</si>
  <si>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</si>
  <si>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</si>
  <si>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</si>
  <si>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</si>
  <si>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</si>
  <si>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</si>
  <si>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</si>
  <si>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</si>
  <si>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</si>
  <si>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</si>
  <si>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</si>
  <si>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</si>
  <si>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</si>
  <si>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</si>
  <si>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</si>
  <si>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</si>
  <si>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</si>
  <si>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</si>
  <si>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</si>
  <si>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</si>
  <si>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</si>
  <si>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</si>
  <si>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</si>
  <si>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</si>
  <si>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</si>
  <si>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</si>
  <si>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</si>
  <si>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</si>
  <si>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</si>
  <si>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</si>
  <si>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</si>
  <si>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</si>
  <si>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</si>
  <si>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</si>
  <si>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</si>
  <si>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</si>
  <si>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</si>
  <si>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</si>
  <si>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</si>
  <si>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</si>
  <si>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</si>
  <si>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</si>
  <si>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</si>
  <si>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</si>
  <si>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</si>
  <si>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</si>
  <si>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</si>
  <si>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</si>
  <si>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</si>
  <si>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</si>
  <si>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</si>
  <si>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</si>
  <si>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</si>
  <si>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</si>
  <si>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</si>
  <si>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</si>
  <si>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</si>
  <si>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</si>
  <si>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</si>
  <si>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</si>
  <si>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</si>
  <si>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</si>
  <si>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</si>
  <si>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</si>
  <si>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</si>
  <si>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</si>
  <si>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</si>
  <si>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</si>
  <si>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</si>
  <si>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</si>
  <si>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</si>
  <si>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</si>
  <si>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</si>
  <si>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</si>
  <si>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</si>
  <si>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</si>
  <si>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</si>
  <si>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</si>
  <si>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</si>
  <si>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</si>
  <si>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</si>
  <si>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</si>
  <si>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</si>
  <si>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</si>
  <si>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</si>
  <si>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</si>
  <si>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</si>
  <si>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</si>
  <si>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</si>
  <si>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</si>
  <si>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</si>
  <si>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</si>
  <si>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</si>
  <si>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</si>
  <si>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</si>
  <si>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</si>
  <si>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</si>
  <si>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</si>
  <si>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</si>
  <si>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</si>
  <si>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</si>
  <si>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</si>
  <si>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</si>
  <si>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</si>
  <si>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</si>
  <si>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</si>
  <si>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</si>
  <si>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</si>
  <si>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</si>
  <si>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</si>
  <si>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</si>
  <si>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</si>
  <si>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</si>
  <si>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</si>
  <si>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</si>
  <si>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</si>
  <si>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</si>
  <si>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</si>
  <si>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</si>
  <si>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</si>
  <si>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</si>
  <si>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</si>
  <si>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</si>
  <si>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</si>
  <si>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</si>
  <si>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</si>
  <si>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</si>
  <si>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</si>
  <si>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</si>
  <si>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</si>
  <si>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</si>
  <si>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</si>
  <si>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</si>
  <si>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</si>
  <si>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</si>
  <si>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</si>
  <si>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</si>
  <si>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</si>
  <si>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</si>
  <si>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</si>
  <si>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</si>
  <si>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</si>
  <si>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</si>
  <si>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</si>
  <si>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</si>
  <si>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</si>
  <si>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</si>
  <si>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</si>
  <si>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</si>
  <si>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</si>
  <si>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</si>
  <si>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</si>
  <si>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</si>
  <si>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</si>
  <si>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</si>
  <si>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</si>
  <si>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</si>
  <si>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</si>
  <si>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</si>
  <si>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</si>
  <si>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</si>
  <si>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</si>
  <si>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</si>
  <si>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</si>
  <si>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</si>
  <si>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</si>
  <si>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</si>
  <si>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</si>
  <si>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</si>
  <si>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</si>
  <si>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</si>
  <si>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</si>
  <si>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</si>
  <si>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</si>
  <si>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</si>
  <si>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</si>
  <si>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</si>
  <si>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</si>
  <si>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</si>
  <si>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</si>
  <si>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</si>
  <si>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</si>
  <si>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</si>
  <si>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</si>
  <si>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</si>
  <si>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</si>
  <si>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</si>
  <si>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</si>
  <si>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</si>
  <si>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</si>
  <si>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</si>
  <si>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</si>
  <si>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</si>
  <si>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</si>
  <si>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</si>
  <si>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</si>
  <si>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</si>
  <si>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</si>
  <si>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</si>
  <si>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</si>
  <si>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</si>
  <si>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</si>
  <si>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</si>
  <si>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</si>
  <si>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</si>
  <si>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</si>
  <si>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</si>
  <si>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</si>
  <si>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</si>
  <si>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</si>
  <si>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</si>
  <si>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</si>
  <si>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</si>
  <si>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</si>
  <si>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</si>
  <si>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</si>
  <si>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</si>
  <si>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</si>
  <si>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</si>
  <si>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</si>
  <si>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</si>
  <si>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</si>
  <si>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</si>
  <si>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</si>
  <si>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</si>
  <si>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</si>
  <si>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</si>
  <si>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</si>
  <si>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</si>
  <si>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</si>
  <si>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</si>
  <si>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</si>
  <si>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</si>
  <si>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</si>
  <si>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</si>
  <si>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</si>
  <si>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</si>
  <si>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</si>
  <si>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</si>
  <si>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</si>
  <si>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</si>
  <si>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</si>
  <si>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</si>
  <si>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</si>
  <si>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</si>
  <si>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</si>
  <si>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</si>
  <si>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</si>
  <si>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</si>
  <si>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</si>
  <si>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</si>
  <si>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</si>
  <si>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</si>
  <si>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</si>
  <si>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</si>
  <si>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</si>
  <si>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</si>
  <si>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</si>
  <si>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</si>
  <si>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</si>
  <si>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</si>
  <si>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</si>
  <si>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</si>
  <si>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</si>
  <si>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</si>
  <si>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</si>
  <si>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</si>
  <si>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</si>
  <si>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</si>
  <si>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</si>
  <si>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</si>
  <si>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</si>
  <si>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</si>
  <si>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</si>
  <si>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</si>
  <si>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</si>
  <si>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</si>
  <si>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</si>
  <si>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</si>
  <si>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</si>
  <si>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</si>
  <si>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</si>
  <si>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</si>
  <si>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</si>
  <si>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</si>
  <si>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</si>
  <si>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</si>
  <si>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</si>
  <si>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</si>
  <si>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</si>
  <si>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</si>
  <si>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</si>
  <si>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</si>
  <si>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</si>
  <si>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</si>
  <si>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</si>
  <si>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</si>
  <si>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</si>
  <si>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</si>
  <si>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</si>
  <si>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</si>
  <si>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</si>
  <si>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</si>
  <si>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</si>
  <si>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</si>
  <si>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</si>
  <si>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</si>
  <si>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</si>
  <si>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</si>
  <si>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</si>
  <si>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</si>
  <si>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</si>
  <si>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</si>
  <si>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</si>
  <si>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</si>
  <si>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</si>
  <si>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</si>
  <si>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</si>
  <si>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</si>
  <si>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</si>
  <si>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</si>
  <si>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</si>
  <si>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</si>
  <si>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</si>
  <si>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</si>
  <si>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</si>
  <si>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</si>
  <si>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</si>
  <si>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</si>
  <si>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</si>
  <si>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</si>
  <si>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</si>
  <si>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</si>
  <si>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</si>
  <si>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</si>
  <si>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</si>
  <si>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</si>
  <si>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</si>
  <si>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</si>
  <si>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</si>
  <si>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</si>
  <si>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</si>
  <si>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</si>
  <si>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</si>
  <si>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</si>
  <si>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</si>
  <si>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</si>
  <si>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</si>
  <si>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</si>
  <si>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</si>
  <si>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</si>
  <si>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</si>
  <si>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</si>
  <si>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</si>
  <si>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</si>
  <si>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</si>
  <si>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</si>
  <si>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</si>
  <si>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</si>
  <si>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</si>
  <si>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</si>
  <si>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</si>
  <si>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</si>
  <si>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</si>
  <si>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</si>
  <si>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</si>
  <si>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</si>
  <si>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</si>
  <si>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</si>
  <si>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</si>
  <si>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</si>
  <si>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</si>
  <si>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</si>
  <si>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</si>
  <si>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</si>
  <si>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</si>
  <si>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</si>
  <si>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</si>
  <si>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</si>
  <si>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</si>
  <si>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</si>
  <si>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</si>
  <si>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</si>
  <si>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</si>
  <si>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</si>
  <si>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</si>
  <si>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</si>
  <si>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</si>
  <si>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</si>
  <si>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</si>
  <si>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</si>
  <si>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</si>
  <si>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</si>
  <si>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</si>
  <si>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</si>
  <si>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</si>
  <si>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</si>
  <si>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</si>
  <si>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</si>
  <si>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</si>
  <si>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</si>
  <si>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</si>
  <si>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</si>
  <si>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</si>
  <si>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</si>
  <si>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</si>
  <si>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</si>
  <si>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</si>
  <si>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</si>
  <si>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</si>
  <si>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</si>
  <si>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</si>
  <si>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</si>
  <si>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</si>
  <si>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</si>
  <si>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</si>
  <si>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</si>
  <si>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</si>
  <si>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</si>
  <si>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</si>
  <si>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</si>
  <si>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</si>
  <si>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</si>
  <si>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</si>
  <si>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</si>
  <si>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</si>
  <si>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</si>
  <si>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</si>
  <si>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</si>
  <si>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</si>
  <si>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</si>
  <si>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</si>
  <si>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</si>
  <si>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</si>
  <si>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</si>
  <si>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</si>
  <si>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</si>
  <si>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</si>
  <si>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</si>
  <si>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</si>
  <si>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</si>
  <si>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</si>
  <si>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</si>
  <si>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</si>
  <si>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</si>
  <si>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</si>
  <si>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</si>
  <si>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</si>
  <si>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</si>
  <si>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</si>
  <si>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</si>
  <si>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</si>
  <si>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</si>
  <si>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</si>
  <si>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</si>
  <si>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</si>
  <si>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</si>
  <si>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</si>
  <si>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</si>
  <si>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</si>
  <si>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</si>
  <si>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</si>
  <si>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</si>
  <si>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</si>
  <si>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</si>
  <si>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</si>
  <si>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</si>
  <si>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</si>
  <si>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</si>
  <si>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</si>
  <si>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</si>
  <si>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</si>
  <si>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</si>
  <si>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</si>
  <si>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</si>
  <si>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</si>
  <si>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</si>
  <si>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</si>
  <si>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</si>
  <si>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</si>
  <si>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</si>
  <si>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</si>
  <si>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</si>
  <si>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</si>
  <si>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</si>
  <si>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</si>
  <si>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</si>
  <si>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</si>
  <si>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</si>
  <si>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</si>
  <si>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</si>
  <si>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</si>
  <si>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</si>
  <si>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</si>
  <si>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</si>
  <si>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</si>
  <si>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</si>
  <si>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</si>
  <si>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</si>
  <si>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</si>
  <si>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</si>
  <si>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</si>
  <si>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</si>
  <si>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</si>
  <si>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</si>
  <si>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</si>
  <si>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</si>
  <si>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</si>
  <si>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</si>
  <si>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</si>
  <si>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</si>
  <si>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</si>
  <si>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</si>
  <si>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</si>
  <si>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</si>
  <si>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</si>
  <si>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</si>
  <si>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</si>
  <si>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</si>
  <si>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</si>
  <si>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</si>
  <si>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</si>
  <si>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</si>
  <si>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</si>
  <si>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</si>
  <si>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</si>
  <si>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</si>
  <si>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</si>
  <si>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</si>
  <si>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</si>
  <si>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</si>
  <si>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</si>
  <si>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</si>
  <si>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</si>
  <si>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</si>
  <si>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</si>
  <si>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</si>
  <si>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</si>
  <si>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</si>
  <si>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</si>
  <si>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</si>
  <si>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</si>
  <si>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</si>
  <si>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</si>
  <si>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</si>
  <si>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</si>
  <si>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</si>
  <si>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</si>
  <si>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</si>
  <si>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</si>
  <si>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</si>
  <si>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</si>
  <si>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</si>
  <si>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</si>
  <si>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</si>
  <si>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</si>
  <si>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</si>
  <si>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</si>
  <si>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</si>
  <si>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</si>
  <si>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</si>
  <si>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</si>
  <si>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</si>
  <si>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</si>
  <si>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</si>
  <si>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</si>
  <si>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</si>
  <si>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</si>
  <si>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</si>
  <si>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</si>
  <si>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</si>
  <si>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</si>
  <si>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</si>
  <si>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</si>
  <si>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</si>
  <si>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</si>
  <si>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</si>
  <si>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</si>
  <si>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</si>
  <si>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</si>
  <si>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</si>
  <si>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</si>
  <si>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</si>
  <si>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</si>
  <si>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</si>
  <si>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</si>
  <si>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</si>
  <si>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</si>
  <si>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</si>
  <si>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</si>
  <si>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</si>
  <si>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</si>
  <si>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</si>
  <si>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</si>
  <si>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</si>
  <si>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</si>
  <si>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</si>
  <si>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</si>
  <si>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</si>
  <si>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</si>
  <si>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</si>
  <si>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</si>
  <si>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</si>
  <si>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</si>
  <si>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</si>
  <si>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</si>
  <si>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</si>
  <si>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</si>
  <si>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</si>
  <si>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</si>
  <si>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</si>
  <si>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</si>
  <si>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</si>
  <si>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</si>
  <si>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</si>
  <si>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</si>
  <si>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</si>
  <si>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</si>
  <si>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</si>
  <si>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</si>
  <si>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</si>
  <si>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</si>
  <si>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</si>
  <si>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</si>
  <si>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</si>
  <si>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</si>
  <si>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</si>
  <si>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</si>
  <si>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</si>
  <si>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</si>
  <si>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</si>
  <si>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</si>
  <si>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</si>
  <si>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</si>
  <si>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</si>
  <si>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</si>
  <si>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</si>
  <si>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</si>
  <si>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</si>
  <si>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</si>
  <si>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</si>
  <si>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</si>
  <si>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</si>
  <si>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</si>
  <si>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</si>
  <si>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</si>
  <si>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</si>
  <si>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</si>
  <si>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</si>
  <si>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</si>
  <si>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</si>
  <si>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</si>
  <si>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</si>
  <si>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</si>
  <si>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</si>
  <si>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</si>
  <si>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</si>
  <si>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</si>
  <si>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</si>
  <si>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</si>
  <si>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</si>
  <si>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</si>
  <si>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</si>
  <si>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</si>
  <si>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</si>
  <si>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</si>
  <si>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</si>
  <si>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</si>
  <si>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</si>
  <si>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</si>
  <si>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</si>
  <si>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</si>
  <si>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</si>
  <si>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</si>
  <si>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</si>
  <si>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</si>
  <si>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</si>
  <si>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</si>
  <si>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</si>
  <si>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</si>
  <si>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</si>
  <si>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</si>
  <si>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</si>
  <si>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</si>
  <si>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</si>
  <si>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</si>
  <si>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</si>
  <si>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</si>
  <si>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</si>
  <si>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</si>
  <si>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</si>
  <si>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</si>
  <si>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</si>
  <si>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</si>
  <si>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</si>
  <si>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</si>
  <si>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</si>
  <si>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</si>
  <si>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</si>
  <si>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</si>
  <si>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</si>
  <si>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</si>
  <si>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</si>
  <si>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</si>
  <si>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</si>
  <si>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</si>
  <si>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</si>
  <si>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</si>
  <si>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</si>
  <si>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</si>
  <si>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</si>
  <si>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</si>
  <si>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</si>
  <si>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</si>
  <si>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</si>
  <si>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</si>
  <si>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</si>
  <si>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</si>
  <si>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</si>
  <si>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</si>
  <si>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</si>
  <si>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</si>
  <si>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</si>
  <si>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</si>
  <si>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</si>
  <si>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</si>
  <si>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</si>
  <si>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</si>
  <si>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</si>
  <si>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</si>
  <si>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</si>
  <si>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</si>
  <si>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</si>
  <si>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</si>
  <si>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</si>
  <si>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</si>
  <si>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</si>
  <si>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</si>
  <si>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</si>
  <si>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</si>
  <si>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</si>
  <si>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</si>
  <si>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</si>
  <si>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</si>
  <si>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</si>
  <si>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</si>
  <si>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</si>
  <si>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</si>
  <si>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</si>
  <si>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</si>
  <si>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</si>
  <si>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</si>
  <si>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</si>
  <si>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</si>
  <si>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</si>
  <si>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</si>
  <si>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</si>
  <si>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</si>
  <si>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</si>
  <si>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</si>
  <si>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</si>
  <si>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</si>
  <si>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</si>
  <si>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</si>
  <si>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</si>
  <si>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</si>
  <si>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</si>
  <si>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</si>
  <si>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</si>
  <si>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</si>
  <si>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</si>
  <si>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</si>
  <si>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</si>
  <si>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</si>
  <si>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</si>
  <si>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</si>
  <si>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</si>
  <si>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</si>
  <si>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</si>
  <si>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</si>
  <si>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</si>
  <si>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</si>
  <si>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</si>
  <si>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</si>
  <si>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</si>
  <si>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</si>
  <si>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</si>
  <si>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</si>
  <si>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</si>
  <si>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</si>
  <si>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</si>
  <si>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</si>
  <si>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</si>
  <si>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</si>
  <si>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</si>
  <si>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</si>
  <si>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</si>
  <si>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</si>
  <si>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</si>
  <si>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</si>
  <si>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</si>
  <si>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</si>
  <si>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</si>
  <si>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</si>
  <si>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</si>
  <si>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</si>
  <si>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</si>
  <si>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</si>
  <si>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</si>
  <si>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</si>
  <si>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</si>
  <si>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</si>
  <si>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</si>
  <si>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</si>
  <si>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</si>
  <si>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</si>
  <si>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</si>
  <si>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</si>
  <si>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</si>
  <si>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</si>
  <si>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</si>
  <si>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</si>
  <si>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</si>
  <si>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</si>
  <si>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</si>
  <si>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</si>
  <si>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</si>
  <si>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</si>
  <si>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</si>
  <si>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</si>
  <si>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</si>
  <si>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</si>
  <si>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</si>
  <si>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</si>
  <si>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</si>
  <si>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</si>
  <si>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</si>
  <si>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</si>
  <si>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</si>
  <si>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</si>
  <si>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</si>
  <si>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</si>
  <si>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</si>
  <si>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</si>
  <si>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</si>
  <si>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</si>
  <si>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</si>
  <si>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</si>
  <si>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</si>
  <si>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</si>
  <si>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</si>
  <si>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</si>
  <si>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</si>
  <si>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</si>
  <si>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</si>
  <si>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</si>
  <si>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</si>
  <si>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</si>
  <si>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</si>
  <si>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</si>
  <si>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</si>
  <si>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</si>
  <si>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</si>
  <si>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</si>
  <si>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</si>
  <si>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</si>
  <si>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</si>
  <si>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</si>
  <si>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</si>
  <si>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</si>
  <si>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</si>
  <si>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</si>
  <si>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</si>
  <si>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</si>
  <si>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</si>
  <si>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</si>
  <si>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</si>
  <si>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</si>
  <si>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</si>
  <si>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</si>
  <si>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</si>
  <si>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</si>
  <si>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</si>
  <si>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</si>
  <si>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</si>
  <si>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</si>
  <si>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</si>
  <si>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</si>
  <si>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</si>
  <si>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</si>
  <si>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</si>
  <si>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</si>
  <si>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</si>
  <si>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</si>
  <si>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</si>
  <si>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</si>
  <si>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</si>
  <si>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</si>
  <si>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</si>
  <si>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</si>
  <si>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</si>
  <si>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</si>
  <si>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</si>
  <si>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</si>
  <si>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</si>
  <si>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</si>
  <si>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</si>
  <si>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</si>
  <si>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</si>
  <si>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</si>
  <si>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</si>
  <si>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</si>
  <si>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</si>
  <si>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</si>
  <si>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</si>
  <si>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</si>
  <si>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</si>
  <si>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</si>
  <si>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</si>
  <si>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</si>
  <si>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</si>
  <si>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</si>
  <si>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</si>
  <si>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</si>
  <si>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</si>
  <si>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</si>
  <si>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</si>
  <si>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</si>
  <si>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</si>
  <si>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</si>
  <si>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</si>
  <si>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</si>
  <si>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</si>
  <si>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</si>
  <si>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</si>
  <si>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</si>
  <si>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</si>
  <si>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</si>
  <si>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</si>
  <si>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</si>
  <si>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</si>
  <si>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</si>
  <si>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</si>
  <si>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</si>
  <si>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</si>
  <si>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</si>
  <si>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</si>
  <si>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</si>
  <si>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</si>
  <si>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</si>
  <si>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</si>
  <si>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</si>
  <si>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</si>
  <si>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</si>
  <si>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</si>
  <si>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</si>
  <si>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</si>
  <si>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</si>
  <si>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</si>
  <si>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</si>
  <si>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</si>
  <si>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</si>
  <si>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</si>
  <si>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</si>
  <si>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</si>
  <si>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</si>
  <si>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</si>
  <si>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</si>
  <si>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</si>
  <si>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</si>
  <si>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</si>
  <si>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</si>
  <si>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</si>
  <si>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</si>
  <si>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</si>
  <si>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</si>
  <si>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</si>
  <si>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</si>
  <si>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</si>
  <si>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</si>
  <si>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</si>
  <si>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</si>
  <si>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</si>
  <si>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</si>
  <si>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</si>
  <si>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</si>
  <si>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</si>
  <si>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</si>
  <si>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</si>
  <si>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</si>
  <si>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</si>
  <si>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</si>
  <si>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</si>
  <si>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</si>
  <si>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</si>
  <si>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</si>
  <si>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</si>
  <si>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</si>
  <si>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</si>
  <si>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</si>
  <si>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</si>
  <si>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</si>
  <si>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</si>
  <si>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</si>
  <si>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</si>
  <si>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</si>
  <si>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</si>
  <si>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</si>
  <si>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</si>
  <si>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</si>
  <si>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</si>
  <si>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</si>
  <si>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</si>
  <si>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</si>
  <si>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</si>
  <si>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</si>
  <si>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</si>
  <si>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</si>
  <si>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</si>
  <si>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</si>
  <si>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</si>
  <si>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</si>
  <si>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</si>
  <si>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</si>
  <si>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</si>
  <si>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</si>
  <si>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</si>
  <si>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</si>
  <si>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</si>
  <si>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</si>
  <si>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</si>
  <si>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</si>
  <si>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</si>
  <si>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</si>
  <si>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</si>
  <si>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</si>
  <si>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</si>
  <si>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</si>
  <si>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</si>
  <si>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</si>
  <si>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</si>
  <si>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</si>
  <si>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</si>
  <si>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</si>
  <si>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</si>
  <si>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</si>
  <si>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</si>
  <si>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</si>
  <si>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</si>
  <si>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</si>
  <si>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</si>
  <si>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</si>
  <si>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</si>
  <si>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</si>
  <si>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</si>
  <si>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</si>
  <si>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</si>
  <si>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</si>
  <si>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</si>
  <si>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</si>
  <si>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</si>
  <si>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</si>
  <si>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</si>
  <si>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</si>
  <si>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</si>
  <si>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</si>
  <si>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</si>
  <si>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</si>
  <si>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</si>
  <si>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</si>
  <si>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</si>
  <si>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</si>
  <si>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</si>
  <si>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</si>
  <si>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</si>
  <si>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</si>
  <si>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</si>
  <si>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</si>
  <si>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</si>
  <si>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</si>
  <si>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</si>
  <si>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</si>
  <si>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</si>
  <si>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</si>
  <si>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</si>
  <si>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</si>
  <si>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</si>
  <si>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</si>
  <si>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</si>
  <si>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</si>
  <si>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</si>
  <si>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</si>
  <si>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</si>
  <si>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</si>
  <si>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</si>
  <si>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</si>
  <si>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</si>
  <si>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</si>
  <si>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</si>
  <si>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</si>
  <si>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</si>
  <si>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</si>
  <si>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</si>
  <si>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</si>
  <si>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</si>
  <si>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</si>
  <si>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</si>
  <si>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</si>
  <si>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</si>
  <si>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</si>
  <si>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</si>
  <si>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</si>
  <si>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</si>
  <si>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</si>
  <si>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</si>
  <si>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</si>
  <si>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</si>
  <si>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</si>
  <si>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</si>
  <si>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</si>
  <si>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</si>
  <si>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</si>
  <si>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</si>
  <si>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</si>
  <si>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</si>
  <si>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</si>
  <si>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</si>
  <si>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</si>
  <si>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</si>
  <si>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</si>
  <si>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</si>
  <si>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</si>
  <si>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</si>
  <si>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</si>
  <si>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</si>
  <si>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</si>
  <si>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</si>
  <si>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</si>
  <si>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</si>
  <si>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</si>
  <si>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</si>
  <si>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</si>
  <si>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</si>
  <si>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</si>
  <si>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</si>
  <si>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</si>
  <si>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</si>
  <si>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</si>
  <si>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</si>
  <si>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</si>
  <si>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</si>
  <si>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</si>
  <si>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</si>
  <si>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</si>
  <si>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</si>
  <si>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</si>
  <si>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</si>
  <si>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</si>
  <si>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</si>
  <si>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</si>
  <si>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</si>
  <si>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</si>
  <si>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</si>
  <si>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</si>
  <si>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</si>
  <si>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</si>
  <si>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</si>
  <si>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</si>
  <si>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</si>
  <si>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</si>
  <si>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</si>
  <si>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</si>
  <si>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</si>
  <si>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</si>
  <si>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</si>
  <si>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</si>
  <si>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</si>
  <si>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</si>
  <si>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</si>
  <si>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</si>
  <si>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</si>
  <si>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</si>
  <si>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</si>
  <si>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</si>
  <si>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</si>
  <si>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</si>
  <si>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</si>
  <si>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</si>
  <si>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</si>
  <si>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</si>
  <si>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</si>
  <si>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</si>
  <si>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</si>
  <si>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</si>
  <si>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</si>
  <si>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</si>
  <si>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</si>
  <si>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</si>
  <si>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</si>
  <si>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</si>
  <si>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</si>
  <si>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</si>
  <si>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</si>
  <si>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</si>
  <si>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</si>
  <si>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</si>
  <si>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</si>
  <si>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</si>
  <si>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</si>
  <si>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</si>
  <si>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</si>
  <si>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</si>
  <si>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</si>
  <si>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</si>
  <si>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</si>
  <si>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</si>
  <si>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</si>
  <si>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</si>
  <si>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</si>
  <si>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</si>
  <si>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</si>
  <si>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</si>
  <si>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</si>
  <si>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</si>
  <si>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</si>
  <si>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</si>
  <si>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</si>
  <si>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</si>
  <si>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</si>
  <si>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</si>
  <si>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</si>
  <si>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</si>
  <si>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</si>
  <si>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</si>
  <si>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</si>
  <si>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</si>
  <si>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</si>
  <si>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</si>
  <si>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</si>
  <si>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</si>
  <si>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</si>
  <si>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</si>
  <si>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</si>
  <si>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</si>
  <si>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</si>
  <si>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</si>
  <si>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</si>
  <si>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</si>
  <si>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</si>
  <si>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</si>
  <si>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</si>
  <si>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</si>
  <si>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</si>
  <si>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</si>
  <si>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</si>
  <si>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</si>
  <si>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</si>
  <si>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</si>
  <si>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</si>
  <si>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</si>
  <si>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</si>
  <si>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</si>
  <si>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</si>
  <si>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</si>
  <si>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</si>
  <si>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</si>
  <si>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</si>
  <si>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</si>
  <si>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</si>
  <si>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</si>
  <si>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</si>
  <si>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</si>
  <si>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</si>
  <si>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</si>
  <si>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</si>
  <si>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</si>
  <si>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</si>
  <si>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</si>
  <si>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</si>
  <si>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</si>
  <si>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</si>
  <si>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</si>
  <si>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</si>
  <si>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</si>
  <si>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</si>
  <si>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</si>
  <si>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</si>
  <si>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</si>
  <si>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</si>
  <si>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</si>
  <si>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</si>
  <si>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</si>
  <si>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</si>
  <si>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</si>
  <si>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</si>
  <si>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</si>
  <si>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</si>
  <si>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</si>
  <si>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</si>
  <si>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</si>
  <si>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</si>
  <si>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</si>
  <si>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</si>
  <si>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</si>
  <si>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</si>
  <si>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</si>
  <si>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</si>
  <si>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</si>
  <si>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</si>
  <si>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</si>
  <si>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</si>
  <si>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</si>
  <si>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</si>
  <si>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</si>
  <si>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</si>
  <si>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</si>
  <si>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</si>
  <si>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</si>
  <si>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</si>
  <si>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</si>
  <si>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</si>
  <si>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</si>
  <si>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</si>
  <si>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</si>
  <si>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</si>
  <si>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</si>
  <si>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</si>
  <si>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</si>
  <si>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</si>
  <si>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</si>
  <si>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</si>
  <si>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</si>
  <si>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</si>
  <si>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</si>
  <si>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</si>
  <si>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</si>
  <si>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</si>
  <si>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</si>
  <si>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</si>
  <si>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</si>
  <si>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</si>
  <si>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</si>
  <si>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</si>
  <si>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</si>
  <si>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</si>
  <si>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</si>
  <si>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</si>
  <si>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</si>
  <si>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</si>
  <si>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</si>
  <si>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</si>
  <si>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</si>
  <si>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</si>
  <si>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</si>
  <si>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</si>
  <si>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</si>
  <si>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</si>
  <si>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</si>
  <si>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</si>
  <si>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</si>
  <si>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</si>
  <si>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</si>
  <si>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</si>
  <si>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</si>
  <si>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</si>
  <si>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</si>
  <si>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</si>
  <si>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</si>
  <si>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</si>
  <si>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</si>
  <si>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</si>
  <si>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</si>
  <si>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</si>
  <si>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</si>
  <si>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</si>
  <si>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</si>
  <si>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</si>
  <si>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</si>
  <si>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</si>
  <si>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</si>
  <si>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</si>
  <si>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</si>
  <si>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</si>
  <si>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</si>
  <si>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</si>
  <si>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</si>
  <si>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</si>
  <si>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</si>
  <si>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</si>
  <si>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</si>
  <si>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</si>
  <si>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</si>
  <si>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</si>
  <si>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</si>
  <si>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</si>
  <si>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</si>
  <si>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</si>
  <si>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</si>
  <si>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</si>
  <si>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</si>
  <si>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</si>
  <si>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</si>
  <si>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</si>
  <si>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</si>
  <si>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</si>
  <si>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</si>
  <si>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</si>
  <si>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</si>
  <si>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</si>
  <si>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</si>
  <si>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</si>
  <si>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</si>
  <si>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</si>
  <si>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</si>
  <si>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</si>
  <si>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</si>
  <si>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</si>
  <si>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</si>
  <si>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</si>
  <si>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</si>
  <si>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</si>
  <si>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</si>
  <si>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</si>
  <si>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</si>
  <si>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</si>
  <si>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</si>
  <si>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</si>
  <si>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</si>
  <si>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</si>
  <si>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</si>
  <si>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</si>
  <si>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</si>
  <si>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</si>
  <si>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</si>
  <si>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</si>
  <si>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</si>
  <si>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</si>
  <si>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</si>
  <si>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</si>
  <si>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</si>
  <si>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</si>
  <si>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</si>
  <si>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</si>
  <si>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</si>
  <si>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</si>
  <si>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</si>
  <si>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</si>
  <si>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</si>
  <si>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</si>
  <si>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</si>
  <si>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</si>
  <si>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</si>
  <si>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</si>
  <si>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</si>
  <si>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</si>
  <si>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</si>
  <si>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</si>
  <si>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</si>
  <si>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</si>
  <si>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</si>
  <si>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</si>
  <si>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</si>
  <si>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</si>
  <si>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</si>
  <si>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</si>
  <si>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</si>
  <si>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</si>
  <si>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</si>
  <si>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</si>
  <si>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</si>
  <si>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</si>
  <si>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</si>
  <si>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</si>
  <si>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</si>
  <si>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</si>
  <si>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</si>
  <si>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</si>
  <si>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</si>
  <si>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</si>
  <si>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</si>
  <si>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</si>
  <si>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</si>
  <si>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</si>
  <si>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</si>
  <si>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</si>
  <si>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</si>
  <si>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</si>
  <si>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</si>
  <si>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</si>
  <si>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</si>
  <si>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</si>
  <si>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</si>
  <si>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</si>
  <si>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</si>
  <si>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</si>
  <si>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</si>
  <si>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</si>
  <si>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</si>
  <si>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</si>
  <si>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</si>
  <si>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</si>
  <si>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</si>
  <si>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</si>
  <si>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</si>
  <si>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</si>
  <si>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</si>
  <si>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</si>
  <si>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</si>
  <si>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</si>
  <si>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</si>
  <si>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</si>
  <si>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</si>
  <si>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</si>
  <si>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</si>
  <si>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</si>
  <si>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</si>
  <si>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</si>
  <si>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</si>
  <si>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</si>
  <si>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</si>
  <si>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</si>
  <si>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</si>
  <si>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</si>
  <si>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</si>
  <si>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</si>
  <si>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</si>
  <si>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</si>
  <si>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</si>
  <si>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</si>
  <si>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</si>
  <si>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</si>
  <si>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</si>
  <si>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</si>
  <si>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</si>
  <si>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</si>
  <si>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</si>
  <si>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</si>
  <si>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</si>
  <si>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</si>
  <si>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</si>
  <si>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</si>
  <si>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</si>
  <si>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</si>
  <si>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</si>
  <si>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</si>
  <si>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</si>
  <si>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</si>
  <si>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</si>
  <si>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</si>
  <si>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</si>
  <si>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</si>
  <si>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</si>
  <si>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</si>
  <si>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</si>
  <si>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</si>
  <si>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</si>
  <si>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</si>
  <si>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</si>
  <si>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</si>
  <si>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</si>
  <si>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</si>
  <si>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</si>
  <si>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</si>
  <si>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</si>
  <si>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</si>
  <si>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</si>
  <si>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</si>
  <si>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</si>
  <si>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</si>
  <si>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</si>
  <si>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</si>
  <si>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</si>
  <si>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</si>
  <si>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</si>
  <si>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</si>
  <si>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</si>
  <si>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</si>
  <si>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</si>
  <si>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</si>
  <si>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</si>
  <si>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</si>
  <si>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</si>
  <si>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</si>
  <si>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</si>
  <si>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</si>
  <si>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</si>
  <si>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</si>
  <si>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</si>
  <si>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</si>
  <si>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</si>
  <si>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</si>
  <si>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</si>
  <si>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</si>
  <si>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</si>
  <si>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</si>
  <si>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</si>
  <si>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</si>
  <si>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</si>
  <si>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</si>
  <si>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</si>
  <si>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</si>
  <si>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</si>
  <si>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</si>
  <si>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</si>
  <si>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</si>
  <si>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</si>
  <si>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</si>
  <si>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</si>
  <si>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</si>
  <si>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</si>
  <si>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</si>
  <si>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</si>
  <si>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</si>
  <si>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</si>
  <si>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</si>
  <si>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</si>
  <si>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</si>
  <si>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</si>
  <si>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</si>
  <si>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</si>
  <si>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</si>
  <si>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</si>
  <si>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</si>
  <si>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</si>
  <si>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</si>
  <si>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</si>
  <si>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</si>
  <si>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</si>
  <si>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</si>
  <si>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</si>
  <si>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</si>
  <si>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</si>
  <si>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</si>
  <si>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</si>
  <si>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</si>
  <si>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</si>
  <si>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</si>
  <si>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</si>
  <si>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</si>
  <si>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</si>
  <si>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</si>
  <si>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</si>
  <si>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</si>
  <si>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</si>
  <si>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</si>
  <si>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</si>
  <si>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</si>
  <si>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</si>
  <si>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</si>
  <si>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</si>
  <si>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</si>
  <si>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</si>
  <si>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</si>
  <si>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</si>
  <si>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</si>
  <si>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</si>
  <si>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</si>
  <si>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</si>
  <si>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</si>
  <si>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</si>
  <si>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</si>
  <si>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</si>
  <si>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</si>
  <si>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</si>
  <si>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</si>
  <si>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</si>
  <si>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</si>
  <si>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</si>
  <si>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</si>
  <si>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</si>
  <si>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</si>
  <si>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</si>
  <si>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</si>
  <si>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</si>
  <si>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</si>
  <si>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</si>
  <si>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</si>
  <si>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</si>
  <si>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</si>
  <si>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</si>
  <si>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</si>
  <si>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</si>
  <si>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</si>
  <si>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</si>
  <si>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</si>
  <si>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</si>
  <si>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</si>
  <si>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</si>
  <si>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</si>
  <si>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</si>
  <si>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</si>
  <si>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</si>
  <si>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</si>
  <si>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</si>
  <si>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</si>
  <si>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</si>
  <si>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</si>
  <si>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</si>
  <si>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</si>
  <si>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</si>
  <si>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</si>
  <si>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</si>
  <si>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</si>
  <si>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</si>
  <si>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</si>
  <si>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</si>
  <si>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</si>
  <si>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</si>
  <si>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</si>
  <si>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</si>
  <si>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</si>
  <si>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</si>
  <si>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</si>
  <si>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</si>
  <si>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</si>
  <si>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</si>
  <si>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</si>
  <si>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</si>
  <si>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</si>
  <si>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</si>
  <si>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</si>
  <si>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</si>
  <si>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</si>
  <si>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</si>
  <si>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</si>
  <si>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</si>
  <si>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</si>
  <si>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</si>
  <si>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</si>
  <si>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</si>
  <si>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</si>
  <si>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</si>
  <si>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</si>
  <si>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</si>
  <si>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</si>
  <si>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</si>
  <si>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</si>
  <si>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</si>
  <si>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</si>
  <si>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</si>
  <si>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</si>
  <si>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</si>
  <si>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</si>
  <si>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</si>
  <si>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</si>
  <si>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</si>
  <si>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</si>
  <si>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</si>
  <si>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</si>
  <si>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</si>
  <si>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</si>
  <si>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</si>
  <si>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</si>
  <si>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</si>
  <si>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</si>
  <si>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</si>
  <si>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</si>
  <si>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</si>
  <si>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</si>
  <si>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</si>
  <si>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</si>
  <si>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</si>
  <si>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</si>
  <si>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</si>
  <si>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</si>
  <si>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</si>
  <si>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</si>
  <si>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</si>
  <si>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</si>
  <si>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</si>
  <si>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</si>
  <si>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</si>
  <si>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</si>
  <si>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</si>
  <si>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</si>
  <si>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</si>
  <si>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</si>
  <si>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</si>
  <si>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</si>
  <si>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</si>
  <si>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</si>
  <si>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</si>
  <si>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</si>
  <si>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</si>
  <si>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</si>
  <si>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</si>
  <si>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</si>
  <si>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</si>
  <si>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</si>
  <si>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</si>
  <si>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</si>
  <si>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</si>
  <si>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</si>
  <si>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</si>
  <si>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</si>
  <si>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</si>
  <si>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</si>
  <si>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</si>
  <si>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</si>
  <si>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</si>
  <si>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</si>
  <si>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</si>
  <si>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</si>
  <si>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</si>
  <si>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</si>
  <si>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</si>
  <si>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</si>
  <si>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</si>
  <si>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</si>
  <si>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</si>
  <si>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</si>
  <si>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</si>
  <si>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</si>
  <si>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</si>
  <si>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</si>
  <si>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</si>
  <si>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</si>
  <si>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</si>
  <si>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</si>
  <si>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</si>
  <si>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</si>
  <si>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</si>
  <si>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</si>
  <si>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</si>
  <si>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</si>
  <si>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</si>
  <si>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</si>
  <si>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</si>
  <si>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</si>
  <si>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</si>
  <si>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</si>
  <si>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</si>
  <si>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</si>
  <si>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</si>
  <si>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</si>
  <si>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</si>
  <si>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</si>
  <si>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</si>
  <si>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</si>
  <si>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</si>
  <si>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</si>
  <si>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</si>
  <si>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</si>
  <si>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</si>
  <si>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</si>
  <si>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</si>
  <si>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</si>
  <si>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</si>
  <si>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</si>
  <si>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</si>
  <si>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</si>
  <si>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</si>
  <si>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</si>
  <si>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</si>
  <si>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</si>
  <si>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</si>
  <si>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</si>
  <si>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</si>
  <si>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</si>
  <si>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</si>
  <si>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</si>
  <si>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</si>
  <si>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</si>
  <si>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</si>
  <si>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</si>
  <si>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</si>
  <si>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</si>
  <si>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</si>
  <si>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</si>
  <si>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</si>
  <si>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</si>
  <si>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</si>
  <si>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</si>
  <si>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</si>
  <si>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</si>
  <si>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</si>
  <si>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</si>
  <si>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</si>
  <si>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</si>
  <si>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</si>
  <si>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</si>
  <si>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</si>
  <si>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</si>
  <si>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</si>
  <si>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</si>
  <si>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</si>
  <si>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</si>
  <si>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</si>
  <si>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</si>
  <si>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</si>
  <si>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</si>
  <si>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</si>
  <si>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</si>
  <si>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</si>
  <si>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</si>
  <si>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</si>
  <si>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</si>
  <si>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</si>
  <si>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</si>
  <si>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</si>
  <si>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</si>
  <si>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</si>
  <si>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</si>
  <si>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</si>
  <si>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</si>
  <si>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</si>
  <si>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</si>
  <si>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</si>
  <si>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</si>
  <si>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</si>
  <si>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</si>
  <si>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</si>
  <si>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</si>
  <si>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</si>
  <si>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</si>
  <si>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</si>
  <si>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</si>
  <si>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</si>
  <si>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</si>
  <si>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</si>
  <si>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</si>
  <si>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</si>
  <si>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</si>
  <si>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</si>
  <si>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</si>
  <si>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</si>
  <si>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</si>
  <si>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</si>
  <si>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</si>
  <si>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</si>
  <si>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</si>
  <si>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</si>
  <si>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</si>
  <si>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</si>
  <si>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</si>
  <si>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</si>
  <si>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</si>
  <si>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</si>
  <si>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</si>
  <si>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</si>
  <si>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</si>
  <si>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</si>
  <si>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</si>
  <si>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</si>
  <si>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</si>
  <si>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</si>
  <si>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</si>
  <si>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</si>
  <si>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</si>
  <si>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</si>
  <si>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</si>
  <si>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</si>
  <si>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</si>
  <si>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</si>
  <si>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</si>
  <si>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</si>
  <si>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</si>
  <si>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</si>
  <si>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</si>
  <si>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</si>
  <si>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</si>
  <si>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</si>
  <si>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</si>
  <si>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</si>
  <si>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</si>
  <si>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</si>
  <si>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</si>
  <si>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</si>
  <si>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</si>
  <si>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</si>
  <si>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</si>
  <si>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</si>
  <si>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</si>
  <si>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</si>
  <si>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</si>
  <si>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</si>
  <si>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</si>
  <si>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</si>
  <si>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</si>
  <si>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</si>
  <si>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</si>
  <si>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</si>
  <si>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</si>
  <si>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</si>
  <si>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</si>
  <si>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</si>
  <si>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</si>
  <si>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</si>
  <si>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</si>
  <si>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</si>
  <si>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</si>
  <si>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</si>
  <si>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</si>
  <si>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</si>
  <si>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</si>
  <si>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</si>
  <si>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</si>
  <si>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</si>
  <si>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</si>
  <si>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</si>
  <si>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</si>
  <si>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</si>
  <si>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</si>
  <si>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</si>
  <si>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</si>
  <si>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</si>
  <si>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</si>
  <si>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</si>
  <si>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</si>
  <si>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</si>
  <si>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</si>
  <si>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</si>
  <si>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</si>
  <si>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</si>
  <si>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</si>
  <si>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</si>
  <si>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</si>
  <si>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</si>
  <si>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</si>
  <si>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</si>
  <si>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</si>
  <si>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</si>
  <si>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</si>
  <si>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</si>
  <si>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</si>
  <si>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</si>
  <si>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</si>
  <si>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</si>
  <si>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</si>
  <si>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</si>
  <si>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</si>
  <si>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</si>
  <si>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</si>
  <si>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</si>
  <si>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</si>
  <si>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</si>
  <si>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</si>
  <si>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</si>
  <si>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</si>
  <si>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</si>
  <si>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</si>
  <si>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</si>
  <si>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</si>
  <si>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</si>
  <si>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</si>
  <si>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</si>
  <si>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</si>
  <si>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</si>
  <si>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</si>
  <si>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</si>
  <si>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</si>
  <si>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</si>
  <si>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</si>
  <si>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</si>
  <si>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</si>
  <si>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</si>
  <si>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</si>
  <si>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</si>
  <si>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</si>
  <si>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</si>
  <si>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</si>
  <si>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</si>
  <si>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</si>
  <si>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</si>
  <si>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</si>
  <si>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</si>
  <si>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</si>
  <si>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</si>
  <si>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</si>
  <si>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</si>
  <si>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</si>
  <si>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</si>
  <si>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</si>
  <si>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</si>
  <si>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</si>
  <si>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</si>
  <si>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</si>
  <si>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</si>
  <si>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</si>
  <si>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</si>
  <si>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</si>
  <si>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</si>
  <si>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</si>
  <si>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</si>
  <si>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</si>
  <si>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</si>
  <si>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</si>
  <si>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</si>
  <si>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</si>
  <si>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</si>
  <si>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</si>
  <si>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</si>
  <si>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</si>
  <si>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</si>
  <si>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</si>
  <si>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</si>
  <si>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</si>
  <si>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</si>
  <si>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</si>
  <si>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</si>
  <si>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</si>
  <si>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</si>
  <si>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</si>
  <si>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</si>
  <si>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</si>
  <si>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</si>
  <si>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</si>
  <si>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</si>
  <si>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</si>
  <si>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</si>
  <si>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</si>
  <si>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</si>
  <si>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</si>
  <si>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</si>
  <si>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</si>
  <si>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</si>
  <si>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</si>
  <si>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</si>
  <si>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</si>
  <si>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</si>
  <si>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</si>
  <si>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</si>
  <si>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</si>
  <si>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</si>
  <si>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</si>
  <si>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</si>
  <si>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</si>
  <si>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</si>
  <si>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</si>
  <si>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</si>
  <si>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</si>
  <si>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</si>
  <si>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</si>
  <si>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</si>
  <si>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</si>
  <si>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</si>
  <si>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</si>
  <si>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</si>
  <si>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</si>
  <si>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</si>
  <si>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</si>
  <si>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</si>
  <si>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</si>
  <si>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</si>
  <si>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</si>
  <si>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</si>
  <si>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</si>
  <si>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</si>
  <si>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</si>
  <si>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</si>
  <si>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</si>
  <si>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</si>
  <si>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</si>
  <si>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</si>
  <si>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</si>
  <si>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</si>
  <si>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</si>
  <si>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</si>
  <si>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</si>
  <si>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</si>
  <si>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</si>
  <si>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</si>
  <si>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</si>
  <si>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</si>
  <si>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</si>
  <si>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</si>
  <si>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</si>
  <si>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</si>
  <si>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</si>
  <si>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</si>
  <si>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</si>
  <si>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</si>
  <si>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</si>
  <si>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</si>
  <si>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</si>
  <si>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</si>
  <si>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</si>
  <si>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</si>
  <si>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</si>
  <si>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</si>
  <si>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</si>
  <si>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</si>
  <si>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</si>
  <si>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</si>
  <si>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</si>
  <si>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</si>
  <si>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</si>
  <si>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</si>
  <si>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</si>
  <si>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</si>
  <si>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</si>
  <si>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</si>
  <si>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</si>
  <si>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</si>
  <si>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</si>
  <si>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</si>
  <si>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</si>
  <si>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</si>
  <si>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</si>
  <si>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</si>
  <si>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</si>
  <si>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</si>
  <si>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</si>
  <si>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</si>
  <si>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</si>
  <si>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</si>
  <si>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</si>
  <si>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</si>
  <si>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</si>
  <si>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</si>
  <si>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</si>
  <si>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</si>
  <si>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</si>
  <si>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</si>
  <si>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</si>
  <si>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</si>
  <si>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</si>
  <si>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</si>
  <si>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</si>
  <si>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</si>
  <si>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</si>
  <si>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</si>
  <si>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</si>
  <si>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</si>
  <si>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</si>
  <si>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</si>
  <si>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</si>
  <si>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</si>
  <si>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</si>
  <si>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</si>
  <si>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</si>
  <si>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</si>
  <si>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</si>
  <si>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</si>
  <si>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</si>
  <si>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</si>
  <si>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</si>
  <si>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</si>
  <si>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</si>
  <si>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</si>
  <si>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</si>
  <si>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</si>
  <si>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</si>
  <si>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</si>
  <si>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</si>
  <si>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</si>
  <si>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</si>
  <si>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</si>
  <si>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</si>
  <si>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</si>
  <si>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</si>
  <si>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</si>
  <si>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</si>
  <si>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</si>
  <si>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</si>
  <si>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</si>
  <si>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</si>
  <si>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</si>
  <si>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</si>
  <si>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</si>
  <si>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</si>
  <si>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</si>
  <si>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</si>
  <si>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</si>
  <si>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</si>
  <si>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</si>
  <si>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</si>
  <si>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</si>
  <si>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</si>
  <si>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</si>
  <si>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</si>
  <si>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</si>
  <si>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</si>
  <si>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</si>
  <si>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</si>
  <si>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</si>
  <si>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</si>
  <si>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</si>
  <si>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</si>
  <si>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</si>
  <si>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</si>
  <si>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</si>
  <si>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</si>
  <si>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</si>
  <si>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</si>
  <si>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</si>
  <si>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</si>
  <si>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</si>
  <si>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</si>
  <si>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</si>
  <si>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</si>
  <si>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</si>
  <si>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</si>
  <si>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</si>
  <si>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</si>
  <si>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</si>
  <si>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</si>
  <si>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</si>
  <si>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</si>
  <si>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</si>
  <si>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</si>
  <si>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</si>
  <si>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</si>
  <si>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</si>
  <si>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</si>
  <si>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</si>
  <si>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</si>
  <si>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</si>
  <si>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</si>
  <si>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</si>
  <si>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</si>
  <si>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</si>
  <si>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</si>
  <si>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</si>
  <si>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</si>
  <si>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</si>
  <si>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</si>
  <si>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</si>
  <si>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</si>
  <si>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</si>
  <si>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</si>
  <si>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</si>
  <si>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</si>
  <si>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</si>
  <si>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</si>
  <si>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</si>
  <si>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</si>
  <si>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</si>
  <si>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</si>
  <si>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</si>
  <si>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</si>
  <si>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</si>
  <si>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</si>
  <si>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</si>
  <si>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</si>
  <si>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</si>
  <si>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</si>
  <si>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</si>
  <si>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</si>
  <si>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</si>
  <si>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</si>
  <si>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</si>
  <si>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</si>
  <si>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</si>
  <si>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</si>
  <si>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</si>
  <si>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</si>
  <si>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</si>
  <si>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</si>
  <si>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</si>
  <si>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</si>
  <si>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</si>
  <si>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</si>
  <si>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</si>
  <si>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</si>
  <si>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</si>
  <si>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</si>
  <si>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</si>
  <si>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</si>
  <si>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</si>
  <si>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</si>
  <si>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</si>
  <si>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</si>
  <si>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</si>
  <si>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</si>
  <si>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</si>
  <si>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</si>
  <si>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</si>
  <si>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</si>
  <si>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</si>
  <si>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</si>
  <si>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</si>
  <si>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</si>
  <si>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</si>
  <si>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</si>
  <si>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</si>
  <si>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</si>
  <si>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</si>
  <si>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</si>
  <si>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</si>
  <si>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</si>
  <si>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</si>
  <si>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</si>
  <si>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</si>
  <si>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</si>
  <si>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</si>
  <si>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</si>
  <si>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</si>
  <si>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</si>
  <si>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</si>
  <si>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</si>
  <si>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</si>
  <si>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</si>
  <si>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</si>
  <si>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</si>
  <si>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</si>
  <si>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</si>
  <si>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</si>
  <si>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</si>
  <si>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</si>
  <si>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</si>
  <si>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</si>
  <si>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</si>
  <si>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</si>
  <si>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</si>
  <si>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</si>
  <si>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</si>
  <si>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</si>
  <si>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</si>
  <si>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</si>
  <si>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</si>
  <si>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</si>
  <si>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</si>
  <si>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</si>
  <si>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</si>
  <si>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</si>
  <si>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</si>
  <si>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</si>
  <si>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</si>
  <si>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</si>
  <si>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</si>
  <si>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</si>
  <si>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</si>
  <si>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</si>
  <si>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</si>
  <si>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</si>
  <si>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</si>
  <si>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</si>
  <si>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</si>
  <si>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</si>
  <si>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</si>
  <si>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</si>
  <si>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</si>
  <si>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</si>
  <si>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</si>
  <si>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</si>
  <si>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</si>
  <si>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</si>
  <si>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</si>
  <si>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</si>
  <si>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</si>
  <si>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</si>
  <si>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</si>
  <si>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</si>
  <si>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</si>
  <si>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</si>
  <si>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</si>
  <si>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</si>
  <si>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</si>
  <si>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</si>
  <si>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</si>
  <si>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</si>
  <si>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</si>
  <si>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</si>
  <si>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</si>
  <si>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</si>
  <si>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</si>
  <si>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</si>
  <si>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</si>
  <si>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</si>
  <si>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</si>
  <si>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</si>
  <si>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</si>
  <si>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</si>
  <si>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</si>
  <si>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</si>
  <si>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</si>
  <si>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</si>
  <si>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</si>
  <si>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</si>
  <si>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</si>
  <si>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</si>
  <si>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</si>
  <si>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</si>
  <si>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</si>
  <si>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</si>
  <si>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</si>
  <si>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</si>
  <si>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</si>
  <si>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</si>
  <si>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</si>
  <si>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</si>
  <si>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</si>
  <si>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</si>
  <si>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</si>
  <si>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</si>
  <si>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</si>
  <si>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</si>
  <si>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</si>
  <si>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</si>
  <si>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</si>
  <si>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</si>
  <si>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</si>
  <si>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</si>
  <si>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</si>
  <si>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</si>
  <si>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</si>
  <si>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</si>
  <si>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</si>
  <si>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</si>
  <si>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</si>
  <si>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</si>
  <si>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</si>
  <si>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</si>
  <si>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</si>
  <si>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</si>
  <si>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</si>
  <si>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</si>
  <si>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</si>
  <si>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</si>
  <si>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</si>
  <si>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</si>
  <si>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</si>
  <si>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</si>
  <si>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</si>
  <si>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</si>
  <si>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</si>
  <si>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</si>
  <si>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</si>
  <si>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</si>
  <si>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</si>
  <si>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</si>
  <si>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</si>
  <si>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</si>
  <si>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</si>
  <si>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</si>
  <si>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</si>
  <si>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</si>
  <si>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</si>
  <si>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</si>
  <si>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</si>
  <si>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</si>
  <si>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</si>
  <si>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</si>
  <si>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</si>
  <si>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</si>
  <si>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</si>
  <si>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</si>
  <si>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</si>
  <si>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</si>
  <si>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</si>
  <si>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</si>
  <si>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</si>
  <si>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</si>
  <si>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</si>
  <si>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</si>
  <si>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</si>
  <si>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</si>
  <si>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</si>
  <si>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</si>
  <si>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</si>
  <si>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</si>
  <si>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</si>
  <si>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</si>
  <si>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</si>
  <si>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</si>
  <si>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</si>
  <si>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</si>
  <si>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</si>
  <si>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</si>
  <si>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</si>
  <si>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</si>
  <si>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</si>
  <si>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</si>
  <si>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</si>
  <si>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</si>
  <si>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</si>
  <si>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</si>
  <si>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</si>
  <si>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</si>
  <si>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</si>
  <si>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</si>
  <si>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</si>
  <si>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</si>
  <si>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</si>
  <si>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</si>
  <si>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</si>
  <si>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</si>
  <si>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</si>
  <si>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</si>
  <si>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</si>
  <si>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</si>
  <si>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</si>
  <si>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</si>
  <si>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</si>
  <si>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</si>
  <si>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</si>
  <si>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</si>
  <si>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</si>
  <si>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</si>
  <si>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</si>
  <si>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</si>
  <si>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</si>
  <si>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</si>
  <si>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</si>
  <si>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</si>
  <si>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</si>
  <si>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</si>
  <si>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</si>
  <si>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</si>
  <si>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</si>
  <si>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</si>
  <si>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</si>
  <si>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</si>
  <si>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</si>
  <si>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</si>
  <si>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</si>
  <si>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</si>
  <si>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</si>
  <si>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</si>
  <si>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</si>
  <si>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</si>
  <si>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</si>
  <si>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</si>
  <si>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</si>
  <si>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</si>
  <si>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</si>
  <si>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</si>
  <si>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</si>
  <si>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</si>
  <si>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</si>
  <si>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</si>
  <si>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</si>
  <si>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</si>
  <si>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</si>
  <si>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</si>
  <si>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</si>
  <si>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</si>
  <si>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</si>
  <si>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</si>
  <si>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</si>
  <si>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</si>
  <si>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</si>
  <si>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</si>
  <si>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</si>
  <si>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</si>
  <si>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</si>
  <si>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</si>
  <si>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</si>
  <si>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</si>
  <si>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</si>
  <si>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</si>
  <si>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</si>
  <si>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</si>
  <si>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</si>
  <si>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</si>
  <si>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</si>
  <si>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</si>
  <si>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</si>
  <si>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</si>
  <si>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</si>
  <si>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</si>
  <si>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</si>
  <si>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</si>
  <si>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</si>
  <si>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</si>
  <si>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</si>
  <si>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</si>
  <si>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</si>
  <si>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</si>
  <si>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</si>
  <si>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</si>
  <si>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</si>
  <si>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</si>
  <si>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</si>
  <si>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</si>
  <si>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</si>
  <si>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</si>
  <si>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</si>
  <si>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</si>
  <si>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</si>
  <si>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</si>
  <si>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</si>
  <si>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</si>
  <si>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</si>
  <si>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</si>
  <si>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</si>
  <si>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</si>
  <si>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</si>
  <si>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</si>
  <si>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</si>
  <si>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</si>
  <si>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</si>
  <si>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</si>
  <si>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</si>
  <si>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</si>
  <si>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</si>
  <si>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</si>
  <si>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</si>
  <si>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</si>
  <si>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</si>
  <si>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</si>
  <si>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</si>
  <si>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</si>
  <si>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</si>
  <si>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</si>
  <si>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</si>
  <si>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</si>
  <si>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</si>
  <si>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</si>
  <si>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</si>
  <si>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</si>
  <si>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</si>
  <si>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</si>
  <si>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</si>
  <si>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</si>
  <si>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</si>
  <si>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</si>
  <si>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</si>
  <si>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</si>
  <si>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</si>
  <si>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</si>
  <si>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</si>
  <si>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</si>
  <si>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</si>
  <si>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</si>
  <si>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</si>
  <si>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</si>
  <si>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</si>
  <si>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</si>
  <si>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</si>
  <si>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</si>
  <si>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</si>
  <si>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</si>
  <si>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</si>
  <si>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</si>
  <si>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</si>
  <si>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</si>
  <si>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</si>
  <si>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</si>
  <si>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</si>
  <si>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</si>
  <si>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</si>
  <si>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</si>
  <si>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</si>
  <si>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</si>
  <si>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</si>
  <si>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</si>
  <si>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</si>
  <si>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</si>
  <si>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</si>
  <si>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</si>
  <si>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</si>
  <si>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</si>
  <si>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</si>
  <si>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</si>
  <si>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</si>
  <si>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</si>
  <si>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</si>
  <si>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</si>
  <si>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</si>
  <si>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</si>
  <si>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</si>
  <si>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</si>
  <si>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</si>
  <si>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</si>
  <si>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</si>
  <si>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</si>
  <si>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</si>
  <si>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</si>
  <si>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</si>
  <si>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</si>
  <si>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</si>
  <si>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</si>
  <si>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</si>
  <si>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</si>
  <si>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</si>
  <si>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</si>
  <si>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</si>
  <si>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</si>
  <si>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</si>
  <si>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</si>
  <si>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</si>
  <si>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</si>
  <si>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</si>
  <si>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</si>
  <si>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</si>
  <si>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</si>
  <si>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</si>
  <si>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</si>
  <si>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</si>
  <si>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</si>
  <si>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</si>
  <si>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</si>
  <si>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</si>
  <si>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</si>
  <si>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</si>
  <si>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</si>
  <si>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</si>
  <si>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</si>
  <si>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</si>
  <si>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</si>
  <si>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</si>
  <si>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</si>
  <si>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</si>
  <si>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</si>
  <si>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</si>
  <si>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</si>
  <si>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</si>
  <si>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</si>
  <si>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</si>
  <si>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</si>
  <si>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</si>
  <si>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</si>
  <si>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</si>
  <si>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</si>
  <si>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</si>
  <si>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</si>
  <si>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</si>
  <si>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</si>
  <si>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</si>
  <si>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</si>
  <si>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</si>
  <si>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</si>
  <si>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</si>
  <si>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</si>
  <si>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</si>
  <si>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is_supp</t>
  </si>
  <si>
    <t>supp_inc</t>
  </si>
  <si>
    <t>is_crop</t>
  </si>
  <si>
    <t>idx_k3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</si>
</sst>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2208</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2351</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50" t="s">
        <v>2359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2361</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2352</v>
      </c>
      <c r="G21" s="387" t="s">
        <v>2354</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50" t="s">
        <v>2360</v>
      </c>
      <c r="G23" s="94"/>
      <c r="H23" s="94"/>
      <c r="I23" s="94"/>
      <c r="J23" s="94"/>
      <c r="K23" s="350" t="s">
        <v>2354</v>
      </c>
      <c r="L23" s="94"/>
      <c r="M23" s="94"/>
      <c r="N23" s="94"/>
      <c r="O23" s="94"/>
      <c r="P23" s="350" t="s">
        <v>2355</v>
      </c>
      <c r="Q23" s="94"/>
      <c r="R23" s="94"/>
      <c r="S23" s="94"/>
      <c r="T23" s="94"/>
      <c r="U23" s="94"/>
      <c r="V23" s="94"/>
      <c r="W23" s="73"/>
      <c r="X23" s="57"/>
      <c r="Y23" s="45"/>
      <c r="Z23" s="45"/>
      <c r="AA23" s="45"/>
    </row>
    <row r="24" spans="1:27" ht="56" outlineLevel="3" x14ac:dyDescent="0.35">
      <c r="A24" s="45"/>
      <c r="B24" s="54"/>
      <c r="C24" s="73"/>
      <c r="D24" s="73"/>
      <c r="E24" s="76"/>
      <c r="F24" s="354" t="s">
        <v>2353</v>
      </c>
      <c r="G24" s="353" t="s">
        <v>2354</v>
      </c>
      <c r="H24" s="76"/>
      <c r="I24" s="76"/>
      <c r="J24" s="76"/>
      <c r="K24" s="354" t="s">
        <v>2356</v>
      </c>
      <c r="L24" s="351">
        <v>5.0000000000000004E-6</v>
      </c>
      <c r="M24" s="76"/>
      <c r="N24" s="76"/>
      <c r="O24" s="76"/>
      <c r="P24" s="354" t="s">
        <v>2357</v>
      </c>
      <c r="Q24" s="351">
        <v>0.7</v>
      </c>
      <c r="R24" s="76"/>
      <c r="S24" s="76"/>
      <c r="T24" s="76"/>
      <c r="U24" s="76"/>
      <c r="V24" s="76"/>
      <c r="W24" s="73"/>
      <c r="X24" s="57"/>
      <c r="Y24" s="45"/>
      <c r="Z24" s="45"/>
      <c r="AA24" s="45"/>
    </row>
    <row r="25" spans="1:27" outlineLevel="3" x14ac:dyDescent="0.35">
      <c r="A25" s="45"/>
      <c r="B25" s="54"/>
      <c r="C25" s="73"/>
      <c r="D25" s="73"/>
      <c r="E25" s="76"/>
      <c r="F25" s="76"/>
      <c r="G25" s="353" t="s">
        <v>2355</v>
      </c>
      <c r="H25" s="76"/>
      <c r="I25" s="76"/>
      <c r="J25" s="76"/>
      <c r="K25" s="76"/>
      <c r="L25" s="76"/>
      <c r="M25" s="76"/>
      <c r="N25" s="76"/>
      <c r="O25" s="76"/>
      <c r="P25" s="76" t="s">
        <v>2358</v>
      </c>
      <c r="Q25" s="351">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2328</v>
      </c>
      <c r="I36" t="s">
        <v>2329</v>
      </c>
      <c r="K36" t="s">
        <v>2738</v>
      </c>
      <c r="M36" t="s">
        <v>2739</v>
      </c>
    </row>
    <row r="37" spans="1:27" x14ac:dyDescent="0.35">
      <c r="G37" s="338" t="s">
        <v>4</v>
      </c>
      <c r="I37" s="338" t="s">
        <v>2330</v>
      </c>
      <c r="K37" s="338" t="s">
        <v>49</v>
      </c>
      <c r="M37" s="432" t="s">
        <v>2740</v>
      </c>
    </row>
    <row r="38" spans="1:27" x14ac:dyDescent="0.35">
      <c r="G38" s="339" t="s">
        <v>2322</v>
      </c>
      <c r="I38" s="339" t="s">
        <v>2597</v>
      </c>
      <c r="K38" s="339" t="s">
        <v>2947</v>
      </c>
      <c r="M38" s="433" t="s">
        <v>2741</v>
      </c>
    </row>
    <row r="39" spans="1:27" ht="43.5" x14ac:dyDescent="0.35">
      <c r="G39" s="339" t="s">
        <v>10</v>
      </c>
      <c r="I39" s="339" t="s">
        <v>4</v>
      </c>
      <c r="K39" s="339" t="s">
        <v>2730</v>
      </c>
      <c r="M39" s="433" t="s">
        <v>2742</v>
      </c>
    </row>
    <row r="40" spans="1:27" x14ac:dyDescent="0.35">
      <c r="G40" t="s">
        <v>67</v>
      </c>
      <c r="H40" s="343"/>
      <c r="I40" s="339" t="s">
        <v>2322</v>
      </c>
      <c r="K40" s="339" t="s">
        <v>2731</v>
      </c>
      <c r="M40" s="434" t="s">
        <v>2743</v>
      </c>
    </row>
    <row r="41" spans="1:27" x14ac:dyDescent="0.35">
      <c r="G41" s="339" t="s">
        <v>68</v>
      </c>
      <c r="I41" s="339" t="s">
        <v>10</v>
      </c>
      <c r="K41" s="340" t="s">
        <v>2948</v>
      </c>
    </row>
    <row r="42" spans="1:27" x14ac:dyDescent="0.35">
      <c r="G42" s="339" t="s">
        <v>69</v>
      </c>
      <c r="I42" s="339" t="s">
        <v>67</v>
      </c>
    </row>
    <row r="43" spans="1:27" x14ac:dyDescent="0.35">
      <c r="G43" s="339" t="s">
        <v>7</v>
      </c>
      <c r="I43" s="339" t="s">
        <v>68</v>
      </c>
    </row>
    <row r="44" spans="1:27" x14ac:dyDescent="0.35">
      <c r="G44" s="339" t="s">
        <v>3248</v>
      </c>
      <c r="I44" s="339" t="s">
        <v>2331</v>
      </c>
    </row>
    <row r="45" spans="1:27" x14ac:dyDescent="0.35">
      <c r="G45" s="339" t="s">
        <v>6</v>
      </c>
      <c r="I45" s="339" t="s">
        <v>114</v>
      </c>
    </row>
    <row r="46" spans="1:27" x14ac:dyDescent="0.35">
      <c r="G46" s="339" t="s">
        <v>2326</v>
      </c>
      <c r="I46" s="339" t="s">
        <v>69</v>
      </c>
    </row>
    <row r="47" spans="1:27" x14ac:dyDescent="0.35">
      <c r="G47" s="339" t="s">
        <v>79</v>
      </c>
      <c r="I47" s="339" t="s">
        <v>7</v>
      </c>
    </row>
    <row r="48" spans="1:27" x14ac:dyDescent="0.35">
      <c r="G48" s="339" t="s">
        <v>9</v>
      </c>
      <c r="I48" s="339" t="s">
        <v>121</v>
      </c>
    </row>
    <row r="49" spans="7:9" x14ac:dyDescent="0.35">
      <c r="G49" s="339" t="s">
        <v>2325</v>
      </c>
      <c r="I49" s="339" t="s">
        <v>3248</v>
      </c>
    </row>
    <row r="50" spans="7:9" x14ac:dyDescent="0.35">
      <c r="G50" s="339" t="s">
        <v>70</v>
      </c>
      <c r="I50" s="339" t="s">
        <v>6</v>
      </c>
    </row>
    <row r="51" spans="7:9" x14ac:dyDescent="0.35">
      <c r="G51" s="339" t="s">
        <v>5</v>
      </c>
      <c r="I51" s="339" t="s">
        <v>2326</v>
      </c>
    </row>
    <row r="52" spans="7:9" x14ac:dyDescent="0.35">
      <c r="G52" s="339" t="s">
        <v>2324</v>
      </c>
      <c r="I52" s="339" t="s">
        <v>79</v>
      </c>
    </row>
    <row r="53" spans="7:9" x14ac:dyDescent="0.35">
      <c r="G53" s="339" t="s">
        <v>8</v>
      </c>
      <c r="I53" s="339" t="s">
        <v>9</v>
      </c>
    </row>
    <row r="54" spans="7:9" x14ac:dyDescent="0.35">
      <c r="G54" s="340" t="s">
        <v>2323</v>
      </c>
      <c r="I54" s="339" t="s">
        <v>2325</v>
      </c>
    </row>
    <row r="55" spans="7:9" x14ac:dyDescent="0.35">
      <c r="I55" s="339" t="s">
        <v>2332</v>
      </c>
    </row>
    <row r="56" spans="7:9" x14ac:dyDescent="0.35">
      <c r="I56" s="339" t="s">
        <v>2583</v>
      </c>
    </row>
    <row r="57" spans="7:9" x14ac:dyDescent="0.35">
      <c r="I57" s="339" t="s">
        <v>2333</v>
      </c>
    </row>
    <row r="58" spans="7:9" x14ac:dyDescent="0.35">
      <c r="I58" s="339" t="s">
        <v>113</v>
      </c>
    </row>
    <row r="59" spans="7:9" x14ac:dyDescent="0.35">
      <c r="I59" s="339" t="s">
        <v>2334</v>
      </c>
    </row>
    <row r="60" spans="7:9" x14ac:dyDescent="0.35">
      <c r="I60" s="339" t="s">
        <v>115</v>
      </c>
    </row>
    <row r="61" spans="7:9" x14ac:dyDescent="0.35">
      <c r="I61" s="339" t="s">
        <v>70</v>
      </c>
    </row>
    <row r="62" spans="7:9" x14ac:dyDescent="0.35">
      <c r="I62" s="339" t="s">
        <v>5</v>
      </c>
    </row>
    <row r="63" spans="7:9" x14ac:dyDescent="0.35">
      <c r="I63" s="339" t="s">
        <v>2324</v>
      </c>
    </row>
    <row r="64" spans="7:9" x14ac:dyDescent="0.35">
      <c r="I64" s="339" t="s">
        <v>2335</v>
      </c>
    </row>
    <row r="65" spans="9:9" x14ac:dyDescent="0.35">
      <c r="I65" s="339" t="s">
        <v>116</v>
      </c>
    </row>
    <row r="66" spans="9:9" x14ac:dyDescent="0.35">
      <c r="I66" s="339" t="s">
        <v>8</v>
      </c>
    </row>
    <row r="67" spans="9:9" x14ac:dyDescent="0.35">
      <c r="I67" s="340" t="s">
        <v>2323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6"/>
  <sheetViews>
    <sheetView topLeftCell="A42" workbookViewId="0">
      <selection activeCell="A58" sqref="A58:XFD5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3053</v>
      </c>
    </row>
    <row r="9" spans="1:3" x14ac:dyDescent="0.35">
      <c r="A9" s="341" t="str">
        <f>General!G37</f>
        <v>b</v>
      </c>
      <c r="B9">
        <v>680</v>
      </c>
      <c r="C9" s="1" t="s">
        <v>2925</v>
      </c>
    </row>
    <row r="10" spans="1:3" x14ac:dyDescent="0.35">
      <c r="A10" s="341" t="str">
        <f>General!G38</f>
        <v>bd</v>
      </c>
      <c r="B10">
        <v>680</v>
      </c>
      <c r="C10" s="1" t="s">
        <v>2925</v>
      </c>
    </row>
    <row r="11" spans="1:3" x14ac:dyDescent="0.35">
      <c r="A11" s="341" t="str">
        <f>General!G39</f>
        <v>f</v>
      </c>
      <c r="B11">
        <v>680</v>
      </c>
      <c r="C11" s="1" t="s">
        <v>2925</v>
      </c>
    </row>
    <row r="12" spans="1:3" x14ac:dyDescent="0.35">
      <c r="A12" s="341" t="str">
        <f>General!G40</f>
        <v>h</v>
      </c>
      <c r="B12">
        <v>680</v>
      </c>
      <c r="C12" s="1" t="s">
        <v>2925</v>
      </c>
    </row>
    <row r="13" spans="1:3" x14ac:dyDescent="0.35">
      <c r="A13" s="341" t="str">
        <f>General!G41</f>
        <v>i</v>
      </c>
      <c r="B13">
        <v>680</v>
      </c>
      <c r="C13" s="1" t="s">
        <v>2925</v>
      </c>
    </row>
    <row r="14" spans="1:3" x14ac:dyDescent="0.35">
      <c r="A14" s="341" t="str">
        <f>General!G42</f>
        <v>k</v>
      </c>
      <c r="B14">
        <v>680</v>
      </c>
      <c r="C14" s="1" t="s">
        <v>2925</v>
      </c>
    </row>
    <row r="15" spans="1:3" x14ac:dyDescent="0.35">
      <c r="A15" s="341" t="str">
        <f>General!G43</f>
        <v>l</v>
      </c>
      <c r="B15">
        <v>680</v>
      </c>
      <c r="C15" s="1" t="s">
        <v>2925</v>
      </c>
    </row>
    <row r="16" spans="1:3" x14ac:dyDescent="0.35">
      <c r="A16" s="341" t="str">
        <f>General!G44</f>
        <v>ms</v>
      </c>
      <c r="B16">
        <v>680</v>
      </c>
      <c r="C16" s="1" t="s">
        <v>2925</v>
      </c>
    </row>
    <row r="17" spans="1:3" x14ac:dyDescent="0.35">
      <c r="A17" s="341" t="str">
        <f>General!G45</f>
        <v>o</v>
      </c>
      <c r="B17">
        <v>680</v>
      </c>
      <c r="C17" s="1" t="s">
        <v>2925</v>
      </c>
    </row>
    <row r="18" spans="1:3" x14ac:dyDescent="0.35">
      <c r="A18" s="341" t="str">
        <f>General!G46</f>
        <v>od</v>
      </c>
      <c r="B18">
        <v>680</v>
      </c>
      <c r="C18" s="1" t="s">
        <v>2925</v>
      </c>
    </row>
    <row r="19" spans="1:3" x14ac:dyDescent="0.35">
      <c r="A19" s="341" t="str">
        <f>General!G47</f>
        <v>of</v>
      </c>
      <c r="B19">
        <v>680</v>
      </c>
      <c r="C19" s="1" t="s">
        <v>2925</v>
      </c>
    </row>
    <row r="20" spans="1:3" x14ac:dyDescent="0.35">
      <c r="A20" s="341" t="str">
        <f>General!G48</f>
        <v>r</v>
      </c>
      <c r="B20">
        <v>680</v>
      </c>
      <c r="C20" s="1" t="s">
        <v>2925</v>
      </c>
    </row>
    <row r="21" spans="1:3" x14ac:dyDescent="0.35">
      <c r="A21" s="341" t="str">
        <f>General!G49</f>
        <v>rd</v>
      </c>
      <c r="B21">
        <v>680</v>
      </c>
      <c r="C21" s="1" t="s">
        <v>2925</v>
      </c>
    </row>
    <row r="22" spans="1:3" x14ac:dyDescent="0.35">
      <c r="A22" s="341" t="str">
        <f>General!G50</f>
        <v>v</v>
      </c>
      <c r="B22">
        <v>680</v>
      </c>
      <c r="C22" s="1" t="s">
        <v>2925</v>
      </c>
    </row>
    <row r="23" spans="1:3" x14ac:dyDescent="0.35">
      <c r="A23" s="341" t="str">
        <f>General!G51</f>
        <v>w</v>
      </c>
      <c r="B23">
        <v>680</v>
      </c>
      <c r="C23" s="1" t="s">
        <v>2925</v>
      </c>
    </row>
    <row r="24" spans="1:3" x14ac:dyDescent="0.35">
      <c r="A24" s="341" t="str">
        <f>General!G52</f>
        <v>wd</v>
      </c>
      <c r="B24">
        <v>680</v>
      </c>
      <c r="C24" s="1" t="s">
        <v>2925</v>
      </c>
    </row>
    <row r="25" spans="1:3" x14ac:dyDescent="0.35">
      <c r="A25" s="341" t="str">
        <f>General!G53</f>
        <v>z</v>
      </c>
      <c r="B25">
        <v>680</v>
      </c>
      <c r="C25" s="1" t="s">
        <v>2925</v>
      </c>
    </row>
    <row r="26" spans="1:3" x14ac:dyDescent="0.35">
      <c r="A26" s="341" t="str">
        <f>General!G54</f>
        <v>zd</v>
      </c>
      <c r="B26">
        <v>680</v>
      </c>
      <c r="C26" s="1" t="s">
        <v>2925</v>
      </c>
    </row>
    <row r="28" spans="1:3" x14ac:dyDescent="0.35">
      <c r="A28" t="s">
        <v>12</v>
      </c>
      <c r="B28">
        <v>100</v>
      </c>
      <c r="C28" t="s">
        <v>13</v>
      </c>
    </row>
    <row r="29" spans="1:3" ht="4.9000000000000004" customHeight="1" x14ac:dyDescent="0.35"/>
    <row r="30" spans="1:3" x14ac:dyDescent="0.35">
      <c r="A30" s="1" t="s">
        <v>18</v>
      </c>
    </row>
    <row r="31" spans="1:3" x14ac:dyDescent="0.35">
      <c r="A31" t="s">
        <v>14</v>
      </c>
      <c r="B31">
        <v>60</v>
      </c>
      <c r="C31" s="1" t="s">
        <v>13</v>
      </c>
    </row>
    <row r="32" spans="1:3" ht="6" customHeight="1" x14ac:dyDescent="0.35"/>
    <row r="33" spans="1:27" x14ac:dyDescent="0.35">
      <c r="A33" t="s">
        <v>15</v>
      </c>
      <c r="B33">
        <v>35</v>
      </c>
      <c r="C33" s="1" t="s">
        <v>17</v>
      </c>
    </row>
    <row r="34" spans="1:27" ht="6" customHeight="1" x14ac:dyDescent="0.35"/>
    <row r="35" spans="1:27" x14ac:dyDescent="0.35">
      <c r="A35" t="s">
        <v>16</v>
      </c>
      <c r="B35">
        <v>15</v>
      </c>
      <c r="C35" s="1" t="s">
        <v>17</v>
      </c>
    </row>
    <row r="37" spans="1:27" x14ac:dyDescent="0.35">
      <c r="A37" s="3" t="s">
        <v>91</v>
      </c>
    </row>
    <row r="38" spans="1:27" x14ac:dyDescent="0.35">
      <c r="A38" s="6" t="s">
        <v>90</v>
      </c>
      <c r="B38" s="6">
        <v>15</v>
      </c>
      <c r="C38" s="1" t="s">
        <v>17</v>
      </c>
    </row>
    <row r="39" spans="1:27" ht="6.65" customHeight="1" x14ac:dyDescent="0.35">
      <c r="A39" s="3"/>
    </row>
    <row r="40" spans="1:27" x14ac:dyDescent="0.35">
      <c r="A40" s="6" t="s">
        <v>89</v>
      </c>
      <c r="B40" s="6">
        <v>20</v>
      </c>
      <c r="C40" s="1" t="s">
        <v>17</v>
      </c>
    </row>
    <row r="41" spans="1:27" ht="9" customHeight="1" x14ac:dyDescent="0.35"/>
    <row r="42" spans="1:27" ht="15" customHeight="1" x14ac:dyDescent="0.35">
      <c r="A42" s="3" t="s">
        <v>65</v>
      </c>
    </row>
    <row r="43" spans="1:27" x14ac:dyDescent="0.35">
      <c r="A43" t="s">
        <v>75</v>
      </c>
      <c r="B43">
        <v>2</v>
      </c>
    </row>
    <row r="45" spans="1:27" x14ac:dyDescent="0.35">
      <c r="A45" t="s">
        <v>87</v>
      </c>
      <c r="B45" s="385">
        <f>MIN(364,INT((C45 - DATE(YEAR(C45),1,1))))</f>
        <v>226</v>
      </c>
      <c r="C45" s="4">
        <v>43692</v>
      </c>
    </row>
    <row r="47" spans="1:27" x14ac:dyDescent="0.35">
      <c r="A47" s="1" t="s">
        <v>2285</v>
      </c>
      <c r="B47">
        <v>50</v>
      </c>
      <c r="K47" s="1" t="s">
        <v>2286</v>
      </c>
    </row>
    <row r="48" spans="1:27" x14ac:dyDescent="0.35">
      <c r="A48" s="3"/>
      <c r="B48" s="3"/>
      <c r="C48" s="3"/>
      <c r="M48" s="615" t="s">
        <v>2336</v>
      </c>
      <c r="N48" s="615"/>
      <c r="O48" s="615"/>
      <c r="P48" s="615"/>
      <c r="Q48" s="615"/>
      <c r="R48" s="615" t="s">
        <v>2340</v>
      </c>
      <c r="S48" s="615"/>
      <c r="T48" s="615"/>
      <c r="U48" s="615"/>
      <c r="V48" s="615"/>
      <c r="W48" s="615" t="s">
        <v>2341</v>
      </c>
      <c r="X48" s="615"/>
      <c r="Y48" s="615"/>
      <c r="Z48" s="615"/>
      <c r="AA48" s="615"/>
    </row>
    <row r="49" spans="1:27" x14ac:dyDescent="0.35">
      <c r="A49" s="3"/>
      <c r="B49" s="3"/>
      <c r="C49" s="3"/>
      <c r="L49" s="1" t="s">
        <v>2342</v>
      </c>
      <c r="M49" t="s">
        <v>2337</v>
      </c>
      <c r="N49" t="s">
        <v>2337</v>
      </c>
      <c r="O49" t="s">
        <v>2337</v>
      </c>
      <c r="P49" t="s">
        <v>2337</v>
      </c>
      <c r="Q49" t="s">
        <v>2337</v>
      </c>
      <c r="R49" t="s">
        <v>2339</v>
      </c>
      <c r="S49" t="s">
        <v>2339</v>
      </c>
      <c r="T49" t="s">
        <v>2339</v>
      </c>
      <c r="U49" t="s">
        <v>2339</v>
      </c>
      <c r="V49" t="s">
        <v>2339</v>
      </c>
      <c r="W49" t="s">
        <v>2338</v>
      </c>
      <c r="X49" t="s">
        <v>2338</v>
      </c>
      <c r="Y49" t="s">
        <v>2338</v>
      </c>
      <c r="Z49" t="s">
        <v>2338</v>
      </c>
      <c r="AA49" t="s">
        <v>2338</v>
      </c>
    </row>
    <row r="50" spans="1:27" x14ac:dyDescent="0.35">
      <c r="A50" t="s">
        <v>66</v>
      </c>
      <c r="B50" t="s">
        <v>3320</v>
      </c>
      <c r="C50" t="s">
        <v>3322</v>
      </c>
      <c r="D50" t="s">
        <v>2287</v>
      </c>
      <c r="E50" t="s">
        <v>71</v>
      </c>
      <c r="F50" t="s">
        <v>72</v>
      </c>
      <c r="G50" t="s">
        <v>3288</v>
      </c>
      <c r="H50" t="s">
        <v>73</v>
      </c>
      <c r="I50" t="s">
        <v>74</v>
      </c>
      <c r="J50" t="s">
        <v>80</v>
      </c>
      <c r="L50" s="1" t="s">
        <v>2284</v>
      </c>
      <c r="M50">
        <v>10</v>
      </c>
      <c r="N50">
        <v>30</v>
      </c>
      <c r="O50">
        <v>50</v>
      </c>
      <c r="P50">
        <v>70</v>
      </c>
      <c r="Q50">
        <v>90</v>
      </c>
      <c r="R50">
        <v>10</v>
      </c>
      <c r="S50">
        <v>30</v>
      </c>
      <c r="T50">
        <v>50</v>
      </c>
      <c r="U50">
        <v>70</v>
      </c>
      <c r="V50">
        <v>90</v>
      </c>
      <c r="W50">
        <v>10</v>
      </c>
      <c r="X50">
        <v>30</v>
      </c>
      <c r="Y50">
        <v>50</v>
      </c>
      <c r="Z50">
        <v>70</v>
      </c>
      <c r="AA50">
        <v>90</v>
      </c>
    </row>
    <row r="51" spans="1:27" x14ac:dyDescent="0.35">
      <c r="A51" s="341" t="str">
        <f>General!G37</f>
        <v>b</v>
      </c>
      <c r="B51" s="383" t="b">
        <v>1</v>
      </c>
      <c r="C51" s="383" t="b">
        <v>1</v>
      </c>
      <c r="D51" s="383">
        <v>0.1</v>
      </c>
      <c r="E51" s="383">
        <v>0.7</v>
      </c>
      <c r="F51" s="382">
        <f t="shared" ref="F51:F64" si="0">1-E51</f>
        <v>0.30000000000000004</v>
      </c>
      <c r="G51" s="384" t="b">
        <v>1</v>
      </c>
      <c r="H51" s="384">
        <v>0.15</v>
      </c>
      <c r="I51" s="384">
        <v>13.45</v>
      </c>
      <c r="J51" s="384">
        <f>0.86*1.05</f>
        <v>0.90300000000000002</v>
      </c>
      <c r="L51" t="str">
        <f t="shared" ref="L51:L68" si="1">A51</f>
        <v>b</v>
      </c>
      <c r="M51" s="349">
        <v>246</v>
      </c>
      <c r="N51" s="349">
        <v>282</v>
      </c>
      <c r="O51" s="349">
        <v>305</v>
      </c>
      <c r="P51" s="349">
        <v>332</v>
      </c>
      <c r="Q51" s="349">
        <v>368</v>
      </c>
      <c r="R51" s="344">
        <v>0</v>
      </c>
      <c r="S51" s="344">
        <v>0</v>
      </c>
      <c r="T51" s="344">
        <v>0</v>
      </c>
      <c r="U51" s="344">
        <v>0</v>
      </c>
      <c r="V51" s="344">
        <v>0</v>
      </c>
      <c r="W51" s="344">
        <f>Y51*0.65</f>
        <v>97.5</v>
      </c>
      <c r="X51" s="344">
        <f>Y51*0.8</f>
        <v>120</v>
      </c>
      <c r="Y51" s="344">
        <v>150</v>
      </c>
      <c r="Z51" s="344">
        <f>Y51*1.2</f>
        <v>180</v>
      </c>
      <c r="AA51" s="344">
        <f>Y51*1.35</f>
        <v>202.5</v>
      </c>
    </row>
    <row r="52" spans="1:27" x14ac:dyDescent="0.35">
      <c r="A52" s="341" t="str">
        <f>General!G38</f>
        <v>bd</v>
      </c>
      <c r="B52" s="383" t="b">
        <v>1</v>
      </c>
      <c r="C52" s="383" t="b">
        <v>1</v>
      </c>
      <c r="D52" s="380">
        <f t="shared" ref="D52:J52" si="2">D51</f>
        <v>0.1</v>
      </c>
      <c r="E52" s="380">
        <f t="shared" si="2"/>
        <v>0.7</v>
      </c>
      <c r="F52" s="380">
        <f t="shared" si="2"/>
        <v>0.30000000000000004</v>
      </c>
      <c r="G52" s="384" t="b">
        <v>1</v>
      </c>
      <c r="H52" s="380">
        <f t="shared" si="2"/>
        <v>0.15</v>
      </c>
      <c r="I52" s="380">
        <f t="shared" si="2"/>
        <v>13.45</v>
      </c>
      <c r="J52" s="380">
        <f t="shared" si="2"/>
        <v>0.90300000000000002</v>
      </c>
      <c r="L52" t="str">
        <f t="shared" si="1"/>
        <v>bd</v>
      </c>
      <c r="M52" s="380">
        <f>M51</f>
        <v>246</v>
      </c>
      <c r="N52" s="380">
        <f t="shared" ref="N52:Q52" si="3">N51</f>
        <v>282</v>
      </c>
      <c r="O52" s="380">
        <f t="shared" si="3"/>
        <v>305</v>
      </c>
      <c r="P52" s="380">
        <f t="shared" si="3"/>
        <v>332</v>
      </c>
      <c r="Q52" s="380">
        <f t="shared" si="3"/>
        <v>368</v>
      </c>
      <c r="R52" s="380">
        <f t="shared" ref="R52:AA52" si="4">R51</f>
        <v>0</v>
      </c>
      <c r="S52" s="380">
        <f t="shared" ref="S52:V52" si="5">S51</f>
        <v>0</v>
      </c>
      <c r="T52" s="380">
        <f t="shared" si="5"/>
        <v>0</v>
      </c>
      <c r="U52" s="380">
        <f t="shared" si="5"/>
        <v>0</v>
      </c>
      <c r="V52" s="380">
        <f t="shared" si="5"/>
        <v>0</v>
      </c>
      <c r="W52" s="380">
        <f t="shared" si="4"/>
        <v>97.5</v>
      </c>
      <c r="X52" s="380">
        <f t="shared" ref="X52:Z52" si="6">X51</f>
        <v>120</v>
      </c>
      <c r="Y52" s="380">
        <f t="shared" si="4"/>
        <v>150</v>
      </c>
      <c r="Z52" s="380">
        <f t="shared" si="6"/>
        <v>180</v>
      </c>
      <c r="AA52" s="380">
        <f t="shared" si="4"/>
        <v>202.5</v>
      </c>
    </row>
    <row r="53" spans="1:27" x14ac:dyDescent="0.35">
      <c r="A53" s="341" t="str">
        <f>General!G39</f>
        <v>f</v>
      </c>
      <c r="B53" s="383" t="b">
        <v>1</v>
      </c>
      <c r="C53" s="383" t="b">
        <v>1</v>
      </c>
      <c r="D53" s="383">
        <v>0</v>
      </c>
      <c r="E53" s="383">
        <v>1</v>
      </c>
      <c r="F53" s="382">
        <f t="shared" si="0"/>
        <v>0</v>
      </c>
      <c r="G53" s="384" t="b">
        <v>1</v>
      </c>
      <c r="H53" s="384">
        <v>0.15</v>
      </c>
      <c r="I53" s="384">
        <v>15.85</v>
      </c>
      <c r="J53" s="384">
        <f>1.04*1.05</f>
        <v>1.0920000000000001</v>
      </c>
      <c r="L53" t="str">
        <f t="shared" si="1"/>
        <v>f</v>
      </c>
      <c r="M53" s="380">
        <f>M57</f>
        <v>289</v>
      </c>
      <c r="N53" s="380">
        <f t="shared" ref="N53:Q53" si="7">N57</f>
        <v>329</v>
      </c>
      <c r="O53" s="380">
        <f t="shared" si="7"/>
        <v>352</v>
      </c>
      <c r="P53" s="380">
        <f t="shared" si="7"/>
        <v>372</v>
      </c>
      <c r="Q53" s="380">
        <f t="shared" si="7"/>
        <v>434</v>
      </c>
      <c r="R53" s="344">
        <v>0</v>
      </c>
      <c r="S53" s="344">
        <v>0</v>
      </c>
      <c r="T53" s="344">
        <v>0</v>
      </c>
      <c r="U53" s="344">
        <v>0</v>
      </c>
      <c r="V53" s="344">
        <v>0</v>
      </c>
      <c r="W53" s="344">
        <f t="shared" ref="W53:W59" si="8">Y53*0.65</f>
        <v>97.5</v>
      </c>
      <c r="X53" s="344">
        <f t="shared" ref="X53:X59" si="9">Y53*0.8</f>
        <v>120</v>
      </c>
      <c r="Y53" s="344">
        <v>150</v>
      </c>
      <c r="Z53" s="344">
        <f t="shared" ref="Z53:Z59" si="10">Y53*1.2</f>
        <v>180</v>
      </c>
      <c r="AA53" s="344">
        <f t="shared" ref="AA53:AA59" si="11">Y53*1.35</f>
        <v>202.5</v>
      </c>
    </row>
    <row r="54" spans="1:27" x14ac:dyDescent="0.35">
      <c r="A54" s="341" t="str">
        <f>General!G40</f>
        <v>h</v>
      </c>
      <c r="B54" s="383" t="b">
        <v>1</v>
      </c>
      <c r="C54" s="383" t="b">
        <v>1</v>
      </c>
      <c r="D54" s="383">
        <v>0</v>
      </c>
      <c r="E54" s="383">
        <v>1</v>
      </c>
      <c r="F54" s="382">
        <f t="shared" si="0"/>
        <v>0</v>
      </c>
      <c r="G54" s="384" t="b">
        <v>1</v>
      </c>
      <c r="H54" s="384">
        <v>0.5</v>
      </c>
      <c r="I54" s="384">
        <v>1.5</v>
      </c>
      <c r="J54" s="384">
        <f>0.86*1.05</f>
        <v>0.90300000000000002</v>
      </c>
      <c r="L54" t="str">
        <f t="shared" si="1"/>
        <v>h</v>
      </c>
      <c r="M54" s="380">
        <f>M59</f>
        <v>245.65</v>
      </c>
      <c r="N54" s="380">
        <f>N59</f>
        <v>279.64999999999998</v>
      </c>
      <c r="O54" s="380">
        <f>O59</f>
        <v>299.2</v>
      </c>
      <c r="P54" s="380">
        <f>P59</f>
        <v>316.2</v>
      </c>
      <c r="Q54" s="380">
        <f>Q59</f>
        <v>368.9</v>
      </c>
      <c r="R54" s="344">
        <v>0</v>
      </c>
      <c r="S54" s="344">
        <v>0</v>
      </c>
      <c r="T54" s="344">
        <v>0</v>
      </c>
      <c r="U54" s="344">
        <v>0</v>
      </c>
      <c r="V54" s="344">
        <v>0</v>
      </c>
      <c r="W54" s="344">
        <f t="shared" si="8"/>
        <v>97.5</v>
      </c>
      <c r="X54" s="344">
        <f t="shared" si="9"/>
        <v>120</v>
      </c>
      <c r="Y54" s="344">
        <v>150</v>
      </c>
      <c r="Z54" s="344">
        <f t="shared" si="10"/>
        <v>180</v>
      </c>
      <c r="AA54" s="344">
        <f t="shared" si="11"/>
        <v>202.5</v>
      </c>
    </row>
    <row r="55" spans="1:27" x14ac:dyDescent="0.35">
      <c r="A55" s="341" t="str">
        <f>General!G41</f>
        <v>i</v>
      </c>
      <c r="B55" s="383" t="b">
        <v>1</v>
      </c>
      <c r="C55" s="383" t="b">
        <v>1</v>
      </c>
      <c r="D55" s="383">
        <v>0</v>
      </c>
      <c r="E55" s="383">
        <v>1</v>
      </c>
      <c r="F55" s="382">
        <f t="shared" si="0"/>
        <v>0</v>
      </c>
      <c r="G55" s="384" t="b">
        <v>1</v>
      </c>
      <c r="H55" s="384">
        <v>0.15</v>
      </c>
      <c r="I55" s="384">
        <v>15.85</v>
      </c>
      <c r="J55" s="384">
        <f>1.04*1.05</f>
        <v>1.0920000000000001</v>
      </c>
      <c r="L55" t="str">
        <f t="shared" si="1"/>
        <v>i</v>
      </c>
      <c r="M55" s="380">
        <f>M57</f>
        <v>289</v>
      </c>
      <c r="N55" s="380">
        <f t="shared" ref="N55:Q55" si="12">N57</f>
        <v>329</v>
      </c>
      <c r="O55" s="380">
        <f t="shared" si="12"/>
        <v>352</v>
      </c>
      <c r="P55" s="380">
        <f t="shared" si="12"/>
        <v>372</v>
      </c>
      <c r="Q55" s="380">
        <f t="shared" si="12"/>
        <v>434</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35">
      <c r="A56" s="341" t="str">
        <f>General!G42</f>
        <v>k</v>
      </c>
      <c r="B56" s="383" t="b">
        <v>1</v>
      </c>
      <c r="C56" s="383" t="b">
        <v>1</v>
      </c>
      <c r="D56" s="383">
        <v>0</v>
      </c>
      <c r="E56" s="383">
        <v>1</v>
      </c>
      <c r="F56" s="382">
        <f t="shared" si="0"/>
        <v>0</v>
      </c>
      <c r="G56" s="384" t="b">
        <v>1</v>
      </c>
      <c r="H56" s="384">
        <v>0.15</v>
      </c>
      <c r="I56" s="384">
        <v>15.85</v>
      </c>
      <c r="J56" s="384">
        <f>1.04*1.05</f>
        <v>1.0920000000000001</v>
      </c>
      <c r="L56" t="str">
        <f t="shared" si="1"/>
        <v>k</v>
      </c>
      <c r="M56" s="380">
        <f>M57</f>
        <v>289</v>
      </c>
      <c r="N56" s="380">
        <f t="shared" ref="N56:Q56" si="13">N57</f>
        <v>329</v>
      </c>
      <c r="O56" s="380">
        <f t="shared" si="13"/>
        <v>352</v>
      </c>
      <c r="P56" s="380">
        <f t="shared" si="13"/>
        <v>372</v>
      </c>
      <c r="Q56" s="380">
        <f t="shared" si="13"/>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35">
      <c r="A57" s="341" t="str">
        <f>General!G43</f>
        <v>l</v>
      </c>
      <c r="B57" s="383" t="b">
        <v>1</v>
      </c>
      <c r="C57" s="383" t="b">
        <v>1</v>
      </c>
      <c r="D57" s="383">
        <v>0</v>
      </c>
      <c r="E57" s="383">
        <v>1</v>
      </c>
      <c r="F57" s="382">
        <f t="shared" si="0"/>
        <v>0</v>
      </c>
      <c r="G57" s="384" t="b">
        <v>1</v>
      </c>
      <c r="H57" s="384">
        <v>0.15</v>
      </c>
      <c r="I57" s="384">
        <v>12.05</v>
      </c>
      <c r="J57" s="384">
        <f>1.04*1.05</f>
        <v>1.0920000000000001</v>
      </c>
      <c r="L57" t="str">
        <f t="shared" si="1"/>
        <v>l</v>
      </c>
      <c r="M57" s="344">
        <v>289</v>
      </c>
      <c r="N57" s="344">
        <v>329</v>
      </c>
      <c r="O57" s="344">
        <v>352</v>
      </c>
      <c r="P57" s="344">
        <v>372</v>
      </c>
      <c r="Q57" s="344">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35">
      <c r="A58" s="341" t="str">
        <f>General!G44</f>
        <v>ms</v>
      </c>
      <c r="B58" s="383" t="b">
        <v>1</v>
      </c>
      <c r="C58" s="383" t="b">
        <v>1</v>
      </c>
      <c r="D58" s="383">
        <v>0</v>
      </c>
      <c r="E58" s="383">
        <v>1</v>
      </c>
      <c r="F58" s="382">
        <f t="shared" ref="F58" si="14">1-E58</f>
        <v>0</v>
      </c>
      <c r="G58" s="384" t="b">
        <v>0</v>
      </c>
      <c r="H58" s="384">
        <v>0.15</v>
      </c>
      <c r="I58" s="384">
        <v>12.05</v>
      </c>
      <c r="J58" s="384">
        <f>1.04*1.05</f>
        <v>1.0920000000000001</v>
      </c>
      <c r="L58" t="str">
        <f t="shared" si="1"/>
        <v>ms</v>
      </c>
      <c r="M58" s="380">
        <f>M65*$E$65+M65*(1-$D$65)*$F$65</f>
        <v>268.52</v>
      </c>
      <c r="N58" s="380">
        <f t="shared" ref="N58:Q58" si="15">N65*$E$65+N65*(1-$D$65)*$F$65</f>
        <v>303.8</v>
      </c>
      <c r="O58" s="380">
        <f t="shared" si="15"/>
        <v>336.14</v>
      </c>
      <c r="P58" s="380">
        <f t="shared" si="15"/>
        <v>375.34000000000003</v>
      </c>
      <c r="Q58" s="380">
        <f t="shared" si="15"/>
        <v>410.62</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35">
      <c r="A59" s="341" t="str">
        <f>General!G45</f>
        <v>o</v>
      </c>
      <c r="B59" s="383" t="b">
        <v>1</v>
      </c>
      <c r="C59" s="383" t="b">
        <v>1</v>
      </c>
      <c r="D59" s="383">
        <v>0</v>
      </c>
      <c r="E59" s="383">
        <v>1</v>
      </c>
      <c r="F59" s="382">
        <f t="shared" si="0"/>
        <v>0</v>
      </c>
      <c r="G59" s="384" t="b">
        <v>1</v>
      </c>
      <c r="H59" s="384">
        <v>0.15</v>
      </c>
      <c r="I59" s="384">
        <v>12.85</v>
      </c>
      <c r="J59" s="384">
        <f>0.86*1.05</f>
        <v>0.90300000000000002</v>
      </c>
      <c r="L59" t="str">
        <f t="shared" si="1"/>
        <v>o</v>
      </c>
      <c r="M59" s="380">
        <f>0.85*M57</f>
        <v>245.65</v>
      </c>
      <c r="N59" s="380">
        <f>0.85*N57</f>
        <v>279.64999999999998</v>
      </c>
      <c r="O59" s="380">
        <f>0.85*O57</f>
        <v>299.2</v>
      </c>
      <c r="P59" s="380">
        <f>0.85*P57</f>
        <v>316.2</v>
      </c>
      <c r="Q59" s="380">
        <f>0.85*Q57</f>
        <v>368.9</v>
      </c>
      <c r="R59" s="344">
        <v>0</v>
      </c>
      <c r="S59" s="344">
        <v>0</v>
      </c>
      <c r="T59" s="344">
        <v>0</v>
      </c>
      <c r="U59" s="344">
        <v>0</v>
      </c>
      <c r="V59" s="344">
        <v>0</v>
      </c>
      <c r="W59" s="344">
        <f t="shared" si="8"/>
        <v>97.5</v>
      </c>
      <c r="X59" s="344">
        <f t="shared" si="9"/>
        <v>120</v>
      </c>
      <c r="Y59" s="344">
        <v>150</v>
      </c>
      <c r="Z59" s="344">
        <f t="shared" si="10"/>
        <v>180</v>
      </c>
      <c r="AA59" s="344">
        <f t="shared" si="11"/>
        <v>202.5</v>
      </c>
    </row>
    <row r="60" spans="1:27" x14ac:dyDescent="0.35">
      <c r="A60" s="341" t="str">
        <f>General!G46</f>
        <v>od</v>
      </c>
      <c r="B60" s="383" t="b">
        <v>1</v>
      </c>
      <c r="C60" s="383" t="b">
        <v>1</v>
      </c>
      <c r="D60" s="381">
        <f t="shared" ref="D60:J60" si="16">D59</f>
        <v>0</v>
      </c>
      <c r="E60" s="381">
        <f t="shared" si="16"/>
        <v>1</v>
      </c>
      <c r="F60" s="381">
        <f t="shared" si="16"/>
        <v>0</v>
      </c>
      <c r="G60" s="384" t="b">
        <v>1</v>
      </c>
      <c r="H60" s="381">
        <f t="shared" si="16"/>
        <v>0.15</v>
      </c>
      <c r="I60" s="381">
        <f t="shared" si="16"/>
        <v>12.85</v>
      </c>
      <c r="J60" s="381">
        <f t="shared" si="16"/>
        <v>0.90300000000000002</v>
      </c>
      <c r="L60" t="str">
        <f t="shared" si="1"/>
        <v>od</v>
      </c>
      <c r="M60" s="380">
        <f>M59</f>
        <v>245.65</v>
      </c>
      <c r="N60" s="380">
        <f t="shared" ref="N60:Q60" si="17">N59</f>
        <v>279.64999999999998</v>
      </c>
      <c r="O60" s="380">
        <f t="shared" si="17"/>
        <v>299.2</v>
      </c>
      <c r="P60" s="380">
        <f t="shared" si="17"/>
        <v>316.2</v>
      </c>
      <c r="Q60" s="380">
        <f t="shared" si="17"/>
        <v>368.9</v>
      </c>
      <c r="R60" s="380">
        <f t="shared" ref="R60:AA60" si="18">R59</f>
        <v>0</v>
      </c>
      <c r="S60" s="380">
        <f t="shared" ref="S60:V60" si="19">S59</f>
        <v>0</v>
      </c>
      <c r="T60" s="380">
        <f t="shared" si="19"/>
        <v>0</v>
      </c>
      <c r="U60" s="380">
        <f t="shared" si="19"/>
        <v>0</v>
      </c>
      <c r="V60" s="380">
        <f t="shared" si="19"/>
        <v>0</v>
      </c>
      <c r="W60" s="380">
        <f t="shared" si="18"/>
        <v>97.5</v>
      </c>
      <c r="X60" s="380">
        <f t="shared" ref="X60:Z60" si="20">X59</f>
        <v>120</v>
      </c>
      <c r="Y60" s="380">
        <f t="shared" si="18"/>
        <v>150</v>
      </c>
      <c r="Z60" s="380">
        <f t="shared" si="20"/>
        <v>180</v>
      </c>
      <c r="AA60" s="380">
        <f t="shared" si="18"/>
        <v>202.5</v>
      </c>
    </row>
    <row r="61" spans="1:27" x14ac:dyDescent="0.35">
      <c r="A61" s="341" t="str">
        <f>General!G47</f>
        <v>of</v>
      </c>
      <c r="B61" s="383" t="b">
        <v>1</v>
      </c>
      <c r="C61" s="383" t="b">
        <v>1</v>
      </c>
      <c r="D61" s="381">
        <f t="shared" ref="D61:J61" si="21">D59</f>
        <v>0</v>
      </c>
      <c r="E61" s="381">
        <f t="shared" si="21"/>
        <v>1</v>
      </c>
      <c r="F61" s="381">
        <f t="shared" si="21"/>
        <v>0</v>
      </c>
      <c r="G61" s="384" t="b">
        <v>1</v>
      </c>
      <c r="H61" s="381">
        <f t="shared" si="21"/>
        <v>0.15</v>
      </c>
      <c r="I61" s="381">
        <f t="shared" si="21"/>
        <v>12.85</v>
      </c>
      <c r="J61" s="381">
        <f t="shared" si="21"/>
        <v>0.90300000000000002</v>
      </c>
      <c r="L61" t="str">
        <f t="shared" si="1"/>
        <v>of</v>
      </c>
      <c r="M61" s="380">
        <f>M59</f>
        <v>245.65</v>
      </c>
      <c r="N61" s="380">
        <f t="shared" ref="N61:Q61" si="22">N59</f>
        <v>279.64999999999998</v>
      </c>
      <c r="O61" s="380">
        <f t="shared" si="22"/>
        <v>299.2</v>
      </c>
      <c r="P61" s="380">
        <f t="shared" si="22"/>
        <v>316.2</v>
      </c>
      <c r="Q61" s="380">
        <f t="shared" si="22"/>
        <v>368.9</v>
      </c>
      <c r="R61" s="380">
        <f t="shared" ref="R61:AA61" si="23">R59</f>
        <v>0</v>
      </c>
      <c r="S61" s="380">
        <f t="shared" ref="S61:V61" si="24">S59</f>
        <v>0</v>
      </c>
      <c r="T61" s="380">
        <f t="shared" si="24"/>
        <v>0</v>
      </c>
      <c r="U61" s="380">
        <f t="shared" si="24"/>
        <v>0</v>
      </c>
      <c r="V61" s="380">
        <f t="shared" si="24"/>
        <v>0</v>
      </c>
      <c r="W61" s="380">
        <f t="shared" si="23"/>
        <v>97.5</v>
      </c>
      <c r="X61" s="380">
        <f t="shared" ref="X61:Z61" si="25">X59</f>
        <v>120</v>
      </c>
      <c r="Y61" s="380">
        <f t="shared" si="23"/>
        <v>150</v>
      </c>
      <c r="Z61" s="380">
        <f t="shared" si="25"/>
        <v>180</v>
      </c>
      <c r="AA61" s="380">
        <f t="shared" si="23"/>
        <v>202.5</v>
      </c>
    </row>
    <row r="62" spans="1:27" x14ac:dyDescent="0.35">
      <c r="A62" s="341" t="str">
        <f>General!G48</f>
        <v>r</v>
      </c>
      <c r="B62" s="383" t="b">
        <v>1</v>
      </c>
      <c r="C62" s="383" t="b">
        <v>1</v>
      </c>
      <c r="D62" s="383">
        <v>0</v>
      </c>
      <c r="E62" s="383">
        <v>1</v>
      </c>
      <c r="F62" s="382">
        <f t="shared" si="0"/>
        <v>0</v>
      </c>
      <c r="G62" s="384" t="b">
        <v>1</v>
      </c>
      <c r="H62" s="379">
        <v>0.12</v>
      </c>
      <c r="I62" s="379">
        <v>21.95</v>
      </c>
      <c r="J62" s="379">
        <f>1.04*1.05</f>
        <v>1.0920000000000001</v>
      </c>
      <c r="L62" t="str">
        <f t="shared" si="1"/>
        <v>r</v>
      </c>
      <c r="M62" s="344">
        <v>529</v>
      </c>
      <c r="N62" s="344">
        <v>560</v>
      </c>
      <c r="O62" s="344">
        <v>595</v>
      </c>
      <c r="P62" s="344">
        <v>679</v>
      </c>
      <c r="Q62" s="344">
        <v>843</v>
      </c>
      <c r="R62" s="344">
        <v>0</v>
      </c>
      <c r="S62" s="344">
        <v>0</v>
      </c>
      <c r="T62" s="344">
        <v>0</v>
      </c>
      <c r="U62" s="344">
        <v>0</v>
      </c>
      <c r="V62" s="344">
        <v>0</v>
      </c>
      <c r="W62" s="344">
        <f>Y62*0.65</f>
        <v>97.5</v>
      </c>
      <c r="X62" s="344">
        <f>Y62*0.8</f>
        <v>120</v>
      </c>
      <c r="Y62" s="344">
        <v>150</v>
      </c>
      <c r="Z62" s="344">
        <f>Y62*1.2</f>
        <v>180</v>
      </c>
      <c r="AA62" s="344">
        <f>Y62*1.35</f>
        <v>202.5</v>
      </c>
    </row>
    <row r="63" spans="1:27" x14ac:dyDescent="0.35">
      <c r="A63" s="341" t="str">
        <f>General!G49</f>
        <v>rd</v>
      </c>
      <c r="B63" s="383" t="b">
        <v>1</v>
      </c>
      <c r="C63" s="383" t="b">
        <v>1</v>
      </c>
      <c r="D63" s="383">
        <v>0</v>
      </c>
      <c r="E63" s="383">
        <v>1</v>
      </c>
      <c r="F63" s="382">
        <f>1-E63</f>
        <v>0</v>
      </c>
      <c r="G63" s="384" t="b">
        <v>1</v>
      </c>
      <c r="H63" s="379">
        <v>0.12</v>
      </c>
      <c r="I63" s="379">
        <v>21.95</v>
      </c>
      <c r="J63" s="379">
        <f>1.04*1.05</f>
        <v>1.0920000000000001</v>
      </c>
      <c r="L63" t="str">
        <f t="shared" si="1"/>
        <v>rd</v>
      </c>
      <c r="M63" s="380">
        <f>M62</f>
        <v>529</v>
      </c>
      <c r="N63" s="380">
        <f t="shared" ref="N63:Q63" si="26">N62</f>
        <v>560</v>
      </c>
      <c r="O63" s="380">
        <f t="shared" si="26"/>
        <v>595</v>
      </c>
      <c r="P63" s="380">
        <f t="shared" si="26"/>
        <v>679</v>
      </c>
      <c r="Q63" s="380">
        <f t="shared" si="26"/>
        <v>843</v>
      </c>
      <c r="R63" s="380">
        <f t="shared" ref="R63:AA63" si="27">R$62</f>
        <v>0</v>
      </c>
      <c r="S63" s="380">
        <f t="shared" si="27"/>
        <v>0</v>
      </c>
      <c r="T63" s="380">
        <f t="shared" si="27"/>
        <v>0</v>
      </c>
      <c r="U63" s="380">
        <f t="shared" si="27"/>
        <v>0</v>
      </c>
      <c r="V63" s="380">
        <f t="shared" si="27"/>
        <v>0</v>
      </c>
      <c r="W63" s="380">
        <f t="shared" si="27"/>
        <v>97.5</v>
      </c>
      <c r="X63" s="380">
        <f t="shared" si="27"/>
        <v>120</v>
      </c>
      <c r="Y63" s="380">
        <f t="shared" si="27"/>
        <v>150</v>
      </c>
      <c r="Z63" s="380">
        <f t="shared" si="27"/>
        <v>180</v>
      </c>
      <c r="AA63" s="380">
        <f t="shared" si="27"/>
        <v>202.5</v>
      </c>
    </row>
    <row r="64" spans="1:27" x14ac:dyDescent="0.35">
      <c r="A64" s="341" t="str">
        <f>General!G50</f>
        <v>v</v>
      </c>
      <c r="B64" s="383" t="b">
        <v>1</v>
      </c>
      <c r="C64" s="383" t="b">
        <v>1</v>
      </c>
      <c r="D64" s="383">
        <v>0</v>
      </c>
      <c r="E64" s="383">
        <v>1</v>
      </c>
      <c r="F64" s="382">
        <f t="shared" si="0"/>
        <v>0</v>
      </c>
      <c r="G64" s="384" t="b">
        <v>1</v>
      </c>
      <c r="H64" s="379">
        <v>0.15</v>
      </c>
      <c r="I64" s="379">
        <v>15.85</v>
      </c>
      <c r="J64" s="379">
        <f>1.04*1.05</f>
        <v>1.0920000000000001</v>
      </c>
      <c r="L64" t="str">
        <f t="shared" si="1"/>
        <v>v</v>
      </c>
      <c r="M64" s="380">
        <f>M57</f>
        <v>289</v>
      </c>
      <c r="N64" s="380">
        <f>N57</f>
        <v>329</v>
      </c>
      <c r="O64" s="380">
        <f>O57</f>
        <v>352</v>
      </c>
      <c r="P64" s="380">
        <f>P57</f>
        <v>372</v>
      </c>
      <c r="Q64" s="380">
        <f>Q57</f>
        <v>434</v>
      </c>
      <c r="R64" s="344">
        <v>0</v>
      </c>
      <c r="S64" s="344">
        <v>0</v>
      </c>
      <c r="T64" s="344">
        <v>0</v>
      </c>
      <c r="U64" s="344">
        <v>0</v>
      </c>
      <c r="V64" s="344">
        <v>0</v>
      </c>
      <c r="W64" s="344">
        <f>Y64*0.65</f>
        <v>97.5</v>
      </c>
      <c r="X64" s="344">
        <f>Y64*0.8</f>
        <v>120</v>
      </c>
      <c r="Y64" s="344">
        <v>150</v>
      </c>
      <c r="Z64" s="344">
        <f>Y64*1.2</f>
        <v>180</v>
      </c>
      <c r="AA64" s="344">
        <f>Y64*1.35</f>
        <v>202.5</v>
      </c>
    </row>
    <row r="65" spans="1:27" x14ac:dyDescent="0.35">
      <c r="A65" s="341" t="str">
        <f>General!G51</f>
        <v>w</v>
      </c>
      <c r="B65" s="383" t="b">
        <v>1</v>
      </c>
      <c r="C65" s="383" t="b">
        <v>1</v>
      </c>
      <c r="D65" s="383">
        <v>0.1</v>
      </c>
      <c r="E65" s="383">
        <v>0.8</v>
      </c>
      <c r="F65" s="382">
        <f>1-E65</f>
        <v>0.19999999999999996</v>
      </c>
      <c r="G65" s="384" t="b">
        <v>1</v>
      </c>
      <c r="H65" s="379">
        <v>0.15</v>
      </c>
      <c r="I65" s="379">
        <v>12.05</v>
      </c>
      <c r="J65" s="379">
        <f>0.86*1.05</f>
        <v>0.90300000000000002</v>
      </c>
      <c r="L65" t="str">
        <f t="shared" si="1"/>
        <v>w</v>
      </c>
      <c r="M65" s="344">
        <v>274</v>
      </c>
      <c r="N65" s="344">
        <v>310</v>
      </c>
      <c r="O65" s="344">
        <v>343</v>
      </c>
      <c r="P65" s="344">
        <v>383</v>
      </c>
      <c r="Q65" s="344">
        <v>419</v>
      </c>
      <c r="R65" s="344">
        <v>0</v>
      </c>
      <c r="S65" s="344">
        <v>0</v>
      </c>
      <c r="T65" s="344">
        <v>0</v>
      </c>
      <c r="U65" s="344">
        <v>0</v>
      </c>
      <c r="V65" s="344">
        <v>0</v>
      </c>
      <c r="W65" s="344">
        <f>Y65*0.65</f>
        <v>97.5</v>
      </c>
      <c r="X65" s="344">
        <f>Y65*0.8</f>
        <v>120</v>
      </c>
      <c r="Y65" s="344">
        <v>150</v>
      </c>
      <c r="Z65" s="344">
        <f>Y65*1.2</f>
        <v>180</v>
      </c>
      <c r="AA65" s="344">
        <f>Y65*1.35</f>
        <v>202.5</v>
      </c>
    </row>
    <row r="66" spans="1:27" x14ac:dyDescent="0.35">
      <c r="A66" s="341" t="str">
        <f>General!G52</f>
        <v>wd</v>
      </c>
      <c r="B66" s="383" t="b">
        <v>1</v>
      </c>
      <c r="C66" s="383" t="b">
        <v>1</v>
      </c>
      <c r="D66" s="381">
        <f t="shared" ref="D66:J66" si="28">D65</f>
        <v>0.1</v>
      </c>
      <c r="E66" s="381">
        <f t="shared" si="28"/>
        <v>0.8</v>
      </c>
      <c r="F66" s="381">
        <f t="shared" si="28"/>
        <v>0.19999999999999996</v>
      </c>
      <c r="G66" s="384" t="b">
        <v>1</v>
      </c>
      <c r="H66" s="381">
        <f t="shared" si="28"/>
        <v>0.15</v>
      </c>
      <c r="I66" s="381">
        <f t="shared" si="28"/>
        <v>12.05</v>
      </c>
      <c r="J66" s="381">
        <f t="shared" si="28"/>
        <v>0.90300000000000002</v>
      </c>
      <c r="L66" t="str">
        <f t="shared" si="1"/>
        <v>wd</v>
      </c>
      <c r="M66" s="380">
        <f>M65</f>
        <v>274</v>
      </c>
      <c r="N66" s="380">
        <f t="shared" ref="N66:Q66" si="29">N65</f>
        <v>310</v>
      </c>
      <c r="O66" s="380">
        <f t="shared" si="29"/>
        <v>343</v>
      </c>
      <c r="P66" s="380">
        <f t="shared" si="29"/>
        <v>383</v>
      </c>
      <c r="Q66" s="380">
        <f t="shared" si="29"/>
        <v>419</v>
      </c>
      <c r="R66" s="380">
        <f t="shared" ref="R66:AA66" si="30">R65</f>
        <v>0</v>
      </c>
      <c r="S66" s="380">
        <f t="shared" ref="S66:V66" si="31">S65</f>
        <v>0</v>
      </c>
      <c r="T66" s="380">
        <f t="shared" si="31"/>
        <v>0</v>
      </c>
      <c r="U66" s="380">
        <f t="shared" si="31"/>
        <v>0</v>
      </c>
      <c r="V66" s="380">
        <f t="shared" si="31"/>
        <v>0</v>
      </c>
      <c r="W66" s="380">
        <f t="shared" si="30"/>
        <v>97.5</v>
      </c>
      <c r="X66" s="380">
        <f t="shared" ref="X66:Z66" si="32">X65</f>
        <v>120</v>
      </c>
      <c r="Y66" s="380">
        <f t="shared" si="30"/>
        <v>150</v>
      </c>
      <c r="Z66" s="380">
        <f t="shared" si="32"/>
        <v>180</v>
      </c>
      <c r="AA66" s="380">
        <f t="shared" si="30"/>
        <v>202.5</v>
      </c>
    </row>
    <row r="67" spans="1:27" x14ac:dyDescent="0.35">
      <c r="A67" s="341" t="str">
        <f>General!G53</f>
        <v>z</v>
      </c>
      <c r="B67" s="383" t="b">
        <v>1</v>
      </c>
      <c r="C67" s="383" t="b">
        <v>1</v>
      </c>
      <c r="D67" s="383">
        <v>0</v>
      </c>
      <c r="E67" s="383">
        <v>1</v>
      </c>
      <c r="F67" s="382">
        <f>1-E67</f>
        <v>0</v>
      </c>
      <c r="G67" s="384" t="b">
        <v>1</v>
      </c>
      <c r="H67" s="384">
        <v>0.12</v>
      </c>
      <c r="I67" s="384">
        <v>21.95</v>
      </c>
      <c r="J67" s="384">
        <f>1.04*1.05</f>
        <v>1.0920000000000001</v>
      </c>
      <c r="L67" t="str">
        <f t="shared" si="1"/>
        <v>z</v>
      </c>
      <c r="M67" s="380">
        <f>M62</f>
        <v>529</v>
      </c>
      <c r="N67" s="380">
        <f t="shared" ref="N67:Q67" si="33">N62</f>
        <v>560</v>
      </c>
      <c r="O67" s="380">
        <f t="shared" si="33"/>
        <v>595</v>
      </c>
      <c r="P67" s="380">
        <f t="shared" si="33"/>
        <v>679</v>
      </c>
      <c r="Q67" s="380">
        <f t="shared" si="33"/>
        <v>843</v>
      </c>
      <c r="R67" s="380">
        <f t="shared" ref="R67:AA68" si="34">R$62</f>
        <v>0</v>
      </c>
      <c r="S67" s="380">
        <f t="shared" si="34"/>
        <v>0</v>
      </c>
      <c r="T67" s="380">
        <f t="shared" si="34"/>
        <v>0</v>
      </c>
      <c r="U67" s="380">
        <f t="shared" si="34"/>
        <v>0</v>
      </c>
      <c r="V67" s="380">
        <f t="shared" si="34"/>
        <v>0</v>
      </c>
      <c r="W67" s="380">
        <f t="shared" si="34"/>
        <v>97.5</v>
      </c>
      <c r="X67" s="380">
        <f t="shared" si="34"/>
        <v>120</v>
      </c>
      <c r="Y67" s="380">
        <f t="shared" si="34"/>
        <v>150</v>
      </c>
      <c r="Z67" s="380">
        <f t="shared" si="34"/>
        <v>180</v>
      </c>
      <c r="AA67" s="380">
        <f t="shared" si="34"/>
        <v>202.5</v>
      </c>
    </row>
    <row r="68" spans="1:27" x14ac:dyDescent="0.35">
      <c r="A68" s="341" t="str">
        <f>General!G54</f>
        <v>zd</v>
      </c>
      <c r="B68" s="383" t="b">
        <v>1</v>
      </c>
      <c r="C68" s="383" t="b">
        <v>1</v>
      </c>
      <c r="D68" s="383">
        <v>0</v>
      </c>
      <c r="E68" s="383">
        <v>1</v>
      </c>
      <c r="F68" s="382">
        <f>1-E68</f>
        <v>0</v>
      </c>
      <c r="G68" s="384" t="b">
        <v>1</v>
      </c>
      <c r="H68" s="384">
        <v>0.12</v>
      </c>
      <c r="I68" s="384">
        <v>21.95</v>
      </c>
      <c r="J68" s="384">
        <f>1.04*1.05</f>
        <v>1.0920000000000001</v>
      </c>
      <c r="L68" t="str">
        <f t="shared" si="1"/>
        <v>zd</v>
      </c>
      <c r="M68" s="380">
        <f>M62</f>
        <v>529</v>
      </c>
      <c r="N68" s="380">
        <f t="shared" ref="N68:Q68" si="35">N62</f>
        <v>560</v>
      </c>
      <c r="O68" s="380">
        <f t="shared" si="35"/>
        <v>595</v>
      </c>
      <c r="P68" s="380">
        <f t="shared" si="35"/>
        <v>679</v>
      </c>
      <c r="Q68" s="380">
        <f t="shared" si="35"/>
        <v>843</v>
      </c>
      <c r="R68" s="380">
        <f t="shared" si="34"/>
        <v>0</v>
      </c>
      <c r="S68" s="380">
        <f t="shared" si="34"/>
        <v>0</v>
      </c>
      <c r="T68" s="380">
        <f t="shared" si="34"/>
        <v>0</v>
      </c>
      <c r="U68" s="380">
        <f t="shared" si="34"/>
        <v>0</v>
      </c>
      <c r="V68" s="380">
        <f t="shared" si="34"/>
        <v>0</v>
      </c>
      <c r="W68" s="380">
        <f t="shared" si="34"/>
        <v>97.5</v>
      </c>
      <c r="X68" s="380">
        <f t="shared" si="34"/>
        <v>120</v>
      </c>
      <c r="Y68" s="380">
        <f t="shared" si="34"/>
        <v>150</v>
      </c>
      <c r="Z68" s="380">
        <f t="shared" si="34"/>
        <v>180</v>
      </c>
      <c r="AA68" s="380">
        <f t="shared" si="34"/>
        <v>202.5</v>
      </c>
    </row>
    <row r="69" spans="1:27" x14ac:dyDescent="0.35">
      <c r="L69"/>
      <c r="M69" t="s">
        <v>3285</v>
      </c>
      <c r="N69"/>
      <c r="O69"/>
      <c r="P69"/>
      <c r="Q69"/>
      <c r="R69"/>
      <c r="S69"/>
    </row>
    <row r="71" spans="1:27" x14ac:dyDescent="0.35">
      <c r="A71" s="3" t="s">
        <v>81</v>
      </c>
    </row>
    <row r="72" spans="1:27" x14ac:dyDescent="0.35">
      <c r="A72" t="s">
        <v>117</v>
      </c>
      <c r="B72">
        <v>100000</v>
      </c>
    </row>
    <row r="74" spans="1:27" x14ac:dyDescent="0.35">
      <c r="A74" t="s">
        <v>118</v>
      </c>
      <c r="B74">
        <v>100000</v>
      </c>
    </row>
    <row r="76" spans="1:27" x14ac:dyDescent="0.35">
      <c r="A76" t="s">
        <v>82</v>
      </c>
      <c r="B76" s="44">
        <v>0.11</v>
      </c>
    </row>
    <row r="78" spans="1:27" x14ac:dyDescent="0.35">
      <c r="A78" t="s">
        <v>83</v>
      </c>
      <c r="B78" s="44">
        <v>3.5000000000000003E-2</v>
      </c>
    </row>
    <row r="80" spans="1:27" x14ac:dyDescent="0.35">
      <c r="A80" t="s">
        <v>84</v>
      </c>
      <c r="B80">
        <v>2.3E-2</v>
      </c>
    </row>
    <row r="82" spans="1:2" x14ac:dyDescent="0.35">
      <c r="A82" t="s">
        <v>119</v>
      </c>
      <c r="B82">
        <v>40</v>
      </c>
    </row>
    <row r="84" spans="1:2" x14ac:dyDescent="0.35">
      <c r="A84" t="s">
        <v>85</v>
      </c>
      <c r="B84" s="44">
        <v>0.11</v>
      </c>
    </row>
    <row r="86" spans="1:2" x14ac:dyDescent="0.3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2327</v>
      </c>
      <c r="B3" s="42">
        <v>4.4999999999999998E-2</v>
      </c>
    </row>
    <row r="5" spans="1:2" x14ac:dyDescent="0.35">
      <c r="A5" s="3" t="s">
        <v>110</v>
      </c>
    </row>
    <row r="6" spans="1:2" x14ac:dyDescent="0.35">
      <c r="A6" t="s">
        <v>109</v>
      </c>
      <c r="B6" s="42">
        <v>4.4999999999999998E-2</v>
      </c>
    </row>
    <row r="8" spans="1:2" x14ac:dyDescent="0.35">
      <c r="A8" s="3" t="s">
        <v>108</v>
      </c>
    </row>
    <row r="9" spans="1:2" x14ac:dyDescent="0.35">
      <c r="A9" t="s">
        <v>2232</v>
      </c>
      <c r="B9" s="42">
        <v>0</v>
      </c>
    </row>
    <row r="10" spans="1:2" x14ac:dyDescent="0.35">
      <c r="A10" t="s">
        <v>2233</v>
      </c>
      <c r="B10" s="42">
        <v>0</v>
      </c>
    </row>
    <row r="12" spans="1:2" x14ac:dyDescent="0.35">
      <c r="A12" s="3" t="s">
        <v>111</v>
      </c>
    </row>
    <row r="13" spans="1:2" x14ac:dyDescent="0.35">
      <c r="A13" t="s">
        <v>20</v>
      </c>
      <c r="B13" s="42">
        <v>0.02</v>
      </c>
    </row>
    <row r="15" spans="1:2" x14ac:dyDescent="0.35">
      <c r="A15" s="3" t="s">
        <v>92</v>
      </c>
    </row>
    <row r="16" spans="1:2" x14ac:dyDescent="0.35">
      <c r="A16" t="s">
        <v>112</v>
      </c>
      <c r="B16" s="42">
        <v>0.02</v>
      </c>
    </row>
    <row r="18" spans="1:2" x14ac:dyDescent="0.35">
      <c r="A18" s="3" t="s">
        <v>3063</v>
      </c>
    </row>
    <row r="19" spans="1:2" ht="29" x14ac:dyDescent="0.35">
      <c r="A19" s="5" t="s">
        <v>3062</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0"/>
  <sheetViews>
    <sheetView tabSelected="1" topLeftCell="A26" workbookViewId="0">
      <selection activeCell="Q39" sqref="Q39"/>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94</v>
      </c>
      <c r="F4" s="14"/>
      <c r="G4" s="15" t="s">
        <v>2590</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2591</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2592</v>
      </c>
      <c r="K9" s="18"/>
      <c r="L9" s="21" t="s">
        <v>2592</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2593</v>
      </c>
      <c r="K10" s="22"/>
      <c r="L10" s="21" t="s">
        <v>2594</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94</v>
      </c>
      <c r="F18" s="14"/>
      <c r="G18" s="15" t="s">
        <v>2718</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2719</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2721</v>
      </c>
      <c r="K22" s="21"/>
      <c r="L22" s="21" t="s">
        <v>2721</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2722</v>
      </c>
      <c r="K23" s="18"/>
      <c r="L23" s="18" t="s">
        <v>2723</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2720</v>
      </c>
      <c r="K24" s="22"/>
      <c r="L24" s="18" t="s">
        <v>2724</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41" t="str">
        <f>J53</f>
        <v>b</v>
      </c>
      <c r="K38" s="341" t="str">
        <f t="shared" ref="K38:AA38" si="0">K53</f>
        <v>bd</v>
      </c>
      <c r="L38" s="341" t="str">
        <f t="shared" si="0"/>
        <v>f</v>
      </c>
      <c r="M38" s="341" t="str">
        <f t="shared" si="0"/>
        <v>h</v>
      </c>
      <c r="N38" s="341" t="str">
        <f t="shared" si="0"/>
        <v>i</v>
      </c>
      <c r="O38" s="341" t="str">
        <f t="shared" si="0"/>
        <v>k</v>
      </c>
      <c r="P38" s="341" t="str">
        <f t="shared" si="0"/>
        <v>l</v>
      </c>
      <c r="Q38" s="341" t="str">
        <f t="shared" si="0"/>
        <v>ms</v>
      </c>
      <c r="R38" s="341" t="str">
        <f t="shared" si="0"/>
        <v>o</v>
      </c>
      <c r="S38" s="341" t="str">
        <f t="shared" si="0"/>
        <v>od</v>
      </c>
      <c r="T38" s="341" t="str">
        <f t="shared" si="0"/>
        <v>of</v>
      </c>
      <c r="U38" s="341" t="str">
        <f t="shared" si="0"/>
        <v>r</v>
      </c>
      <c r="V38" s="341" t="str">
        <f t="shared" si="0"/>
        <v>rd</v>
      </c>
      <c r="W38" s="341" t="str">
        <f t="shared" si="0"/>
        <v>v</v>
      </c>
      <c r="X38" s="341" t="str">
        <f t="shared" si="0"/>
        <v>w</v>
      </c>
      <c r="Y38" s="341" t="str">
        <f t="shared" si="0"/>
        <v>wd</v>
      </c>
      <c r="Z38" s="341" t="str">
        <f t="shared" si="0"/>
        <v>z</v>
      </c>
      <c r="AA38" s="341" t="str">
        <f t="shared" si="0"/>
        <v>zd</v>
      </c>
      <c r="AB38" s="21"/>
      <c r="AC38" s="21"/>
      <c r="AD38" s="21"/>
      <c r="AE38" s="21"/>
      <c r="AF38" s="17"/>
      <c r="AG38" s="9"/>
      <c r="AH38" s="9"/>
      <c r="AI38" s="9"/>
    </row>
    <row r="39" spans="1:35" ht="12" customHeight="1" x14ac:dyDescent="0.35">
      <c r="A39" s="7"/>
      <c r="B39" s="8"/>
      <c r="C39" s="18"/>
      <c r="D39" s="18"/>
      <c r="E39" s="18"/>
      <c r="F39" s="24"/>
      <c r="G39" s="28"/>
      <c r="H39" s="28"/>
      <c r="I39" s="41" t="s">
        <v>3321</v>
      </c>
      <c r="J39" s="29" t="b">
        <v>1</v>
      </c>
      <c r="K39" s="29" t="b">
        <v>1</v>
      </c>
      <c r="L39" s="29" t="b">
        <v>0</v>
      </c>
      <c r="M39" s="29" t="b">
        <v>1</v>
      </c>
      <c r="N39" s="29" t="b">
        <v>0</v>
      </c>
      <c r="O39" s="29" t="b">
        <v>0</v>
      </c>
      <c r="P39" s="29" t="b">
        <v>1</v>
      </c>
      <c r="Q39" s="29" t="b">
        <v>0</v>
      </c>
      <c r="R39" s="29" t="b">
        <v>1</v>
      </c>
      <c r="S39" s="29" t="b">
        <v>1</v>
      </c>
      <c r="T39" s="29" t="b">
        <v>0</v>
      </c>
      <c r="U39" s="29" t="b">
        <v>0</v>
      </c>
      <c r="V39" s="29" t="b">
        <v>0</v>
      </c>
      <c r="W39" s="29" t="b">
        <v>0</v>
      </c>
      <c r="X39" s="29" t="b">
        <v>1</v>
      </c>
      <c r="Y39" s="29" t="b">
        <v>1</v>
      </c>
      <c r="Z39" s="29" t="b">
        <v>0</v>
      </c>
      <c r="AA39" s="29" t="b">
        <v>0</v>
      </c>
      <c r="AB39" s="27"/>
      <c r="AC39" s="27"/>
      <c r="AD39" s="27"/>
      <c r="AE39" s="27"/>
      <c r="AF39" s="17"/>
      <c r="AG39" s="9"/>
      <c r="AH39" s="9"/>
      <c r="AI39" s="9"/>
    </row>
    <row r="40" spans="1:35" ht="12" customHeight="1" x14ac:dyDescent="0.3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15" customHeight="1" x14ac:dyDescent="0.3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5" customHeight="1" x14ac:dyDescent="0.35">
      <c r="A42" s="7"/>
      <c r="B42" s="8"/>
      <c r="C42" s="36"/>
      <c r="D42" s="36"/>
      <c r="E42" s="36"/>
      <c r="F42" s="36"/>
      <c r="G42" s="37" t="str">
        <f>G32</f>
        <v>LIVESTOCK FEED - ENERGY, VOLUMES, EATEN</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3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3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15" customHeight="1" thickBot="1" x14ac:dyDescent="0.4">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15" customHeight="1" x14ac:dyDescent="0.3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3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3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3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3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3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3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35">
      <c r="A53" s="7"/>
      <c r="B53" s="8"/>
      <c r="C53" s="18"/>
      <c r="D53" s="18"/>
      <c r="E53" s="18"/>
      <c r="F53" s="18"/>
      <c r="G53" s="18"/>
      <c r="H53" s="18"/>
      <c r="I53" s="18"/>
      <c r="J53" s="341" t="str" cm="1">
        <f t="array" ref="J53:AA53">TRANSPOSE(General!G37:G54)</f>
        <v>b</v>
      </c>
      <c r="K53" s="341" t="str">
        <v>bd</v>
      </c>
      <c r="L53" s="341" t="str">
        <v>f</v>
      </c>
      <c r="M53" s="341" t="str">
        <v>h</v>
      </c>
      <c r="N53" s="341" t="str">
        <v>i</v>
      </c>
      <c r="O53" s="341" t="str">
        <v>k</v>
      </c>
      <c r="P53" s="341" t="str">
        <v>l</v>
      </c>
      <c r="Q53" s="341" t="str">
        <v>ms</v>
      </c>
      <c r="R53" s="341" t="str">
        <v>o</v>
      </c>
      <c r="S53" s="341" t="str">
        <v>od</v>
      </c>
      <c r="T53" s="341" t="str">
        <v>of</v>
      </c>
      <c r="U53" s="341" t="str">
        <v>r</v>
      </c>
      <c r="V53" s="341" t="str">
        <v>rd</v>
      </c>
      <c r="W53" s="341" t="str">
        <v>v</v>
      </c>
      <c r="X53" s="341" t="str">
        <v>w</v>
      </c>
      <c r="Y53" s="341" t="str">
        <v>wd</v>
      </c>
      <c r="Z53" s="341" t="str">
        <v>z</v>
      </c>
      <c r="AA53" s="341" t="str">
        <v>zd</v>
      </c>
      <c r="AB53" s="21"/>
      <c r="AC53" s="21"/>
      <c r="AD53" s="21"/>
      <c r="AE53" s="21"/>
      <c r="AF53" s="17"/>
      <c r="AG53" s="9"/>
      <c r="AH53" s="9"/>
      <c r="AI53" s="9"/>
    </row>
    <row r="54" spans="1:35" ht="12" customHeight="1" x14ac:dyDescent="0.35">
      <c r="A54" s="7"/>
      <c r="B54" s="8"/>
      <c r="C54" s="18"/>
      <c r="D54" s="18"/>
      <c r="E54" s="18"/>
      <c r="F54" s="24"/>
      <c r="G54" s="28" t="s">
        <v>3250</v>
      </c>
      <c r="H54" s="28"/>
      <c r="I54" s="41" t="s">
        <v>3249</v>
      </c>
      <c r="J54" s="29">
        <v>12100</v>
      </c>
      <c r="K54" s="29">
        <v>12100</v>
      </c>
      <c r="L54" s="29">
        <v>0</v>
      </c>
      <c r="M54" s="29">
        <v>7000</v>
      </c>
      <c r="N54" s="29">
        <v>0</v>
      </c>
      <c r="O54" s="29">
        <v>0</v>
      </c>
      <c r="P54" s="29">
        <v>13300</v>
      </c>
      <c r="Q54" s="29">
        <f>0.65*J54+0.35*P54</f>
        <v>12520</v>
      </c>
      <c r="R54" s="29">
        <v>11400</v>
      </c>
      <c r="S54" s="29">
        <v>11400</v>
      </c>
      <c r="T54" s="29">
        <v>0</v>
      </c>
      <c r="U54" s="29">
        <v>0</v>
      </c>
      <c r="V54" s="29">
        <v>0</v>
      </c>
      <c r="W54" s="29">
        <v>0</v>
      </c>
      <c r="X54" s="29">
        <v>12100</v>
      </c>
      <c r="Y54" s="29">
        <v>12100</v>
      </c>
      <c r="Z54" s="29">
        <v>0</v>
      </c>
      <c r="AA54" s="29">
        <v>0</v>
      </c>
      <c r="AB54" s="27"/>
      <c r="AC54" s="27"/>
      <c r="AD54" s="27"/>
      <c r="AE54" s="27"/>
      <c r="AF54" s="17"/>
      <c r="AG54" s="9"/>
      <c r="AH54" s="9"/>
      <c r="AI54" s="9"/>
    </row>
    <row r="55" spans="1:35" ht="12" customHeight="1" x14ac:dyDescent="0.35">
      <c r="A55" s="7"/>
      <c r="B55" s="8"/>
      <c r="C55" s="18"/>
      <c r="D55" s="18"/>
      <c r="E55" s="18"/>
      <c r="F55" s="24"/>
      <c r="G55" s="30" t="s">
        <v>245</v>
      </c>
      <c r="H55" s="28"/>
      <c r="I55" s="41" t="s">
        <v>3251</v>
      </c>
      <c r="J55" s="43">
        <v>0.12</v>
      </c>
      <c r="K55" s="43">
        <v>0.12</v>
      </c>
      <c r="L55" s="43">
        <v>0.216</v>
      </c>
      <c r="M55" s="43">
        <v>0.08</v>
      </c>
      <c r="N55" s="43">
        <v>0.216</v>
      </c>
      <c r="O55" s="43">
        <v>0.216</v>
      </c>
      <c r="P55" s="43">
        <v>0.3</v>
      </c>
      <c r="Q55" s="43">
        <f t="shared" ref="Q55:Q58" si="1">0.65*J55+0.35*P55</f>
        <v>0.183</v>
      </c>
      <c r="R55" s="43">
        <v>0.1</v>
      </c>
      <c r="S55" s="43">
        <v>0.1</v>
      </c>
      <c r="T55" s="43">
        <v>0.1</v>
      </c>
      <c r="U55" s="43">
        <v>0.215</v>
      </c>
      <c r="V55" s="43">
        <v>0.215</v>
      </c>
      <c r="W55" s="43">
        <v>0.08</v>
      </c>
      <c r="X55" s="43">
        <v>0.125</v>
      </c>
      <c r="Y55" s="43">
        <v>0.125</v>
      </c>
      <c r="Z55" s="43">
        <v>0.215</v>
      </c>
      <c r="AA55" s="43">
        <v>0.215</v>
      </c>
      <c r="AB55" s="27"/>
      <c r="AC55" s="27"/>
      <c r="AD55" s="27"/>
      <c r="AE55" s="27"/>
      <c r="AF55" s="17"/>
      <c r="AG55" s="9"/>
      <c r="AH55" s="9"/>
      <c r="AI55" s="9"/>
    </row>
    <row r="56" spans="1:35" ht="12" customHeight="1" x14ac:dyDescent="0.35">
      <c r="A56" s="7"/>
      <c r="B56" s="8"/>
      <c r="C56" s="18"/>
      <c r="D56" s="18"/>
      <c r="E56" s="18"/>
      <c r="F56" s="24"/>
      <c r="G56" s="30" t="s">
        <v>245</v>
      </c>
      <c r="H56" s="28"/>
      <c r="I56" s="41" t="s">
        <v>3252</v>
      </c>
      <c r="J56" s="43">
        <v>0.9</v>
      </c>
      <c r="K56" s="43">
        <v>0.9</v>
      </c>
      <c r="L56" s="43">
        <v>0.9</v>
      </c>
      <c r="M56" s="43">
        <v>0.9</v>
      </c>
      <c r="N56" s="43">
        <v>0.9</v>
      </c>
      <c r="O56" s="43">
        <v>0.9</v>
      </c>
      <c r="P56" s="43">
        <v>0.9</v>
      </c>
      <c r="Q56" s="43">
        <f t="shared" si="1"/>
        <v>0.90000000000000013</v>
      </c>
      <c r="R56" s="43">
        <v>0.9</v>
      </c>
      <c r="S56" s="43">
        <v>0.9</v>
      </c>
      <c r="T56" s="43">
        <v>0.9</v>
      </c>
      <c r="U56" s="43">
        <v>0.9</v>
      </c>
      <c r="V56" s="43">
        <v>0.9</v>
      </c>
      <c r="W56" s="43">
        <v>0.9</v>
      </c>
      <c r="X56" s="43">
        <v>0.9</v>
      </c>
      <c r="Y56" s="43">
        <v>0.9</v>
      </c>
      <c r="Z56" s="43">
        <v>0.9</v>
      </c>
      <c r="AA56" s="43">
        <v>0.9</v>
      </c>
      <c r="AB56" s="27"/>
      <c r="AC56" s="27"/>
      <c r="AD56" s="27"/>
      <c r="AE56" s="27"/>
      <c r="AF56" s="17"/>
      <c r="AG56" s="9"/>
      <c r="AH56" s="9"/>
      <c r="AI56" s="9"/>
    </row>
    <row r="57" spans="1:35" ht="12" customHeight="1" x14ac:dyDescent="0.35">
      <c r="A57" s="7"/>
      <c r="B57" s="8"/>
      <c r="C57" s="18"/>
      <c r="D57" s="18"/>
      <c r="E57" s="18"/>
      <c r="F57" s="24"/>
      <c r="G57" s="30" t="s">
        <v>245</v>
      </c>
      <c r="H57" s="28"/>
      <c r="I57" s="41" t="s">
        <v>3253</v>
      </c>
      <c r="J57" s="43">
        <v>0.8</v>
      </c>
      <c r="K57" s="43">
        <v>0.8</v>
      </c>
      <c r="L57" s="43">
        <v>0.8</v>
      </c>
      <c r="M57" s="43">
        <v>0.75</v>
      </c>
      <c r="N57" s="43">
        <v>0.95</v>
      </c>
      <c r="O57" s="43">
        <v>0.8</v>
      </c>
      <c r="P57" s="43">
        <v>0.95</v>
      </c>
      <c r="Q57" s="43">
        <f t="shared" si="1"/>
        <v>0.85250000000000004</v>
      </c>
      <c r="R57" s="43">
        <v>0.8</v>
      </c>
      <c r="S57" s="43">
        <v>0.8</v>
      </c>
      <c r="T57" s="43">
        <v>0.75</v>
      </c>
      <c r="U57" s="43">
        <v>0.75</v>
      </c>
      <c r="V57" s="43">
        <v>0.75</v>
      </c>
      <c r="W57" s="43">
        <v>0.75</v>
      </c>
      <c r="X57" s="43">
        <v>0.8</v>
      </c>
      <c r="Y57" s="43">
        <v>0.8</v>
      </c>
      <c r="Z57" s="43">
        <v>0.75</v>
      </c>
      <c r="AA57" s="43">
        <v>0.75</v>
      </c>
      <c r="AB57" s="27"/>
      <c r="AC57" s="27"/>
      <c r="AD57" s="27"/>
      <c r="AE57" s="27"/>
      <c r="AF57" s="17"/>
      <c r="AG57" s="9"/>
      <c r="AH57" s="9"/>
      <c r="AI57" s="9"/>
    </row>
    <row r="58" spans="1:35" ht="12" customHeight="1" x14ac:dyDescent="0.35">
      <c r="A58" s="7"/>
      <c r="B58" s="8"/>
      <c r="C58" s="18"/>
      <c r="D58" s="18"/>
      <c r="E58" s="18"/>
      <c r="F58" s="24"/>
      <c r="G58" s="30" t="s">
        <v>245</v>
      </c>
      <c r="H58" s="28"/>
      <c r="I58" s="41" t="s">
        <v>3254</v>
      </c>
      <c r="J58" s="43">
        <v>1</v>
      </c>
      <c r="K58" s="43">
        <v>1</v>
      </c>
      <c r="L58" s="43">
        <v>1</v>
      </c>
      <c r="M58" s="43">
        <v>1</v>
      </c>
      <c r="N58" s="43">
        <v>1</v>
      </c>
      <c r="O58" s="43">
        <v>1</v>
      </c>
      <c r="P58" s="43">
        <v>1</v>
      </c>
      <c r="Q58" s="43">
        <f t="shared" si="1"/>
        <v>1</v>
      </c>
      <c r="R58" s="43">
        <v>1</v>
      </c>
      <c r="S58" s="43">
        <v>1</v>
      </c>
      <c r="T58" s="43">
        <v>1</v>
      </c>
      <c r="U58" s="43">
        <v>1</v>
      </c>
      <c r="V58" s="43">
        <v>1</v>
      </c>
      <c r="W58" s="43">
        <v>1</v>
      </c>
      <c r="X58" s="43">
        <v>1</v>
      </c>
      <c r="Y58" s="43">
        <v>1</v>
      </c>
      <c r="Z58" s="43">
        <v>1</v>
      </c>
      <c r="AA58" s="43">
        <v>1</v>
      </c>
      <c r="AB58" s="27"/>
      <c r="AC58" s="27"/>
      <c r="AD58" s="27"/>
      <c r="AE58" s="27"/>
      <c r="AF58" s="17"/>
      <c r="AG58" s="9"/>
      <c r="AH58" s="9"/>
      <c r="AI58" s="9"/>
    </row>
    <row r="59" spans="1:35" ht="12" customHeight="1" x14ac:dyDescent="0.3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15" customHeight="1" x14ac:dyDescent="0.3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5" customHeight="1" x14ac:dyDescent="0.3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3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4">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3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3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3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3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35">
      <c r="A70" s="7"/>
      <c r="B70" s="8"/>
      <c r="C70" s="18"/>
      <c r="D70" s="18"/>
      <c r="E70" s="18"/>
      <c r="F70" s="18"/>
      <c r="G70" s="18"/>
      <c r="H70" s="18"/>
      <c r="I70" s="18" t="s">
        <v>104</v>
      </c>
      <c r="J70" s="341" t="str" cm="1">
        <f t="array" ref="J70:AA70">TRANSPOSE(General!G37:G54)</f>
        <v>b</v>
      </c>
      <c r="K70" s="341" t="str">
        <v>bd</v>
      </c>
      <c r="L70" s="341" t="str">
        <v>f</v>
      </c>
      <c r="M70" s="341" t="str">
        <v>h</v>
      </c>
      <c r="N70" s="341" t="str">
        <v>i</v>
      </c>
      <c r="O70" s="341" t="str">
        <v>k</v>
      </c>
      <c r="P70" s="341" t="str">
        <v>l</v>
      </c>
      <c r="Q70" s="341" t="str">
        <v>ms</v>
      </c>
      <c r="R70" s="341" t="str">
        <v>o</v>
      </c>
      <c r="S70" s="341" t="str">
        <v>od</v>
      </c>
      <c r="T70" s="341" t="str">
        <v>of</v>
      </c>
      <c r="U70" s="341" t="str">
        <v>r</v>
      </c>
      <c r="V70" s="341" t="str">
        <v>rd</v>
      </c>
      <c r="W70" s="341" t="str">
        <v>v</v>
      </c>
      <c r="X70" s="341" t="str">
        <v>w</v>
      </c>
      <c r="Y70" s="341" t="str">
        <v>wd</v>
      </c>
      <c r="Z70" s="341" t="str">
        <v>z</v>
      </c>
      <c r="AA70" s="341" t="str">
        <v>zd</v>
      </c>
      <c r="AB70" s="21"/>
      <c r="AC70" s="21"/>
      <c r="AD70" s="21"/>
      <c r="AE70" s="21"/>
      <c r="AF70" s="17"/>
      <c r="AG70" s="9"/>
      <c r="AH70" s="9"/>
      <c r="AI70" s="9"/>
    </row>
    <row r="71" spans="1:35" ht="12" customHeight="1" x14ac:dyDescent="0.35">
      <c r="A71" s="7"/>
      <c r="B71" s="8"/>
      <c r="C71" s="18"/>
      <c r="D71" s="18"/>
      <c r="E71" s="18"/>
      <c r="F71" s="24"/>
      <c r="G71" s="25"/>
      <c r="H71" s="25"/>
      <c r="I71" s="25" t="s">
        <v>103</v>
      </c>
      <c r="J71" s="26" t="s">
        <v>102</v>
      </c>
      <c r="K71" s="26" t="s">
        <v>102</v>
      </c>
      <c r="L71" s="26" t="s">
        <v>102</v>
      </c>
      <c r="M71" s="26" t="s">
        <v>2343</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7"/>
      <c r="AC71" s="27"/>
      <c r="AD71" s="27"/>
      <c r="AE71" s="27"/>
      <c r="AF71" s="17"/>
      <c r="AG71" s="9"/>
      <c r="AH71" s="9"/>
      <c r="AI71" s="9"/>
    </row>
    <row r="72" spans="1:35" ht="12" customHeight="1" x14ac:dyDescent="0.35">
      <c r="A72" s="7"/>
      <c r="B72" s="8"/>
      <c r="C72" s="18"/>
      <c r="D72" s="18"/>
      <c r="E72" s="18"/>
      <c r="F72" s="24"/>
      <c r="H72" s="28" t="s">
        <v>101</v>
      </c>
      <c r="I72" s="41" t="s">
        <v>107</v>
      </c>
      <c r="J72" s="40">
        <v>0.62</v>
      </c>
      <c r="K72" s="40">
        <v>0.62</v>
      </c>
      <c r="L72" s="40">
        <v>0.65</v>
      </c>
      <c r="M72" s="39">
        <v>1</v>
      </c>
      <c r="N72" s="40">
        <v>0.74</v>
      </c>
      <c r="O72" s="40">
        <v>0.74</v>
      </c>
      <c r="P72" s="40">
        <v>0.72</v>
      </c>
      <c r="Q72" s="40">
        <f t="shared" ref="Q72" si="2">0.65*J72+0.35*P72</f>
        <v>0.65500000000000003</v>
      </c>
      <c r="R72" s="40">
        <v>0.45</v>
      </c>
      <c r="S72" s="39">
        <v>0.45</v>
      </c>
      <c r="T72" s="39">
        <v>0.45</v>
      </c>
      <c r="U72" s="39">
        <v>0.67</v>
      </c>
      <c r="V72" s="39">
        <v>0.67</v>
      </c>
      <c r="W72" s="39">
        <v>0.72</v>
      </c>
      <c r="X72" s="39">
        <v>0.75</v>
      </c>
      <c r="Y72" s="39">
        <v>0.75</v>
      </c>
      <c r="Z72" s="39">
        <v>0.67</v>
      </c>
      <c r="AA72" s="39">
        <v>0.67</v>
      </c>
      <c r="AB72" s="27"/>
      <c r="AC72" s="27"/>
      <c r="AD72" s="27"/>
      <c r="AE72" s="27"/>
      <c r="AF72" s="17"/>
      <c r="AG72" s="9"/>
      <c r="AH72" s="9"/>
      <c r="AI72" s="9"/>
    </row>
    <row r="73" spans="1:35" ht="12" customHeight="1" x14ac:dyDescent="0.3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3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3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3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4">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3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35">
      <c r="A79" s="7"/>
      <c r="B79" s="8"/>
      <c r="C79" s="13"/>
      <c r="D79" s="13"/>
      <c r="E79" s="13" t="s">
        <v>94</v>
      </c>
      <c r="F79" s="14"/>
      <c r="G79" s="15" t="s">
        <v>2344</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3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3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3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3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3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3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35">
      <c r="A86" s="7"/>
      <c r="B86" s="8"/>
      <c r="C86" s="18"/>
      <c r="D86" s="18"/>
      <c r="E86" s="18"/>
      <c r="F86" s="24"/>
      <c r="I86" t="s">
        <v>2345</v>
      </c>
      <c r="AC86" s="27"/>
      <c r="AD86" s="27"/>
      <c r="AE86" s="27"/>
      <c r="AF86" s="17"/>
      <c r="AG86" s="9"/>
      <c r="AH86" s="9"/>
      <c r="AI86" s="9"/>
    </row>
    <row r="87" spans="1:35" ht="12" customHeight="1" x14ac:dyDescent="0.35">
      <c r="A87" s="7"/>
      <c r="B87" s="8"/>
      <c r="C87" s="18"/>
      <c r="D87" s="18"/>
      <c r="E87" s="18"/>
      <c r="F87" s="24"/>
      <c r="I87" s="345"/>
      <c r="J87" s="345"/>
      <c r="K87" s="345"/>
      <c r="L87" s="345"/>
      <c r="M87" s="345"/>
      <c r="AC87" s="27"/>
      <c r="AD87" s="27"/>
      <c r="AE87" s="27"/>
      <c r="AF87" s="17"/>
      <c r="AG87" s="9"/>
      <c r="AH87" s="9"/>
      <c r="AI87" s="9"/>
    </row>
    <row r="88" spans="1:35" ht="12" customHeight="1" x14ac:dyDescent="0.35">
      <c r="A88" s="7"/>
      <c r="B88" s="8"/>
      <c r="C88" s="18"/>
      <c r="D88" s="18"/>
      <c r="E88" s="18"/>
      <c r="F88" s="24"/>
      <c r="J88" t="s">
        <v>2337</v>
      </c>
      <c r="K88" t="s">
        <v>2339</v>
      </c>
      <c r="L88" t="s">
        <v>2338</v>
      </c>
      <c r="AC88" s="27"/>
      <c r="AD88" s="27"/>
      <c r="AE88" s="27"/>
      <c r="AF88" s="17"/>
      <c r="AG88" s="9"/>
      <c r="AH88" s="9"/>
      <c r="AI88" s="9"/>
    </row>
    <row r="89" spans="1:35" ht="12" customHeight="1" x14ac:dyDescent="0.3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35">
      <c r="A90" s="7"/>
      <c r="B90" s="8"/>
      <c r="C90" s="18"/>
      <c r="D90" s="18"/>
      <c r="E90" s="18"/>
      <c r="F90" s="24"/>
      <c r="I90" s="346" t="str">
        <f>General!G38</f>
        <v>bd</v>
      </c>
      <c r="J90" s="348">
        <v>1</v>
      </c>
      <c r="K90" s="348">
        <v>0</v>
      </c>
      <c r="L90" s="348">
        <v>0</v>
      </c>
      <c r="M90" s="347" t="str">
        <f t="shared" ref="M90:M106" si="3">IF(SUM(J90:L90)&gt;1,"***ERROR***","")</f>
        <v/>
      </c>
      <c r="AC90" s="27"/>
      <c r="AD90" s="27"/>
      <c r="AE90" s="27"/>
      <c r="AF90" s="17"/>
      <c r="AG90" s="9"/>
      <c r="AH90" s="9"/>
      <c r="AI90" s="9"/>
    </row>
    <row r="91" spans="1:35" ht="12" customHeight="1" x14ac:dyDescent="0.3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3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3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3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3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35">
      <c r="A96" s="7"/>
      <c r="B96" s="8"/>
      <c r="C96" s="18"/>
      <c r="D96" s="18"/>
      <c r="E96" s="18"/>
      <c r="F96" s="24"/>
      <c r="I96" s="346" t="str">
        <f>General!G44</f>
        <v>ms</v>
      </c>
      <c r="J96" s="348">
        <v>1</v>
      </c>
      <c r="K96" s="348">
        <v>0</v>
      </c>
      <c r="L96" s="348">
        <v>0</v>
      </c>
      <c r="M96" s="347" t="str">
        <f t="shared" ref="M96" si="4">IF(SUM(J96:L96)&gt;1,"***ERROR***","")</f>
        <v/>
      </c>
      <c r="AC96" s="27"/>
      <c r="AD96" s="27"/>
      <c r="AE96" s="27"/>
      <c r="AF96" s="17"/>
      <c r="AG96" s="9"/>
      <c r="AH96" s="9"/>
      <c r="AI96" s="9"/>
    </row>
    <row r="97" spans="1:35" ht="12" customHeight="1" x14ac:dyDescent="0.35">
      <c r="A97" s="7"/>
      <c r="B97" s="8"/>
      <c r="C97" s="18"/>
      <c r="D97" s="18"/>
      <c r="E97" s="18"/>
      <c r="F97" s="24"/>
      <c r="I97" s="346" t="str">
        <f>General!G45</f>
        <v>o</v>
      </c>
      <c r="J97" s="348">
        <v>1</v>
      </c>
      <c r="K97" s="348">
        <v>0</v>
      </c>
      <c r="L97" s="348">
        <v>0</v>
      </c>
      <c r="M97" s="347" t="str">
        <f t="shared" si="3"/>
        <v/>
      </c>
      <c r="AC97" s="27"/>
      <c r="AD97" s="27"/>
      <c r="AE97" s="27"/>
      <c r="AF97" s="17"/>
      <c r="AG97" s="9"/>
      <c r="AH97" s="9"/>
      <c r="AI97" s="9"/>
    </row>
    <row r="98" spans="1:35" ht="12" customHeight="1" x14ac:dyDescent="0.35">
      <c r="A98" s="7"/>
      <c r="B98" s="8"/>
      <c r="C98" s="18"/>
      <c r="D98" s="18"/>
      <c r="E98" s="18"/>
      <c r="F98" s="24"/>
      <c r="I98" s="346" t="str">
        <f>General!G46</f>
        <v>od</v>
      </c>
      <c r="J98" s="348">
        <v>1</v>
      </c>
      <c r="K98" s="348">
        <v>0</v>
      </c>
      <c r="L98" s="348">
        <v>0</v>
      </c>
      <c r="M98" s="347" t="str">
        <f t="shared" si="3"/>
        <v/>
      </c>
      <c r="AC98" s="27"/>
      <c r="AD98" s="27"/>
      <c r="AE98" s="27"/>
      <c r="AF98" s="17"/>
      <c r="AG98" s="9"/>
      <c r="AH98" s="9"/>
      <c r="AI98" s="9"/>
    </row>
    <row r="99" spans="1:35" ht="12" customHeight="1" x14ac:dyDescent="0.35">
      <c r="A99" s="7"/>
      <c r="B99" s="8"/>
      <c r="C99" s="18"/>
      <c r="D99" s="18"/>
      <c r="E99" s="18"/>
      <c r="F99" s="24"/>
      <c r="I99" s="346" t="str">
        <f>General!G47</f>
        <v>of</v>
      </c>
      <c r="J99" s="348">
        <v>0</v>
      </c>
      <c r="K99" s="348">
        <v>1</v>
      </c>
      <c r="L99" s="348">
        <v>0</v>
      </c>
      <c r="M99" s="347" t="str">
        <f t="shared" si="3"/>
        <v/>
      </c>
      <c r="AC99" s="27"/>
      <c r="AD99" s="27"/>
      <c r="AE99" s="27"/>
      <c r="AF99" s="17"/>
      <c r="AG99" s="9"/>
      <c r="AH99" s="9"/>
      <c r="AI99" s="9"/>
    </row>
    <row r="100" spans="1:35" ht="12" customHeight="1" x14ac:dyDescent="0.35">
      <c r="A100" s="7"/>
      <c r="B100" s="8"/>
      <c r="C100" s="18"/>
      <c r="D100" s="18"/>
      <c r="E100" s="18"/>
      <c r="F100" s="24"/>
      <c r="I100" s="346" t="str">
        <f>General!G48</f>
        <v>r</v>
      </c>
      <c r="J100" s="348">
        <v>1</v>
      </c>
      <c r="K100" s="348">
        <v>0</v>
      </c>
      <c r="L100" s="348">
        <v>0</v>
      </c>
      <c r="M100" s="347" t="str">
        <f t="shared" si="3"/>
        <v/>
      </c>
      <c r="AC100" s="27"/>
      <c r="AD100" s="27"/>
      <c r="AE100" s="27"/>
      <c r="AF100" s="17"/>
      <c r="AG100" s="9"/>
      <c r="AH100" s="9"/>
      <c r="AI100" s="9"/>
    </row>
    <row r="101" spans="1:35" ht="12" customHeight="1" x14ac:dyDescent="0.35">
      <c r="A101" s="7"/>
      <c r="B101" s="8"/>
      <c r="C101" s="18"/>
      <c r="D101" s="18"/>
      <c r="E101" s="18"/>
      <c r="F101" s="24"/>
      <c r="I101" s="346" t="str">
        <f>General!G49</f>
        <v>rd</v>
      </c>
      <c r="J101" s="348">
        <v>1</v>
      </c>
      <c r="K101" s="348">
        <v>0</v>
      </c>
      <c r="L101" s="348">
        <v>0</v>
      </c>
      <c r="M101" s="347" t="str">
        <f t="shared" si="3"/>
        <v/>
      </c>
      <c r="AC101" s="27"/>
      <c r="AD101" s="27"/>
      <c r="AE101" s="27"/>
      <c r="AF101" s="17"/>
      <c r="AG101" s="9"/>
      <c r="AH101" s="9"/>
      <c r="AI101" s="9"/>
    </row>
    <row r="102" spans="1:35" ht="12" customHeight="1" x14ac:dyDescent="0.35">
      <c r="A102" s="7"/>
      <c r="B102" s="8"/>
      <c r="C102" s="18"/>
      <c r="D102" s="18"/>
      <c r="E102" s="18"/>
      <c r="F102" s="24"/>
      <c r="I102" s="346" t="str">
        <f>General!G50</f>
        <v>v</v>
      </c>
      <c r="J102" s="348">
        <v>1</v>
      </c>
      <c r="K102" s="348">
        <v>0</v>
      </c>
      <c r="L102" s="348">
        <v>0</v>
      </c>
      <c r="M102" s="347" t="str">
        <f t="shared" si="3"/>
        <v/>
      </c>
      <c r="AC102" s="27"/>
      <c r="AD102" s="27"/>
      <c r="AE102" s="27"/>
      <c r="AF102" s="17"/>
      <c r="AG102" s="9"/>
      <c r="AH102" s="9"/>
      <c r="AI102" s="9"/>
    </row>
    <row r="103" spans="1:35" ht="12" customHeight="1" x14ac:dyDescent="0.35">
      <c r="A103" s="7"/>
      <c r="B103" s="8"/>
      <c r="C103" s="18"/>
      <c r="D103" s="18"/>
      <c r="E103" s="18"/>
      <c r="F103" s="24"/>
      <c r="I103" s="346" t="str">
        <f>General!G51</f>
        <v>w</v>
      </c>
      <c r="J103" s="348">
        <v>1</v>
      </c>
      <c r="K103" s="348">
        <v>0</v>
      </c>
      <c r="L103" s="348">
        <v>0</v>
      </c>
      <c r="M103" s="347" t="str">
        <f t="shared" si="3"/>
        <v/>
      </c>
      <c r="AC103" s="27"/>
      <c r="AD103" s="27"/>
      <c r="AE103" s="27"/>
      <c r="AF103" s="17"/>
      <c r="AG103" s="9"/>
      <c r="AH103" s="9"/>
      <c r="AI103" s="9"/>
    </row>
    <row r="104" spans="1:35" ht="12" customHeight="1" x14ac:dyDescent="0.35">
      <c r="A104" s="7"/>
      <c r="B104" s="8"/>
      <c r="C104" s="18"/>
      <c r="D104" s="18"/>
      <c r="E104" s="18"/>
      <c r="F104" s="24"/>
      <c r="I104" s="346" t="str">
        <f>General!G52</f>
        <v>wd</v>
      </c>
      <c r="J104" s="348">
        <v>1</v>
      </c>
      <c r="K104" s="348">
        <v>0</v>
      </c>
      <c r="L104" s="348">
        <v>0</v>
      </c>
      <c r="M104" s="347" t="str">
        <f t="shared" si="3"/>
        <v/>
      </c>
      <c r="AC104" s="27"/>
      <c r="AD104" s="27"/>
      <c r="AE104" s="27"/>
      <c r="AF104" s="17"/>
      <c r="AG104" s="9"/>
      <c r="AH104" s="9"/>
      <c r="AI104" s="9"/>
    </row>
    <row r="105" spans="1:35" ht="12" customHeight="1" x14ac:dyDescent="0.35">
      <c r="A105" s="7"/>
      <c r="B105" s="8"/>
      <c r="C105" s="18"/>
      <c r="D105" s="18"/>
      <c r="E105" s="18"/>
      <c r="F105" s="24"/>
      <c r="I105" s="346" t="str">
        <f>General!G53</f>
        <v>z</v>
      </c>
      <c r="J105" s="348">
        <v>1</v>
      </c>
      <c r="K105" s="348">
        <v>0</v>
      </c>
      <c r="L105" s="348">
        <v>0</v>
      </c>
      <c r="M105" s="347" t="str">
        <f t="shared" si="3"/>
        <v/>
      </c>
      <c r="AC105" s="27"/>
      <c r="AD105" s="27"/>
      <c r="AE105" s="27"/>
      <c r="AF105" s="17"/>
      <c r="AG105" s="9"/>
      <c r="AH105" s="9"/>
      <c r="AI105" s="9"/>
    </row>
    <row r="106" spans="1:35" ht="12" customHeight="1" x14ac:dyDescent="0.35">
      <c r="A106" s="7"/>
      <c r="B106" s="8"/>
      <c r="C106" s="18"/>
      <c r="D106" s="18"/>
      <c r="E106" s="18"/>
      <c r="F106" s="24"/>
      <c r="I106" s="346" t="str">
        <f>General!G54</f>
        <v>zd</v>
      </c>
      <c r="J106" s="348">
        <v>1</v>
      </c>
      <c r="K106" s="348">
        <v>0</v>
      </c>
      <c r="L106" s="348">
        <v>0</v>
      </c>
      <c r="M106" s="347" t="str">
        <f t="shared" si="3"/>
        <v/>
      </c>
      <c r="AC106" s="27"/>
      <c r="AD106" s="27"/>
      <c r="AE106" s="27"/>
      <c r="AF106" s="17"/>
      <c r="AG106" s="9"/>
      <c r="AH106" s="9"/>
      <c r="AI106" s="9"/>
    </row>
    <row r="107" spans="1:35" ht="12" customHeight="1" x14ac:dyDescent="0.35">
      <c r="A107" s="7"/>
      <c r="B107" s="8"/>
      <c r="C107" s="18"/>
      <c r="D107" s="18"/>
      <c r="E107" s="18"/>
      <c r="F107" s="24"/>
      <c r="AC107" s="27"/>
      <c r="AD107" s="27"/>
      <c r="AE107" s="27"/>
      <c r="AF107" s="17"/>
      <c r="AG107" s="9"/>
      <c r="AH107" s="9"/>
      <c r="AI107" s="9"/>
    </row>
    <row r="108" spans="1:35" ht="12" customHeight="1" x14ac:dyDescent="0.35">
      <c r="A108" s="7"/>
      <c r="B108" s="8"/>
      <c r="C108" s="18"/>
      <c r="D108" s="18"/>
      <c r="E108" s="18"/>
      <c r="F108" s="33"/>
      <c r="G108" s="24"/>
      <c r="H108" s="24"/>
      <c r="I108" s="24"/>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17"/>
      <c r="AG108" s="9"/>
      <c r="AH108" s="9"/>
      <c r="AI108" s="9"/>
    </row>
    <row r="109" spans="1:35" ht="12" customHeight="1" x14ac:dyDescent="0.35">
      <c r="A109" s="7"/>
      <c r="B109" s="8"/>
      <c r="C109" s="36"/>
      <c r="D109" s="36"/>
      <c r="E109" s="36"/>
      <c r="F109" s="36"/>
      <c r="G109" s="37" t="str">
        <f>G79</f>
        <v>S2 set that provide each supplement</v>
      </c>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8" t="s">
        <v>98</v>
      </c>
      <c r="AG109" s="9"/>
      <c r="AH109" s="9"/>
      <c r="AI109" s="9"/>
    </row>
    <row r="110" spans="1:35" ht="12" customHeight="1" x14ac:dyDescent="0.35">
      <c r="A110" s="7"/>
      <c r="B110" s="8"/>
      <c r="C110" s="8"/>
      <c r="D110" s="8"/>
      <c r="E110" s="8"/>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4296875" defaultRowHeight="14.5" outlineLevelRow="4"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3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49999999999999" customHeight="1" x14ac:dyDescent="0.3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35">
      <c r="A11" s="45"/>
      <c r="B11" s="54"/>
      <c r="C11" s="47">
        <f>INT($C$6)+1.045</f>
        <v>2.0449999999999999</v>
      </c>
      <c r="D11" s="73"/>
      <c r="E11" s="70"/>
      <c r="F11" s="70"/>
      <c r="G11" s="73"/>
      <c r="H11" s="76" t="s">
        <v>142</v>
      </c>
      <c r="I11" s="299">
        <v>45460.954488425901</v>
      </c>
      <c r="J11" s="619" t="s">
        <v>3287</v>
      </c>
      <c r="K11" s="620"/>
      <c r="L11" s="620"/>
      <c r="M11" s="620"/>
      <c r="N11" s="620"/>
      <c r="O11" s="620"/>
      <c r="P11" s="620"/>
      <c r="Q11" s="620"/>
      <c r="R11" s="620"/>
      <c r="S11" s="620"/>
      <c r="T11" s="620"/>
      <c r="U11" s="621"/>
      <c r="V11" s="73"/>
      <c r="W11" s="57"/>
      <c r="X11" s="45"/>
      <c r="Y11" s="45"/>
      <c r="Z11" s="45"/>
    </row>
    <row r="12" spans="1:26" customFormat="1" ht="45" customHeight="1" outlineLevel="1" x14ac:dyDescent="0.35">
      <c r="A12" s="45"/>
      <c r="B12" s="54"/>
      <c r="C12" s="47">
        <f>INT($C$6)+1.045</f>
        <v>2.0449999999999999</v>
      </c>
      <c r="D12" s="73"/>
      <c r="E12" s="70"/>
      <c r="F12" s="70"/>
      <c r="G12" s="73"/>
      <c r="H12" s="76" t="s">
        <v>143</v>
      </c>
      <c r="I12" s="271">
        <v>45499.585434606503</v>
      </c>
      <c r="J12" s="622" t="s">
        <v>3286</v>
      </c>
      <c r="K12" s="623"/>
      <c r="L12" s="623"/>
      <c r="M12" s="623"/>
      <c r="N12" s="623"/>
      <c r="O12" s="623"/>
      <c r="P12" s="623"/>
      <c r="Q12" s="623"/>
      <c r="R12" s="623"/>
      <c r="S12" s="623"/>
      <c r="T12" s="623"/>
      <c r="U12" s="624"/>
      <c r="V12" s="73"/>
      <c r="W12" s="57"/>
      <c r="X12" s="45"/>
      <c r="Y12" s="45"/>
      <c r="Z12" s="45"/>
    </row>
    <row r="13" spans="1:26" customFormat="1"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15" customHeight="1" outlineLevel="2" x14ac:dyDescent="0.3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15" customHeight="1" outlineLevel="1" x14ac:dyDescent="0.3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15" customHeight="1" x14ac:dyDescent="0.3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3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3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15" customHeight="1" thickBot="1" x14ac:dyDescent="0.4">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15" customHeight="1" x14ac:dyDescent="0.3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35">
      <c r="A21" s="7"/>
      <c r="B21" s="8"/>
      <c r="C21" s="13"/>
      <c r="D21" s="13"/>
      <c r="E21" s="13" t="s">
        <v>94</v>
      </c>
      <c r="F21" s="14"/>
      <c r="G21" s="15" t="s">
        <v>3065</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35">
      <c r="A22" s="7"/>
      <c r="B22" s="8"/>
      <c r="C22" s="13"/>
      <c r="D22" s="13"/>
      <c r="E22" s="18"/>
      <c r="F22" s="14"/>
      <c r="G22" s="14" t="s">
        <v>3066</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3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3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3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3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3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3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15" customHeight="1" outlineLevel="1" x14ac:dyDescent="0.3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15" customHeight="1" outlineLevel="1" x14ac:dyDescent="0.3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3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35">
      <c r="A32" s="7"/>
      <c r="B32" s="8"/>
      <c r="C32" s="18"/>
      <c r="D32" s="18"/>
      <c r="E32" s="18"/>
      <c r="F32" s="24"/>
      <c r="G32" s="498"/>
      <c r="H32" s="498"/>
      <c r="I32" s="498" t="s">
        <v>3067</v>
      </c>
      <c r="J32" s="499">
        <v>1</v>
      </c>
      <c r="K32" s="498"/>
      <c r="Q32" s="30"/>
      <c r="R32" s="30"/>
      <c r="S32" s="30"/>
      <c r="T32" s="30"/>
      <c r="U32" s="30"/>
      <c r="V32" s="27"/>
      <c r="W32" s="17"/>
      <c r="X32" s="9"/>
      <c r="Y32" s="9"/>
      <c r="Z32" s="9"/>
    </row>
    <row r="33" spans="1:80" customFormat="1" ht="12" customHeight="1" outlineLevel="1" x14ac:dyDescent="0.35">
      <c r="A33" s="7"/>
      <c r="B33" s="8"/>
      <c r="C33" s="18"/>
      <c r="D33" s="18"/>
      <c r="E33" s="18"/>
      <c r="F33" s="24"/>
      <c r="G33" s="498"/>
      <c r="H33" s="498"/>
      <c r="I33" s="500" t="s">
        <v>3068</v>
      </c>
      <c r="J33" s="501">
        <v>0.05</v>
      </c>
      <c r="K33" s="498"/>
      <c r="L33" s="498"/>
      <c r="O33" s="498"/>
      <c r="P33" s="30"/>
      <c r="Q33" s="30"/>
      <c r="R33" s="30"/>
      <c r="S33" s="30"/>
      <c r="T33" s="30"/>
      <c r="U33" s="30"/>
      <c r="V33" s="27"/>
      <c r="W33" s="17"/>
      <c r="X33" s="9"/>
      <c r="Y33" s="9"/>
      <c r="Z33" s="9"/>
    </row>
    <row r="34" spans="1:80" customFormat="1" ht="12" customHeight="1" outlineLevel="1" x14ac:dyDescent="0.3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35">
      <c r="A35" s="7"/>
      <c r="B35" s="8"/>
      <c r="C35" s="18"/>
      <c r="D35" s="18"/>
      <c r="E35" s="18"/>
      <c r="F35" s="24"/>
      <c r="G35" s="502"/>
      <c r="H35" s="502"/>
      <c r="I35" s="28" t="s">
        <v>3069</v>
      </c>
      <c r="J35" s="28"/>
      <c r="K35" s="14" t="s">
        <v>3070</v>
      </c>
      <c r="L35" s="503"/>
      <c r="M35" s="504">
        <v>0.5</v>
      </c>
      <c r="O35" s="498"/>
      <c r="P35" s="30"/>
      <c r="Q35" s="30"/>
      <c r="R35" s="30"/>
      <c r="S35" s="30"/>
      <c r="T35" s="30"/>
      <c r="U35" s="30"/>
      <c r="V35" s="27"/>
      <c r="W35" s="17"/>
      <c r="X35" s="9"/>
      <c r="Y35" s="9"/>
      <c r="Z35" s="9"/>
    </row>
    <row r="36" spans="1:80" customFormat="1" ht="12" customHeight="1" outlineLevel="1" x14ac:dyDescent="0.35">
      <c r="A36" s="7"/>
      <c r="B36" s="8"/>
      <c r="C36" s="18"/>
      <c r="D36" s="18"/>
      <c r="E36" s="18"/>
      <c r="F36" s="24"/>
      <c r="G36" s="502"/>
      <c r="H36" s="502"/>
      <c r="I36" s="505" t="s">
        <v>3071</v>
      </c>
      <c r="J36" s="506"/>
      <c r="K36" s="507"/>
      <c r="L36" s="507"/>
      <c r="M36" s="508"/>
      <c r="O36" s="498"/>
      <c r="P36" s="30"/>
      <c r="Q36" s="30"/>
      <c r="R36" s="30"/>
      <c r="S36" s="30"/>
      <c r="T36" s="30"/>
      <c r="U36" s="30"/>
      <c r="V36" s="27"/>
      <c r="W36" s="17"/>
      <c r="X36" s="9"/>
      <c r="Y36" s="9"/>
      <c r="Z36" s="9"/>
    </row>
    <row r="37" spans="1:80" customFormat="1" ht="12" customHeight="1" outlineLevel="1" x14ac:dyDescent="0.3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15" customHeight="1" outlineLevel="1" x14ac:dyDescent="0.3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4" customHeight="1" outlineLevel="1" x14ac:dyDescent="0.3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3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15" customHeight="1" thickBot="1" x14ac:dyDescent="0.4">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15" customHeight="1" x14ac:dyDescent="0.3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35">
      <c r="A44" s="7"/>
      <c r="B44" s="8"/>
      <c r="C44" s="13"/>
      <c r="D44" s="13"/>
      <c r="E44" s="13" t="s">
        <v>94</v>
      </c>
      <c r="F44" s="14"/>
      <c r="G44" s="15" t="s">
        <v>3072</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3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3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3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3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3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3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3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3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35">
      <c r="A53" s="7"/>
      <c r="B53" s="8"/>
      <c r="C53" s="18"/>
      <c r="D53" s="18"/>
      <c r="E53" s="18"/>
      <c r="F53" s="24"/>
      <c r="G53" s="345" t="s">
        <v>3073</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29" outlineLevel="1" x14ac:dyDescent="0.35">
      <c r="A54" s="7"/>
      <c r="B54" s="8"/>
      <c r="C54" s="18"/>
      <c r="D54" s="18"/>
      <c r="E54" s="18"/>
      <c r="F54" s="24"/>
      <c r="G54" s="34"/>
      <c r="H54" s="512" t="s">
        <v>104</v>
      </c>
      <c r="I54" s="515" t="s">
        <v>3074</v>
      </c>
      <c r="J54" s="515" t="s">
        <v>3075</v>
      </c>
      <c r="K54" s="515" t="s">
        <v>3076</v>
      </c>
      <c r="L54" s="515" t="s">
        <v>3077</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3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3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3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3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3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3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3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3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3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3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3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3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3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3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3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3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3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3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3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3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15" customHeight="1" outlineLevel="1" x14ac:dyDescent="0.3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4" customHeight="1" outlineLevel="1" x14ac:dyDescent="0.3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3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3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15" customHeight="1" thickBot="1" x14ac:dyDescent="0.4">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15" customHeight="1" x14ac:dyDescent="0.3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35">
      <c r="A81" s="7"/>
      <c r="B81" s="8"/>
      <c r="C81" s="13"/>
      <c r="D81" s="13"/>
      <c r="E81" s="13" t="s">
        <v>94</v>
      </c>
      <c r="F81" s="14"/>
      <c r="G81" s="15" t="s">
        <v>3078</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35">
      <c r="A82" s="7"/>
      <c r="B82" s="8"/>
      <c r="C82" s="13"/>
      <c r="D82" s="13"/>
      <c r="E82" s="18"/>
      <c r="F82" s="14"/>
      <c r="G82" s="14" t="s">
        <v>3066</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3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35">
      <c r="A84" s="7"/>
      <c r="B84" s="8"/>
      <c r="C84" s="398"/>
      <c r="D84" s="13"/>
      <c r="E84" s="18"/>
      <c r="F84" s="14"/>
      <c r="G84" s="494"/>
      <c r="H84" s="14"/>
      <c r="I84" s="14" t="s">
        <v>2814</v>
      </c>
      <c r="J84" s="14"/>
      <c r="K84" s="14"/>
      <c r="L84" s="14"/>
      <c r="M84" s="14"/>
      <c r="N84" s="14"/>
      <c r="O84" s="14"/>
      <c r="P84" s="14"/>
      <c r="Q84" s="14"/>
      <c r="R84" s="14"/>
      <c r="S84" s="16"/>
      <c r="T84" s="19"/>
      <c r="U84" s="16"/>
      <c r="V84" s="16"/>
      <c r="W84" s="17"/>
      <c r="X84" s="9"/>
      <c r="Y84" s="9"/>
      <c r="Z84" s="9"/>
    </row>
    <row r="85" spans="1:26" customFormat="1" ht="12" customHeight="1" outlineLevel="1" x14ac:dyDescent="0.3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3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3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3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15" customHeight="1" outlineLevel="1" x14ac:dyDescent="0.3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15" customHeight="1" outlineLevel="1" x14ac:dyDescent="0.3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35">
      <c r="A91" s="7"/>
      <c r="B91" s="8"/>
      <c r="C91" s="18"/>
      <c r="D91" s="18"/>
      <c r="E91" s="18"/>
      <c r="F91" s="24"/>
      <c r="G91" s="345" t="s">
        <v>3079</v>
      </c>
      <c r="I91" s="519"/>
      <c r="K91" s="520"/>
      <c r="L91" s="520"/>
      <c r="M91" s="26"/>
      <c r="O91" s="496"/>
      <c r="P91" s="26"/>
      <c r="Q91" s="26"/>
      <c r="R91" s="26"/>
      <c r="S91" s="26"/>
      <c r="T91" s="26"/>
      <c r="U91" s="26"/>
      <c r="V91" s="27"/>
      <c r="W91" s="17"/>
      <c r="X91" s="9"/>
      <c r="Y91" s="9"/>
      <c r="Z91" s="9"/>
    </row>
    <row r="92" spans="1:26" customFormat="1" outlineLevel="1" x14ac:dyDescent="0.35">
      <c r="A92" s="7"/>
      <c r="B92" s="8"/>
      <c r="C92" s="18"/>
      <c r="D92" s="18"/>
      <c r="E92" s="18"/>
      <c r="F92" s="24"/>
      <c r="G92" s="345"/>
      <c r="H92" s="521" t="s">
        <v>2337</v>
      </c>
      <c r="I92" s="522" t="s">
        <v>2339</v>
      </c>
      <c r="J92" s="523" t="s">
        <v>2338</v>
      </c>
      <c r="K92" s="524"/>
      <c r="L92" s="520"/>
      <c r="M92" s="27"/>
      <c r="O92" s="496"/>
      <c r="P92" s="26"/>
      <c r="Q92" s="26"/>
      <c r="R92" s="26"/>
      <c r="S92" s="27"/>
      <c r="T92" s="26"/>
      <c r="U92" s="26"/>
      <c r="V92" s="27"/>
      <c r="W92" s="17"/>
      <c r="X92" s="9"/>
      <c r="Y92" s="9"/>
      <c r="Z92" s="9"/>
    </row>
    <row r="93" spans="1:26" customFormat="1" outlineLevel="1" x14ac:dyDescent="0.35">
      <c r="A93" s="7"/>
      <c r="B93" s="8"/>
      <c r="C93" s="18"/>
      <c r="D93" s="18"/>
      <c r="E93" s="18"/>
      <c r="F93" s="24"/>
      <c r="H93" s="525" t="s">
        <v>2336</v>
      </c>
      <c r="I93" t="s">
        <v>2340</v>
      </c>
      <c r="J93" t="s">
        <v>2341</v>
      </c>
      <c r="K93" s="520"/>
      <c r="L93" s="520"/>
      <c r="O93" s="509"/>
      <c r="P93" s="30"/>
      <c r="Q93" s="30"/>
      <c r="R93" s="30"/>
      <c r="T93" s="30"/>
      <c r="U93" s="30"/>
      <c r="V93" s="27"/>
      <c r="W93" s="17"/>
      <c r="X93" s="9"/>
      <c r="Y93" s="9"/>
      <c r="Z93" s="9"/>
    </row>
    <row r="94" spans="1:26" customFormat="1" ht="12" customHeight="1" outlineLevel="1" x14ac:dyDescent="0.3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3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3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3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3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3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3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3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3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35">
      <c r="A114" s="7"/>
      <c r="B114" s="8"/>
      <c r="C114" s="18"/>
      <c r="D114" s="18"/>
      <c r="E114" s="18"/>
      <c r="F114" s="24"/>
      <c r="G114" s="528" t="s">
        <v>3080</v>
      </c>
      <c r="I114" s="529"/>
      <c r="K114" s="520"/>
      <c r="L114" s="520"/>
      <c r="M114" s="26"/>
      <c r="O114" s="496"/>
      <c r="P114" s="26"/>
      <c r="Q114" s="26"/>
      <c r="R114" s="26"/>
      <c r="S114" s="26"/>
      <c r="T114" s="26"/>
      <c r="U114" s="26"/>
      <c r="V114" s="27"/>
      <c r="W114" s="17"/>
      <c r="X114" s="9"/>
      <c r="Y114" s="9"/>
      <c r="Z114" s="9"/>
    </row>
    <row r="115" spans="1:26" customFormat="1" outlineLevel="1" x14ac:dyDescent="0.35">
      <c r="A115" s="7"/>
      <c r="B115" s="8"/>
      <c r="C115" s="18"/>
      <c r="D115" s="18"/>
      <c r="E115" s="18"/>
      <c r="F115" s="24"/>
      <c r="H115" s="525" t="s">
        <v>2336</v>
      </c>
      <c r="I115" t="s">
        <v>2340</v>
      </c>
      <c r="J115" t="s">
        <v>2341</v>
      </c>
      <c r="K115" s="520"/>
      <c r="L115" s="520"/>
      <c r="O115" s="509"/>
      <c r="P115" s="30"/>
      <c r="Q115" s="30"/>
      <c r="R115" s="30"/>
      <c r="T115" s="30"/>
      <c r="U115" s="30"/>
      <c r="V115" s="27"/>
      <c r="W115" s="17"/>
      <c r="X115" s="9"/>
      <c r="Y115" s="9"/>
      <c r="Z115" s="9"/>
    </row>
    <row r="116" spans="1:26" customFormat="1" ht="12" customHeight="1" outlineLevel="1" x14ac:dyDescent="0.3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3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3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3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3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35">
      <c r="A135" s="7"/>
      <c r="B135" s="8"/>
      <c r="C135" s="18"/>
      <c r="D135" s="18"/>
      <c r="E135" s="18"/>
      <c r="F135" s="24"/>
      <c r="G135" s="528" t="s">
        <v>3081</v>
      </c>
      <c r="I135" s="529"/>
      <c r="K135" s="520"/>
      <c r="L135" s="520"/>
      <c r="M135" s="26"/>
      <c r="O135" s="496"/>
      <c r="P135" s="26"/>
      <c r="Q135" s="26"/>
      <c r="R135" s="26"/>
      <c r="S135" s="26"/>
      <c r="T135" s="26"/>
      <c r="U135" s="26"/>
      <c r="V135" s="27"/>
      <c r="W135" s="17"/>
      <c r="X135" s="9"/>
      <c r="Y135" s="9"/>
      <c r="Z135" s="9"/>
    </row>
    <row r="136" spans="1:26" customFormat="1" outlineLevel="1" x14ac:dyDescent="0.35">
      <c r="A136" s="7"/>
      <c r="B136" s="8"/>
      <c r="C136" s="18"/>
      <c r="D136" s="18"/>
      <c r="E136" s="18"/>
      <c r="F136" s="24"/>
      <c r="H136" s="525" t="s">
        <v>2336</v>
      </c>
      <c r="I136" t="s">
        <v>2340</v>
      </c>
      <c r="J136" t="s">
        <v>2341</v>
      </c>
      <c r="K136" s="520"/>
      <c r="L136" s="520"/>
      <c r="O136" s="509"/>
      <c r="P136" s="30"/>
      <c r="Q136" s="30"/>
      <c r="R136" s="30"/>
      <c r="T136" s="30"/>
      <c r="U136" s="30"/>
      <c r="V136" s="27"/>
      <c r="W136" s="17"/>
      <c r="X136" s="9"/>
      <c r="Y136" s="9"/>
      <c r="Z136" s="9"/>
    </row>
    <row r="137" spans="1:26" customFormat="1" ht="12" customHeight="1" outlineLevel="1" x14ac:dyDescent="0.3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3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3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3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3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35">
      <c r="A156" s="7"/>
      <c r="B156" s="8"/>
      <c r="C156" s="18"/>
      <c r="D156" s="18"/>
      <c r="E156" s="18"/>
      <c r="F156" s="27"/>
      <c r="G156" s="485" t="s">
        <v>3082</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35">
      <c r="A157" s="7"/>
      <c r="B157" s="8"/>
      <c r="C157" s="18"/>
      <c r="D157" s="18"/>
      <c r="E157" s="18"/>
      <c r="F157" s="24"/>
      <c r="H157" s="28" t="s">
        <v>3083</v>
      </c>
      <c r="I157" s="28" t="s">
        <v>3084</v>
      </c>
      <c r="J157" s="28" t="s">
        <v>3085</v>
      </c>
      <c r="L157" s="520"/>
      <c r="O157" s="509"/>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3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3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3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3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3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3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3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3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3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3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3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3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3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3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3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3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3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3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5" customHeight="1" outlineLevel="1" x14ac:dyDescent="0.3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3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35">
      <c r="A179" s="7"/>
      <c r="B179" s="8"/>
      <c r="C179" s="18"/>
      <c r="D179" s="18"/>
      <c r="E179" s="18"/>
      <c r="F179" s="24"/>
      <c r="G179" s="528" t="s">
        <v>3086</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3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35">
      <c r="A181" s="7"/>
      <c r="B181" s="8"/>
      <c r="C181" s="18"/>
      <c r="D181" s="18"/>
      <c r="E181" s="18"/>
      <c r="F181" s="24"/>
      <c r="G181" s="28"/>
      <c r="H181" s="539" t="s">
        <v>2330</v>
      </c>
      <c r="I181" s="540" t="s">
        <v>4</v>
      </c>
      <c r="J181" s="540" t="s">
        <v>3087</v>
      </c>
      <c r="K181" s="540" t="s">
        <v>539</v>
      </c>
      <c r="L181" s="541" t="s">
        <v>3088</v>
      </c>
      <c r="M181" s="542" t="s">
        <v>10</v>
      </c>
      <c r="N181" s="542" t="s">
        <v>3089</v>
      </c>
      <c r="O181" s="542" t="s">
        <v>67</v>
      </c>
      <c r="P181" s="543" t="s">
        <v>68</v>
      </c>
      <c r="Q181" s="544" t="s">
        <v>2331</v>
      </c>
      <c r="R181" s="35"/>
      <c r="S181" s="35"/>
      <c r="T181" s="30"/>
      <c r="U181" s="30"/>
      <c r="V181" s="27"/>
      <c r="W181" s="17"/>
      <c r="X181" s="9"/>
      <c r="Y181" s="9"/>
      <c r="Z181" s="9"/>
    </row>
    <row r="182" spans="1:26" customFormat="1" ht="12" customHeight="1" outlineLevel="1" x14ac:dyDescent="0.35">
      <c r="A182" s="7"/>
      <c r="B182" s="8"/>
      <c r="C182" s="18"/>
      <c r="D182" s="18"/>
      <c r="E182" s="18"/>
      <c r="F182" s="24"/>
      <c r="G182" s="28" t="s">
        <v>3090</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35">
      <c r="A183" s="7"/>
      <c r="B183" s="8"/>
      <c r="C183" s="18"/>
      <c r="D183" s="18"/>
      <c r="E183" s="18"/>
      <c r="F183" s="24"/>
      <c r="G183" s="28" t="s">
        <v>3091</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3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3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3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3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3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3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15" customHeight="1" outlineLevel="1" x14ac:dyDescent="0.3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4" customHeight="1" outlineLevel="1" x14ac:dyDescent="0.3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3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3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15" customHeight="1" thickBot="1" x14ac:dyDescent="0.4">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15" customHeight="1" x14ac:dyDescent="0.3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35">
      <c r="A196" s="7"/>
      <c r="B196" s="8"/>
      <c r="C196" s="13"/>
      <c r="D196" s="13"/>
      <c r="E196" s="13" t="s">
        <v>94</v>
      </c>
      <c r="F196" s="14"/>
      <c r="G196" s="15" t="s">
        <v>3092</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35">
      <c r="A197" s="7"/>
      <c r="B197" s="8"/>
      <c r="C197" s="13"/>
      <c r="D197" s="13"/>
      <c r="E197" s="18"/>
      <c r="F197" s="14"/>
      <c r="G197" s="14" t="s">
        <v>3093</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3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3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35">
      <c r="A200" s="7"/>
      <c r="B200" s="8"/>
      <c r="C200" s="18"/>
      <c r="D200" s="18"/>
      <c r="E200" s="18"/>
      <c r="F200" s="18"/>
      <c r="G200" s="18"/>
      <c r="H200" s="18"/>
      <c r="I200" s="18"/>
      <c r="J200" s="21" t="s">
        <v>3094</v>
      </c>
      <c r="K200" s="21" t="s">
        <v>3095</v>
      </c>
      <c r="L200" s="21" t="s">
        <v>3096</v>
      </c>
      <c r="M200" s="21" t="s">
        <v>3097</v>
      </c>
      <c r="N200" s="21" t="s">
        <v>3098</v>
      </c>
      <c r="O200" s="21" t="s">
        <v>3099</v>
      </c>
      <c r="P200" s="21" t="s">
        <v>3100</v>
      </c>
      <c r="Q200" s="21" t="s">
        <v>3101</v>
      </c>
      <c r="R200" s="21" t="s">
        <v>3102</v>
      </c>
      <c r="S200" s="21" t="s">
        <v>3103</v>
      </c>
      <c r="T200" s="21" t="s">
        <v>3104</v>
      </c>
      <c r="U200" s="21" t="s">
        <v>3105</v>
      </c>
      <c r="V200" s="21" t="s">
        <v>3106</v>
      </c>
      <c r="W200" s="21" t="s">
        <v>3107</v>
      </c>
      <c r="X200" s="21" t="s">
        <v>3108</v>
      </c>
      <c r="Y200" s="21" t="s">
        <v>3109</v>
      </c>
      <c r="Z200" s="21" t="s">
        <v>3110</v>
      </c>
      <c r="AA200" s="21" t="s">
        <v>3111</v>
      </c>
      <c r="AB200" s="21" t="s">
        <v>3112</v>
      </c>
      <c r="AC200" s="21" t="s">
        <v>3113</v>
      </c>
      <c r="AD200" s="21" t="s">
        <v>3114</v>
      </c>
      <c r="AE200" s="21" t="s">
        <v>3115</v>
      </c>
      <c r="AF200" s="21" t="s">
        <v>3116</v>
      </c>
      <c r="AG200" s="21" t="s">
        <v>3117</v>
      </c>
      <c r="AH200" s="21" t="s">
        <v>3118</v>
      </c>
      <c r="AI200" s="21" t="s">
        <v>3119</v>
      </c>
      <c r="AJ200" s="21" t="s">
        <v>3120</v>
      </c>
      <c r="AK200" s="21" t="s">
        <v>3121</v>
      </c>
      <c r="AL200" s="21" t="s">
        <v>3122</v>
      </c>
      <c r="AM200" s="21" t="s">
        <v>3123</v>
      </c>
      <c r="AN200" s="21"/>
      <c r="AO200" s="17"/>
      <c r="AP200" s="9"/>
      <c r="AQ200" s="9"/>
      <c r="AR200" s="9"/>
    </row>
    <row r="201" spans="1:44" customFormat="1" ht="12" customHeight="1" outlineLevel="1" x14ac:dyDescent="0.35">
      <c r="A201" s="7"/>
      <c r="B201" s="8"/>
      <c r="C201" s="18"/>
      <c r="D201" s="18"/>
      <c r="E201" s="18"/>
      <c r="F201" s="18"/>
      <c r="G201" s="18"/>
      <c r="H201" s="18"/>
      <c r="I201" s="18"/>
      <c r="J201" s="550" t="s">
        <v>407</v>
      </c>
      <c r="K201" s="550"/>
      <c r="L201" s="550"/>
      <c r="M201" s="550"/>
      <c r="N201" s="550"/>
      <c r="O201" s="550"/>
      <c r="P201" s="550"/>
      <c r="Q201" s="550"/>
      <c r="R201" s="550" t="s">
        <v>3124</v>
      </c>
      <c r="S201" s="550"/>
      <c r="T201" s="550"/>
      <c r="U201" s="550"/>
      <c r="V201" s="550"/>
      <c r="W201" s="550"/>
      <c r="X201" s="550"/>
      <c r="Y201" s="550"/>
      <c r="Z201" s="550"/>
      <c r="AA201" s="550"/>
      <c r="AB201" s="550"/>
      <c r="AC201" s="550"/>
      <c r="AD201" s="550" t="s">
        <v>408</v>
      </c>
      <c r="AE201" s="550"/>
      <c r="AF201" s="550"/>
      <c r="AG201" s="550"/>
      <c r="AH201" s="550"/>
      <c r="AI201" s="550"/>
      <c r="AJ201" s="550" t="s">
        <v>3125</v>
      </c>
      <c r="AK201" s="550"/>
      <c r="AL201" s="551"/>
      <c r="AM201" s="551"/>
      <c r="AN201" s="21"/>
      <c r="AO201" s="17"/>
      <c r="AP201" s="9"/>
      <c r="AQ201" s="9"/>
      <c r="AR201" s="9"/>
    </row>
    <row r="202" spans="1:44" customFormat="1" ht="12" customHeight="1" outlineLevel="1" x14ac:dyDescent="0.35">
      <c r="A202" s="7"/>
      <c r="B202" s="8"/>
      <c r="C202" s="18"/>
      <c r="D202" s="18"/>
      <c r="E202" s="18"/>
      <c r="F202" s="18"/>
      <c r="G202" s="18"/>
      <c r="H202" s="18"/>
      <c r="I202" s="18"/>
      <c r="J202" s="552" t="s">
        <v>3126</v>
      </c>
      <c r="K202" s="552" t="s">
        <v>3127</v>
      </c>
      <c r="L202" s="552" t="s">
        <v>3128</v>
      </c>
      <c r="M202" s="552" t="s">
        <v>3128</v>
      </c>
      <c r="N202" s="552" t="s">
        <v>3128</v>
      </c>
      <c r="O202" s="552" t="s">
        <v>3128</v>
      </c>
      <c r="P202" s="552" t="s">
        <v>3128</v>
      </c>
      <c r="Q202" s="552" t="s">
        <v>3129</v>
      </c>
      <c r="R202" s="552" t="s">
        <v>3130</v>
      </c>
      <c r="S202" s="552" t="s">
        <v>3130</v>
      </c>
      <c r="T202" s="552" t="s">
        <v>3131</v>
      </c>
      <c r="U202" s="552" t="s">
        <v>3131</v>
      </c>
      <c r="V202" s="552" t="s">
        <v>3132</v>
      </c>
      <c r="W202" s="552" t="s">
        <v>3132</v>
      </c>
      <c r="X202" s="552" t="s">
        <v>3133</v>
      </c>
      <c r="Y202" s="552" t="s">
        <v>3133</v>
      </c>
      <c r="Z202" s="552" t="s">
        <v>3134</v>
      </c>
      <c r="AA202" s="552" t="s">
        <v>3134</v>
      </c>
      <c r="AB202" s="552" t="s">
        <v>3135</v>
      </c>
      <c r="AC202" s="552" t="s">
        <v>3135</v>
      </c>
      <c r="AD202" s="552" t="s">
        <v>3136</v>
      </c>
      <c r="AE202" s="552" t="s">
        <v>3137</v>
      </c>
      <c r="AF202" s="552" t="s">
        <v>3138</v>
      </c>
      <c r="AG202" s="552" t="s">
        <v>3139</v>
      </c>
      <c r="AH202" s="552" t="s">
        <v>3139</v>
      </c>
      <c r="AI202" s="552" t="s">
        <v>3140</v>
      </c>
      <c r="AJ202" s="551" t="s">
        <v>3141</v>
      </c>
      <c r="AK202" s="551" t="s">
        <v>3141</v>
      </c>
      <c r="AL202" s="551"/>
      <c r="AM202" s="551"/>
      <c r="AN202" s="21"/>
      <c r="AO202" s="17"/>
      <c r="AP202" s="9"/>
      <c r="AQ202" s="9"/>
      <c r="AR202" s="9"/>
    </row>
    <row r="203" spans="1:44" customFormat="1" ht="12" customHeight="1" outlineLevel="1" x14ac:dyDescent="0.35">
      <c r="A203" s="7"/>
      <c r="B203" s="8"/>
      <c r="C203" s="18"/>
      <c r="D203" s="18"/>
      <c r="E203" s="18"/>
      <c r="F203" s="18"/>
      <c r="G203" s="18"/>
      <c r="H203" s="18"/>
      <c r="I203" s="21"/>
      <c r="J203" s="552" t="s">
        <v>3142</v>
      </c>
      <c r="K203" s="552" t="s">
        <v>3142</v>
      </c>
      <c r="L203" s="552" t="s">
        <v>3142</v>
      </c>
      <c r="M203" s="552" t="s">
        <v>3142</v>
      </c>
      <c r="N203" s="552" t="s">
        <v>3142</v>
      </c>
      <c r="O203" s="552" t="s">
        <v>3142</v>
      </c>
      <c r="P203" s="552" t="s">
        <v>3142</v>
      </c>
      <c r="Q203" s="552" t="s">
        <v>3142</v>
      </c>
      <c r="R203" s="552" t="s">
        <v>3143</v>
      </c>
      <c r="S203" s="552" t="s">
        <v>3144</v>
      </c>
      <c r="T203" s="552" t="s">
        <v>3145</v>
      </c>
      <c r="U203" s="552" t="s">
        <v>3146</v>
      </c>
      <c r="V203" s="552" t="s">
        <v>3147</v>
      </c>
      <c r="W203" s="552" t="s">
        <v>3148</v>
      </c>
      <c r="X203" s="552" t="s">
        <v>3149</v>
      </c>
      <c r="Y203" s="552" t="s">
        <v>3150</v>
      </c>
      <c r="Z203" s="552" t="s">
        <v>3151</v>
      </c>
      <c r="AA203" s="552" t="s">
        <v>3142</v>
      </c>
      <c r="AB203" s="552" t="s">
        <v>3151</v>
      </c>
      <c r="AC203" s="552" t="s">
        <v>3142</v>
      </c>
      <c r="AD203" s="552" t="s">
        <v>3152</v>
      </c>
      <c r="AE203" s="552" t="s">
        <v>3152</v>
      </c>
      <c r="AF203" s="552" t="s">
        <v>3152</v>
      </c>
      <c r="AG203" s="552" t="s">
        <v>3152</v>
      </c>
      <c r="AH203" s="552" t="s">
        <v>3153</v>
      </c>
      <c r="AI203" s="552" t="s">
        <v>3152</v>
      </c>
      <c r="AJ203" s="552" t="s">
        <v>3154</v>
      </c>
      <c r="AK203" s="552" t="s">
        <v>3153</v>
      </c>
      <c r="AL203" s="551"/>
      <c r="AM203" s="551"/>
      <c r="AN203" s="21"/>
      <c r="AO203" s="17"/>
      <c r="AP203" s="9"/>
      <c r="AQ203" s="9"/>
      <c r="AR203" s="9"/>
    </row>
    <row r="204" spans="1:44" customFormat="1" ht="5.15" customHeight="1" outlineLevel="1" x14ac:dyDescent="0.3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15" customHeight="1" outlineLevel="1" x14ac:dyDescent="0.3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35">
      <c r="A206" s="7"/>
      <c r="B206" s="8"/>
      <c r="C206" s="18"/>
      <c r="D206" s="18"/>
      <c r="E206" s="18"/>
      <c r="F206" s="24"/>
      <c r="G206" s="553" t="s">
        <v>3155</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35">
      <c r="A207" s="7"/>
      <c r="B207" s="8"/>
      <c r="C207" s="18"/>
      <c r="D207" s="18"/>
      <c r="E207" s="18"/>
      <c r="F207" s="24"/>
      <c r="G207" s="25"/>
      <c r="H207" s="25" t="s">
        <v>3156</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3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35">
      <c r="A209" s="7"/>
      <c r="B209" s="8"/>
      <c r="C209" s="18"/>
      <c r="D209" s="18"/>
      <c r="E209" s="18"/>
      <c r="F209" s="24"/>
      <c r="G209" s="25"/>
      <c r="H209" s="25" t="s">
        <v>3157</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35">
      <c r="A210" s="7"/>
      <c r="B210" s="8"/>
      <c r="C210" s="18"/>
      <c r="D210" s="18"/>
      <c r="E210" s="18"/>
      <c r="F210" s="24"/>
      <c r="G210" s="25"/>
      <c r="H210" s="25" t="s">
        <v>3157</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35">
      <c r="A211" s="7"/>
      <c r="B211" s="8"/>
      <c r="C211" s="18"/>
      <c r="D211" s="18"/>
      <c r="E211" s="18"/>
      <c r="F211" s="24"/>
      <c r="G211" s="28"/>
      <c r="H211" s="25" t="s">
        <v>3158</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35">
      <c r="A212" s="7"/>
      <c r="B212" s="8"/>
      <c r="C212" s="18"/>
      <c r="D212" s="18"/>
      <c r="E212" s="18"/>
      <c r="F212" s="24"/>
      <c r="G212" s="25"/>
      <c r="H212" s="25" t="s">
        <v>3159</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3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35">
      <c r="A214" s="7"/>
      <c r="B214" s="8"/>
      <c r="C214" s="18"/>
      <c r="D214" s="18"/>
      <c r="E214" s="18"/>
      <c r="F214" s="24"/>
      <c r="G214" s="25"/>
      <c r="H214" s="25" t="s">
        <v>3160</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3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35">
      <c r="A216" s="7"/>
      <c r="B216" s="8"/>
      <c r="C216" s="18"/>
      <c r="D216" s="18"/>
      <c r="E216" s="18"/>
      <c r="F216" s="24"/>
      <c r="G216" s="25"/>
      <c r="H216" s="25" t="s">
        <v>3161</v>
      </c>
      <c r="I216" s="25"/>
      <c r="J216" s="560" t="s">
        <v>2337</v>
      </c>
      <c r="K216" s="560" t="s">
        <v>2337</v>
      </c>
      <c r="L216" s="560" t="s">
        <v>2337</v>
      </c>
      <c r="M216" s="560" t="s">
        <v>2337</v>
      </c>
      <c r="N216" s="560" t="s">
        <v>2337</v>
      </c>
      <c r="O216" s="560" t="s">
        <v>2337</v>
      </c>
      <c r="P216" s="560" t="s">
        <v>2337</v>
      </c>
      <c r="Q216" s="560" t="s">
        <v>2337</v>
      </c>
      <c r="R216" s="560" t="s">
        <v>3162</v>
      </c>
      <c r="S216" s="560" t="s">
        <v>2337</v>
      </c>
      <c r="T216" s="560" t="s">
        <v>3162</v>
      </c>
      <c r="U216" s="560" t="s">
        <v>2337</v>
      </c>
      <c r="V216" s="560" t="s">
        <v>3162</v>
      </c>
      <c r="W216" s="560" t="s">
        <v>2337</v>
      </c>
      <c r="X216" s="560" t="s">
        <v>3162</v>
      </c>
      <c r="Y216" s="560" t="s">
        <v>2337</v>
      </c>
      <c r="Z216" s="560" t="s">
        <v>3162</v>
      </c>
      <c r="AA216" s="560" t="s">
        <v>2337</v>
      </c>
      <c r="AB216" s="560" t="s">
        <v>3162</v>
      </c>
      <c r="AC216" s="560" t="s">
        <v>2337</v>
      </c>
      <c r="AD216" s="560" t="s">
        <v>2339</v>
      </c>
      <c r="AE216" s="560" t="s">
        <v>2339</v>
      </c>
      <c r="AF216" s="560" t="s">
        <v>2339</v>
      </c>
      <c r="AG216" s="560" t="s">
        <v>2339</v>
      </c>
      <c r="AH216" s="560" t="s">
        <v>2339</v>
      </c>
      <c r="AI216" s="560" t="s">
        <v>2339</v>
      </c>
      <c r="AJ216" s="560" t="s">
        <v>2337</v>
      </c>
      <c r="AK216" s="560" t="s">
        <v>2339</v>
      </c>
      <c r="AL216" s="496"/>
      <c r="AM216" s="496"/>
      <c r="AN216" s="27"/>
      <c r="AO216" s="17"/>
      <c r="AP216" s="9"/>
      <c r="AQ216" s="9"/>
      <c r="AR216" s="9"/>
    </row>
    <row r="217" spans="1:44" customFormat="1" outlineLevel="1" x14ac:dyDescent="0.35">
      <c r="A217" s="7"/>
      <c r="B217" s="8"/>
      <c r="C217" s="18"/>
      <c r="D217" s="18"/>
      <c r="E217" s="18"/>
      <c r="F217" s="24"/>
      <c r="G217" s="25"/>
      <c r="H217" s="25" t="s">
        <v>3163</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5" customHeight="1" outlineLevel="1" x14ac:dyDescent="0.35">
      <c r="A218" s="7"/>
      <c r="B218" s="8"/>
      <c r="C218" s="18"/>
      <c r="D218" s="18"/>
      <c r="E218" s="18"/>
      <c r="F218" s="24"/>
      <c r="G218" s="25"/>
      <c r="H218" s="563" t="s">
        <v>3164</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35">
      <c r="A219" s="7"/>
      <c r="B219" s="8"/>
      <c r="C219" s="18"/>
      <c r="D219" s="18"/>
      <c r="E219" s="18"/>
      <c r="F219" s="24"/>
      <c r="G219" s="25"/>
      <c r="H219" s="565" t="s">
        <v>3165</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35">
      <c r="A220" s="7"/>
      <c r="B220" s="8"/>
      <c r="C220" s="18"/>
      <c r="D220" s="18"/>
      <c r="E220" s="18"/>
      <c r="F220" s="24"/>
      <c r="G220" s="553" t="s">
        <v>3166</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35">
      <c r="A221" s="7"/>
      <c r="B221" s="8"/>
      <c r="C221" s="18"/>
      <c r="D221" s="18"/>
      <c r="E221" s="18"/>
      <c r="F221" s="24"/>
      <c r="G221" s="25"/>
      <c r="H221" s="25" t="s">
        <v>3167</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35">
      <c r="A222" s="7"/>
      <c r="B222" s="8"/>
      <c r="C222" s="18"/>
      <c r="D222" s="18"/>
      <c r="E222" s="18"/>
      <c r="F222" s="24"/>
      <c r="G222" s="25"/>
      <c r="H222" s="25" t="s">
        <v>3168</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35">
      <c r="A223" s="7"/>
      <c r="B223" s="8"/>
      <c r="C223" s="18"/>
      <c r="D223" s="18"/>
      <c r="E223" s="18"/>
      <c r="F223" s="24"/>
      <c r="G223" s="25"/>
      <c r="H223" s="25" t="s">
        <v>3169</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35">
      <c r="A224" s="7"/>
      <c r="B224" s="8"/>
      <c r="C224" s="18"/>
      <c r="D224" s="18"/>
      <c r="E224" s="18"/>
      <c r="F224" s="24"/>
      <c r="G224" s="25"/>
      <c r="H224" s="25" t="s">
        <v>3170</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35">
      <c r="A225" s="7"/>
      <c r="B225" s="8"/>
      <c r="C225" s="18"/>
      <c r="D225" s="18"/>
      <c r="E225" s="18"/>
      <c r="F225" s="24"/>
      <c r="G225" s="25"/>
      <c r="H225" s="25" t="s">
        <v>3171</v>
      </c>
      <c r="I225" s="618" t="s">
        <v>3172</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35">
      <c r="A226" s="7"/>
      <c r="B226" s="8"/>
      <c r="C226" s="18"/>
      <c r="D226" s="18"/>
      <c r="E226" s="18"/>
      <c r="F226" s="24"/>
      <c r="G226" s="25"/>
      <c r="H226" s="25" t="s">
        <v>3173</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35">
      <c r="A227" s="7"/>
      <c r="B227" s="8"/>
      <c r="C227" s="18"/>
      <c r="D227" s="18"/>
      <c r="E227" s="18"/>
      <c r="F227" s="24"/>
      <c r="G227" s="25"/>
      <c r="H227" s="25" t="s">
        <v>3174</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35">
      <c r="A228" s="7"/>
      <c r="B228" s="8"/>
      <c r="C228" s="18"/>
      <c r="D228" s="18"/>
      <c r="E228" s="18"/>
      <c r="F228" s="24"/>
      <c r="G228" s="25"/>
      <c r="H228" s="25" t="s">
        <v>3175</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35">
      <c r="A229" s="7"/>
      <c r="B229" s="8"/>
      <c r="C229" s="18"/>
      <c r="D229" s="18"/>
      <c r="E229" s="18"/>
      <c r="F229" s="24"/>
      <c r="G229" s="25"/>
      <c r="H229" s="25" t="s">
        <v>3176</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3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35">
      <c r="A231" s="7"/>
      <c r="B231" s="8"/>
      <c r="C231" s="18"/>
      <c r="D231" s="18"/>
      <c r="E231" s="18"/>
      <c r="F231" s="24"/>
      <c r="G231" s="25"/>
      <c r="H231" s="25" t="s">
        <v>3177</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35">
      <c r="A232" s="7"/>
      <c r="B232" s="8"/>
      <c r="C232" s="18"/>
      <c r="D232" s="18"/>
      <c r="E232" s="18"/>
      <c r="F232" s="24"/>
      <c r="G232" s="25"/>
      <c r="H232" s="25" t="s">
        <v>3178</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3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35">
      <c r="A234" s="7"/>
      <c r="B234" s="8"/>
      <c r="C234" s="18"/>
      <c r="D234" s="18"/>
      <c r="E234" s="18"/>
      <c r="F234" s="24"/>
      <c r="G234" s="25"/>
      <c r="H234" s="25" t="s">
        <v>3179</v>
      </c>
      <c r="I234" s="16" t="s">
        <v>3180</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35">
      <c r="A235" s="7"/>
      <c r="B235" s="8"/>
      <c r="C235" s="18"/>
      <c r="D235" s="18"/>
      <c r="E235" s="18"/>
      <c r="F235" s="24"/>
      <c r="G235" s="25"/>
      <c r="H235" s="25"/>
      <c r="I235" s="572" t="s">
        <v>3181</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35">
      <c r="A236" s="7"/>
      <c r="B236" s="8"/>
      <c r="C236" s="18"/>
      <c r="D236" s="18"/>
      <c r="E236" s="18"/>
      <c r="F236" s="24"/>
      <c r="G236" s="25"/>
      <c r="H236" s="25"/>
      <c r="I236" s="572" t="s">
        <v>3182</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35">
      <c r="A237" s="7"/>
      <c r="B237" s="8"/>
      <c r="C237" s="18"/>
      <c r="D237" s="18"/>
      <c r="E237" s="18"/>
      <c r="F237" s="24"/>
      <c r="G237" s="25"/>
      <c r="H237" s="25"/>
      <c r="I237" s="572" t="s">
        <v>3183</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35">
      <c r="A238" s="7"/>
      <c r="B238" s="8"/>
      <c r="C238" s="18"/>
      <c r="D238" s="18"/>
      <c r="E238" s="18"/>
      <c r="F238" s="24"/>
      <c r="G238" s="25"/>
      <c r="H238" s="25"/>
      <c r="I238" s="572" t="s">
        <v>3184</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35">
      <c r="A239" s="7"/>
      <c r="B239" s="8"/>
      <c r="C239" s="18"/>
      <c r="D239" s="18"/>
      <c r="E239" s="18"/>
      <c r="F239" s="24"/>
      <c r="G239" s="25"/>
      <c r="H239" s="25"/>
      <c r="I239" s="572" t="s">
        <v>3185</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35">
      <c r="A240" s="7"/>
      <c r="B240" s="8"/>
      <c r="C240" s="18"/>
      <c r="D240" s="18"/>
      <c r="E240" s="18"/>
      <c r="F240" s="24"/>
      <c r="G240" s="25"/>
      <c r="H240" s="25"/>
      <c r="I240" s="572" t="s">
        <v>3186</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35">
      <c r="A241" s="7"/>
      <c r="B241" s="8"/>
      <c r="C241" s="18"/>
      <c r="D241" s="18"/>
      <c r="E241" s="18"/>
      <c r="F241" s="24"/>
      <c r="G241" s="25"/>
      <c r="H241" s="25"/>
      <c r="I241" s="572" t="s">
        <v>3187</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35">
      <c r="A242" s="7"/>
      <c r="B242" s="8"/>
      <c r="C242" s="18"/>
      <c r="D242" s="18"/>
      <c r="E242" s="18"/>
      <c r="F242" s="24"/>
      <c r="G242" s="25"/>
      <c r="H242" s="25"/>
      <c r="I242" s="572" t="s">
        <v>3188</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35">
      <c r="A243" s="7"/>
      <c r="B243" s="8"/>
      <c r="C243" s="18"/>
      <c r="D243" s="18"/>
      <c r="E243" s="18"/>
      <c r="F243" s="24"/>
      <c r="G243" s="25"/>
      <c r="H243" s="25"/>
      <c r="I243" s="572" t="s">
        <v>3189</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35">
      <c r="A244" s="7"/>
      <c r="B244" s="8"/>
      <c r="C244" s="18"/>
      <c r="D244" s="18"/>
      <c r="E244" s="18"/>
      <c r="F244" s="24"/>
      <c r="G244" s="25"/>
      <c r="H244" s="25"/>
      <c r="I244" s="572" t="s">
        <v>3190</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3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35">
      <c r="A246" s="7"/>
      <c r="B246" s="8"/>
      <c r="C246" s="18"/>
      <c r="D246" s="18"/>
      <c r="E246" s="18"/>
      <c r="F246" s="24"/>
      <c r="G246" s="25"/>
      <c r="H246" s="25" t="s">
        <v>3191</v>
      </c>
      <c r="I246" s="572" t="s">
        <v>3182</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35">
      <c r="A247" s="7"/>
      <c r="B247" s="8"/>
      <c r="C247" s="18"/>
      <c r="D247" s="18"/>
      <c r="E247" s="18"/>
      <c r="F247" s="24"/>
      <c r="G247" s="25"/>
      <c r="H247" s="25"/>
      <c r="I247" s="572" t="s">
        <v>3183</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35">
      <c r="A248" s="7"/>
      <c r="B248" s="8"/>
      <c r="C248" s="18"/>
      <c r="D248" s="18"/>
      <c r="E248" s="18"/>
      <c r="F248" s="24"/>
      <c r="G248" s="25"/>
      <c r="H248" s="25"/>
      <c r="I248" s="572" t="s">
        <v>3184</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35">
      <c r="A249" s="7"/>
      <c r="B249" s="8"/>
      <c r="C249" s="18"/>
      <c r="D249" s="18"/>
      <c r="E249" s="18"/>
      <c r="F249" s="24"/>
      <c r="G249" s="25"/>
      <c r="H249" s="25"/>
      <c r="I249" s="572" t="s">
        <v>3185</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35">
      <c r="A250" s="7"/>
      <c r="B250" s="8"/>
      <c r="C250" s="18"/>
      <c r="D250" s="18"/>
      <c r="E250" s="18"/>
      <c r="F250" s="24"/>
      <c r="G250" s="25"/>
      <c r="H250" s="25"/>
      <c r="I250" s="572" t="s">
        <v>3186</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35">
      <c r="A251" s="7"/>
      <c r="B251" s="8"/>
      <c r="C251" s="18"/>
      <c r="D251" s="18"/>
      <c r="E251" s="18"/>
      <c r="F251" s="24"/>
      <c r="G251" s="25"/>
      <c r="H251" s="25"/>
      <c r="I251" s="572" t="s">
        <v>3187</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3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35">
      <c r="A253" s="7"/>
      <c r="B253" s="8"/>
      <c r="C253" s="18"/>
      <c r="D253" s="18"/>
      <c r="E253" s="18"/>
      <c r="F253" s="24"/>
      <c r="G253" s="553" t="s">
        <v>3192</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35">
      <c r="A254" s="7"/>
      <c r="B254" s="8"/>
      <c r="C254" s="18"/>
      <c r="D254" s="18"/>
      <c r="E254" s="18"/>
      <c r="F254" s="24"/>
      <c r="G254" s="25"/>
      <c r="H254" s="25" t="s">
        <v>3193</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35">
      <c r="A255" s="7"/>
      <c r="B255" s="8"/>
      <c r="C255" s="18"/>
      <c r="D255" s="18"/>
      <c r="E255" s="18"/>
      <c r="F255" s="24"/>
      <c r="G255" s="25"/>
      <c r="H255" s="25" t="s">
        <v>3168</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35">
      <c r="A256" s="7"/>
      <c r="B256" s="8"/>
      <c r="C256" s="18"/>
      <c r="D256" s="18"/>
      <c r="E256" s="18"/>
      <c r="F256" s="24"/>
      <c r="G256" s="25"/>
      <c r="H256" s="25" t="s">
        <v>3169</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35">
      <c r="A257" s="7"/>
      <c r="B257" s="8"/>
      <c r="C257" s="18"/>
      <c r="D257" s="18"/>
      <c r="E257" s="18"/>
      <c r="F257" s="24"/>
      <c r="G257" s="25"/>
      <c r="H257" s="25" t="s">
        <v>3194</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35">
      <c r="A258" s="7"/>
      <c r="B258" s="8"/>
      <c r="C258" s="18"/>
      <c r="D258" s="18"/>
      <c r="E258" s="18"/>
      <c r="F258" s="24"/>
      <c r="G258" s="25"/>
      <c r="H258" s="25" t="s">
        <v>3171</v>
      </c>
      <c r="I258" s="618" t="s">
        <v>3172</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35">
      <c r="A259" s="7"/>
      <c r="B259" s="8"/>
      <c r="C259" s="18"/>
      <c r="D259" s="18"/>
      <c r="E259" s="18"/>
      <c r="F259" s="24"/>
      <c r="G259" s="25"/>
      <c r="H259" s="25" t="s">
        <v>3173</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35">
      <c r="A260" s="7"/>
      <c r="B260" s="8"/>
      <c r="C260" s="18"/>
      <c r="D260" s="18"/>
      <c r="E260" s="18"/>
      <c r="F260" s="24"/>
      <c r="G260" s="25"/>
      <c r="H260" s="25" t="s">
        <v>3174</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3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3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35">
      <c r="A263" s="7"/>
      <c r="B263" s="8"/>
      <c r="C263" s="18"/>
      <c r="D263" s="18"/>
      <c r="E263" s="18"/>
      <c r="F263" s="24"/>
      <c r="G263" s="553" t="s">
        <v>3195</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35">
      <c r="A264" s="7"/>
      <c r="B264" s="8"/>
      <c r="C264" s="18"/>
      <c r="D264" s="18"/>
      <c r="E264" s="18"/>
      <c r="F264" s="24"/>
      <c r="H264" s="509" t="s">
        <v>3196</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35">
      <c r="A265" s="7"/>
      <c r="B265" s="8"/>
      <c r="C265" s="18"/>
      <c r="D265" s="18"/>
      <c r="E265" s="18"/>
      <c r="F265" s="24"/>
      <c r="H265" s="509"/>
      <c r="I265" s="497" t="s">
        <v>3197</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35">
      <c r="A266" s="7"/>
      <c r="B266" s="8"/>
      <c r="C266" s="18"/>
      <c r="D266" s="18"/>
      <c r="E266" s="18"/>
      <c r="F266" s="24"/>
      <c r="H266" s="509"/>
      <c r="I266" s="497" t="s">
        <v>3198</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35">
      <c r="A267" s="7"/>
      <c r="B267" s="8"/>
      <c r="C267" s="18"/>
      <c r="D267" s="18"/>
      <c r="E267" s="18"/>
      <c r="F267" s="24"/>
      <c r="H267" s="509"/>
      <c r="I267" s="497" t="s">
        <v>3199</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3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35">
      <c r="A269" s="7"/>
      <c r="B269" s="8"/>
      <c r="C269" s="18"/>
      <c r="D269" s="18"/>
      <c r="E269" s="18"/>
      <c r="F269" s="24"/>
      <c r="H269" s="509" t="s">
        <v>3200</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35">
      <c r="A270" s="7"/>
      <c r="B270" s="8"/>
      <c r="C270" s="18"/>
      <c r="D270" s="18"/>
      <c r="E270" s="18"/>
      <c r="F270" s="24"/>
      <c r="I270" s="497" t="s">
        <v>2818</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35">
      <c r="A271" s="7"/>
      <c r="B271" s="8"/>
      <c r="C271" s="18"/>
      <c r="D271" s="18"/>
      <c r="E271" s="18"/>
      <c r="F271" s="24"/>
      <c r="G271" s="509"/>
      <c r="H271" s="509"/>
      <c r="I271" s="497" t="s">
        <v>2819</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35">
      <c r="A272" s="7"/>
      <c r="B272" s="8"/>
      <c r="C272" s="18"/>
      <c r="D272" s="18"/>
      <c r="E272" s="18"/>
      <c r="F272" s="24"/>
      <c r="H272" s="509"/>
      <c r="I272" s="497" t="s">
        <v>2820</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35">
      <c r="A273" s="7"/>
      <c r="B273" s="8"/>
      <c r="C273" s="18"/>
      <c r="D273" s="18"/>
      <c r="E273" s="18"/>
      <c r="F273" s="24"/>
      <c r="G273" s="509"/>
      <c r="H273" s="509"/>
      <c r="I273" s="497" t="s">
        <v>2821</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3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35">
      <c r="A275" s="7"/>
      <c r="B275" s="8"/>
      <c r="C275" s="18"/>
      <c r="D275" s="18"/>
      <c r="E275" s="18"/>
      <c r="F275" s="24"/>
      <c r="G275" s="576" t="s">
        <v>3201</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35">
      <c r="A276" s="7"/>
      <c r="B276" s="8"/>
      <c r="C276" s="18"/>
      <c r="D276" s="18"/>
      <c r="E276" s="18"/>
      <c r="F276" s="24"/>
      <c r="G276" s="509"/>
      <c r="H276" s="509" t="s">
        <v>3202</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3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35">
      <c r="A278" s="7"/>
      <c r="B278" s="8"/>
      <c r="C278" s="18"/>
      <c r="D278" s="18"/>
      <c r="E278" s="18"/>
      <c r="F278" s="24"/>
      <c r="G278" s="509"/>
      <c r="H278" s="509" t="s">
        <v>3203</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3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3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3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35">
      <c r="A282" s="7"/>
      <c r="B282" s="8"/>
      <c r="C282" s="18"/>
      <c r="D282" s="18"/>
      <c r="E282" s="18"/>
      <c r="F282" s="24"/>
      <c r="G282" s="576" t="s">
        <v>3204</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35">
      <c r="A283" s="7"/>
      <c r="B283" s="8"/>
      <c r="C283" s="18"/>
      <c r="D283" s="18"/>
      <c r="E283" s="18"/>
      <c r="F283" s="24"/>
      <c r="G283" s="509"/>
      <c r="H283" s="509" t="s">
        <v>3205</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35">
      <c r="A284" s="7"/>
      <c r="B284" s="8"/>
      <c r="C284" s="18"/>
      <c r="D284" s="18"/>
      <c r="E284" s="18"/>
      <c r="F284" s="24"/>
      <c r="G284" s="509"/>
      <c r="H284" s="509" t="s">
        <v>3206</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35">
      <c r="A285" s="7"/>
      <c r="B285" s="8"/>
      <c r="C285" s="18"/>
      <c r="D285" s="18"/>
      <c r="E285" s="18"/>
      <c r="F285" s="24"/>
      <c r="G285" s="509"/>
      <c r="H285" s="509" t="s">
        <v>3207</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35">
      <c r="A286" s="7"/>
      <c r="B286" s="8"/>
      <c r="C286" s="18"/>
      <c r="D286" s="18"/>
      <c r="E286" s="18"/>
      <c r="F286" s="24"/>
      <c r="G286" s="509"/>
      <c r="H286" s="509" t="s">
        <v>3208</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35">
      <c r="A287" s="7"/>
      <c r="B287" s="8"/>
      <c r="C287" s="18"/>
      <c r="D287" s="18"/>
      <c r="E287" s="18"/>
      <c r="F287" s="24"/>
      <c r="G287" s="509"/>
      <c r="H287" s="509" t="s">
        <v>3209</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3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3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35">
      <c r="A290" s="7"/>
      <c r="B290" s="8"/>
      <c r="C290" s="18"/>
      <c r="D290" s="18"/>
      <c r="E290" s="18"/>
      <c r="F290" s="24"/>
      <c r="G290" s="553" t="s">
        <v>3210</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35">
      <c r="A291" s="7"/>
      <c r="B291" s="8"/>
      <c r="C291" s="18"/>
      <c r="D291" s="18"/>
      <c r="E291" s="18"/>
      <c r="F291" s="24"/>
      <c r="G291" s="25"/>
      <c r="H291" s="28" t="s">
        <v>2385</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3211</v>
      </c>
      <c r="AR291" s="9"/>
    </row>
    <row r="292" spans="1:44" customFormat="1" ht="12" customHeight="1" outlineLevel="1" x14ac:dyDescent="0.35">
      <c r="A292" s="7"/>
      <c r="B292" s="8"/>
      <c r="C292" s="18"/>
      <c r="D292" s="18"/>
      <c r="E292" s="18"/>
      <c r="F292" s="24"/>
      <c r="G292" s="25"/>
      <c r="H292" s="41" t="s">
        <v>3212</v>
      </c>
      <c r="I292" s="582" t="s">
        <v>3213</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35">
      <c r="A293" s="7"/>
      <c r="B293" s="8"/>
      <c r="C293" s="18"/>
      <c r="D293" s="18"/>
      <c r="E293" s="18"/>
      <c r="F293" s="24"/>
      <c r="G293" s="25"/>
      <c r="H293" s="28"/>
      <c r="I293" s="582" t="s">
        <v>3214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35">
      <c r="A294" s="7"/>
      <c r="B294" s="8"/>
      <c r="C294" s="18"/>
      <c r="D294" s="18"/>
      <c r="E294" s="18"/>
      <c r="F294" s="24"/>
      <c r="G294" s="25"/>
      <c r="H294" s="28"/>
      <c r="I294" s="582" t="s">
        <v>3215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35">
      <c r="A295" s="7"/>
      <c r="B295" s="8"/>
      <c r="C295" s="18"/>
      <c r="D295" s="18"/>
      <c r="E295" s="18"/>
      <c r="F295" s="24"/>
      <c r="G295" s="25"/>
      <c r="H295" s="28"/>
      <c r="I295" s="582" t="s">
        <v>3216</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35">
      <c r="A296" s="7"/>
      <c r="B296" s="8"/>
      <c r="C296" s="18"/>
      <c r="D296" s="18"/>
      <c r="E296" s="18"/>
      <c r="F296" s="24"/>
      <c r="G296" s="25"/>
      <c r="H296" s="28"/>
      <c r="I296" s="582" t="s">
        <v>3217</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35">
      <c r="A297" s="7"/>
      <c r="B297" s="8"/>
      <c r="C297" s="18"/>
      <c r="D297" s="18"/>
      <c r="E297" s="18"/>
      <c r="F297" s="24"/>
      <c r="G297" s="25"/>
      <c r="H297" s="28"/>
      <c r="I297" s="582" t="s">
        <v>3218</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35">
      <c r="A298" s="7"/>
      <c r="B298" s="8"/>
      <c r="C298" s="18"/>
      <c r="D298" s="18"/>
      <c r="E298" s="18"/>
      <c r="F298" s="24"/>
      <c r="G298" s="25"/>
      <c r="H298" s="28"/>
      <c r="I298" s="582" t="s">
        <v>3219</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35">
      <c r="A299" s="7"/>
      <c r="B299" s="8"/>
      <c r="C299" s="18"/>
      <c r="D299" s="18"/>
      <c r="E299" s="18"/>
      <c r="F299" s="24"/>
      <c r="G299" s="25"/>
      <c r="H299" s="28"/>
      <c r="I299" s="582" t="s">
        <v>3220</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35">
      <c r="A300" s="7"/>
      <c r="B300" s="8"/>
      <c r="C300" s="18"/>
      <c r="D300" s="18"/>
      <c r="E300" s="18"/>
      <c r="F300" s="24"/>
      <c r="G300" s="25"/>
      <c r="H300" s="28"/>
      <c r="I300" s="582" t="s">
        <v>3221</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35">
      <c r="A301" s="7"/>
      <c r="B301" s="8"/>
      <c r="C301" s="18"/>
      <c r="D301" s="18"/>
      <c r="E301" s="18"/>
      <c r="F301" s="24"/>
      <c r="G301" s="25"/>
      <c r="H301" s="28"/>
      <c r="I301" s="582" t="s">
        <v>3222</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35">
      <c r="A302" s="7"/>
      <c r="B302" s="8"/>
      <c r="C302" s="18"/>
      <c r="D302" s="18"/>
      <c r="E302" s="18"/>
      <c r="F302" s="24"/>
      <c r="G302" s="25"/>
      <c r="H302" s="28"/>
      <c r="I302" s="582" t="s">
        <v>3223</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35">
      <c r="A303" s="7"/>
      <c r="B303" s="8"/>
      <c r="C303" s="18"/>
      <c r="D303" s="18"/>
      <c r="E303" s="18"/>
      <c r="F303" s="24"/>
      <c r="G303" s="25"/>
      <c r="H303" s="28"/>
      <c r="I303" s="582" t="s">
        <v>3224</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35">
      <c r="A304" s="7"/>
      <c r="B304" s="8"/>
      <c r="C304" s="18"/>
      <c r="D304" s="18"/>
      <c r="E304" s="18"/>
      <c r="F304" s="24"/>
      <c r="G304" s="25"/>
      <c r="H304" s="28"/>
      <c r="I304" s="582" t="s">
        <v>3225</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35">
      <c r="A305" s="7"/>
      <c r="B305" s="8"/>
      <c r="C305" s="18"/>
      <c r="D305" s="18"/>
      <c r="E305" s="18"/>
      <c r="F305" s="24"/>
      <c r="G305" s="25"/>
      <c r="H305" s="28"/>
      <c r="I305" s="582" t="s">
        <v>3226</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35">
      <c r="A306" s="7"/>
      <c r="B306" s="8"/>
      <c r="C306" s="18"/>
      <c r="D306" s="18"/>
      <c r="E306" s="18"/>
      <c r="F306" s="24"/>
      <c r="G306" s="25"/>
      <c r="H306" s="28"/>
      <c r="I306" s="582" t="s">
        <v>3227</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35">
      <c r="A307" s="7"/>
      <c r="B307" s="8"/>
      <c r="C307" s="18"/>
      <c r="D307" s="18"/>
      <c r="E307" s="18"/>
      <c r="F307" s="24"/>
      <c r="G307" s="25"/>
      <c r="H307" s="28"/>
      <c r="I307" s="582" t="s">
        <v>3228</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35">
      <c r="A308" s="7"/>
      <c r="B308" s="8"/>
      <c r="C308" s="18"/>
      <c r="D308" s="18"/>
      <c r="E308" s="18"/>
      <c r="F308" s="24"/>
      <c r="G308" s="25"/>
      <c r="H308" s="28"/>
      <c r="I308" s="582" t="s">
        <v>3229</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35">
      <c r="A309" s="7"/>
      <c r="B309" s="8"/>
      <c r="C309" s="18"/>
      <c r="D309" s="18"/>
      <c r="E309" s="18"/>
      <c r="F309" s="24"/>
      <c r="G309" s="25"/>
      <c r="H309" s="28"/>
      <c r="I309" s="582" t="s">
        <v>3230</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35">
      <c r="A310" s="7"/>
      <c r="B310" s="8"/>
      <c r="C310" s="18"/>
      <c r="D310" s="18"/>
      <c r="E310" s="18"/>
      <c r="F310" s="24"/>
      <c r="G310" s="25"/>
      <c r="H310" s="28"/>
      <c r="I310" s="582" t="s">
        <v>3231</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35">
      <c r="A311" s="7"/>
      <c r="B311" s="8"/>
      <c r="C311" s="18"/>
      <c r="D311" s="18"/>
      <c r="E311" s="18"/>
      <c r="F311" s="24"/>
      <c r="G311" s="25"/>
      <c r="H311" s="28"/>
      <c r="I311" s="582" t="s">
        <v>3232</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3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3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3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35">
      <c r="A315" s="7"/>
      <c r="B315" s="8"/>
      <c r="C315" s="18"/>
      <c r="D315" s="18"/>
      <c r="E315" s="18"/>
      <c r="F315" s="24"/>
      <c r="G315" s="553" t="s">
        <v>3233</v>
      </c>
      <c r="H315" s="28"/>
      <c r="I315" s="585" t="s">
        <v>3234</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35">
      <c r="A316" s="7"/>
      <c r="B316" s="8"/>
      <c r="C316" s="18"/>
      <c r="D316" s="18"/>
      <c r="E316" s="18"/>
      <c r="F316" s="24"/>
      <c r="G316" s="553"/>
      <c r="H316" s="28"/>
      <c r="I316" s="587" t="s">
        <v>2330</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3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35">
      <c r="A318" s="7"/>
      <c r="B318" s="8"/>
      <c r="C318" s="18"/>
      <c r="D318" s="18"/>
      <c r="E318" s="18"/>
      <c r="F318" s="24"/>
      <c r="G318" s="553"/>
      <c r="H318" s="28"/>
      <c r="I318" s="587" t="s">
        <v>3087</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3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35">
      <c r="A320" s="7"/>
      <c r="B320" s="8"/>
      <c r="C320" s="18"/>
      <c r="D320" s="18"/>
      <c r="E320" s="18"/>
      <c r="F320" s="24"/>
      <c r="G320" s="590" t="s">
        <v>3235</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35">
      <c r="A321" s="7"/>
      <c r="B321" s="8"/>
      <c r="C321" s="18">
        <v>0</v>
      </c>
      <c r="D321" s="18"/>
      <c r="E321" s="18"/>
      <c r="F321" s="24"/>
      <c r="G321" s="553"/>
      <c r="H321" s="25" t="s">
        <v>2337</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3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3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3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3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3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3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3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3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3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3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3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3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3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3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3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3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3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35">
      <c r="A339" s="7"/>
      <c r="B339" s="8"/>
      <c r="C339" s="18">
        <v>1</v>
      </c>
      <c r="D339" s="18"/>
      <c r="E339" s="18"/>
      <c r="F339" s="24"/>
      <c r="G339" s="553"/>
      <c r="H339" s="25" t="s">
        <v>2339</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3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3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3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3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3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3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3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3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3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3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3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3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3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3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3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3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3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35">
      <c r="A357" s="7"/>
      <c r="B357" s="8"/>
      <c r="C357" s="18">
        <v>2</v>
      </c>
      <c r="D357" s="18"/>
      <c r="E357" s="18"/>
      <c r="F357" s="24"/>
      <c r="G357" s="553"/>
      <c r="H357" s="25" t="s">
        <v>2338</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3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3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3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3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3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3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3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3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3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3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3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3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3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3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3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3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3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3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3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15" customHeight="1" outlineLevel="1" x14ac:dyDescent="0.3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4" customHeight="1" outlineLevel="1" x14ac:dyDescent="0.3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3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3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3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3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3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79">
        <v>1</v>
      </c>
      <c r="J11" s="625" t="s">
        <v>2210</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35">
      <c r="A12" s="45"/>
      <c r="B12" s="54"/>
      <c r="C12" s="47">
        <f>INT($C$6)+1.045</f>
        <v>2.0449999999999999</v>
      </c>
      <c r="D12" s="73"/>
      <c r="E12" s="70"/>
      <c r="F12" s="70"/>
      <c r="G12" s="73"/>
      <c r="H12" s="76" t="s">
        <v>143</v>
      </c>
      <c r="I12" s="99">
        <v>1</v>
      </c>
      <c r="J12" s="626" t="s">
        <v>2209</v>
      </c>
      <c r="K12" s="627"/>
      <c r="L12" s="627"/>
      <c r="M12" s="627"/>
      <c r="N12" s="627"/>
      <c r="O12" s="627"/>
      <c r="P12" s="627"/>
      <c r="Q12" s="627"/>
      <c r="R12" s="627"/>
      <c r="S12" s="627"/>
      <c r="T12" s="627"/>
      <c r="U12" s="627"/>
      <c r="V12" s="627"/>
      <c r="W12" s="627"/>
      <c r="X12" s="628"/>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t="s">
        <v>2208</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2207</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2206</v>
      </c>
      <c r="I40" s="282" t="str">
        <f>IF(COUNT($J40:$Z40)&gt;1,STDEV($J40:$Z40)=0,"")</f>
        <v/>
      </c>
      <c r="J40" s="76" t="s">
        <v>2211</v>
      </c>
      <c r="K40" s="76" t="s">
        <v>2205</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2204</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2203</v>
      </c>
      <c r="I43" s="282" t="str">
        <f t="shared" si="0"/>
        <v/>
      </c>
      <c r="J43" s="76" t="s">
        <v>2202</v>
      </c>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2201</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2200</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2199</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2198</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2197</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2196</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2195</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2194</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2193</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10" width="10.26953125" customWidth="1"/>
    <col min="11" max="11" width="9.7265625" bestFit="1"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35">
      <c r="A11" s="45"/>
      <c r="B11" s="54"/>
      <c r="C11" s="47">
        <f>INT($C$6)+1.045</f>
        <v>2.0449999999999999</v>
      </c>
      <c r="D11" s="73"/>
      <c r="E11" s="70"/>
      <c r="F11" s="70"/>
      <c r="G11" s="73"/>
      <c r="H11" s="76" t="s">
        <v>142</v>
      </c>
      <c r="I11" s="279">
        <v>45543.539422453701</v>
      </c>
      <c r="J11" s="629" t="s">
        <v>3292</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35">
      <c r="A12" s="45"/>
      <c r="B12" s="54"/>
      <c r="C12" s="47">
        <f>INT($C$6)+1.045</f>
        <v>2.0449999999999999</v>
      </c>
      <c r="D12" s="73"/>
      <c r="E12" s="70"/>
      <c r="F12" s="70"/>
      <c r="G12" s="73"/>
      <c r="H12" s="76" t="s">
        <v>143</v>
      </c>
      <c r="I12" s="271">
        <v>45546.4224167824</v>
      </c>
      <c r="J12" s="626" t="s">
        <v>3314</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49999999999999" customHeight="1" x14ac:dyDescent="0.3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49999999999999" customHeight="1" outlineLevel="1" x14ac:dyDescent="0.35">
      <c r="A30" s="45"/>
      <c r="B30" s="54"/>
      <c r="C30" s="87">
        <f>INT($C$29)+1.02</f>
        <v>2.02</v>
      </c>
      <c r="D30" s="58"/>
      <c r="E30" s="59" t="s">
        <v>134</v>
      </c>
      <c r="F30" s="65">
        <v>1</v>
      </c>
      <c r="G30" s="66"/>
      <c r="H30" s="67" t="s">
        <v>2311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3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3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35">
      <c r="A40" s="45"/>
      <c r="B40" s="54"/>
      <c r="C40" s="87">
        <f>INT($C$29)+1</f>
        <v>2</v>
      </c>
      <c r="D40" s="73"/>
      <c r="E40" s="70"/>
      <c r="F40" s="70"/>
      <c r="G40" s="73"/>
      <c r="H40" s="90" t="s">
        <v>2310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3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15" customHeight="1" outlineLevel="3" x14ac:dyDescent="0.3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35">
      <c r="A44" s="45"/>
      <c r="B44" s="54"/>
      <c r="C44" s="87">
        <f>INT($C$29)+2</f>
        <v>3</v>
      </c>
      <c r="D44" s="73"/>
      <c r="E44" s="70"/>
      <c r="F44" s="70"/>
      <c r="G44" s="73"/>
      <c r="H44" s="76" t="s">
        <v>2596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3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35">
      <c r="A47" s="45"/>
      <c r="B47" s="54"/>
      <c r="C47" s="87">
        <f>INT($C$29)+2</f>
        <v>3</v>
      </c>
      <c r="D47" s="73"/>
      <c r="E47" s="70"/>
      <c r="F47" s="70"/>
      <c r="G47" s="73"/>
      <c r="H47" s="76"/>
      <c r="I47" s="76"/>
      <c r="J47" s="95" t="s">
        <v>2752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6" outlineLevel="2" x14ac:dyDescent="0.3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3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3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3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3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35">
      <c r="A54" s="45"/>
      <c r="B54" s="54"/>
      <c r="C54" s="87">
        <f>INT($C$29)+2</f>
        <v>3</v>
      </c>
      <c r="D54" s="73"/>
      <c r="E54" s="70"/>
      <c r="F54" s="70"/>
      <c r="G54" s="73"/>
      <c r="H54" s="76" t="s">
        <v>2184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3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15" customHeight="1" outlineLevel="3" x14ac:dyDescent="0.3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3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3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3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3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3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3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3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3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3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3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3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3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3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3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15" customHeight="1" outlineLevel="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3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49999999999999" customHeight="1" x14ac:dyDescent="0.3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49999999999999" customHeight="1" outlineLevel="1" collapsed="1" x14ac:dyDescent="0.3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5" hidden="1" customHeight="1" outlineLevel="2" x14ac:dyDescent="0.3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3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3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3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15" customHeight="1" outlineLevel="3" x14ac:dyDescent="0.3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35">
      <c r="A93" s="45"/>
      <c r="B93" s="54"/>
      <c r="C93" s="87">
        <f>INT($C$81)+2</f>
        <v>3</v>
      </c>
      <c r="D93" s="73"/>
      <c r="E93" s="70"/>
      <c r="F93" s="70"/>
      <c r="G93" s="73"/>
      <c r="H93" s="105"/>
      <c r="I93" s="106" t="s">
        <v>2236</v>
      </c>
      <c r="J93" s="107"/>
      <c r="K93" s="76"/>
      <c r="L93" s="76"/>
      <c r="M93" s="107"/>
      <c r="N93" s="106" t="s">
        <v>183</v>
      </c>
      <c r="O93" s="107"/>
      <c r="P93" s="107"/>
      <c r="Q93" s="614" t="s">
        <v>184</v>
      </c>
      <c r="R93" s="613"/>
      <c r="S93" s="613"/>
      <c r="T93" s="613"/>
      <c r="U93" s="613" t="s">
        <v>185</v>
      </c>
      <c r="V93" s="613"/>
      <c r="W93" s="613" t="s">
        <v>186</v>
      </c>
      <c r="X93" s="613"/>
      <c r="Y93" s="106" t="s">
        <v>2726</v>
      </c>
      <c r="Z93" s="107"/>
      <c r="AA93" s="107"/>
      <c r="AB93" s="107"/>
      <c r="AC93" s="107"/>
      <c r="AD93" s="107"/>
      <c r="AE93" s="76"/>
      <c r="AF93" s="76" t="s">
        <v>2725</v>
      </c>
      <c r="AG93" s="76"/>
      <c r="AH93" s="76"/>
      <c r="AI93" s="76"/>
      <c r="AJ93" s="76"/>
      <c r="AK93" s="76"/>
      <c r="AL93" s="76"/>
      <c r="AM93" s="76"/>
      <c r="AN93" s="73"/>
      <c r="AO93" s="57"/>
      <c r="AP93" s="45"/>
      <c r="AQ93" s="45"/>
      <c r="AR93" s="45"/>
      <c r="AS93" s="441"/>
      <c r="AT93" s="441"/>
      <c r="AX93" s="429" t="s">
        <v>2212</v>
      </c>
      <c r="BD93" t="s">
        <v>2266</v>
      </c>
    </row>
    <row r="94" spans="1:65" outlineLevel="2" x14ac:dyDescent="0.35">
      <c r="A94" s="45"/>
      <c r="B94" s="54"/>
      <c r="C94" s="87">
        <f>INT($C$81)+2</f>
        <v>3</v>
      </c>
      <c r="D94" s="73"/>
      <c r="E94" s="70"/>
      <c r="F94" s="70"/>
      <c r="G94" s="73"/>
      <c r="H94" s="76"/>
      <c r="I94" s="95" t="s">
        <v>2346</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3277</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2267</v>
      </c>
    </row>
    <row r="95" spans="1:65" outlineLevel="3" x14ac:dyDescent="0.35">
      <c r="A95" s="45"/>
      <c r="B95" s="54"/>
      <c r="C95" s="87">
        <f t="shared" ref="C95:C112" si="2">INT($C$81)+3</f>
        <v>4</v>
      </c>
      <c r="D95" s="73"/>
      <c r="E95" s="70"/>
      <c r="F95" s="70" t="s">
        <v>195</v>
      </c>
      <c r="G95" s="73"/>
      <c r="H95" s="108" t="s">
        <v>2213</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2268</v>
      </c>
      <c r="BE95" s="153">
        <v>70</v>
      </c>
      <c r="BF95">
        <f>IFERROR(MIN(2,MATCH($BE95,i_woolp_mpg_range_w5,1)),1)-1</f>
        <v>1</v>
      </c>
      <c r="BG95" t="s">
        <v>2269</v>
      </c>
      <c r="BH95" s="97">
        <v>50</v>
      </c>
      <c r="BI95">
        <f>IFERROR(MIN(2,MATCH($BH95,i_woolp_fdprem_range_w5,1)),1)-1</f>
        <v>1</v>
      </c>
      <c r="BK95" s="313" t="s">
        <v>2348</v>
      </c>
      <c r="BL95" s="313"/>
      <c r="BM95" s="313"/>
    </row>
    <row r="96" spans="1:65" outlineLevel="3" x14ac:dyDescent="0.3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2270</v>
      </c>
      <c r="BD96" s="321" t="s">
        <v>2271</v>
      </c>
      <c r="BE96" s="321" t="s">
        <v>2269</v>
      </c>
      <c r="BF96" s="330" t="s">
        <v>2275</v>
      </c>
      <c r="BG96" s="419" t="s">
        <v>2711</v>
      </c>
      <c r="BK96" s="319" t="s">
        <v>2347</v>
      </c>
      <c r="BL96" s="319" t="s">
        <v>2268</v>
      </c>
      <c r="BM96" s="319" t="s">
        <v>2269</v>
      </c>
    </row>
    <row r="97" spans="1:65" outlineLevel="3" x14ac:dyDescent="0.3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3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3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3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3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3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3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3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3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3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3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3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3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3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3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3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3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 outlineLevel="3" thickBot="1" x14ac:dyDescent="0.4">
      <c r="A114" s="45"/>
      <c r="B114" s="54"/>
      <c r="C114" s="87">
        <f>INT($C$81+3)</f>
        <v>4</v>
      </c>
      <c r="D114" s="73"/>
      <c r="E114" s="70"/>
      <c r="F114" s="70"/>
      <c r="G114" s="73"/>
      <c r="H114" s="76" t="s">
        <v>204</v>
      </c>
      <c r="I114" s="597" t="s">
        <v>3276</v>
      </c>
      <c r="J114" s="119"/>
      <c r="K114" s="119"/>
      <c r="L114" s="119"/>
      <c r="M114" s="119"/>
      <c r="N114" s="119" t="s">
        <v>205</v>
      </c>
      <c r="O114" s="119"/>
      <c r="P114" s="119"/>
      <c r="Q114" s="604" t="s">
        <v>3275</v>
      </c>
      <c r="R114" s="604"/>
      <c r="S114" s="604"/>
      <c r="T114" s="604"/>
      <c r="U114" s="604"/>
      <c r="V114" s="604"/>
      <c r="W114" s="604"/>
      <c r="X114" s="604"/>
      <c r="Y114" s="119" t="s">
        <v>2214</v>
      </c>
      <c r="Z114" s="119"/>
      <c r="AA114" s="119"/>
      <c r="AB114" s="119"/>
      <c r="AC114" s="119"/>
      <c r="AD114" s="119"/>
      <c r="AE114" s="76"/>
      <c r="AF114" s="119" t="s">
        <v>3274</v>
      </c>
      <c r="AG114" s="119"/>
      <c r="AH114" s="119"/>
      <c r="AI114" s="119"/>
      <c r="AJ114" s="119"/>
      <c r="AK114" s="76"/>
      <c r="AL114" s="76"/>
      <c r="AM114" s="76"/>
      <c r="AN114" s="73"/>
      <c r="AO114" s="57"/>
      <c r="AP114" s="45"/>
      <c r="AQ114" s="45"/>
      <c r="AR114" s="45"/>
      <c r="AS114" s="441"/>
      <c r="AT114" s="441"/>
    </row>
    <row r="115" spans="1:59" ht="15.5" outlineLevel="3" thickTop="1" thickBot="1" x14ac:dyDescent="0.4">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2727</v>
      </c>
    </row>
    <row r="116" spans="1:59" ht="15" outlineLevel="3" thickTop="1" x14ac:dyDescent="0.3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2729</v>
      </c>
    </row>
    <row r="117" spans="1:59" outlineLevel="3" x14ac:dyDescent="0.35">
      <c r="A117" s="45"/>
      <c r="B117" s="54"/>
      <c r="C117" s="87">
        <f>INT($C$81+3)</f>
        <v>4</v>
      </c>
      <c r="D117" s="73"/>
      <c r="E117" s="70"/>
      <c r="F117" s="70"/>
      <c r="G117" s="73"/>
      <c r="H117" s="76" t="s">
        <v>209</v>
      </c>
      <c r="I117" s="97">
        <v>50</v>
      </c>
      <c r="J117" s="76" t="s">
        <v>2235</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2728</v>
      </c>
    </row>
    <row r="118" spans="1:59" outlineLevel="3" x14ac:dyDescent="0.35">
      <c r="A118" s="45"/>
      <c r="B118" s="54"/>
      <c r="C118" s="87">
        <f>INT($C$81+3)</f>
        <v>4</v>
      </c>
      <c r="D118" s="73"/>
      <c r="E118" s="70"/>
      <c r="F118" s="70"/>
      <c r="G118" s="73"/>
      <c r="H118" s="76" t="s">
        <v>210</v>
      </c>
      <c r="I118" s="97">
        <v>50</v>
      </c>
      <c r="J118" s="76" t="s">
        <v>2717</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15" customHeight="1" outlineLevel="2" x14ac:dyDescent="0.3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3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15" customHeight="1" outlineLevel="3" x14ac:dyDescent="0.3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3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35">
      <c r="A123" s="45"/>
      <c r="B123" s="54"/>
      <c r="C123" s="87">
        <f>INT($C$81)+2</f>
        <v>3</v>
      </c>
      <c r="D123" s="73"/>
      <c r="E123" s="70"/>
      <c r="F123" s="70"/>
      <c r="G123" s="73"/>
      <c r="H123" s="76" t="s">
        <v>2215</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2216</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35">
      <c r="A124" s="45"/>
      <c r="B124" s="54"/>
      <c r="C124" s="87">
        <f>INT($C$81+3)</f>
        <v>4</v>
      </c>
      <c r="D124" s="73"/>
      <c r="E124" s="70"/>
      <c r="F124" s="70"/>
      <c r="G124" s="73"/>
      <c r="H124" s="76"/>
      <c r="I124" s="78" t="s">
        <v>2217</v>
      </c>
      <c r="J124" s="113">
        <v>0.68</v>
      </c>
      <c r="K124" s="113">
        <v>0.55000000000000004</v>
      </c>
      <c r="L124" s="113">
        <v>0.5</v>
      </c>
      <c r="M124" s="113">
        <v>0.65</v>
      </c>
      <c r="N124" s="113">
        <v>0.65</v>
      </c>
      <c r="O124" s="124">
        <f>J124</f>
        <v>0.68</v>
      </c>
      <c r="P124" s="124">
        <v>0.4</v>
      </c>
      <c r="Q124" s="97" t="s">
        <v>2218</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35">
      <c r="A125" s="45"/>
      <c r="B125" s="54"/>
      <c r="C125" s="87">
        <f>INT($C$81+3)</f>
        <v>4</v>
      </c>
      <c r="D125" s="73"/>
      <c r="E125" s="70"/>
      <c r="F125" s="70"/>
      <c r="G125" s="73"/>
      <c r="H125" s="76"/>
      <c r="I125" s="78" t="s">
        <v>2219</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35">
      <c r="A126" s="45"/>
      <c r="B126" s="54"/>
      <c r="C126" s="87">
        <f>INT($C$81+3)</f>
        <v>4</v>
      </c>
      <c r="D126" s="73"/>
      <c r="E126" s="70"/>
      <c r="F126" s="70"/>
      <c r="G126" s="73"/>
      <c r="H126" s="76"/>
      <c r="I126" s="78" t="s">
        <v>2220</v>
      </c>
      <c r="J126" s="124">
        <v>0.82</v>
      </c>
      <c r="K126" s="124">
        <v>0.1</v>
      </c>
      <c r="L126" s="124">
        <v>3.3000000000000002E-2</v>
      </c>
      <c r="M126" s="124">
        <v>1.2999999999999999E-2</v>
      </c>
      <c r="N126" s="124">
        <v>3.3000000000000002E-2</v>
      </c>
      <c r="O126" s="124">
        <v>0</v>
      </c>
      <c r="P126" s="124">
        <v>3.3000000000000002E-2</v>
      </c>
      <c r="Q126" s="97" t="s">
        <v>2221</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35">
      <c r="A127" s="45"/>
      <c r="B127" s="54"/>
      <c r="C127" s="87">
        <f>INT($C$81+3)</f>
        <v>4</v>
      </c>
      <c r="D127" s="73"/>
      <c r="E127" s="70"/>
      <c r="F127" s="70"/>
      <c r="G127" s="73"/>
      <c r="H127" s="76"/>
      <c r="I127" s="78" t="s">
        <v>2222</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35">
      <c r="A128" s="45"/>
      <c r="B128" s="54"/>
      <c r="C128" s="87">
        <f>INT($C$81+3)</f>
        <v>4</v>
      </c>
      <c r="D128" s="73"/>
      <c r="E128" s="70"/>
      <c r="F128" s="70"/>
      <c r="G128" s="73"/>
      <c r="H128" s="76"/>
      <c r="I128" s="121" t="s">
        <v>2224</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35">
      <c r="A129" s="45"/>
      <c r="B129" s="54"/>
      <c r="C129" s="87">
        <f>INT($C$81)+2</f>
        <v>3</v>
      </c>
      <c r="D129" s="73"/>
      <c r="E129" s="70"/>
      <c r="F129" s="70"/>
      <c r="G129" s="73"/>
      <c r="H129" s="76" t="s">
        <v>2225</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35">
      <c r="A130" s="45"/>
      <c r="B130" s="54"/>
      <c r="C130" s="87">
        <f>INT($C$81+3)</f>
        <v>4</v>
      </c>
      <c r="D130" s="73"/>
      <c r="E130" s="70"/>
      <c r="F130" s="70"/>
      <c r="G130" s="73"/>
      <c r="H130" s="76"/>
      <c r="I130" s="78" t="s">
        <v>2219</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35">
      <c r="A131" s="45"/>
      <c r="B131" s="54"/>
      <c r="C131" s="87">
        <f>INT($C$81+3)</f>
        <v>4</v>
      </c>
      <c r="D131" s="73"/>
      <c r="E131" s="70"/>
      <c r="F131" s="70"/>
      <c r="G131" s="73"/>
      <c r="H131" s="76"/>
      <c r="I131" s="78" t="s">
        <v>2220</v>
      </c>
      <c r="J131" s="124">
        <v>0.85</v>
      </c>
      <c r="K131" s="124">
        <v>0.08</v>
      </c>
      <c r="L131" s="124">
        <v>0.03</v>
      </c>
      <c r="M131" s="124">
        <v>0.01</v>
      </c>
      <c r="N131" s="124">
        <v>2.8000000000000001E-2</v>
      </c>
      <c r="O131" s="124">
        <v>0</v>
      </c>
      <c r="P131" s="124">
        <v>2.8000000000000001E-2</v>
      </c>
      <c r="Q131" s="97" t="s">
        <v>2226</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35">
      <c r="A132" s="45"/>
      <c r="B132" s="54"/>
      <c r="C132" s="87">
        <f>INT($C$81+3)</f>
        <v>4</v>
      </c>
      <c r="D132" s="73"/>
      <c r="E132" s="70"/>
      <c r="F132" s="70"/>
      <c r="G132" s="73"/>
      <c r="H132" s="76"/>
      <c r="I132" s="78" t="s">
        <v>2222</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2223</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35">
      <c r="A133" s="45"/>
      <c r="B133" s="54"/>
      <c r="C133" s="87">
        <f>INT($C$81+3)</f>
        <v>4</v>
      </c>
      <c r="D133" s="73"/>
      <c r="E133" s="70"/>
      <c r="F133" s="70"/>
      <c r="G133" s="73"/>
      <c r="H133" s="76"/>
      <c r="I133" s="121" t="s">
        <v>2224</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15" customHeight="1" outlineLevel="2" x14ac:dyDescent="0.3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35">
      <c r="A135" s="45"/>
      <c r="B135" s="54"/>
      <c r="C135" s="87">
        <f>INT($C$81)+1</f>
        <v>2</v>
      </c>
      <c r="D135" s="73"/>
      <c r="E135" s="70"/>
      <c r="F135" s="70"/>
      <c r="G135" s="73"/>
      <c r="H135" s="90" t="s">
        <v>3273</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15" customHeight="1" outlineLevel="3" x14ac:dyDescent="0.3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35">
      <c r="A137" s="45"/>
      <c r="B137" s="54"/>
      <c r="C137" s="87">
        <f t="shared" ref="C137:C146" si="31">INT($C$81+3)</f>
        <v>4</v>
      </c>
      <c r="D137" s="73"/>
      <c r="E137" s="70"/>
      <c r="F137" s="70"/>
      <c r="G137" s="73"/>
      <c r="H137" s="246" t="s">
        <v>3272</v>
      </c>
      <c r="I137" s="76" t="s">
        <v>2816</v>
      </c>
      <c r="J137" s="76" t="s">
        <v>2817</v>
      </c>
      <c r="K137" s="76" t="s">
        <v>3271</v>
      </c>
      <c r="L137" s="76"/>
      <c r="M137" s="76"/>
      <c r="N137" s="76"/>
      <c r="O137" s="76"/>
      <c r="P137" s="246" t="s">
        <v>3270</v>
      </c>
      <c r="Q137" s="76"/>
      <c r="R137" s="76" t="s">
        <v>3269</v>
      </c>
      <c r="S137" s="76" t="s">
        <v>3268</v>
      </c>
      <c r="T137" s="76" t="s">
        <v>3267</v>
      </c>
      <c r="U137" s="76" t="s">
        <v>3266</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35">
      <c r="A138" s="45"/>
      <c r="B138" s="54"/>
      <c r="C138" s="87">
        <f t="shared" si="31"/>
        <v>4</v>
      </c>
      <c r="D138" s="73"/>
      <c r="E138" s="70"/>
      <c r="F138" s="70"/>
      <c r="G138" s="73"/>
      <c r="H138" s="76" t="s">
        <v>3265</v>
      </c>
      <c r="I138" s="601">
        <v>-0.10100000000000001</v>
      </c>
      <c r="J138" s="601">
        <v>0</v>
      </c>
      <c r="K138" s="600">
        <v>0</v>
      </c>
      <c r="L138" s="76"/>
      <c r="M138" s="76"/>
      <c r="N138" s="76"/>
      <c r="O138" s="76"/>
      <c r="P138" s="76" t="s">
        <v>3265</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35">
      <c r="A139" s="45"/>
      <c r="B139" s="54"/>
      <c r="C139" s="87">
        <f t="shared" si="31"/>
        <v>4</v>
      </c>
      <c r="D139" s="73"/>
      <c r="E139" s="70"/>
      <c r="F139" s="70"/>
      <c r="G139" s="73"/>
      <c r="H139" s="76" t="s">
        <v>3264</v>
      </c>
      <c r="I139" s="601">
        <v>0</v>
      </c>
      <c r="J139" s="601">
        <v>0.113</v>
      </c>
      <c r="K139" s="600">
        <v>5.9005989731888203E-3</v>
      </c>
      <c r="L139" s="76"/>
      <c r="M139" s="76"/>
      <c r="N139" s="76"/>
      <c r="O139" s="76"/>
      <c r="P139" s="76" t="s">
        <v>3264</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35">
      <c r="A140" s="45"/>
      <c r="B140" s="54"/>
      <c r="C140" s="87">
        <f t="shared" si="31"/>
        <v>4</v>
      </c>
      <c r="D140" s="73"/>
      <c r="E140" s="70"/>
      <c r="F140" s="70"/>
      <c r="G140" s="73"/>
      <c r="H140" s="76" t="s">
        <v>3263</v>
      </c>
      <c r="I140" s="601">
        <v>-6.0999999999999999E-2</v>
      </c>
      <c r="J140" s="601">
        <v>5.1999999999999998E-2</v>
      </c>
      <c r="K140" s="600">
        <v>3.5107296137339059E-3</v>
      </c>
      <c r="L140" s="76"/>
      <c r="M140" s="76"/>
      <c r="N140" s="76"/>
      <c r="O140" s="76"/>
      <c r="P140" s="76" t="s">
        <v>3263</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35">
      <c r="A141" s="45"/>
      <c r="B141" s="54"/>
      <c r="C141" s="87">
        <f t="shared" si="31"/>
        <v>4</v>
      </c>
      <c r="D141" s="73"/>
      <c r="E141" s="70"/>
      <c r="F141" s="70"/>
      <c r="G141" s="73"/>
      <c r="H141" s="76" t="s">
        <v>3262</v>
      </c>
      <c r="I141" s="356">
        <v>47.809731093905945</v>
      </c>
      <c r="J141" s="365">
        <v>4566.4973039173738</v>
      </c>
      <c r="K141" s="356">
        <v>45.892351332455597</v>
      </c>
      <c r="L141" s="76"/>
      <c r="M141" s="76"/>
      <c r="N141" s="76"/>
      <c r="O141" s="76"/>
      <c r="P141" s="76" t="s">
        <v>3262</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35">
      <c r="A142" s="45"/>
      <c r="B142" s="54"/>
      <c r="C142" s="87">
        <f t="shared" si="31"/>
        <v>4</v>
      </c>
      <c r="D142" s="73"/>
      <c r="E142" s="70"/>
      <c r="F142" s="70"/>
      <c r="G142" s="73"/>
      <c r="H142" s="76" t="s">
        <v>3261</v>
      </c>
      <c r="I142" s="442">
        <v>-0.22538711253423788</v>
      </c>
      <c r="J142" s="598">
        <v>-0.50483440440253269</v>
      </c>
      <c r="K142" s="598">
        <v>-0.22213692403040283</v>
      </c>
      <c r="L142" s="76"/>
      <c r="M142" s="76"/>
      <c r="N142" s="76"/>
      <c r="O142" s="76"/>
      <c r="P142" s="76" t="s">
        <v>3261</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3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35">
      <c r="A144" s="45"/>
      <c r="B144" s="54"/>
      <c r="C144" s="87">
        <f t="shared" si="31"/>
        <v>4</v>
      </c>
      <c r="D144" s="73"/>
      <c r="E144" s="70"/>
      <c r="F144" s="70"/>
      <c r="G144" s="73"/>
      <c r="H144" s="76" t="s">
        <v>3260</v>
      </c>
      <c r="I144" s="76">
        <v>35</v>
      </c>
      <c r="J144" s="76"/>
      <c r="K144" s="76"/>
      <c r="L144" s="76"/>
      <c r="M144" s="76"/>
      <c r="N144" s="76"/>
      <c r="O144" s="76"/>
      <c r="P144" s="76" t="s">
        <v>3259</v>
      </c>
      <c r="Q144" s="76"/>
      <c r="R144" s="97">
        <v>50</v>
      </c>
      <c r="S144" s="76" t="s">
        <v>2159</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35">
      <c r="A145" s="45"/>
      <c r="B145" s="54"/>
      <c r="C145" s="87">
        <f t="shared" si="31"/>
        <v>4</v>
      </c>
      <c r="D145" s="73"/>
      <c r="E145" s="70"/>
      <c r="F145" s="70"/>
      <c r="G145" s="73"/>
      <c r="H145" s="76"/>
      <c r="I145" s="76"/>
      <c r="J145" s="76"/>
      <c r="K145" s="76"/>
      <c r="L145" s="76"/>
      <c r="M145" s="76"/>
      <c r="N145" s="76"/>
      <c r="O145" s="76"/>
      <c r="P145" s="76" t="s">
        <v>3258</v>
      </c>
      <c r="Q145" s="76"/>
      <c r="R145" s="97">
        <v>17</v>
      </c>
      <c r="S145" s="76" t="s">
        <v>2159</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35">
      <c r="A146" s="45"/>
      <c r="B146" s="54"/>
      <c r="C146" s="87">
        <f t="shared" si="31"/>
        <v>4</v>
      </c>
      <c r="D146" s="73"/>
      <c r="E146" s="70"/>
      <c r="F146" s="70"/>
      <c r="G146" s="73"/>
      <c r="H146" s="76" t="s">
        <v>204</v>
      </c>
      <c r="I146" s="597" t="s">
        <v>3257</v>
      </c>
      <c r="J146" s="119"/>
      <c r="K146" s="119"/>
      <c r="L146" s="119"/>
      <c r="M146" s="119"/>
      <c r="N146" s="119"/>
      <c r="O146" s="76"/>
      <c r="P146" s="76" t="s">
        <v>204</v>
      </c>
      <c r="Q146" s="76"/>
      <c r="R146" s="597" t="s">
        <v>3256</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15" customHeight="1" outlineLevel="2" x14ac:dyDescent="0.3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3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15" customHeight="1" outlineLevel="3" x14ac:dyDescent="0.3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3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3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35">
      <c r="A152" s="45"/>
      <c r="B152" s="54"/>
      <c r="C152" s="87">
        <f t="shared" si="32"/>
        <v>4</v>
      </c>
      <c r="D152" s="73"/>
      <c r="E152" s="70"/>
      <c r="F152" s="70"/>
      <c r="G152" s="73"/>
      <c r="H152" s="76" t="s">
        <v>2227</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35">
      <c r="A153" s="45"/>
      <c r="B153" s="54"/>
      <c r="C153" s="87">
        <f t="shared" si="32"/>
        <v>4</v>
      </c>
      <c r="D153" s="73"/>
      <c r="E153" s="70"/>
      <c r="F153" s="70"/>
      <c r="G153" s="73"/>
      <c r="H153" s="76" t="s">
        <v>2228</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3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35">
      <c r="A155" s="45"/>
      <c r="B155" s="54"/>
      <c r="C155" s="87">
        <f t="shared" si="32"/>
        <v>4</v>
      </c>
      <c r="D155" s="73"/>
      <c r="E155" s="70"/>
      <c r="F155" s="70"/>
      <c r="G155" s="73"/>
      <c r="H155" s="125" t="s">
        <v>2229</v>
      </c>
      <c r="I155" s="126"/>
      <c r="J155" s="126"/>
      <c r="K155" s="298">
        <f>SUM(K151:K154)</f>
        <v>0.4467741935483871</v>
      </c>
      <c r="L155" s="127"/>
      <c r="M155" s="76"/>
      <c r="N155" s="76" t="s">
        <v>2712</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35">
      <c r="A156" s="45"/>
      <c r="B156" s="54"/>
      <c r="C156" s="87">
        <f t="shared" si="32"/>
        <v>4</v>
      </c>
      <c r="D156" s="73"/>
      <c r="E156" s="70"/>
      <c r="F156" s="70"/>
      <c r="G156" s="73"/>
      <c r="H156" s="76" t="s">
        <v>2230</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35">
      <c r="A157" s="45"/>
      <c r="B157" s="54"/>
      <c r="C157" s="87">
        <f t="shared" si="32"/>
        <v>4</v>
      </c>
      <c r="D157" s="73"/>
      <c r="E157" s="70"/>
      <c r="F157" s="70"/>
      <c r="G157" s="73"/>
      <c r="H157" s="125" t="s">
        <v>2231</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15" customHeight="1" outlineLevel="2" x14ac:dyDescent="0.3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15" customHeight="1" outlineLevel="2" x14ac:dyDescent="0.3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15" customHeight="1" outlineLevel="1" x14ac:dyDescent="0.3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15" customHeight="1" x14ac:dyDescent="0.3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3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3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15" customHeight="1" thickBot="1" x14ac:dyDescent="0.4">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15" customHeight="1" outlineLevel="1" x14ac:dyDescent="0.3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3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49999999999999" customHeight="1" x14ac:dyDescent="0.3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49999999999999" customHeight="1" outlineLevel="1" collapsed="1" x14ac:dyDescent="0.3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15" hidden="1" customHeight="1" outlineLevel="2" x14ac:dyDescent="0.3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3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3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3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3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5" hidden="1" customHeight="1" outlineLevel="2" x14ac:dyDescent="0.3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3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idden="1" outlineLevel="4" x14ac:dyDescent="0.3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3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3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15" customHeight="1" outlineLevel="3" x14ac:dyDescent="0.3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3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2272</v>
      </c>
    </row>
    <row r="181" spans="1:58" outlineLevel="2" x14ac:dyDescent="0.35">
      <c r="A181" s="45"/>
      <c r="B181" s="54"/>
      <c r="C181" s="87">
        <f>INT($C$167)+2</f>
        <v>3</v>
      </c>
      <c r="D181" s="73"/>
      <c r="E181" s="70"/>
      <c r="F181" s="70"/>
      <c r="G181" s="73"/>
      <c r="H181" s="130"/>
      <c r="I181" s="95" t="s">
        <v>227</v>
      </c>
      <c r="J181" s="107"/>
      <c r="K181" s="107"/>
      <c r="L181" s="76"/>
      <c r="M181" s="76"/>
      <c r="N181" s="76" t="s">
        <v>228</v>
      </c>
      <c r="O181" s="76" t="s">
        <v>2815</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2584</v>
      </c>
      <c r="AM181" s="95"/>
      <c r="AN181" s="73"/>
      <c r="AO181" s="57"/>
      <c r="AP181" s="45"/>
      <c r="AQ181" s="45"/>
      <c r="AR181" s="45"/>
      <c r="AS181" s="441"/>
      <c r="AT181" s="441"/>
      <c r="AV181" t="s">
        <v>2716</v>
      </c>
    </row>
    <row r="182" spans="1:58" ht="30" customHeight="1" outlineLevel="2" x14ac:dyDescent="0.3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2816</v>
      </c>
      <c r="P182" s="134" t="s">
        <v>2817</v>
      </c>
      <c r="Q182" s="134" t="s">
        <v>2818</v>
      </c>
      <c r="R182" s="134" t="s">
        <v>2819</v>
      </c>
      <c r="S182" s="134" t="s">
        <v>2820</v>
      </c>
      <c r="T182" s="134" t="s">
        <v>2821</v>
      </c>
      <c r="U182" s="132" t="s">
        <v>240</v>
      </c>
      <c r="V182" s="132" t="s">
        <v>241</v>
      </c>
      <c r="W182" s="133" t="s">
        <v>242</v>
      </c>
      <c r="X182" s="133" t="s">
        <v>2713</v>
      </c>
      <c r="Y182" s="133" t="s">
        <v>2714</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2273</v>
      </c>
      <c r="AX182" t="s">
        <v>2274</v>
      </c>
      <c r="AY182" t="s">
        <v>1182</v>
      </c>
      <c r="AZ182" s="5" t="s">
        <v>2715</v>
      </c>
      <c r="BA182" s="423" t="s">
        <v>280</v>
      </c>
      <c r="BD182" t="s">
        <v>2318</v>
      </c>
    </row>
    <row r="183" spans="1:58" outlineLevel="3" x14ac:dyDescent="0.35">
      <c r="A183" s="45"/>
      <c r="B183" s="54"/>
      <c r="C183" s="87">
        <f>INT($C$167+3)</f>
        <v>4</v>
      </c>
      <c r="D183" s="73"/>
      <c r="E183" s="70">
        <v>0</v>
      </c>
      <c r="F183" s="70"/>
      <c r="G183" s="73"/>
      <c r="H183" s="135" t="s">
        <v>2811</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35">
      <c r="A184" s="45"/>
      <c r="B184" s="54"/>
      <c r="C184" s="87">
        <f t="shared" ref="C184:C191" si="38">INT($C$167)+3</f>
        <v>4</v>
      </c>
      <c r="D184" s="73"/>
      <c r="E184" s="70">
        <v>1</v>
      </c>
      <c r="F184" s="70"/>
      <c r="G184" s="73"/>
      <c r="H184" s="76" t="s">
        <v>2812</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35">
      <c r="A185" s="45"/>
      <c r="B185" s="54"/>
      <c r="C185" s="87">
        <f t="shared" si="38"/>
        <v>4</v>
      </c>
      <c r="D185" s="73"/>
      <c r="E185" s="70">
        <v>2</v>
      </c>
      <c r="F185" s="70"/>
      <c r="G185" s="73"/>
      <c r="H185" s="76" t="s">
        <v>2813</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3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2319</v>
      </c>
    </row>
    <row r="187" spans="1:58" outlineLevel="3" x14ac:dyDescent="0.3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3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2320</v>
      </c>
    </row>
    <row r="189" spans="1:58" outlineLevel="3" x14ac:dyDescent="0.3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2809</v>
      </c>
    </row>
    <row r="190" spans="1:58" outlineLevel="3" x14ac:dyDescent="0.3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3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3255</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3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15" customHeight="1" outlineLevel="3" x14ac:dyDescent="0.3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3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2814</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3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2585</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3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2239</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3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3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3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35">
      <c r="A200" s="45"/>
      <c r="B200" s="54"/>
      <c r="C200" s="87">
        <f t="shared" si="39"/>
        <v>4</v>
      </c>
      <c r="D200" s="73"/>
      <c r="E200" s="70">
        <f t="shared" si="40"/>
        <v>0</v>
      </c>
      <c r="F200" s="70">
        <f t="shared" si="40"/>
        <v>0</v>
      </c>
      <c r="G200" s="73"/>
      <c r="H200" s="97" t="s">
        <v>2586</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3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3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3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3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3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3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3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35">
      <c r="A208" s="45"/>
      <c r="B208" s="54"/>
      <c r="C208" s="87">
        <f t="shared" si="44"/>
        <v>4</v>
      </c>
      <c r="D208" s="73"/>
      <c r="E208" s="70"/>
      <c r="F208" s="70">
        <f t="shared" si="45"/>
        <v>1</v>
      </c>
      <c r="G208" s="73"/>
      <c r="H208" s="97" t="s">
        <v>2587</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2810</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3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3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3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3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3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3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3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35">
      <c r="A216" s="45"/>
      <c r="B216" s="54"/>
      <c r="C216" s="87">
        <f t="shared" si="46"/>
        <v>4</v>
      </c>
      <c r="D216" s="73"/>
      <c r="E216" s="70"/>
      <c r="F216" s="70">
        <f t="shared" si="47"/>
        <v>2</v>
      </c>
      <c r="G216" s="73"/>
      <c r="H216" s="97" t="s">
        <v>2587</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3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3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3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3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3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3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3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3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3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3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3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3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3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3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3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3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35">
      <c r="A233" s="45"/>
      <c r="B233" s="54"/>
      <c r="C233" s="87">
        <f t="shared" si="52"/>
        <v>4</v>
      </c>
      <c r="D233" s="73"/>
      <c r="E233" s="70"/>
      <c r="F233" s="70">
        <f t="shared" si="53"/>
        <v>4</v>
      </c>
      <c r="G233" s="73"/>
      <c r="H233" s="97" t="s">
        <v>2588</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3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3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3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3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3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3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3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35">
      <c r="A241" s="45"/>
      <c r="B241" s="54"/>
      <c r="C241" s="87">
        <f t="shared" si="54"/>
        <v>4</v>
      </c>
      <c r="D241" s="73"/>
      <c r="E241" s="70"/>
      <c r="F241" s="70">
        <f t="shared" si="55"/>
        <v>5</v>
      </c>
      <c r="G241" s="73"/>
      <c r="H241" s="97" t="s">
        <v>2589</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3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3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3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3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3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3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3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3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3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3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3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3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3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3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3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3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3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3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3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3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15" customHeight="1" outlineLevel="2" x14ac:dyDescent="0.3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3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15" customHeight="1" outlineLevel="3" x14ac:dyDescent="0.3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3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3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3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3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3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3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3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3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3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3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3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3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3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3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3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3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3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3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3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15" customHeight="1" outlineLevel="2" x14ac:dyDescent="0.3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15" customHeight="1" outlineLevel="2" x14ac:dyDescent="0.3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15" customHeight="1" outlineLevel="1" x14ac:dyDescent="0.3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15" customHeight="1" x14ac:dyDescent="0.3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3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3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15" customHeight="1" thickBot="1" x14ac:dyDescent="0.4">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15" customHeight="1" outlineLevel="1" x14ac:dyDescent="0.3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3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49999999999999" customHeight="1" x14ac:dyDescent="0.3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49999999999999" customHeight="1" outlineLevel="1" x14ac:dyDescent="0.3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15" customHeight="1" outlineLevel="2" x14ac:dyDescent="0.3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3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3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3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3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5" customHeight="1" outlineLevel="2" x14ac:dyDescent="0.3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3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3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3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15" customHeight="1" outlineLevel="3" x14ac:dyDescent="0.3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3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3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3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3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3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3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3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3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3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15" customHeight="1" outlineLevel="2" x14ac:dyDescent="0.3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35">
      <c r="A315" s="45"/>
      <c r="B315" s="54"/>
      <c r="C315" s="87">
        <f>INT($C$293)+1</f>
        <v>2</v>
      </c>
      <c r="D315" s="73"/>
      <c r="E315" s="70"/>
      <c r="F315" s="70"/>
      <c r="G315" s="73"/>
      <c r="H315" s="90" t="s">
        <v>2166</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15" customHeight="1" outlineLevel="3" x14ac:dyDescent="0.3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2" outlineLevel="3" x14ac:dyDescent="0.35">
      <c r="A317" s="45"/>
      <c r="B317" s="54"/>
      <c r="C317" s="87">
        <f t="shared" ref="C317:C322" si="63">INT($C$293)+3</f>
        <v>4</v>
      </c>
      <c r="D317" s="73"/>
      <c r="E317" s="70"/>
      <c r="F317" s="70"/>
      <c r="G317" s="73"/>
      <c r="H317" s="187"/>
      <c r="I317" s="76"/>
      <c r="J317" s="270" t="s">
        <v>2171</v>
      </c>
      <c r="K317" s="270" t="s">
        <v>2167</v>
      </c>
      <c r="L317" s="270" t="s">
        <v>2168</v>
      </c>
      <c r="M317" s="270" t="s">
        <v>2991</v>
      </c>
      <c r="N317" s="270" t="s">
        <v>2990</v>
      </c>
      <c r="O317" s="76" t="s">
        <v>2175</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35">
      <c r="A318" s="45"/>
      <c r="B318" s="54"/>
      <c r="C318" s="87">
        <f t="shared" si="63"/>
        <v>4</v>
      </c>
      <c r="D318" s="73"/>
      <c r="E318" s="70"/>
      <c r="F318" s="70"/>
      <c r="G318" s="73"/>
      <c r="H318" s="76"/>
      <c r="I318" s="76"/>
      <c r="J318" s="96" t="s">
        <v>2172</v>
      </c>
      <c r="K318" s="96" t="s">
        <v>2169</v>
      </c>
      <c r="L318" s="96" t="s">
        <v>2170</v>
      </c>
      <c r="M318" s="96" t="s">
        <v>2988</v>
      </c>
      <c r="N318" s="96" t="s">
        <v>2989</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35">
      <c r="A319" s="45"/>
      <c r="B319" s="54"/>
      <c r="C319" s="87">
        <f t="shared" si="63"/>
        <v>4</v>
      </c>
      <c r="D319" s="73"/>
      <c r="E319" s="70"/>
      <c r="F319" s="70">
        <v>0</v>
      </c>
      <c r="G319" s="73"/>
      <c r="H319" s="188" t="s">
        <v>2173</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35">
      <c r="A320" s="45"/>
      <c r="B320" s="54"/>
      <c r="C320" s="87">
        <f t="shared" si="63"/>
        <v>4</v>
      </c>
      <c r="D320" s="73"/>
      <c r="E320" s="70"/>
      <c r="F320" s="70">
        <v>1</v>
      </c>
      <c r="G320" s="73"/>
      <c r="H320" s="188" t="s">
        <v>2165</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3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3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15" customHeight="1" outlineLevel="2" x14ac:dyDescent="0.3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3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15" customHeight="1" outlineLevel="3" x14ac:dyDescent="0.3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1" outlineLevel="2" x14ac:dyDescent="0.35">
      <c r="A326" s="45"/>
      <c r="B326" s="54"/>
      <c r="C326" s="87">
        <f>INT($C$293)+2</f>
        <v>3</v>
      </c>
      <c r="D326" s="73"/>
      <c r="E326" s="70"/>
      <c r="F326" s="70"/>
      <c r="G326" s="73"/>
      <c r="H326" s="109"/>
      <c r="I326" s="109"/>
      <c r="J326" s="109"/>
      <c r="K326" s="109"/>
      <c r="L326" s="109" t="s">
        <v>3052</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35">
      <c r="A327" s="45"/>
      <c r="B327" s="54"/>
      <c r="C327" s="87">
        <f>INT($C$293)+2</f>
        <v>3</v>
      </c>
      <c r="D327" s="73"/>
      <c r="E327" s="70"/>
      <c r="F327" s="70"/>
      <c r="G327" s="73"/>
      <c r="H327" s="140"/>
      <c r="I327" s="140"/>
      <c r="J327" s="140"/>
      <c r="K327" s="140"/>
      <c r="L327" s="140"/>
      <c r="M327" s="140"/>
      <c r="N327" s="140"/>
      <c r="O327" s="140"/>
      <c r="P327" s="140"/>
      <c r="Q327" s="140"/>
      <c r="R327" s="140"/>
      <c r="S327" s="140"/>
      <c r="T327" s="190" t="s">
        <v>3009</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35">
      <c r="A328" s="45"/>
      <c r="B328" s="54"/>
      <c r="C328" s="87">
        <f>INT($C$293)+2</f>
        <v>3</v>
      </c>
      <c r="D328" s="73"/>
      <c r="E328" s="70"/>
      <c r="F328" s="70"/>
      <c r="G328" s="73"/>
      <c r="H328" s="76" t="s">
        <v>332</v>
      </c>
      <c r="I328" s="76"/>
      <c r="J328" s="76"/>
      <c r="K328" s="76"/>
      <c r="L328" s="76"/>
      <c r="M328" s="76"/>
      <c r="N328" s="76"/>
      <c r="O328" s="76"/>
      <c r="P328" s="76"/>
      <c r="Q328" s="76"/>
      <c r="R328" s="76"/>
      <c r="S328" s="76"/>
      <c r="T328" s="191" t="s">
        <v>3010</v>
      </c>
      <c r="U328" s="191" t="s">
        <v>3008</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35">
      <c r="A329" s="45"/>
      <c r="B329" s="54"/>
      <c r="C329" s="87">
        <f>INT($C$293)+3</f>
        <v>4</v>
      </c>
      <c r="D329" s="73"/>
      <c r="E329" s="70"/>
      <c r="F329" s="70"/>
      <c r="G329" s="73"/>
      <c r="H329" s="76" t="s">
        <v>3007</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3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3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3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3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3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3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1.5" outlineLevel="3" x14ac:dyDescent="0.3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3011</v>
      </c>
      <c r="U336" s="194" t="s">
        <v>3011</v>
      </c>
      <c r="V336" s="194"/>
      <c r="W336" s="194"/>
      <c r="X336" s="194" t="s">
        <v>3013</v>
      </c>
      <c r="Y336" s="194" t="s">
        <v>354</v>
      </c>
      <c r="Z336" s="194" t="s">
        <v>355</v>
      </c>
      <c r="AA336" s="194" t="s">
        <v>3013</v>
      </c>
      <c r="AB336" s="194" t="s">
        <v>3012</v>
      </c>
      <c r="AC336" s="194"/>
      <c r="AD336" s="194"/>
      <c r="AE336" s="194"/>
      <c r="AF336" s="194" t="s">
        <v>3014</v>
      </c>
      <c r="AG336" s="194"/>
      <c r="AH336" s="474"/>
      <c r="AI336" s="474"/>
      <c r="AJ336" s="474"/>
      <c r="AK336" s="474"/>
      <c r="AL336" s="474"/>
      <c r="AM336" s="474"/>
      <c r="AN336" s="73"/>
      <c r="AO336" s="57"/>
      <c r="AP336" s="45"/>
      <c r="AQ336" s="45"/>
      <c r="AR336" s="45"/>
      <c r="AS336" s="441"/>
      <c r="AT336" s="441"/>
    </row>
    <row r="337" spans="1:46" ht="5.15" customHeight="1" outlineLevel="2" x14ac:dyDescent="0.3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3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3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15" customHeight="1" outlineLevel="3" x14ac:dyDescent="0.3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3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3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3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2234</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3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3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3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3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3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3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3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3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3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3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3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3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3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3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3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3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3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3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3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3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3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3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3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3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3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35">
      <c r="A369" s="45"/>
      <c r="B369" s="54"/>
      <c r="C369" s="87">
        <f t="shared" si="69"/>
        <v>4</v>
      </c>
      <c r="D369" s="73"/>
      <c r="E369" s="70"/>
      <c r="F369" s="70"/>
      <c r="G369" s="73"/>
      <c r="H369" s="76" t="s">
        <v>2363</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35">
      <c r="A370" s="45"/>
      <c r="B370" s="54"/>
      <c r="C370" s="87">
        <f t="shared" si="69"/>
        <v>4</v>
      </c>
      <c r="D370" s="73"/>
      <c r="E370" s="70"/>
      <c r="F370" s="70"/>
      <c r="G370" s="73"/>
      <c r="H370" s="76" t="s">
        <v>2364</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15" customHeight="1" outlineLevel="2" x14ac:dyDescent="0.3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3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3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15" customHeight="1" outlineLevel="2" x14ac:dyDescent="0.3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3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3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3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15" customHeight="1" outlineLevel="2" x14ac:dyDescent="0.3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15" customHeight="1" outlineLevel="2" x14ac:dyDescent="0.3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15" customHeight="1" outlineLevel="1" x14ac:dyDescent="0.3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15" customHeight="1" x14ac:dyDescent="0.3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3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3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15" customHeight="1" thickBot="1" x14ac:dyDescent="0.4">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15" customHeight="1" outlineLevel="1" x14ac:dyDescent="0.3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3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49999999999999" customHeight="1" x14ac:dyDescent="0.3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49999999999999" customHeight="1" outlineLevel="1" x14ac:dyDescent="0.3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15" customHeight="1" outlineLevel="2" x14ac:dyDescent="0.3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3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35">
      <c r="A391" s="45"/>
      <c r="B391" s="54"/>
      <c r="C391" s="87">
        <f>INT($C$387)+2</f>
        <v>3</v>
      </c>
      <c r="D391" s="55"/>
      <c r="E391" s="70"/>
      <c r="F391" s="70"/>
      <c r="G391" s="55"/>
      <c r="H391" s="72"/>
      <c r="I391" s="72"/>
      <c r="J391" s="228" t="s">
        <v>2177</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3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35">
      <c r="A393" s="45"/>
      <c r="B393" s="54"/>
      <c r="C393" s="87">
        <f>INT($C$387)+2</f>
        <v>3</v>
      </c>
      <c r="D393" s="55"/>
      <c r="E393" s="70"/>
      <c r="F393" s="70"/>
      <c r="G393" s="55"/>
      <c r="H393" s="72" t="s">
        <v>2176</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5" customHeight="1" outlineLevel="2" x14ac:dyDescent="0.3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3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3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3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15" customHeight="1" outlineLevel="3" x14ac:dyDescent="0.3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35">
      <c r="A399" s="45"/>
      <c r="B399" s="54"/>
      <c r="C399" s="87">
        <f>INT($C$387)+2</f>
        <v>3</v>
      </c>
      <c r="D399" s="73"/>
      <c r="E399" s="70"/>
      <c r="F399" s="70"/>
      <c r="G399" s="73"/>
      <c r="H399" s="76" t="s">
        <v>414</v>
      </c>
      <c r="I399" s="97" t="b">
        <v>0</v>
      </c>
      <c r="J399" s="76"/>
      <c r="K399" s="76"/>
      <c r="L399" s="76"/>
      <c r="M399" s="76"/>
      <c r="N399" s="230" t="s">
        <v>2709</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35">
      <c r="A400" s="45"/>
      <c r="B400" s="54"/>
      <c r="C400" s="87">
        <f>INT($C$387)+2</f>
        <v>3</v>
      </c>
      <c r="D400" s="73"/>
      <c r="E400" s="70"/>
      <c r="F400" s="70"/>
      <c r="G400" s="73"/>
      <c r="H400" s="76"/>
      <c r="I400" s="231" t="s">
        <v>136</v>
      </c>
      <c r="J400" s="230" t="s">
        <v>415</v>
      </c>
      <c r="K400" s="95"/>
      <c r="L400" s="95"/>
      <c r="M400" s="96" t="s">
        <v>2850</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3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3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3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35">
      <c r="A404" s="45"/>
      <c r="B404" s="54"/>
      <c r="C404" s="87">
        <f t="shared" si="71"/>
        <v>4</v>
      </c>
      <c r="D404" s="73"/>
      <c r="E404" s="70"/>
      <c r="F404" s="70"/>
      <c r="G404" s="73"/>
      <c r="H404" s="284" t="s">
        <v>2292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3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3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3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35">
      <c r="A408" s="45"/>
      <c r="B408" s="54"/>
      <c r="C408" s="87">
        <f t="shared" si="71"/>
        <v>4</v>
      </c>
      <c r="D408" s="73"/>
      <c r="E408" s="70"/>
      <c r="F408" s="70"/>
      <c r="G408" s="73"/>
      <c r="H408" s="284" t="s">
        <v>3291</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3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3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3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3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3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35">
      <c r="A414" s="45"/>
      <c r="B414" s="54"/>
      <c r="C414" s="87">
        <f t="shared" si="71"/>
        <v>4</v>
      </c>
      <c r="D414" s="73"/>
      <c r="E414" s="70"/>
      <c r="F414" s="70"/>
      <c r="G414" s="73"/>
      <c r="H414" s="284" t="s">
        <v>2914</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35">
      <c r="A415" s="45"/>
      <c r="B415" s="54"/>
      <c r="C415" s="87">
        <f t="shared" si="71"/>
        <v>4</v>
      </c>
      <c r="D415" s="73"/>
      <c r="E415" s="70"/>
      <c r="F415" s="70"/>
      <c r="G415" s="73"/>
      <c r="H415" s="284" t="s">
        <v>2179</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35">
      <c r="A416" s="45"/>
      <c r="B416" s="54"/>
      <c r="C416" s="87">
        <f t="shared" si="71"/>
        <v>4</v>
      </c>
      <c r="D416" s="73"/>
      <c r="E416" s="70"/>
      <c r="F416" s="70"/>
      <c r="G416" s="73"/>
      <c r="H416" s="284" t="s">
        <v>2253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35">
      <c r="A417" s="45"/>
      <c r="B417" s="54"/>
      <c r="C417" s="87">
        <f t="shared" si="71"/>
        <v>4</v>
      </c>
      <c r="D417" s="73"/>
      <c r="E417" s="70"/>
      <c r="F417" s="70"/>
      <c r="G417" s="73"/>
      <c r="H417" s="284" t="s">
        <v>2293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3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3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3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3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15" customHeight="1" outlineLevel="2" x14ac:dyDescent="0.3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15" customHeight="1" outlineLevel="1" x14ac:dyDescent="0.3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15" customHeight="1" x14ac:dyDescent="0.3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3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3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2918</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2915</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2919</v>
      </c>
      <c r="J10" s="18"/>
      <c r="K10" s="18" t="s">
        <v>2920</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2921</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984</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2916</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2917</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3028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485" t="s">
        <v>3029</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2922</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486" t="s">
        <v>2923</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486" t="s">
        <v>2924</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487" t="s">
        <v>3018</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487" t="s">
        <v>3017</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45" t="s">
        <v>3030</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486" t="s">
        <v>3031</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486" t="s">
        <v>3033</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486" t="s">
        <v>3032</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486" t="s">
        <v>3049</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486" t="s">
        <v>3050</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486" t="s">
        <v>3051</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45" t="s">
        <v>2738</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486" t="s">
        <v>3054</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486" t="s">
        <v>3055</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486" t="s">
        <v>3056</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486" t="s">
        <v>3057</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3039</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3044</v>
      </c>
      <c r="X65" s="21"/>
      <c r="Y65" s="18" t="s">
        <v>3044</v>
      </c>
      <c r="Z65" s="18"/>
      <c r="AA65" s="18"/>
      <c r="AB65" s="21"/>
      <c r="AC65" s="21"/>
      <c r="AD65" s="21"/>
      <c r="AE65" s="17"/>
      <c r="AF65" s="9"/>
      <c r="AG65" s="9"/>
      <c r="AH65" s="9"/>
    </row>
    <row r="66" spans="1:34" ht="12" customHeight="1" x14ac:dyDescent="0.35">
      <c r="A66" s="7"/>
      <c r="B66" s="8"/>
      <c r="C66" s="18"/>
      <c r="D66" s="18"/>
      <c r="E66" s="18"/>
      <c r="F66" s="18"/>
      <c r="G66" s="18" t="s">
        <v>3036</v>
      </c>
      <c r="H66" s="18"/>
      <c r="I66" s="18" t="s">
        <v>3038</v>
      </c>
      <c r="J66" s="18"/>
      <c r="K66" s="18"/>
      <c r="L66" s="18" t="s">
        <v>3037</v>
      </c>
      <c r="M66" s="18"/>
      <c r="N66" s="18" t="s">
        <v>3034</v>
      </c>
      <c r="O66" s="18"/>
      <c r="P66" s="18" t="s">
        <v>3035</v>
      </c>
      <c r="Q66" s="18"/>
      <c r="R66" s="18"/>
      <c r="S66" s="18"/>
      <c r="T66" s="18"/>
      <c r="U66" s="18" t="s">
        <v>3041</v>
      </c>
      <c r="V66" s="21"/>
      <c r="W66" s="18" t="s">
        <v>3042</v>
      </c>
      <c r="X66" s="21"/>
      <c r="Y66" s="18" t="s">
        <v>3043</v>
      </c>
      <c r="Z66" s="18"/>
      <c r="AA66" s="18" t="s">
        <v>3040</v>
      </c>
      <c r="AB66" s="21"/>
      <c r="AC66" s="21"/>
      <c r="AD66" s="21"/>
      <c r="AE66" s="17"/>
      <c r="AF66" s="9"/>
      <c r="AG66" s="9"/>
      <c r="AH66" s="9"/>
    </row>
    <row r="67" spans="1:34" ht="12" customHeight="1" x14ac:dyDescent="0.3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3045</v>
      </c>
      <c r="U67" s="477">
        <v>0.4</v>
      </c>
      <c r="V67" s="24"/>
      <c r="W67" s="478">
        <v>1.4999999999999999E-2</v>
      </c>
      <c r="X67" s="490"/>
      <c r="Y67" s="478">
        <v>1.2E-2</v>
      </c>
      <c r="Z67" s="24"/>
      <c r="AA67" s="384">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16" t="str">
        <f>General!G38</f>
        <v>bd</v>
      </c>
      <c r="Q68" s="384">
        <v>0.32</v>
      </c>
      <c r="R68" s="24"/>
      <c r="S68" s="24"/>
      <c r="T68" t="s">
        <v>3046</v>
      </c>
      <c r="U68" s="477">
        <v>0.4</v>
      </c>
      <c r="V68" s="24"/>
      <c r="W68" s="478">
        <v>2.7E-2</v>
      </c>
      <c r="X68" s="490"/>
      <c r="Y68" s="478">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16" t="str">
        <f>General!G39</f>
        <v>f</v>
      </c>
      <c r="Q69" s="384">
        <v>0.51</v>
      </c>
      <c r="R69" s="24"/>
      <c r="S69" s="24"/>
      <c r="T69" t="s">
        <v>3047</v>
      </c>
      <c r="U69" s="477">
        <v>0.8</v>
      </c>
      <c r="V69" s="24"/>
      <c r="W69" s="478">
        <v>1.4999999999999999E-2</v>
      </c>
      <c r="X69" s="490"/>
      <c r="Y69" s="478">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16" t="str">
        <f>General!G40</f>
        <v>h</v>
      </c>
      <c r="Q70" s="384">
        <v>0.43</v>
      </c>
      <c r="R70" s="24"/>
      <c r="S70" s="24"/>
      <c r="T70" t="s">
        <v>3048</v>
      </c>
      <c r="U70" s="477">
        <v>0.4</v>
      </c>
      <c r="V70" s="24"/>
      <c r="W70" s="478">
        <v>1.4999999999999999E-2</v>
      </c>
      <c r="X70" s="490"/>
      <c r="Y70" s="478">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15" customHeight="1" x14ac:dyDescent="0.3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5" customHeight="1" x14ac:dyDescent="0.3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3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3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thickBot="1" x14ac:dyDescent="0.4">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x14ac:dyDescent="0.3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35">
      <c r="A92" s="7"/>
      <c r="B92" s="8"/>
      <c r="C92" s="13"/>
      <c r="D92" s="13"/>
      <c r="E92" s="13" t="s">
        <v>94</v>
      </c>
      <c r="F92" s="14"/>
      <c r="G92" s="15" t="s">
        <v>3019</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3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3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18"/>
      <c r="G97" s="18"/>
      <c r="H97" s="18"/>
      <c r="I97" s="18"/>
      <c r="J97" s="18"/>
      <c r="K97" s="18"/>
      <c r="L97" s="18" t="s">
        <v>3026</v>
      </c>
      <c r="M97" s="18"/>
      <c r="N97" s="18" t="s">
        <v>3025</v>
      </c>
      <c r="O97" s="18"/>
      <c r="P97" s="18" t="s">
        <v>3027</v>
      </c>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24"/>
      <c r="G98" s="24"/>
      <c r="H98" s="485" t="s">
        <v>3021</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486" t="s">
        <v>3022</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485" t="s">
        <v>3020</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486"/>
      <c r="I102" s="486" t="s">
        <v>3023</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486"/>
      <c r="I103" s="486" t="s">
        <v>3024</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486"/>
      <c r="I106" s="345" t="s">
        <v>3058</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486"/>
      <c r="I107" s="325" t="s">
        <v>3059</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486"/>
      <c r="I108" s="325" t="s">
        <v>3060</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486"/>
      <c r="I109" s="325" t="s">
        <v>3061</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15" customHeight="1" x14ac:dyDescent="0.3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5" customHeight="1" x14ac:dyDescent="0.3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3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1" sqref="J11:Y11"/>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collapsed="1"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142</v>
      </c>
      <c r="I11" s="299">
        <v>45555.897814583303</v>
      </c>
      <c r="J11" s="619" t="s">
        <v>3319</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35">
      <c r="A12" s="45"/>
      <c r="B12" s="54"/>
      <c r="C12" s="47">
        <f>INT($C$6)+1.045</f>
        <v>2.0449999999999999</v>
      </c>
      <c r="D12" s="73"/>
      <c r="E12" s="70"/>
      <c r="F12" s="70"/>
      <c r="G12" s="73"/>
      <c r="H12" s="76" t="s">
        <v>143</v>
      </c>
      <c r="I12" s="271">
        <v>45543.609523263898</v>
      </c>
      <c r="J12" s="630" t="s">
        <v>3311</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collapsed="1" x14ac:dyDescent="0.35">
      <c r="A30" s="45"/>
      <c r="B30" s="54"/>
      <c r="C30" s="47">
        <f>INT($C$29)+1.02</f>
        <v>2.02</v>
      </c>
      <c r="D30" s="58"/>
      <c r="E30" s="59" t="s">
        <v>134</v>
      </c>
      <c r="F30" s="65">
        <v>1</v>
      </c>
      <c r="G30" s="66"/>
      <c r="H30" s="236" t="s">
        <v>2985</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15" hidden="1"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3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ht="28" outlineLevel="1" x14ac:dyDescent="0.3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3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2240</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5" customHeight="1" outlineLevel="1" collapsed="1" x14ac:dyDescent="0.3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3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3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3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3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3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 t="shared" si="0"/>
        <v>3</v>
      </c>
      <c r="D44" s="73"/>
      <c r="E44" s="70"/>
      <c r="F44" s="70"/>
      <c r="G44" s="73"/>
      <c r="H44" s="129" t="s">
        <v>3005</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35">
      <c r="A45" s="45"/>
      <c r="B45" s="54"/>
      <c r="C45" s="47">
        <f t="shared" si="0"/>
        <v>3</v>
      </c>
      <c r="D45" s="73"/>
      <c r="E45" s="70"/>
      <c r="F45" s="70"/>
      <c r="G45" s="73"/>
      <c r="H45" s="129" t="s">
        <v>2987</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3004</v>
      </c>
      <c r="AE45" s="76"/>
      <c r="AF45" s="97">
        <v>1</v>
      </c>
      <c r="AG45" s="97">
        <v>1</v>
      </c>
      <c r="AH45" s="73"/>
      <c r="AI45" s="57"/>
      <c r="AJ45" s="45"/>
      <c r="AK45" s="45"/>
      <c r="AL45" s="45"/>
    </row>
    <row r="46" spans="1:38" hidden="1" outlineLevel="2" x14ac:dyDescent="0.3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3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3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3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3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35">
      <c r="A51" s="45"/>
      <c r="B51" s="54"/>
      <c r="C51" s="47">
        <f t="shared" si="2"/>
        <v>3</v>
      </c>
      <c r="D51" s="73"/>
      <c r="E51" s="70"/>
      <c r="F51" s="70"/>
      <c r="G51" s="73"/>
      <c r="H51" s="129" t="s">
        <v>474</v>
      </c>
      <c r="I51" s="96" t="s">
        <v>1428</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35">
      <c r="A52" s="45"/>
      <c r="B52" s="54"/>
      <c r="C52" s="47">
        <f t="shared" si="2"/>
        <v>3</v>
      </c>
      <c r="D52" s="73"/>
      <c r="E52" s="70"/>
      <c r="F52" s="70"/>
      <c r="G52" s="73"/>
      <c r="H52" s="76" t="s">
        <v>2995</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35">
      <c r="A53" s="45"/>
      <c r="B53" s="54"/>
      <c r="C53" s="47">
        <f t="shared" si="2"/>
        <v>3</v>
      </c>
      <c r="D53" s="73"/>
      <c r="E53" s="70"/>
      <c r="F53" s="70"/>
      <c r="G53" s="73"/>
      <c r="H53" s="76" t="s">
        <v>2996</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35">
      <c r="A54" s="45"/>
      <c r="B54" s="54"/>
      <c r="C54" s="47">
        <f t="shared" si="2"/>
        <v>3</v>
      </c>
      <c r="D54" s="73"/>
      <c r="E54" s="70"/>
      <c r="F54" s="70"/>
      <c r="G54" s="73"/>
      <c r="H54" s="76" t="s">
        <v>2997</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35">
      <c r="A55" s="45"/>
      <c r="B55" s="54"/>
      <c r="C55" s="47">
        <f t="shared" si="2"/>
        <v>3</v>
      </c>
      <c r="D55" s="73"/>
      <c r="E55" s="70"/>
      <c r="F55" s="70"/>
      <c r="G55" s="73"/>
      <c r="H55" s="76" t="s">
        <v>2998</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35">
      <c r="A56" s="45"/>
      <c r="B56" s="54"/>
      <c r="C56" s="47">
        <f t="shared" si="2"/>
        <v>3</v>
      </c>
      <c r="D56" s="73"/>
      <c r="E56" s="70"/>
      <c r="F56" s="70"/>
      <c r="G56" s="73"/>
      <c r="H56" s="76" t="s">
        <v>2999</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35">
      <c r="A57" s="45"/>
      <c r="B57" s="54"/>
      <c r="C57" s="47">
        <f t="shared" si="2"/>
        <v>3</v>
      </c>
      <c r="D57" s="73"/>
      <c r="E57" s="70"/>
      <c r="F57" s="70"/>
      <c r="G57" s="73"/>
      <c r="H57" s="76" t="s">
        <v>3000</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35">
      <c r="A58" s="45"/>
      <c r="B58" s="54"/>
      <c r="C58" s="47">
        <f t="shared" si="2"/>
        <v>3</v>
      </c>
      <c r="D58" s="73"/>
      <c r="E58" s="70"/>
      <c r="F58" s="70"/>
      <c r="G58" s="73"/>
      <c r="H58" s="76" t="s">
        <v>2555</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2315</v>
      </c>
      <c r="AE58" s="76"/>
      <c r="AF58" s="97">
        <v>1</v>
      </c>
      <c r="AG58" s="97">
        <v>1</v>
      </c>
      <c r="AH58" s="73"/>
      <c r="AI58" s="57"/>
      <c r="AJ58" s="45"/>
      <c r="AK58" s="45"/>
      <c r="AL58" s="45"/>
    </row>
    <row r="59" spans="1:38" hidden="1" outlineLevel="2" x14ac:dyDescent="0.35">
      <c r="A59" s="45"/>
      <c r="B59" s="54"/>
      <c r="C59" s="47">
        <f t="shared" si="2"/>
        <v>3</v>
      </c>
      <c r="D59" s="73"/>
      <c r="E59" s="70"/>
      <c r="F59" s="70"/>
      <c r="G59" s="73"/>
      <c r="H59" s="76" t="s">
        <v>2581</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2582</v>
      </c>
      <c r="AE59" s="76"/>
      <c r="AF59" s="97">
        <v>1</v>
      </c>
      <c r="AG59" s="97">
        <v>1</v>
      </c>
      <c r="AH59" s="73"/>
      <c r="AI59" s="57"/>
      <c r="AJ59" s="45"/>
      <c r="AK59" s="45"/>
      <c r="AL59" s="45"/>
    </row>
    <row r="60" spans="1:38" hidden="1" outlineLevel="2" x14ac:dyDescent="0.35">
      <c r="A60" s="45"/>
      <c r="B60" s="54"/>
      <c r="C60" s="47">
        <f t="shared" si="2"/>
        <v>3</v>
      </c>
      <c r="D60" s="73"/>
      <c r="E60" s="70"/>
      <c r="F60" s="70"/>
      <c r="G60" s="73"/>
      <c r="H60" s="76" t="s">
        <v>2757</v>
      </c>
      <c r="I60" s="96" t="s">
        <v>2399</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2552</v>
      </c>
      <c r="AE60" s="76"/>
      <c r="AF60" s="97">
        <v>1</v>
      </c>
      <c r="AG60" s="97">
        <v>1</v>
      </c>
      <c r="AH60" s="73"/>
      <c r="AI60" s="57"/>
      <c r="AJ60" s="45"/>
      <c r="AK60" s="45"/>
      <c r="AL60" s="45"/>
    </row>
    <row r="61" spans="1:38" hidden="1" outlineLevel="2" x14ac:dyDescent="0.35">
      <c r="A61" s="45"/>
      <c r="B61" s="54"/>
      <c r="C61" s="47">
        <f t="shared" si="2"/>
        <v>3</v>
      </c>
      <c r="D61" s="73"/>
      <c r="E61" s="70"/>
      <c r="F61" s="70"/>
      <c r="G61" s="73"/>
      <c r="H61" s="76" t="s">
        <v>475</v>
      </c>
      <c r="I61" s="96" t="s">
        <v>97</v>
      </c>
      <c r="J61" s="372" t="s">
        <v>2297</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3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3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35">
      <c r="A64" s="45"/>
      <c r="B64" s="54"/>
      <c r="C64" s="47">
        <f t="shared" si="2"/>
        <v>3</v>
      </c>
      <c r="D64" s="73"/>
      <c r="E64" s="70"/>
      <c r="F64" s="70"/>
      <c r="G64" s="73"/>
      <c r="H64" s="129" t="s">
        <v>2288</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2756</v>
      </c>
      <c r="AE64" s="76"/>
      <c r="AF64" s="97">
        <v>1</v>
      </c>
      <c r="AG64" s="97">
        <v>1</v>
      </c>
      <c r="AH64" s="73"/>
      <c r="AI64" s="57"/>
      <c r="AJ64" s="45"/>
      <c r="AK64" s="45"/>
      <c r="AL64" s="45"/>
    </row>
    <row r="65" spans="1:38" hidden="1" outlineLevel="2" x14ac:dyDescent="0.35">
      <c r="A65" s="45"/>
      <c r="B65" s="54"/>
      <c r="C65" s="47">
        <f t="shared" si="2"/>
        <v>3</v>
      </c>
      <c r="D65" s="73"/>
      <c r="E65" s="70"/>
      <c r="F65" s="70"/>
      <c r="G65" s="73"/>
      <c r="H65" s="129" t="s">
        <v>2755</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2756</v>
      </c>
      <c r="AE65" s="76"/>
      <c r="AF65" s="97">
        <v>1</v>
      </c>
      <c r="AG65" s="97">
        <v>1</v>
      </c>
      <c r="AH65" s="73"/>
      <c r="AI65" s="57"/>
      <c r="AJ65" s="45"/>
      <c r="AK65" s="45"/>
      <c r="AL65" s="45"/>
    </row>
    <row r="66" spans="1:38" hidden="1" outlineLevel="2" x14ac:dyDescent="0.35">
      <c r="A66" s="45"/>
      <c r="B66" s="54"/>
      <c r="C66" s="47">
        <f t="shared" si="2"/>
        <v>3</v>
      </c>
      <c r="D66" s="73"/>
      <c r="E66" s="70"/>
      <c r="F66" s="70"/>
      <c r="G66" s="73"/>
      <c r="H66" s="129" t="s">
        <v>2290</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2756</v>
      </c>
      <c r="AE66" s="76"/>
      <c r="AF66" s="97">
        <v>1</v>
      </c>
      <c r="AG66" s="97">
        <v>1</v>
      </c>
      <c r="AH66" s="73"/>
      <c r="AI66" s="57"/>
      <c r="AJ66" s="45"/>
      <c r="AK66" s="45"/>
      <c r="AL66" s="45"/>
    </row>
    <row r="67" spans="1:38" hidden="1" outlineLevel="2" x14ac:dyDescent="0.35">
      <c r="A67" s="45"/>
      <c r="B67" s="54"/>
      <c r="C67" s="47">
        <f t="shared" si="2"/>
        <v>3</v>
      </c>
      <c r="D67" s="73"/>
      <c r="E67" s="70"/>
      <c r="F67" s="70"/>
      <c r="G67" s="73"/>
      <c r="H67" s="129" t="s">
        <v>2289</v>
      </c>
      <c r="I67" s="96" t="s">
        <v>2252</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2775</v>
      </c>
      <c r="AE67" s="76"/>
      <c r="AF67" s="97">
        <v>1</v>
      </c>
      <c r="AG67" s="97">
        <v>1</v>
      </c>
      <c r="AH67" s="73"/>
      <c r="AI67" s="57"/>
      <c r="AJ67" s="45"/>
      <c r="AK67" s="45"/>
      <c r="AL67" s="45"/>
    </row>
    <row r="68" spans="1:38" hidden="1"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35">
      <c r="A69" s="45"/>
      <c r="B69" s="54"/>
      <c r="C69" s="47">
        <f t="shared" si="2"/>
        <v>3</v>
      </c>
      <c r="D69" s="73"/>
      <c r="E69" s="70"/>
      <c r="F69" s="70"/>
      <c r="G69" s="73"/>
      <c r="H69" s="76" t="s">
        <v>2238</v>
      </c>
      <c r="I69" s="96" t="s">
        <v>97</v>
      </c>
      <c r="J69" s="372" t="s">
        <v>2296</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35">
      <c r="A70" s="45"/>
      <c r="B70" s="54"/>
      <c r="C70" s="47">
        <f t="shared" si="2"/>
        <v>3</v>
      </c>
      <c r="D70" s="73"/>
      <c r="E70" s="70"/>
      <c r="F70" s="70">
        <v>0</v>
      </c>
      <c r="G70" s="73"/>
      <c r="H70" s="76" t="s">
        <v>2604</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3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3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3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3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3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3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35">
      <c r="A77" s="45"/>
      <c r="B77" s="54"/>
      <c r="C77" s="47">
        <f t="shared" si="2"/>
        <v>3</v>
      </c>
      <c r="D77" s="73"/>
      <c r="E77" s="70"/>
      <c r="F77" s="70"/>
      <c r="G77" s="73"/>
      <c r="H77" s="246" t="s">
        <v>2986</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3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3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3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3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3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3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35">
      <c r="A85" s="45"/>
      <c r="B85" s="54"/>
      <c r="C85" s="47">
        <f t="shared" si="2"/>
        <v>3</v>
      </c>
      <c r="D85" s="73"/>
      <c r="E85" s="70"/>
      <c r="F85" s="70"/>
      <c r="G85" s="73"/>
      <c r="H85" s="76" t="s">
        <v>2309</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35">
      <c r="A86" s="45"/>
      <c r="B86" s="54"/>
      <c r="C86" s="47">
        <f t="shared" si="2"/>
        <v>3</v>
      </c>
      <c r="D86" s="73"/>
      <c r="E86" s="70"/>
      <c r="F86" s="70"/>
      <c r="G86" s="73"/>
      <c r="H86" s="76" t="s">
        <v>2321</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3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3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3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3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3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3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35">
      <c r="A93" s="45"/>
      <c r="B93" s="54"/>
      <c r="C93" s="47">
        <f t="shared" si="2"/>
        <v>3</v>
      </c>
      <c r="D93" s="73"/>
      <c r="E93" s="70"/>
      <c r="F93" s="70"/>
      <c r="G93" s="73"/>
      <c r="H93" s="76" t="s">
        <v>2309</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3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3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35">
      <c r="A97" s="45"/>
      <c r="B97" s="54"/>
      <c r="C97" s="47">
        <f t="shared" si="2"/>
        <v>3</v>
      </c>
      <c r="D97" s="73"/>
      <c r="E97" s="70"/>
      <c r="F97" s="70"/>
      <c r="G97" s="73"/>
      <c r="H97" s="129" t="s">
        <v>495</v>
      </c>
      <c r="I97" s="96" t="s">
        <v>2255</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35">
      <c r="A98" s="45"/>
      <c r="B98" s="54"/>
      <c r="C98" s="47">
        <f t="shared" si="2"/>
        <v>3</v>
      </c>
      <c r="D98" s="73"/>
      <c r="E98" s="70"/>
      <c r="F98" s="70"/>
      <c r="G98" s="73"/>
      <c r="H98" s="129" t="s">
        <v>496</v>
      </c>
      <c r="I98" s="96" t="s">
        <v>2256</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3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3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3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3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3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3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35">
      <c r="A108" s="45"/>
      <c r="B108" s="54"/>
      <c r="C108" s="47">
        <f>INT($C$29)+2</f>
        <v>3</v>
      </c>
      <c r="D108" s="73"/>
      <c r="E108" s="70"/>
      <c r="F108" s="70" t="s">
        <v>519</v>
      </c>
      <c r="G108" s="73"/>
      <c r="H108" s="76" t="s">
        <v>2798</v>
      </c>
      <c r="I108" s="96" t="s">
        <v>1734</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2291</v>
      </c>
      <c r="AE108" s="76"/>
      <c r="AF108" s="97">
        <v>1</v>
      </c>
      <c r="AG108" s="97">
        <v>1</v>
      </c>
      <c r="AH108" s="73"/>
      <c r="AI108" s="57"/>
      <c r="AJ108" s="45"/>
      <c r="AK108" s="45"/>
      <c r="AL108" s="45"/>
    </row>
    <row r="109" spans="1:38" hidden="1" outlineLevel="3" x14ac:dyDescent="0.3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35">
      <c r="A110" s="45"/>
      <c r="B110" s="54"/>
      <c r="C110" s="47">
        <f t="shared" ref="C110:C125" si="16">INT($C$29)+3</f>
        <v>4</v>
      </c>
      <c r="D110" s="73"/>
      <c r="E110" s="70"/>
      <c r="F110" s="70" t="s">
        <v>523</v>
      </c>
      <c r="G110" s="73"/>
      <c r="H110" s="76" t="s">
        <v>524</v>
      </c>
      <c r="I110" s="96" t="s">
        <v>2252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35">
      <c r="A111" s="45"/>
      <c r="B111" s="54"/>
      <c r="C111" s="47">
        <f t="shared" si="16"/>
        <v>4</v>
      </c>
      <c r="D111" s="73"/>
      <c r="E111" s="70"/>
      <c r="F111" s="70" t="s">
        <v>2949</v>
      </c>
      <c r="G111" s="73"/>
      <c r="H111" s="76" t="s">
        <v>2950</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2951</v>
      </c>
      <c r="AE111" s="76"/>
      <c r="AF111" s="97">
        <v>1</v>
      </c>
      <c r="AG111" s="97">
        <v>1</v>
      </c>
      <c r="AH111" s="73"/>
      <c r="AI111" s="57"/>
      <c r="AJ111" s="45"/>
      <c r="AK111" s="45"/>
      <c r="AL111" s="45"/>
    </row>
    <row r="112" spans="1:38" hidden="1" outlineLevel="2" x14ac:dyDescent="0.35">
      <c r="A112" s="45"/>
      <c r="B112" s="54"/>
      <c r="C112" s="47">
        <f t="shared" si="16"/>
        <v>4</v>
      </c>
      <c r="D112" s="73"/>
      <c r="E112" s="70"/>
      <c r="F112" s="70" t="s">
        <v>2952</v>
      </c>
      <c r="G112" s="73" t="s">
        <v>139</v>
      </c>
      <c r="H112" s="76" t="s">
        <v>2953</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2951</v>
      </c>
      <c r="AE112" s="76"/>
      <c r="AF112" s="97">
        <v>1</v>
      </c>
      <c r="AG112" s="97">
        <v>1</v>
      </c>
      <c r="AH112" s="73"/>
      <c r="AI112" s="57"/>
      <c r="AJ112" s="45"/>
      <c r="AK112" s="45"/>
      <c r="AL112" s="45"/>
    </row>
    <row r="113" spans="1:38" hidden="1" outlineLevel="2" x14ac:dyDescent="0.35">
      <c r="A113" s="45"/>
      <c r="B113" s="54"/>
      <c r="C113" s="47">
        <f t="shared" si="16"/>
        <v>4</v>
      </c>
      <c r="D113" s="73"/>
      <c r="E113" s="70"/>
      <c r="F113" s="70" t="s">
        <v>2954</v>
      </c>
      <c r="G113" s="73" t="s">
        <v>139</v>
      </c>
      <c r="H113" s="76" t="s">
        <v>2955</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2956</v>
      </c>
      <c r="AE113" s="76"/>
      <c r="AF113" s="97">
        <v>1</v>
      </c>
      <c r="AG113" s="97">
        <v>1</v>
      </c>
      <c r="AH113" s="73"/>
      <c r="AI113" s="57"/>
      <c r="AJ113" s="45"/>
      <c r="AK113" s="45"/>
      <c r="AL113" s="45"/>
    </row>
    <row r="114" spans="1:38" hidden="1" outlineLevel="2" x14ac:dyDescent="0.35">
      <c r="A114" s="45"/>
      <c r="B114" s="54"/>
      <c r="C114" s="47">
        <f t="shared" si="16"/>
        <v>4</v>
      </c>
      <c r="D114" s="73"/>
      <c r="E114" s="70"/>
      <c r="F114" s="70" t="s">
        <v>2957</v>
      </c>
      <c r="G114" s="73" t="s">
        <v>139</v>
      </c>
      <c r="H114" s="76" t="s">
        <v>2958</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35">
      <c r="A115" s="45"/>
      <c r="B115" s="54"/>
      <c r="C115" s="47">
        <f t="shared" si="16"/>
        <v>4</v>
      </c>
      <c r="D115" s="73"/>
      <c r="E115" s="70"/>
      <c r="F115" s="70" t="s">
        <v>2959</v>
      </c>
      <c r="G115" s="73" t="s">
        <v>139</v>
      </c>
      <c r="H115" s="76" t="s">
        <v>2960</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35">
      <c r="A116" s="45"/>
      <c r="B116" s="54"/>
      <c r="C116" s="47">
        <f t="shared" si="16"/>
        <v>4</v>
      </c>
      <c r="D116" s="73"/>
      <c r="E116" s="70"/>
      <c r="F116" s="70" t="s">
        <v>2961</v>
      </c>
      <c r="G116" s="73" t="s">
        <v>139</v>
      </c>
      <c r="H116" s="76" t="s">
        <v>2962</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35">
      <c r="A117" s="45"/>
      <c r="B117" s="54"/>
      <c r="C117" s="47">
        <f t="shared" si="16"/>
        <v>4</v>
      </c>
      <c r="D117" s="73"/>
      <c r="E117" s="70"/>
      <c r="F117" s="70" t="s">
        <v>2963</v>
      </c>
      <c r="G117" s="73" t="s">
        <v>139</v>
      </c>
      <c r="H117" s="76" t="s">
        <v>2964</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35">
      <c r="A118" s="45"/>
      <c r="B118" s="54"/>
      <c r="C118" s="47">
        <f t="shared" si="16"/>
        <v>4</v>
      </c>
      <c r="D118" s="73"/>
      <c r="E118" s="70"/>
      <c r="F118" s="70" t="s">
        <v>2965</v>
      </c>
      <c r="G118" s="73" t="s">
        <v>139</v>
      </c>
      <c r="H118" s="76" t="s">
        <v>2966</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35">
      <c r="A119" s="45"/>
      <c r="B119" s="54"/>
      <c r="C119" s="47">
        <f t="shared" si="16"/>
        <v>4</v>
      </c>
      <c r="D119" s="73"/>
      <c r="E119" s="70"/>
      <c r="F119" s="70" t="s">
        <v>2967</v>
      </c>
      <c r="G119" s="73" t="s">
        <v>139</v>
      </c>
      <c r="H119" s="76" t="s">
        <v>2968</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35">
      <c r="A120" s="45"/>
      <c r="B120" s="54"/>
      <c r="C120" s="47">
        <f t="shared" si="16"/>
        <v>4</v>
      </c>
      <c r="D120" s="73"/>
      <c r="E120" s="70"/>
      <c r="F120" s="70" t="s">
        <v>2969</v>
      </c>
      <c r="G120" s="73" t="s">
        <v>139</v>
      </c>
      <c r="H120" s="76" t="s">
        <v>2970</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35">
      <c r="A121" s="45"/>
      <c r="B121" s="54"/>
      <c r="C121" s="47">
        <f t="shared" si="16"/>
        <v>4</v>
      </c>
      <c r="D121" s="73"/>
      <c r="E121" s="70"/>
      <c r="F121" s="70" t="s">
        <v>2971</v>
      </c>
      <c r="G121" s="73" t="s">
        <v>139</v>
      </c>
      <c r="H121" s="76" t="s">
        <v>2972</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35">
      <c r="A122" s="45"/>
      <c r="B122" s="54"/>
      <c r="C122" s="47">
        <f t="shared" si="16"/>
        <v>4</v>
      </c>
      <c r="D122" s="73"/>
      <c r="E122" s="70"/>
      <c r="F122" s="70" t="s">
        <v>2973</v>
      </c>
      <c r="G122" s="73" t="s">
        <v>139</v>
      </c>
      <c r="H122" s="76" t="s">
        <v>2974</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35">
      <c r="A123" s="45"/>
      <c r="B123" s="54"/>
      <c r="C123" s="47">
        <f t="shared" si="16"/>
        <v>4</v>
      </c>
      <c r="D123" s="73"/>
      <c r="E123" s="70"/>
      <c r="F123" s="70" t="s">
        <v>2975</v>
      </c>
      <c r="G123" s="73" t="s">
        <v>139</v>
      </c>
      <c r="H123" s="76" t="s">
        <v>2976</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35">
      <c r="A124" s="45"/>
      <c r="B124" s="54"/>
      <c r="C124" s="47">
        <f t="shared" si="16"/>
        <v>4</v>
      </c>
      <c r="D124" s="73"/>
      <c r="E124" s="70"/>
      <c r="F124" s="70" t="s">
        <v>2977</v>
      </c>
      <c r="G124" s="73" t="s">
        <v>139</v>
      </c>
      <c r="H124" s="76" t="s">
        <v>2978</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35">
      <c r="A125" s="45"/>
      <c r="B125" s="54"/>
      <c r="C125" s="47">
        <f t="shared" si="16"/>
        <v>4</v>
      </c>
      <c r="D125" s="73"/>
      <c r="E125" s="70"/>
      <c r="F125" s="70" t="s">
        <v>2979</v>
      </c>
      <c r="G125" s="73" t="s">
        <v>139</v>
      </c>
      <c r="H125" s="76" t="s">
        <v>2980</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3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3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2316</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3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3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3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3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3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3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3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3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3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3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3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3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3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3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3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3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3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3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2317</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3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3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3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3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3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3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3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3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3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3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3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3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3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3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3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3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3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3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3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3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3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2869</v>
      </c>
      <c r="S175" s="76" t="s">
        <v>2869</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3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2869</v>
      </c>
      <c r="S176" s="76" t="s">
        <v>2869</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35">
      <c r="A177" s="45"/>
      <c r="B177" s="54"/>
      <c r="C177" s="47">
        <f t="shared" si="25"/>
        <v>3</v>
      </c>
      <c r="D177" s="73"/>
      <c r="E177" s="70"/>
      <c r="F177" s="70" t="s">
        <v>636</v>
      </c>
      <c r="G177" s="73"/>
      <c r="H177" s="76" t="s">
        <v>2868</v>
      </c>
      <c r="I177" s="96" t="s">
        <v>510</v>
      </c>
      <c r="J177" s="96"/>
      <c r="K177" s="97">
        <v>0.85</v>
      </c>
      <c r="L177" s="97">
        <v>0.85</v>
      </c>
      <c r="M177" s="97">
        <v>0.85</v>
      </c>
      <c r="N177" s="97">
        <v>0.85</v>
      </c>
      <c r="O177" s="97">
        <v>0.85</v>
      </c>
      <c r="P177" s="97">
        <v>0.85</v>
      </c>
      <c r="Q177" s="76"/>
      <c r="R177" s="76" t="s">
        <v>2869</v>
      </c>
      <c r="S177" s="76" t="s">
        <v>2869</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3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2871</v>
      </c>
      <c r="S178" s="76" t="s">
        <v>2871</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3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2869</v>
      </c>
      <c r="S179" s="76" t="s">
        <v>2869</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3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2869</v>
      </c>
      <c r="S180" s="76" t="s">
        <v>2869</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3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2872</v>
      </c>
      <c r="S181" s="76" t="s">
        <v>2872</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3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2869</v>
      </c>
      <c r="S182" s="76" t="s">
        <v>2869</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3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2869</v>
      </c>
      <c r="S183" s="76" t="s">
        <v>2869</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3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2869</v>
      </c>
      <c r="S184" s="76" t="s">
        <v>2869</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3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2869</v>
      </c>
      <c r="S185" s="76" t="s">
        <v>2869</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35">
      <c r="A186" s="45"/>
      <c r="B186" s="54"/>
      <c r="C186" s="47">
        <f t="shared" si="25"/>
        <v>3</v>
      </c>
      <c r="D186" s="73"/>
      <c r="E186" s="70"/>
      <c r="F186" s="70" t="s">
        <v>653</v>
      </c>
      <c r="G186" s="73"/>
      <c r="H186" s="76" t="s">
        <v>2870</v>
      </c>
      <c r="I186" s="96" t="s">
        <v>510</v>
      </c>
      <c r="J186" s="96"/>
      <c r="K186" s="97">
        <v>0.7</v>
      </c>
      <c r="L186" s="97">
        <v>0.7</v>
      </c>
      <c r="M186" s="97">
        <v>0.7</v>
      </c>
      <c r="N186" s="97">
        <v>0.7</v>
      </c>
      <c r="O186" s="97">
        <v>0.7</v>
      </c>
      <c r="P186" s="97">
        <v>0.7</v>
      </c>
      <c r="Q186" s="76"/>
      <c r="R186" s="76" t="s">
        <v>2869</v>
      </c>
      <c r="S186" s="76" t="s">
        <v>2869</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3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2869</v>
      </c>
      <c r="S187" s="76" t="s">
        <v>2869</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3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2869</v>
      </c>
      <c r="S188" s="76" t="s">
        <v>2869</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3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2869</v>
      </c>
      <c r="S189" s="76" t="s">
        <v>2869</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3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2869</v>
      </c>
      <c r="S190" s="76" t="s">
        <v>2869</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35">
      <c r="A191" s="45"/>
      <c r="B191" s="54"/>
      <c r="C191" s="47">
        <f t="shared" si="25"/>
        <v>3</v>
      </c>
      <c r="D191" s="73"/>
      <c r="E191" s="70"/>
      <c r="F191" s="70" t="s">
        <v>661</v>
      </c>
      <c r="G191" s="73"/>
      <c r="H191" s="76" t="s">
        <v>3293</v>
      </c>
      <c r="I191" s="96" t="s">
        <v>634</v>
      </c>
      <c r="J191" s="96"/>
      <c r="K191" s="97">
        <v>0.43</v>
      </c>
      <c r="L191" s="97">
        <v>0.43</v>
      </c>
      <c r="M191" s="76"/>
      <c r="N191" s="76"/>
      <c r="O191" s="76"/>
      <c r="P191" s="76"/>
      <c r="Q191" s="76"/>
      <c r="R191" s="76" t="s">
        <v>2869</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35">
      <c r="A192" s="45"/>
      <c r="B192" s="54"/>
      <c r="C192" s="47">
        <f t="shared" si="25"/>
        <v>3</v>
      </c>
      <c r="D192" s="73"/>
      <c r="E192" s="70"/>
      <c r="F192" s="70" t="s">
        <v>2855</v>
      </c>
      <c r="G192" s="73"/>
      <c r="H192" s="76" t="s">
        <v>3239</v>
      </c>
      <c r="I192" s="96" t="s">
        <v>2867</v>
      </c>
      <c r="J192" s="96"/>
      <c r="K192" s="97">
        <v>8.9999999999999993E-3</v>
      </c>
      <c r="L192" s="97">
        <v>8.9999999999999993E-3</v>
      </c>
      <c r="M192" s="97">
        <v>8.9999999999999993E-3</v>
      </c>
      <c r="N192" s="97">
        <v>8.9999999999999993E-3</v>
      </c>
      <c r="O192" s="97">
        <v>8.9999999999999993E-3</v>
      </c>
      <c r="P192" s="97">
        <v>8.9999999999999993E-3</v>
      </c>
      <c r="Q192" s="76"/>
      <c r="R192" s="76" t="s">
        <v>3236</v>
      </c>
      <c r="S192" s="76" t="s">
        <v>3236</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35">
      <c r="A193" s="45"/>
      <c r="B193" s="54"/>
      <c r="C193" s="47">
        <f t="shared" si="25"/>
        <v>3</v>
      </c>
      <c r="D193" s="73"/>
      <c r="E193" s="70"/>
      <c r="F193" s="70" t="s">
        <v>2856</v>
      </c>
      <c r="G193" s="73"/>
      <c r="H193" s="76" t="s">
        <v>3240</v>
      </c>
      <c r="I193" s="96" t="s">
        <v>2867</v>
      </c>
      <c r="J193" s="96"/>
      <c r="K193" s="97">
        <v>7.6536</v>
      </c>
      <c r="L193" s="97">
        <v>7.6536</v>
      </c>
      <c r="M193" s="97">
        <v>7.6536</v>
      </c>
      <c r="N193" s="97">
        <v>7.6536</v>
      </c>
      <c r="O193" s="97">
        <v>7.6536</v>
      </c>
      <c r="P193" s="97">
        <v>7.6536</v>
      </c>
      <c r="Q193" s="76"/>
      <c r="R193" s="76" t="s">
        <v>3236</v>
      </c>
      <c r="S193" s="76" t="s">
        <v>3236</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35">
      <c r="A194" s="45"/>
      <c r="B194" s="54"/>
      <c r="C194" s="47">
        <f t="shared" si="25"/>
        <v>3</v>
      </c>
      <c r="D194" s="73"/>
      <c r="E194" s="70"/>
      <c r="F194" s="70" t="s">
        <v>2860</v>
      </c>
      <c r="G194" s="73"/>
      <c r="H194" s="76" t="s">
        <v>2907</v>
      </c>
      <c r="I194" s="96" t="s">
        <v>2867</v>
      </c>
      <c r="J194" s="96"/>
      <c r="K194" s="97">
        <v>0.43</v>
      </c>
      <c r="L194" s="97">
        <v>0.43</v>
      </c>
      <c r="M194" s="97">
        <v>0.43</v>
      </c>
      <c r="N194" s="97">
        <v>0.43</v>
      </c>
      <c r="O194" s="97">
        <v>0.43</v>
      </c>
      <c r="P194" s="97">
        <v>0.43</v>
      </c>
      <c r="Q194" s="76"/>
      <c r="R194" s="76" t="s">
        <v>2866</v>
      </c>
      <c r="S194" s="76" t="s">
        <v>2866</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35">
      <c r="A195" s="45"/>
      <c r="B195" s="54"/>
      <c r="C195" s="47">
        <f t="shared" si="25"/>
        <v>3</v>
      </c>
      <c r="D195" s="73"/>
      <c r="E195" s="70"/>
      <c r="F195" s="70" t="s">
        <v>2861</v>
      </c>
      <c r="G195" s="73"/>
      <c r="H195" s="76" t="s">
        <v>2908</v>
      </c>
      <c r="I195" s="96" t="s">
        <v>2867</v>
      </c>
      <c r="J195" s="96"/>
      <c r="K195" s="97">
        <f>1/0.4-1</f>
        <v>1.5</v>
      </c>
      <c r="L195" s="97">
        <f t="shared" ref="L195:P196" si="27">K195</f>
        <v>1.5</v>
      </c>
      <c r="M195" s="97">
        <f t="shared" si="27"/>
        <v>1.5</v>
      </c>
      <c r="N195" s="97">
        <f t="shared" si="27"/>
        <v>1.5</v>
      </c>
      <c r="O195" s="97">
        <f t="shared" si="27"/>
        <v>1.5</v>
      </c>
      <c r="P195" s="97">
        <f t="shared" si="27"/>
        <v>1.5</v>
      </c>
      <c r="Q195" s="76"/>
      <c r="R195" s="76" t="s">
        <v>2866</v>
      </c>
      <c r="S195" s="76" t="s">
        <v>2866</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35">
      <c r="A196" s="45"/>
      <c r="B196" s="54"/>
      <c r="C196" s="47">
        <f t="shared" si="25"/>
        <v>3</v>
      </c>
      <c r="D196" s="73"/>
      <c r="E196" s="70"/>
      <c r="F196" s="70" t="s">
        <v>2857</v>
      </c>
      <c r="G196" s="73"/>
      <c r="H196" s="76" t="s">
        <v>2909</v>
      </c>
      <c r="I196" s="96" t="s">
        <v>2867</v>
      </c>
      <c r="J196" s="96"/>
      <c r="K196" s="97">
        <f>1/0.4-1</f>
        <v>1.5</v>
      </c>
      <c r="L196" s="97">
        <f t="shared" si="27"/>
        <v>1.5</v>
      </c>
      <c r="M196" s="97">
        <f t="shared" si="27"/>
        <v>1.5</v>
      </c>
      <c r="N196" s="97">
        <f t="shared" si="27"/>
        <v>1.5</v>
      </c>
      <c r="O196" s="97">
        <f t="shared" si="27"/>
        <v>1.5</v>
      </c>
      <c r="P196" s="97">
        <f t="shared" si="27"/>
        <v>1.5</v>
      </c>
      <c r="Q196" s="76"/>
      <c r="R196" s="76" t="s">
        <v>2866</v>
      </c>
      <c r="S196" s="76" t="s">
        <v>2866</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35">
      <c r="A197" s="45"/>
      <c r="B197" s="54"/>
      <c r="C197" s="47">
        <f t="shared" si="25"/>
        <v>3</v>
      </c>
      <c r="D197" s="73"/>
      <c r="E197" s="70"/>
      <c r="F197" s="70" t="s">
        <v>2858</v>
      </c>
      <c r="G197" s="73"/>
      <c r="H197" s="76" t="s">
        <v>2910</v>
      </c>
      <c r="I197" s="96" t="s">
        <v>2867</v>
      </c>
      <c r="J197" s="96"/>
      <c r="K197" s="97">
        <f>1/0.4-1</f>
        <v>1.5</v>
      </c>
      <c r="L197" s="334">
        <f>K197</f>
        <v>1.5</v>
      </c>
      <c r="M197" s="76"/>
      <c r="N197" s="76"/>
      <c r="O197" s="76"/>
      <c r="P197" s="76"/>
      <c r="Q197" s="76"/>
      <c r="R197" s="76" t="s">
        <v>2866</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35">
      <c r="A198" s="45"/>
      <c r="B198" s="54"/>
      <c r="C198" s="47">
        <f t="shared" si="25"/>
        <v>3</v>
      </c>
      <c r="D198" s="73"/>
      <c r="E198" s="70"/>
      <c r="F198" s="70" t="s">
        <v>2859</v>
      </c>
      <c r="G198" s="73"/>
      <c r="H198" s="76" t="s">
        <v>3237</v>
      </c>
      <c r="I198" s="96" t="s">
        <v>2867</v>
      </c>
      <c r="J198" s="96"/>
      <c r="K198" s="97">
        <f t="shared" ref="K198:P198" si="28">1/0.2-1</f>
        <v>4</v>
      </c>
      <c r="L198" s="97">
        <f t="shared" si="28"/>
        <v>4</v>
      </c>
      <c r="M198" s="97">
        <f t="shared" si="28"/>
        <v>4</v>
      </c>
      <c r="N198" s="97">
        <f t="shared" si="28"/>
        <v>4</v>
      </c>
      <c r="O198" s="97">
        <f t="shared" si="28"/>
        <v>4</v>
      </c>
      <c r="P198" s="97">
        <f t="shared" si="28"/>
        <v>4</v>
      </c>
      <c r="Q198" s="76"/>
      <c r="R198" s="76" t="s">
        <v>3236</v>
      </c>
      <c r="S198" s="76" t="s">
        <v>3236</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35">
      <c r="A199" s="45"/>
      <c r="B199" s="54"/>
      <c r="C199" s="47">
        <f t="shared" si="25"/>
        <v>3</v>
      </c>
      <c r="D199" s="73"/>
      <c r="E199" s="70"/>
      <c r="F199" s="70" t="s">
        <v>2862</v>
      </c>
      <c r="G199" s="73"/>
      <c r="H199" s="76" t="s">
        <v>3238</v>
      </c>
      <c r="I199" s="96" t="s">
        <v>2867</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3236</v>
      </c>
      <c r="S199" s="76" t="s">
        <v>3236</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35">
      <c r="A200" s="45"/>
      <c r="B200" s="54"/>
      <c r="C200" s="47">
        <f t="shared" si="25"/>
        <v>3</v>
      </c>
      <c r="D200" s="73"/>
      <c r="E200" s="70"/>
      <c r="F200" s="70" t="s">
        <v>2863</v>
      </c>
      <c r="G200" s="73"/>
      <c r="H200" s="76" t="s">
        <v>2911</v>
      </c>
      <c r="I200" s="96" t="s">
        <v>2867</v>
      </c>
      <c r="J200" s="96"/>
      <c r="K200" s="97">
        <v>0</v>
      </c>
      <c r="L200" s="97">
        <v>0</v>
      </c>
      <c r="M200" s="97">
        <v>0</v>
      </c>
      <c r="N200" s="97">
        <v>0</v>
      </c>
      <c r="O200" s="97">
        <v>0</v>
      </c>
      <c r="P200" s="97">
        <v>0</v>
      </c>
      <c r="Q200" s="76"/>
      <c r="R200" s="76" t="s">
        <v>2866</v>
      </c>
      <c r="S200" s="76" t="s">
        <v>2866</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35">
      <c r="A201" s="45"/>
      <c r="B201" s="54"/>
      <c r="C201" s="47">
        <f t="shared" si="25"/>
        <v>3</v>
      </c>
      <c r="D201" s="73"/>
      <c r="E201" s="70"/>
      <c r="F201" s="70" t="s">
        <v>2864</v>
      </c>
      <c r="G201" s="73"/>
      <c r="H201" s="76" t="s">
        <v>2912</v>
      </c>
      <c r="I201" s="96" t="s">
        <v>2867</v>
      </c>
      <c r="J201" s="96"/>
      <c r="K201" s="97">
        <v>0</v>
      </c>
      <c r="L201" s="97">
        <v>0</v>
      </c>
      <c r="M201" s="97">
        <v>0</v>
      </c>
      <c r="N201" s="97">
        <v>0</v>
      </c>
      <c r="O201" s="97">
        <v>0</v>
      </c>
      <c r="P201" s="97">
        <v>0</v>
      </c>
      <c r="Q201" s="76"/>
      <c r="R201" s="76" t="s">
        <v>2866</v>
      </c>
      <c r="S201" s="76" t="s">
        <v>2866</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35">
      <c r="A202" s="45"/>
      <c r="B202" s="54"/>
      <c r="C202" s="47">
        <f t="shared" si="25"/>
        <v>3</v>
      </c>
      <c r="D202" s="73"/>
      <c r="E202" s="70"/>
      <c r="F202" s="70" t="s">
        <v>2865</v>
      </c>
      <c r="G202" s="73"/>
      <c r="H202" s="76" t="s">
        <v>2913</v>
      </c>
      <c r="I202" s="96" t="s">
        <v>2867</v>
      </c>
      <c r="J202" s="96"/>
      <c r="K202" s="97">
        <v>0</v>
      </c>
      <c r="L202" s="97">
        <v>0</v>
      </c>
      <c r="M202" s="97">
        <v>0</v>
      </c>
      <c r="N202" s="97">
        <v>0</v>
      </c>
      <c r="O202" s="97">
        <v>0</v>
      </c>
      <c r="P202" s="97">
        <v>0</v>
      </c>
      <c r="Q202" s="76"/>
      <c r="R202" s="76" t="s">
        <v>2866</v>
      </c>
      <c r="S202" s="76" t="s">
        <v>2866</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35">
      <c r="A203" s="45"/>
      <c r="B203" s="54"/>
      <c r="C203" s="47">
        <f t="shared" si="25"/>
        <v>3</v>
      </c>
      <c r="D203" s="73"/>
      <c r="E203" s="70"/>
      <c r="F203" s="70" t="s">
        <v>3294</v>
      </c>
      <c r="G203" s="73"/>
      <c r="H203" s="76" t="s">
        <v>3303</v>
      </c>
      <c r="I203" s="96" t="s">
        <v>634</v>
      </c>
      <c r="J203" s="96"/>
      <c r="K203" s="281">
        <f>K$179 / 0.7</f>
        <v>0.57142857142857151</v>
      </c>
      <c r="L203" s="281">
        <f t="shared" ref="L203:L209" si="30">K203</f>
        <v>0.57142857142857151</v>
      </c>
      <c r="M203" s="76"/>
      <c r="N203" s="76"/>
      <c r="O203" s="76"/>
      <c r="P203" s="76"/>
      <c r="Q203" s="76"/>
      <c r="R203" s="76" t="s">
        <v>2869</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35">
      <c r="A204" s="45"/>
      <c r="B204" s="54"/>
      <c r="C204" s="47">
        <f t="shared" si="25"/>
        <v>3</v>
      </c>
      <c r="D204" s="73"/>
      <c r="E204" s="70"/>
      <c r="F204" s="70" t="s">
        <v>3296</v>
      </c>
      <c r="G204" s="73"/>
      <c r="H204" s="76" t="s">
        <v>3304</v>
      </c>
      <c r="I204" s="96" t="s">
        <v>634</v>
      </c>
      <c r="J204" s="96"/>
      <c r="K204" s="281">
        <f>K$180 / 0.7</f>
        <v>2.8571428571428574E-2</v>
      </c>
      <c r="L204" s="281">
        <f t="shared" si="30"/>
        <v>2.8571428571428574E-2</v>
      </c>
      <c r="M204" s="76"/>
      <c r="N204" s="76"/>
      <c r="O204" s="76"/>
      <c r="P204" s="76"/>
      <c r="Q204" s="76"/>
      <c r="R204" s="76" t="s">
        <v>2869</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35">
      <c r="A205" s="45"/>
      <c r="B205" s="54"/>
      <c r="C205" s="47">
        <f t="shared" si="25"/>
        <v>3</v>
      </c>
      <c r="D205" s="73"/>
      <c r="E205" s="70"/>
      <c r="F205" s="70" t="s">
        <v>3297</v>
      </c>
      <c r="G205" s="73"/>
      <c r="H205" s="76" t="s">
        <v>3305</v>
      </c>
      <c r="I205" s="96" t="s">
        <v>634</v>
      </c>
      <c r="J205" s="96"/>
      <c r="K205" s="281">
        <f>K$182 / 0.7</f>
        <v>0.19000000000000003</v>
      </c>
      <c r="L205" s="281">
        <f t="shared" si="30"/>
        <v>0.19000000000000003</v>
      </c>
      <c r="M205" s="76"/>
      <c r="N205" s="76"/>
      <c r="O205" s="76"/>
      <c r="P205" s="76"/>
      <c r="Q205" s="76"/>
      <c r="R205" s="76" t="s">
        <v>2869</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35">
      <c r="A206" s="45"/>
      <c r="B206" s="54"/>
      <c r="C206" s="47">
        <f t="shared" si="25"/>
        <v>3</v>
      </c>
      <c r="D206" s="73"/>
      <c r="E206" s="70"/>
      <c r="F206" s="70" t="s">
        <v>3298</v>
      </c>
      <c r="G206" s="73"/>
      <c r="H206" s="76" t="s">
        <v>3306</v>
      </c>
      <c r="I206" s="96" t="s">
        <v>634</v>
      </c>
      <c r="J206" s="96"/>
      <c r="K206" s="281">
        <f>1/(1+K$194)</f>
        <v>0.69930069930069938</v>
      </c>
      <c r="L206" s="281">
        <f t="shared" si="30"/>
        <v>0.69930069930069938</v>
      </c>
      <c r="M206" s="76"/>
      <c r="N206" s="76"/>
      <c r="O206" s="76"/>
      <c r="P206" s="76"/>
      <c r="Q206" s="76"/>
      <c r="R206" s="76" t="s">
        <v>3310</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35">
      <c r="A207" s="45"/>
      <c r="B207" s="54"/>
      <c r="C207" s="47">
        <f t="shared" si="25"/>
        <v>3</v>
      </c>
      <c r="D207" s="73"/>
      <c r="E207" s="70"/>
      <c r="F207" s="70" t="s">
        <v>3300</v>
      </c>
      <c r="G207" s="73"/>
      <c r="H207" s="76" t="s">
        <v>3307</v>
      </c>
      <c r="I207" s="96" t="s">
        <v>634</v>
      </c>
      <c r="J207" s="96"/>
      <c r="K207" s="258">
        <v>1</v>
      </c>
      <c r="L207" s="258">
        <f t="shared" si="30"/>
        <v>1</v>
      </c>
      <c r="M207" s="76"/>
      <c r="N207" s="76"/>
      <c r="O207" s="76"/>
      <c r="P207" s="76"/>
      <c r="Q207" s="76"/>
      <c r="R207" s="76" t="s">
        <v>3310</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35">
      <c r="A208" s="45"/>
      <c r="B208" s="54"/>
      <c r="C208" s="47">
        <f t="shared" si="25"/>
        <v>3</v>
      </c>
      <c r="D208" s="73"/>
      <c r="E208" s="70"/>
      <c r="F208" s="70" t="s">
        <v>3299</v>
      </c>
      <c r="G208" s="73"/>
      <c r="H208" s="76" t="s">
        <v>3308</v>
      </c>
      <c r="I208" s="96" t="s">
        <v>634</v>
      </c>
      <c r="J208" s="96"/>
      <c r="K208" s="281">
        <f>1/(1+K$195)</f>
        <v>0.4</v>
      </c>
      <c r="L208" s="281">
        <f t="shared" si="30"/>
        <v>0.4</v>
      </c>
      <c r="M208" s="76"/>
      <c r="N208" s="76"/>
      <c r="O208" s="76"/>
      <c r="P208" s="76"/>
      <c r="Q208" s="76"/>
      <c r="R208" s="76" t="s">
        <v>3310</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35">
      <c r="A209" s="45"/>
      <c r="B209" s="54"/>
      <c r="C209" s="47">
        <f t="shared" si="25"/>
        <v>3</v>
      </c>
      <c r="D209" s="73"/>
      <c r="E209" s="70"/>
      <c r="F209" s="70" t="s">
        <v>3301</v>
      </c>
      <c r="G209" s="73"/>
      <c r="H209" s="76" t="s">
        <v>3309</v>
      </c>
      <c r="I209" s="96" t="s">
        <v>634</v>
      </c>
      <c r="J209" s="96"/>
      <c r="K209" s="258">
        <v>1</v>
      </c>
      <c r="L209" s="258">
        <f t="shared" si="30"/>
        <v>1</v>
      </c>
      <c r="M209" s="76"/>
      <c r="N209" s="76"/>
      <c r="O209" s="76"/>
      <c r="P209" s="76"/>
      <c r="Q209" s="76"/>
      <c r="R209" s="76" t="s">
        <v>3310</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35">
      <c r="A210" s="45"/>
      <c r="B210" s="54"/>
      <c r="C210" s="47">
        <f t="shared" si="25"/>
        <v>3</v>
      </c>
      <c r="D210" s="73"/>
      <c r="E210" s="70"/>
      <c r="F210" s="70" t="s">
        <v>3302</v>
      </c>
      <c r="G210" s="73"/>
      <c r="H210" s="76" t="s">
        <v>3313</v>
      </c>
      <c r="I210" s="96" t="s">
        <v>510</v>
      </c>
      <c r="J210" s="96"/>
      <c r="K210" s="97">
        <v>0.7</v>
      </c>
      <c r="L210" s="97">
        <v>0.7</v>
      </c>
      <c r="M210" s="97">
        <v>0.7</v>
      </c>
      <c r="N210" s="97">
        <v>0.7</v>
      </c>
      <c r="O210" s="97">
        <v>0.7</v>
      </c>
      <c r="P210" s="97">
        <v>0.7</v>
      </c>
      <c r="Q210" s="76"/>
      <c r="R210" s="76" t="s">
        <v>2869</v>
      </c>
      <c r="S210" s="76" t="s">
        <v>2869</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35">
      <c r="A211" s="45"/>
      <c r="B211" s="54"/>
      <c r="C211" s="47">
        <f t="shared" si="25"/>
        <v>3</v>
      </c>
      <c r="D211" s="73"/>
      <c r="E211" s="70"/>
      <c r="F211" s="70" t="s">
        <v>3312</v>
      </c>
      <c r="G211" s="73"/>
      <c r="H211" s="76" t="s">
        <v>3295</v>
      </c>
      <c r="I211" s="96" t="s">
        <v>634</v>
      </c>
      <c r="J211" s="96"/>
      <c r="K211" s="281">
        <v>0.44900000000000001</v>
      </c>
      <c r="L211" s="281">
        <f>K211</f>
        <v>0.44900000000000001</v>
      </c>
      <c r="M211" s="76"/>
      <c r="N211" s="76"/>
      <c r="O211" s="76"/>
      <c r="P211" s="76"/>
      <c r="Q211" s="76"/>
      <c r="R211" s="76" t="s">
        <v>3284</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3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3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3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3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3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3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3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3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3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35">
      <c r="A221" s="45"/>
      <c r="B221" s="54"/>
      <c r="C221" s="47">
        <f t="shared" si="32"/>
        <v>3</v>
      </c>
      <c r="D221" s="73"/>
      <c r="E221" s="70"/>
      <c r="F221" s="70" t="s">
        <v>687</v>
      </c>
      <c r="G221" s="73"/>
      <c r="H221" s="76" t="s">
        <v>688</v>
      </c>
      <c r="I221" s="96" t="s">
        <v>2265</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3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3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3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3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3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3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3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35">
      <c r="A229" s="45"/>
      <c r="B229" s="54"/>
      <c r="C229" s="47">
        <f t="shared" ref="C229:C239" si="34">INT($C$29)+2</f>
        <v>3</v>
      </c>
      <c r="D229" s="73"/>
      <c r="E229" s="70"/>
      <c r="F229" s="70" t="s">
        <v>706</v>
      </c>
      <c r="G229" s="73"/>
      <c r="H229" s="76" t="s">
        <v>707</v>
      </c>
      <c r="I229" s="96" t="s">
        <v>2264</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3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3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3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35">
      <c r="A233" s="45"/>
      <c r="B233" s="54"/>
      <c r="C233" s="47">
        <f t="shared" si="34"/>
        <v>3</v>
      </c>
      <c r="D233" s="73"/>
      <c r="E233" s="70"/>
      <c r="F233" s="70" t="s">
        <v>2873</v>
      </c>
      <c r="G233" s="73"/>
      <c r="H233" s="76" t="s">
        <v>3241</v>
      </c>
      <c r="I233" s="96" t="s">
        <v>2876</v>
      </c>
      <c r="J233" s="96"/>
      <c r="K233" s="97">
        <v>0</v>
      </c>
      <c r="L233" s="97">
        <v>0</v>
      </c>
      <c r="M233" s="97">
        <v>0</v>
      </c>
      <c r="N233" s="97">
        <v>0</v>
      </c>
      <c r="O233" s="97">
        <v>0</v>
      </c>
      <c r="P233" s="97">
        <v>0</v>
      </c>
      <c r="Q233" s="76"/>
      <c r="R233" s="76" t="s">
        <v>3247</v>
      </c>
      <c r="S233" s="76" t="s">
        <v>3247</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35">
      <c r="A234" s="45"/>
      <c r="B234" s="54"/>
      <c r="C234" s="47">
        <f t="shared" si="34"/>
        <v>3</v>
      </c>
      <c r="D234" s="73"/>
      <c r="E234" s="70"/>
      <c r="F234" s="70" t="s">
        <v>2874</v>
      </c>
      <c r="G234" s="73"/>
      <c r="H234" s="76" t="s">
        <v>2877</v>
      </c>
      <c r="I234" s="96" t="s">
        <v>2876</v>
      </c>
      <c r="J234" s="96"/>
      <c r="K234" s="97">
        <v>1.9E-2</v>
      </c>
      <c r="L234" s="97">
        <v>1.9E-2</v>
      </c>
      <c r="M234" s="97">
        <v>1.9E-2</v>
      </c>
      <c r="N234" s="97">
        <v>1.9E-2</v>
      </c>
      <c r="O234" s="97">
        <v>1.9E-2</v>
      </c>
      <c r="P234" s="97">
        <v>1.9E-2</v>
      </c>
      <c r="Q234" s="76"/>
      <c r="R234" s="76" t="s">
        <v>3247</v>
      </c>
      <c r="S234" s="76" t="s">
        <v>3247</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35">
      <c r="A235" s="45"/>
      <c r="B235" s="54"/>
      <c r="C235" s="47">
        <f t="shared" si="34"/>
        <v>3</v>
      </c>
      <c r="D235" s="73"/>
      <c r="E235" s="70"/>
      <c r="F235" s="70" t="s">
        <v>2875</v>
      </c>
      <c r="G235" s="73"/>
      <c r="H235" s="76" t="s">
        <v>2878</v>
      </c>
      <c r="I235" s="96" t="s">
        <v>2876</v>
      </c>
      <c r="J235" s="96"/>
      <c r="K235" s="97">
        <v>0.185</v>
      </c>
      <c r="L235" s="97">
        <v>0.185</v>
      </c>
      <c r="M235" s="97">
        <v>0.185</v>
      </c>
      <c r="N235" s="97">
        <v>0.185</v>
      </c>
      <c r="O235" s="97">
        <v>0.185</v>
      </c>
      <c r="P235" s="97">
        <v>0.185</v>
      </c>
      <c r="Q235" s="76"/>
      <c r="R235" s="76" t="s">
        <v>3247</v>
      </c>
      <c r="S235" s="76" t="s">
        <v>3247</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35">
      <c r="A236" s="45"/>
      <c r="B236" s="54"/>
      <c r="C236" s="47">
        <f t="shared" si="34"/>
        <v>3</v>
      </c>
      <c r="D236" s="73"/>
      <c r="E236" s="70"/>
      <c r="F236" s="70" t="s">
        <v>3242</v>
      </c>
      <c r="G236" s="73"/>
      <c r="H236" s="76" t="s">
        <v>670</v>
      </c>
      <c r="I236" s="96" t="s">
        <v>510</v>
      </c>
      <c r="J236" s="96"/>
      <c r="K236" s="97">
        <v>0.106</v>
      </c>
      <c r="L236" s="97">
        <v>0.106</v>
      </c>
      <c r="M236" s="97">
        <v>0.106</v>
      </c>
      <c r="N236" s="97">
        <v>0.106</v>
      </c>
      <c r="O236" s="97">
        <v>0.106</v>
      </c>
      <c r="P236" s="97">
        <v>0.106</v>
      </c>
      <c r="Q236" s="76"/>
      <c r="R236" s="76" t="s">
        <v>3246</v>
      </c>
      <c r="S236" s="76" t="s">
        <v>3246</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35">
      <c r="A237" s="45"/>
      <c r="B237" s="54"/>
      <c r="C237" s="47">
        <f t="shared" si="34"/>
        <v>3</v>
      </c>
      <c r="D237" s="73"/>
      <c r="E237" s="70"/>
      <c r="F237" s="70" t="s">
        <v>3243</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3246</v>
      </c>
      <c r="S237" s="76" t="s">
        <v>3246</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35">
      <c r="A238" s="45"/>
      <c r="B238" s="54"/>
      <c r="C238" s="47">
        <f t="shared" si="34"/>
        <v>3</v>
      </c>
      <c r="D238" s="73"/>
      <c r="E238" s="70"/>
      <c r="F238" s="70" t="s">
        <v>3245</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3246</v>
      </c>
      <c r="S238" s="76" t="s">
        <v>3246</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35">
      <c r="A239" s="45"/>
      <c r="B239" s="54"/>
      <c r="C239" s="47">
        <f t="shared" si="34"/>
        <v>3</v>
      </c>
      <c r="D239" s="73"/>
      <c r="E239" s="70"/>
      <c r="F239" s="70" t="s">
        <v>3244</v>
      </c>
      <c r="G239" s="73"/>
      <c r="H239" s="76" t="s">
        <v>679</v>
      </c>
      <c r="I239" s="96" t="s">
        <v>510</v>
      </c>
      <c r="J239" s="96"/>
      <c r="K239" s="97">
        <v>0.39</v>
      </c>
      <c r="L239" s="97">
        <v>0.39</v>
      </c>
      <c r="M239" s="97">
        <v>0.39</v>
      </c>
      <c r="N239" s="97">
        <v>0.39</v>
      </c>
      <c r="O239" s="97">
        <v>0.39</v>
      </c>
      <c r="P239" s="97">
        <v>0.39</v>
      </c>
      <c r="Q239" s="76"/>
      <c r="R239" s="76" t="s">
        <v>3246</v>
      </c>
      <c r="S239" s="76" t="s">
        <v>3246</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3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3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3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3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3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3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3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3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3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3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3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3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3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3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3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3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3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3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3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3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collapsed="1" x14ac:dyDescent="0.3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hidden="1" outlineLevel="2" x14ac:dyDescent="0.3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hidden="1" outlineLevel="2" x14ac:dyDescent="0.3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hidden="1" outlineLevel="2" x14ac:dyDescent="0.3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hidden="1" outlineLevel="2" x14ac:dyDescent="0.3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hidden="1" outlineLevel="2" x14ac:dyDescent="0.3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hidden="1" outlineLevel="2" x14ac:dyDescent="0.3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hidden="1" outlineLevel="2" x14ac:dyDescent="0.3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hidden="1" outlineLevel="2" x14ac:dyDescent="0.3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hidden="1" outlineLevel="2" x14ac:dyDescent="0.3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hidden="1" outlineLevel="2" x14ac:dyDescent="0.3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hidden="1" outlineLevel="2" x14ac:dyDescent="0.3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hidden="1" outlineLevel="2" x14ac:dyDescent="0.3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hidden="1" outlineLevel="2" x14ac:dyDescent="0.3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hidden="1" outlineLevel="2" x14ac:dyDescent="0.3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hidden="1" outlineLevel="3" x14ac:dyDescent="0.3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hidden="1" outlineLevel="3" x14ac:dyDescent="0.35">
      <c r="A276" s="45"/>
      <c r="B276" s="54"/>
      <c r="C276" s="47">
        <f t="shared" si="43"/>
        <v>4</v>
      </c>
      <c r="D276" s="73"/>
      <c r="E276" s="70" t="s">
        <v>795</v>
      </c>
      <c r="F276" s="70" t="s">
        <v>704</v>
      </c>
      <c r="G276" s="73"/>
      <c r="H276" s="76" t="s">
        <v>796</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hidden="1" outlineLevel="2" x14ac:dyDescent="0.35">
      <c r="A277" s="45"/>
      <c r="B277" s="54"/>
      <c r="C277" s="47">
        <f t="shared" si="43"/>
        <v>4</v>
      </c>
      <c r="D277" s="73"/>
      <c r="E277" s="70"/>
      <c r="F277" s="70" t="s">
        <v>2894</v>
      </c>
      <c r="G277" s="73"/>
      <c r="H277" s="76" t="s">
        <v>2897</v>
      </c>
      <c r="I277" s="96"/>
      <c r="J277" s="96"/>
      <c r="K277" s="97">
        <v>5.9630000000000001</v>
      </c>
      <c r="L277" s="97">
        <v>5.9630000000000001</v>
      </c>
      <c r="M277" s="97"/>
      <c r="N277" s="97"/>
      <c r="O277" s="97"/>
      <c r="P277" s="97"/>
      <c r="Q277" s="76"/>
      <c r="R277" s="76" t="s">
        <v>2900</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hidden="1" outlineLevel="2" x14ac:dyDescent="0.35">
      <c r="A278" s="45"/>
      <c r="B278" s="54"/>
      <c r="C278" s="47">
        <f t="shared" si="43"/>
        <v>4</v>
      </c>
      <c r="D278" s="73"/>
      <c r="E278" s="70"/>
      <c r="F278" s="70" t="s">
        <v>2895</v>
      </c>
      <c r="G278" s="73"/>
      <c r="H278" s="76" t="s">
        <v>2898</v>
      </c>
      <c r="I278" s="96"/>
      <c r="J278" s="96"/>
      <c r="K278" s="97">
        <v>11.2</v>
      </c>
      <c r="L278" s="97">
        <v>11.2</v>
      </c>
      <c r="M278" s="97"/>
      <c r="N278" s="97"/>
      <c r="O278" s="97"/>
      <c r="P278" s="97"/>
      <c r="Q278" s="76"/>
      <c r="R278" s="76" t="s">
        <v>2900</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hidden="1" outlineLevel="2" x14ac:dyDescent="0.35">
      <c r="A279" s="45"/>
      <c r="B279" s="54"/>
      <c r="C279" s="47">
        <f t="shared" si="43"/>
        <v>4</v>
      </c>
      <c r="D279" s="73"/>
      <c r="E279" s="70"/>
      <c r="F279" s="70" t="s">
        <v>2896</v>
      </c>
      <c r="G279" s="73"/>
      <c r="H279" s="76" t="s">
        <v>2899</v>
      </c>
      <c r="I279" s="96"/>
      <c r="J279" s="96"/>
      <c r="K279" s="97">
        <v>9.4500000000000001E-3</v>
      </c>
      <c r="L279" s="97">
        <v>9.4500000000000001E-3</v>
      </c>
      <c r="M279" s="97"/>
      <c r="N279" s="97"/>
      <c r="O279" s="97"/>
      <c r="P279" s="97"/>
      <c r="Q279" s="76"/>
      <c r="R279" s="76" t="s">
        <v>2900</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hidden="1" outlineLevel="2" x14ac:dyDescent="0.35">
      <c r="A280" s="45"/>
      <c r="B280" s="54"/>
      <c r="C280" s="47">
        <f t="shared" si="43"/>
        <v>4</v>
      </c>
      <c r="D280" s="73"/>
      <c r="E280" s="70"/>
      <c r="F280" s="70" t="s">
        <v>2901</v>
      </c>
      <c r="G280" s="73"/>
      <c r="H280" s="76" t="s">
        <v>2902</v>
      </c>
      <c r="I280" s="96"/>
      <c r="J280" s="96"/>
      <c r="K280" s="97">
        <v>0</v>
      </c>
      <c r="L280" s="97">
        <v>0</v>
      </c>
      <c r="M280" s="97"/>
      <c r="N280" s="97"/>
      <c r="O280" s="97"/>
      <c r="P280" s="97"/>
      <c r="Q280" s="76"/>
      <c r="R280" s="76" t="s">
        <v>2900</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35">
      <c r="A281" s="45"/>
      <c r="B281" s="54"/>
      <c r="C281" s="47">
        <f>INT($C$29)+1</f>
        <v>2</v>
      </c>
      <c r="D281" s="73"/>
      <c r="E281" s="70"/>
      <c r="F281" s="256" t="s">
        <v>797</v>
      </c>
      <c r="G281" s="73"/>
      <c r="H281" s="246" t="s">
        <v>798</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35">
      <c r="A282" s="45"/>
      <c r="B282" s="54"/>
      <c r="C282" s="47">
        <f>INT($C$29)+3</f>
        <v>4</v>
      </c>
      <c r="D282" s="73"/>
      <c r="E282" s="70" t="s">
        <v>799</v>
      </c>
      <c r="F282" s="70" t="s">
        <v>2610</v>
      </c>
      <c r="G282" s="73"/>
      <c r="H282" s="76" t="s">
        <v>800</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2609</v>
      </c>
      <c r="AE282" s="76"/>
      <c r="AF282" s="97">
        <v>1</v>
      </c>
      <c r="AG282" s="97">
        <v>1</v>
      </c>
      <c r="AH282" s="73"/>
      <c r="AI282" s="57"/>
      <c r="AJ282" s="45"/>
      <c r="AK282" s="45"/>
      <c r="AL282" s="45"/>
    </row>
    <row r="283" spans="1:38" hidden="1" outlineLevel="2" x14ac:dyDescent="0.35">
      <c r="A283" s="45"/>
      <c r="B283" s="54"/>
      <c r="C283" s="47">
        <f t="shared" ref="C283:C307" si="45">INT($C$29)+2</f>
        <v>3</v>
      </c>
      <c r="D283" s="73"/>
      <c r="E283" s="70"/>
      <c r="F283" s="70" t="s">
        <v>801</v>
      </c>
      <c r="G283" s="73"/>
      <c r="H283" s="76" t="s">
        <v>802</v>
      </c>
      <c r="I283" s="96" t="s">
        <v>539</v>
      </c>
      <c r="J283" s="96"/>
      <c r="K283" s="97">
        <v>2</v>
      </c>
      <c r="L283" s="97">
        <v>2</v>
      </c>
      <c r="M283" s="97">
        <v>4</v>
      </c>
      <c r="N283" s="97">
        <v>4</v>
      </c>
      <c r="O283" s="97">
        <v>4</v>
      </c>
      <c r="P283" s="97">
        <v>4</v>
      </c>
      <c r="Q283" s="76"/>
      <c r="R283" s="76" t="s">
        <v>680</v>
      </c>
      <c r="S283" s="76" t="s">
        <v>803</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35">
      <c r="A284" s="45"/>
      <c r="B284" s="54"/>
      <c r="C284" s="47">
        <f t="shared" si="45"/>
        <v>3</v>
      </c>
      <c r="D284" s="73"/>
      <c r="E284" s="70"/>
      <c r="F284" s="70" t="s">
        <v>804</v>
      </c>
      <c r="G284" s="73"/>
      <c r="H284" s="76" t="s">
        <v>805</v>
      </c>
      <c r="I284" s="96" t="s">
        <v>539</v>
      </c>
      <c r="J284" s="96"/>
      <c r="K284" s="97">
        <v>22</v>
      </c>
      <c r="L284" s="97">
        <v>22</v>
      </c>
      <c r="M284" s="97">
        <v>30</v>
      </c>
      <c r="N284" s="97">
        <v>30</v>
      </c>
      <c r="O284" s="97">
        <v>30</v>
      </c>
      <c r="P284" s="97">
        <v>30</v>
      </c>
      <c r="Q284" s="76"/>
      <c r="R284" s="76" t="s">
        <v>680</v>
      </c>
      <c r="S284" s="76" t="s">
        <v>803</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35">
      <c r="A285" s="45"/>
      <c r="B285" s="54"/>
      <c r="C285" s="47">
        <f t="shared" si="45"/>
        <v>3</v>
      </c>
      <c r="D285" s="73"/>
      <c r="E285" s="70"/>
      <c r="F285" s="70" t="s">
        <v>806</v>
      </c>
      <c r="G285" s="73"/>
      <c r="H285" s="76" t="s">
        <v>807</v>
      </c>
      <c r="I285" s="96" t="s">
        <v>510</v>
      </c>
      <c r="J285" s="96"/>
      <c r="K285" s="97">
        <v>1</v>
      </c>
      <c r="L285" s="97">
        <v>1</v>
      </c>
      <c r="M285" s="97">
        <v>0.6</v>
      </c>
      <c r="N285" s="97">
        <v>0.6</v>
      </c>
      <c r="O285" s="97">
        <v>0.6</v>
      </c>
      <c r="P285" s="97">
        <v>0.6</v>
      </c>
      <c r="Q285" s="76"/>
      <c r="R285" s="76" t="s">
        <v>680</v>
      </c>
      <c r="S285" s="76" t="s">
        <v>803</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35">
      <c r="A286" s="45"/>
      <c r="B286" s="54"/>
      <c r="C286" s="47">
        <f t="shared" si="45"/>
        <v>3</v>
      </c>
      <c r="D286" s="73"/>
      <c r="E286" s="70"/>
      <c r="F286" s="70" t="s">
        <v>808</v>
      </c>
      <c r="G286" s="73"/>
      <c r="H286" s="76" t="s">
        <v>809</v>
      </c>
      <c r="I286" s="96" t="s">
        <v>510</v>
      </c>
      <c r="J286" s="96"/>
      <c r="K286" s="76"/>
      <c r="L286" s="76"/>
      <c r="M286" s="97">
        <v>0.6</v>
      </c>
      <c r="N286" s="97">
        <v>0.6</v>
      </c>
      <c r="O286" s="97">
        <v>0.6</v>
      </c>
      <c r="P286" s="97">
        <v>0.105</v>
      </c>
      <c r="Q286" s="76"/>
      <c r="R286" s="76"/>
      <c r="S286" s="76" t="s">
        <v>803</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35">
      <c r="A287" s="45"/>
      <c r="B287" s="54"/>
      <c r="C287" s="47">
        <f t="shared" si="45"/>
        <v>3</v>
      </c>
      <c r="D287" s="73"/>
      <c r="E287" s="70"/>
      <c r="F287" s="70" t="s">
        <v>810</v>
      </c>
      <c r="G287" s="73"/>
      <c r="H287" s="76" t="s">
        <v>811</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35">
      <c r="A288" s="45"/>
      <c r="B288" s="54"/>
      <c r="C288" s="47">
        <f t="shared" si="45"/>
        <v>3</v>
      </c>
      <c r="D288" s="73"/>
      <c r="E288" s="70"/>
      <c r="F288" s="70" t="s">
        <v>812</v>
      </c>
      <c r="G288" s="73"/>
      <c r="H288" s="76" t="s">
        <v>813</v>
      </c>
      <c r="I288" s="96" t="s">
        <v>603</v>
      </c>
      <c r="J288" s="96"/>
      <c r="K288" s="97">
        <v>4.7</v>
      </c>
      <c r="L288" s="97">
        <v>4.7</v>
      </c>
      <c r="M288" s="97">
        <v>3.1</v>
      </c>
      <c r="N288" s="97">
        <v>3.1</v>
      </c>
      <c r="O288" s="97">
        <v>3.1</v>
      </c>
      <c r="P288" s="97">
        <v>3.1</v>
      </c>
      <c r="Q288" s="76"/>
      <c r="R288" s="76" t="s">
        <v>814</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35">
      <c r="A289" s="45"/>
      <c r="B289" s="54"/>
      <c r="C289" s="47">
        <f t="shared" si="45"/>
        <v>3</v>
      </c>
      <c r="D289" s="73"/>
      <c r="E289" s="70"/>
      <c r="F289" s="70" t="s">
        <v>815</v>
      </c>
      <c r="G289" s="73"/>
      <c r="H289" s="76" t="s">
        <v>816</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35">
      <c r="A290" s="45"/>
      <c r="B290" s="54"/>
      <c r="C290" s="47">
        <f t="shared" si="45"/>
        <v>3</v>
      </c>
      <c r="D290" s="73"/>
      <c r="E290" s="70"/>
      <c r="F290" s="70" t="s">
        <v>817</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35">
      <c r="A291" s="45"/>
      <c r="B291" s="54"/>
      <c r="C291" s="47">
        <f t="shared" si="45"/>
        <v>3</v>
      </c>
      <c r="D291" s="73"/>
      <c r="E291" s="70"/>
      <c r="F291" s="70" t="s">
        <v>818</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35">
      <c r="A292" s="45"/>
      <c r="B292" s="54"/>
      <c r="C292" s="47">
        <f t="shared" si="45"/>
        <v>3</v>
      </c>
      <c r="D292" s="73"/>
      <c r="E292" s="70"/>
      <c r="F292" s="70" t="s">
        <v>819</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35">
      <c r="A293" s="45"/>
      <c r="B293" s="54"/>
      <c r="C293" s="47">
        <f t="shared" si="45"/>
        <v>3</v>
      </c>
      <c r="D293" s="73"/>
      <c r="E293" s="70"/>
      <c r="F293" s="70" t="s">
        <v>820</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35">
      <c r="A294" s="45"/>
      <c r="B294" s="54"/>
      <c r="C294" s="47">
        <f t="shared" si="45"/>
        <v>3</v>
      </c>
      <c r="D294" s="73"/>
      <c r="E294" s="70"/>
      <c r="F294" s="70" t="s">
        <v>821</v>
      </c>
      <c r="G294" s="73"/>
      <c r="H294" s="76" t="s">
        <v>822</v>
      </c>
      <c r="I294" s="96" t="s">
        <v>823</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35">
      <c r="A295" s="45"/>
      <c r="B295" s="54"/>
      <c r="C295" s="47">
        <f t="shared" si="45"/>
        <v>3</v>
      </c>
      <c r="D295" s="73"/>
      <c r="E295" s="70"/>
      <c r="F295" s="70" t="s">
        <v>824</v>
      </c>
      <c r="G295" s="73"/>
      <c r="H295" s="76" t="s">
        <v>825</v>
      </c>
      <c r="I295" s="96" t="s">
        <v>823</v>
      </c>
      <c r="J295" s="96"/>
      <c r="K295" s="97">
        <v>0.41</v>
      </c>
      <c r="L295" s="97">
        <v>0.41</v>
      </c>
      <c r="M295" s="97">
        <v>0.57999999999999996</v>
      </c>
      <c r="N295" s="97">
        <v>0.57999999999999996</v>
      </c>
      <c r="O295" s="97">
        <v>0.57999999999999996</v>
      </c>
      <c r="P295" s="97">
        <v>0.57999999999999996</v>
      </c>
      <c r="Q295" s="76"/>
      <c r="R295" s="76" t="s">
        <v>826</v>
      </c>
      <c r="S295" s="76" t="s">
        <v>826</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35">
      <c r="A296" s="45"/>
      <c r="B296" s="54"/>
      <c r="C296" s="47">
        <f t="shared" si="45"/>
        <v>3</v>
      </c>
      <c r="D296" s="73"/>
      <c r="E296" s="70"/>
      <c r="F296" s="70" t="s">
        <v>827</v>
      </c>
      <c r="G296" s="73"/>
      <c r="H296" s="76" t="s">
        <v>828</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826</v>
      </c>
      <c r="S296" s="76" t="s">
        <v>826</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35">
      <c r="A297" s="45"/>
      <c r="B297" s="54"/>
      <c r="C297" s="47">
        <f t="shared" si="45"/>
        <v>3</v>
      </c>
      <c r="D297" s="73"/>
      <c r="E297" s="70"/>
      <c r="F297" s="70" t="s">
        <v>829</v>
      </c>
      <c r="G297" s="73"/>
      <c r="H297" s="76" t="s">
        <v>830</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814</v>
      </c>
      <c r="S297" s="76" t="s">
        <v>826</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35">
      <c r="A298" s="45"/>
      <c r="B298" s="54"/>
      <c r="C298" s="47">
        <f t="shared" si="45"/>
        <v>3</v>
      </c>
      <c r="D298" s="73"/>
      <c r="E298" s="70"/>
      <c r="F298" s="70" t="s">
        <v>831</v>
      </c>
      <c r="G298" s="73"/>
      <c r="H298" s="76" t="s">
        <v>832</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35">
      <c r="A299" s="45"/>
      <c r="B299" s="54"/>
      <c r="C299" s="47">
        <f t="shared" si="45"/>
        <v>3</v>
      </c>
      <c r="D299" s="73"/>
      <c r="E299" s="70"/>
      <c r="F299" s="70" t="s">
        <v>833</v>
      </c>
      <c r="G299" s="73"/>
      <c r="H299" s="76" t="s">
        <v>834</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35">
      <c r="A300" s="45"/>
      <c r="B300" s="54"/>
      <c r="C300" s="47">
        <f t="shared" si="45"/>
        <v>3</v>
      </c>
      <c r="D300" s="73"/>
      <c r="E300" s="70"/>
      <c r="F300" s="70" t="s">
        <v>835</v>
      </c>
      <c r="G300" s="73"/>
      <c r="H300" s="76" t="s">
        <v>834</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35">
      <c r="A301" s="45"/>
      <c r="B301" s="54"/>
      <c r="C301" s="47">
        <f t="shared" si="45"/>
        <v>3</v>
      </c>
      <c r="D301" s="73"/>
      <c r="E301" s="70"/>
      <c r="F301" s="70" t="s">
        <v>836</v>
      </c>
      <c r="G301" s="73"/>
      <c r="H301" s="76" t="s">
        <v>837</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35">
      <c r="A302" s="45"/>
      <c r="B302" s="54"/>
      <c r="C302" s="47">
        <f t="shared" si="45"/>
        <v>3</v>
      </c>
      <c r="D302" s="73"/>
      <c r="E302" s="70"/>
      <c r="F302" s="70" t="s">
        <v>838</v>
      </c>
      <c r="G302" s="73"/>
      <c r="H302" s="76" t="s">
        <v>839</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35">
      <c r="A303" s="45"/>
      <c r="B303" s="54"/>
      <c r="C303" s="47">
        <f t="shared" si="45"/>
        <v>3</v>
      </c>
      <c r="D303" s="73"/>
      <c r="E303" s="70"/>
      <c r="F303" s="70" t="s">
        <v>840</v>
      </c>
      <c r="G303" s="73"/>
      <c r="H303" s="76" t="s">
        <v>841</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35">
      <c r="A304" s="45"/>
      <c r="B304" s="54"/>
      <c r="C304" s="47">
        <f t="shared" si="45"/>
        <v>3</v>
      </c>
      <c r="D304" s="73"/>
      <c r="E304" s="70"/>
      <c r="F304" s="70" t="s">
        <v>842</v>
      </c>
      <c r="G304" s="73"/>
      <c r="H304" s="76" t="s">
        <v>841</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35">
      <c r="A305" s="45"/>
      <c r="B305" s="54"/>
      <c r="C305" s="47">
        <f t="shared" si="45"/>
        <v>3</v>
      </c>
      <c r="D305" s="73"/>
      <c r="E305" s="70"/>
      <c r="F305" s="70" t="s">
        <v>843</v>
      </c>
      <c r="G305" s="73"/>
      <c r="H305" s="76" t="s">
        <v>844</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35">
      <c r="A306" s="45"/>
      <c r="B306" s="54"/>
      <c r="C306" s="47">
        <f t="shared" si="45"/>
        <v>3</v>
      </c>
      <c r="D306" s="73"/>
      <c r="E306" s="70"/>
      <c r="F306" s="70" t="s">
        <v>845</v>
      </c>
      <c r="G306" s="73"/>
      <c r="H306" s="76" t="s">
        <v>844</v>
      </c>
      <c r="I306" s="96" t="s">
        <v>510</v>
      </c>
      <c r="J306" s="96"/>
      <c r="K306" s="97">
        <v>0.6</v>
      </c>
      <c r="L306" s="97">
        <v>0.6</v>
      </c>
      <c r="M306" s="97">
        <v>0.6</v>
      </c>
      <c r="N306" s="97">
        <v>0.6</v>
      </c>
      <c r="O306" s="97">
        <v>0.6</v>
      </c>
      <c r="P306" s="97">
        <v>0.6</v>
      </c>
      <c r="Q306" s="76"/>
      <c r="R306" s="76" t="s">
        <v>846</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35">
      <c r="A307" s="45"/>
      <c r="B307" s="54"/>
      <c r="C307" s="47">
        <f t="shared" si="45"/>
        <v>3</v>
      </c>
      <c r="D307" s="73"/>
      <c r="E307" s="70"/>
      <c r="F307" s="70" t="s">
        <v>847</v>
      </c>
      <c r="G307" s="73"/>
      <c r="H307" s="76" t="s">
        <v>848</v>
      </c>
      <c r="I307" s="96" t="s">
        <v>510</v>
      </c>
      <c r="J307" s="96"/>
      <c r="K307" s="97">
        <v>0.17</v>
      </c>
      <c r="L307" s="97">
        <v>0.17</v>
      </c>
      <c r="M307" s="97">
        <v>0.13</v>
      </c>
      <c r="N307" s="97">
        <v>0.13</v>
      </c>
      <c r="O307" s="97">
        <v>0.13</v>
      </c>
      <c r="P307" s="97">
        <v>0.13</v>
      </c>
      <c r="Q307" s="76"/>
      <c r="R307" s="76" t="s">
        <v>849</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35">
      <c r="A308" s="45"/>
      <c r="B308" s="54"/>
      <c r="C308" s="47">
        <f>INT($C$29)+1</f>
        <v>2</v>
      </c>
      <c r="D308" s="73"/>
      <c r="E308" s="70"/>
      <c r="F308" s="256" t="s">
        <v>442</v>
      </c>
      <c r="G308" s="73"/>
      <c r="H308" s="246" t="s">
        <v>850</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35">
      <c r="A309" s="45"/>
      <c r="B309" s="54"/>
      <c r="C309" s="47">
        <f>INT($C$29)+3</f>
        <v>4</v>
      </c>
      <c r="D309" s="73"/>
      <c r="E309" s="70" t="s">
        <v>851</v>
      </c>
      <c r="F309" s="70" t="s">
        <v>852</v>
      </c>
      <c r="G309" s="73"/>
      <c r="H309" s="76" t="s">
        <v>3278</v>
      </c>
      <c r="I309" s="96" t="s">
        <v>3280</v>
      </c>
      <c r="J309" s="96"/>
      <c r="K309" s="97">
        <v>31.62</v>
      </c>
      <c r="L309" s="97">
        <v>31.62</v>
      </c>
      <c r="M309" s="76"/>
      <c r="N309" s="76"/>
      <c r="O309" s="76"/>
      <c r="P309" s="76"/>
      <c r="Q309" s="76"/>
      <c r="R309" s="76" t="s">
        <v>3279</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35">
      <c r="A310" s="45"/>
      <c r="B310" s="54"/>
      <c r="C310" s="47">
        <f t="shared" ref="C310:C322" si="49">INT($C$29)+2</f>
        <v>3</v>
      </c>
      <c r="D310" s="73"/>
      <c r="E310" s="70"/>
      <c r="F310" s="70" t="s">
        <v>853</v>
      </c>
      <c r="G310" s="73"/>
      <c r="H310" s="76" t="s">
        <v>2262</v>
      </c>
      <c r="I310" s="96" t="s">
        <v>854</v>
      </c>
      <c r="J310" s="96"/>
      <c r="K310" s="97">
        <v>24</v>
      </c>
      <c r="L310" s="97">
        <v>24</v>
      </c>
      <c r="M310" s="76"/>
      <c r="N310" s="76"/>
      <c r="O310" s="76"/>
      <c r="P310" s="76"/>
      <c r="Q310" s="76"/>
      <c r="R310" s="76" t="s">
        <v>2869</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35">
      <c r="A311" s="45"/>
      <c r="B311" s="54"/>
      <c r="C311" s="47">
        <f t="shared" si="49"/>
        <v>3</v>
      </c>
      <c r="D311" s="73"/>
      <c r="E311" s="70"/>
      <c r="F311" s="70" t="s">
        <v>855</v>
      </c>
      <c r="G311" s="73"/>
      <c r="H311" s="76" t="s">
        <v>856</v>
      </c>
      <c r="I311" s="96" t="s">
        <v>857</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35">
      <c r="A312" s="45"/>
      <c r="B312" s="54"/>
      <c r="C312" s="47">
        <f t="shared" si="49"/>
        <v>3</v>
      </c>
      <c r="D312" s="73"/>
      <c r="E312" s="70"/>
      <c r="F312" s="70" t="s">
        <v>858</v>
      </c>
      <c r="G312" s="73"/>
      <c r="H312" s="76" t="s">
        <v>2263</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2237</v>
      </c>
      <c r="AE312" s="76"/>
      <c r="AF312" s="97">
        <v>1</v>
      </c>
      <c r="AG312" s="97">
        <v>1</v>
      </c>
      <c r="AH312" s="73"/>
      <c r="AI312" s="57"/>
      <c r="AJ312" s="45"/>
      <c r="AK312" s="45"/>
      <c r="AL312" s="45"/>
    </row>
    <row r="313" spans="1:38" hidden="1" outlineLevel="2" x14ac:dyDescent="0.35">
      <c r="A313" s="45"/>
      <c r="B313" s="54"/>
      <c r="C313" s="47">
        <f t="shared" si="49"/>
        <v>3</v>
      </c>
      <c r="D313" s="73"/>
      <c r="E313" s="70"/>
      <c r="F313" s="70" t="s">
        <v>859</v>
      </c>
      <c r="G313" s="73"/>
      <c r="H313" s="76" t="s">
        <v>860</v>
      </c>
      <c r="I313" s="96" t="s">
        <v>582</v>
      </c>
      <c r="J313" s="96"/>
      <c r="K313" s="97">
        <v>0.04</v>
      </c>
      <c r="L313" s="97">
        <v>0.04</v>
      </c>
      <c r="M313" s="76"/>
      <c r="N313" s="76"/>
      <c r="O313" s="76"/>
      <c r="P313" s="76"/>
      <c r="Q313" s="76"/>
      <c r="R313" s="76" t="s">
        <v>861</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35">
      <c r="A314" s="45"/>
      <c r="B314" s="54"/>
      <c r="C314" s="47">
        <f t="shared" si="49"/>
        <v>3</v>
      </c>
      <c r="D314" s="73"/>
      <c r="E314" s="70"/>
      <c r="F314" s="70" t="s">
        <v>862</v>
      </c>
      <c r="G314" s="73"/>
      <c r="H314" s="76" t="s">
        <v>863</v>
      </c>
      <c r="I314" s="96" t="s">
        <v>537</v>
      </c>
      <c r="J314" s="96"/>
      <c r="K314" s="97">
        <v>0.25</v>
      </c>
      <c r="L314" s="97">
        <v>0.25</v>
      </c>
      <c r="M314" s="76"/>
      <c r="N314" s="76"/>
      <c r="O314" s="76"/>
      <c r="P314" s="76"/>
      <c r="Q314" s="76"/>
      <c r="R314" s="76" t="s">
        <v>864</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35">
      <c r="A315" s="45"/>
      <c r="B315" s="54"/>
      <c r="C315" s="47">
        <f t="shared" si="49"/>
        <v>3</v>
      </c>
      <c r="D315" s="73"/>
      <c r="E315" s="70"/>
      <c r="F315" s="70" t="s">
        <v>865</v>
      </c>
      <c r="G315" s="73"/>
      <c r="H315" s="76" t="s">
        <v>866</v>
      </c>
      <c r="I315" s="96" t="s">
        <v>867</v>
      </c>
      <c r="J315" s="96"/>
      <c r="K315" s="76"/>
      <c r="L315" s="76"/>
      <c r="M315" s="76"/>
      <c r="N315" s="76"/>
      <c r="O315" s="76"/>
      <c r="P315" s="76"/>
      <c r="Q315" s="76"/>
      <c r="R315" s="76" t="s">
        <v>868</v>
      </c>
      <c r="S315" s="76"/>
      <c r="T315" s="76"/>
      <c r="U315" s="97">
        <v>0.03</v>
      </c>
      <c r="V315" s="97">
        <v>0.03</v>
      </c>
      <c r="W315" s="97">
        <v>0.03</v>
      </c>
      <c r="X315" s="97">
        <v>0.2</v>
      </c>
      <c r="Y315" s="97">
        <v>0.06</v>
      </c>
      <c r="Z315" s="97">
        <v>0.06</v>
      </c>
      <c r="AA315" s="97">
        <v>0.11</v>
      </c>
      <c r="AB315" s="97">
        <v>0.11</v>
      </c>
      <c r="AC315" s="76"/>
      <c r="AD315" s="97" t="s">
        <v>868</v>
      </c>
      <c r="AE315" s="76"/>
      <c r="AF315" s="97">
        <v>1</v>
      </c>
      <c r="AG315" s="97">
        <v>1</v>
      </c>
      <c r="AH315" s="73"/>
      <c r="AI315" s="57"/>
      <c r="AJ315" s="45"/>
      <c r="AK315" s="45"/>
      <c r="AL315" s="45"/>
    </row>
    <row r="316" spans="1:38" hidden="1" outlineLevel="2" x14ac:dyDescent="0.35">
      <c r="A316" s="45"/>
      <c r="B316" s="54"/>
      <c r="C316" s="47">
        <f t="shared" si="49"/>
        <v>3</v>
      </c>
      <c r="D316" s="73"/>
      <c r="E316" s="70"/>
      <c r="F316" s="70" t="s">
        <v>869</v>
      </c>
      <c r="G316" s="73"/>
      <c r="H316" s="76" t="s">
        <v>870</v>
      </c>
      <c r="I316" s="96" t="s">
        <v>532</v>
      </c>
      <c r="J316" s="96"/>
      <c r="K316" s="97">
        <v>1.35</v>
      </c>
      <c r="L316" s="97">
        <v>1.35</v>
      </c>
      <c r="M316" s="76"/>
      <c r="N316" s="76"/>
      <c r="O316" s="76"/>
      <c r="P316" s="76"/>
      <c r="Q316" s="76"/>
      <c r="R316" s="76" t="s">
        <v>871</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35">
      <c r="A317" s="45"/>
      <c r="B317" s="54"/>
      <c r="C317" s="47">
        <f t="shared" si="49"/>
        <v>3</v>
      </c>
      <c r="D317" s="73"/>
      <c r="E317" s="70"/>
      <c r="F317" s="70" t="s">
        <v>872</v>
      </c>
      <c r="G317" s="73"/>
      <c r="H317" s="76" t="s">
        <v>873</v>
      </c>
      <c r="I317" s="96" t="s">
        <v>634</v>
      </c>
      <c r="J317" s="96"/>
      <c r="K317" s="97">
        <v>1.6E-2</v>
      </c>
      <c r="L317" s="97">
        <v>1.6E-2</v>
      </c>
      <c r="M317" s="76"/>
      <c r="N317" s="76"/>
      <c r="O317" s="76"/>
      <c r="P317" s="76"/>
      <c r="Q317" s="76"/>
      <c r="R317" s="76" t="s">
        <v>874</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35">
      <c r="A318" s="45"/>
      <c r="B318" s="54"/>
      <c r="C318" s="47">
        <f t="shared" si="49"/>
        <v>3</v>
      </c>
      <c r="D318" s="73"/>
      <c r="E318" s="70"/>
      <c r="F318" s="70" t="s">
        <v>875</v>
      </c>
      <c r="G318" s="73"/>
      <c r="H318" s="76" t="s">
        <v>876</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35">
      <c r="A319" s="45"/>
      <c r="B319" s="54"/>
      <c r="C319" s="47">
        <f t="shared" si="49"/>
        <v>3</v>
      </c>
      <c r="D319" s="73"/>
      <c r="E319" s="70"/>
      <c r="F319" s="70" t="s">
        <v>877</v>
      </c>
      <c r="G319" s="73"/>
      <c r="H319" s="76" t="s">
        <v>878</v>
      </c>
      <c r="I319" s="96" t="s">
        <v>879</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35">
      <c r="A320" s="45"/>
      <c r="B320" s="54"/>
      <c r="C320" s="47">
        <f t="shared" si="49"/>
        <v>3</v>
      </c>
      <c r="D320" s="73"/>
      <c r="E320" s="70"/>
      <c r="F320" s="70" t="s">
        <v>880</v>
      </c>
      <c r="G320" s="73"/>
      <c r="H320" s="76" t="s">
        <v>881</v>
      </c>
      <c r="I320" s="96" t="s">
        <v>882</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35">
      <c r="A321" s="45"/>
      <c r="B321" s="54"/>
      <c r="C321" s="47">
        <f t="shared" si="49"/>
        <v>3</v>
      </c>
      <c r="D321" s="73"/>
      <c r="E321" s="70"/>
      <c r="F321" s="70" t="s">
        <v>883</v>
      </c>
      <c r="G321" s="73"/>
      <c r="H321" s="76" t="s">
        <v>2349</v>
      </c>
      <c r="I321" s="96" t="s">
        <v>2904</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2350</v>
      </c>
      <c r="AE321" s="76"/>
      <c r="AF321" s="97">
        <v>1</v>
      </c>
      <c r="AG321" s="97">
        <v>1</v>
      </c>
      <c r="AH321" s="73"/>
      <c r="AI321" s="57"/>
      <c r="AJ321" s="45"/>
      <c r="AK321" s="45"/>
      <c r="AL321" s="45"/>
    </row>
    <row r="322" spans="1:38" hidden="1" outlineLevel="2" x14ac:dyDescent="0.35">
      <c r="A322" s="45"/>
      <c r="B322" s="54"/>
      <c r="C322" s="47">
        <f t="shared" si="49"/>
        <v>3</v>
      </c>
      <c r="D322" s="73"/>
      <c r="E322" s="70"/>
      <c r="F322" s="70" t="s">
        <v>884</v>
      </c>
      <c r="G322" s="73"/>
      <c r="H322" s="76" t="s">
        <v>885</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35">
      <c r="A323" s="45"/>
      <c r="B323" s="54"/>
      <c r="C323" s="47">
        <f t="shared" ref="C323:C331" si="53">INT($C$29)+2</f>
        <v>3</v>
      </c>
      <c r="D323" s="73"/>
      <c r="E323" s="70"/>
      <c r="F323" s="70" t="s">
        <v>886</v>
      </c>
      <c r="G323" s="73"/>
      <c r="H323" s="76" t="s">
        <v>887</v>
      </c>
      <c r="I323" s="96" t="s">
        <v>888</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35">
      <c r="A324" s="45"/>
      <c r="B324" s="54"/>
      <c r="C324" s="47">
        <f t="shared" si="53"/>
        <v>3</v>
      </c>
      <c r="D324" s="73"/>
      <c r="E324" s="70"/>
      <c r="F324" s="70" t="s">
        <v>889</v>
      </c>
      <c r="G324" s="73"/>
      <c r="H324" s="76" t="s">
        <v>890</v>
      </c>
      <c r="I324" s="96" t="s">
        <v>891</v>
      </c>
      <c r="J324" s="96"/>
      <c r="K324" s="97">
        <f>1/1.17</f>
        <v>0.85470085470085477</v>
      </c>
      <c r="L324" s="97">
        <f>1/1.17</f>
        <v>0.85470085470085477</v>
      </c>
      <c r="M324" s="76"/>
      <c r="N324" s="76"/>
      <c r="O324" s="76"/>
      <c r="P324" s="76"/>
      <c r="Q324" s="76"/>
      <c r="R324" s="76" t="s">
        <v>892</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35">
      <c r="A325" s="45"/>
      <c r="B325" s="54"/>
      <c r="C325" s="47">
        <f t="shared" si="53"/>
        <v>3</v>
      </c>
      <c r="D325" s="73"/>
      <c r="E325" s="70"/>
      <c r="F325" s="70" t="s">
        <v>893</v>
      </c>
      <c r="G325" s="73"/>
      <c r="H325" s="76" t="s">
        <v>894</v>
      </c>
      <c r="I325" s="96" t="s">
        <v>895</v>
      </c>
      <c r="J325" s="96"/>
      <c r="K325" s="97">
        <v>51</v>
      </c>
      <c r="L325" s="97">
        <v>51</v>
      </c>
      <c r="M325" s="76"/>
      <c r="N325" s="76"/>
      <c r="O325" s="76"/>
      <c r="P325" s="76"/>
      <c r="Q325" s="76"/>
      <c r="R325" s="76" t="s">
        <v>896</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35">
      <c r="A326" s="45"/>
      <c r="B326" s="54"/>
      <c r="C326" s="47">
        <f t="shared" si="53"/>
        <v>3</v>
      </c>
      <c r="D326" s="73"/>
      <c r="E326" s="70"/>
      <c r="F326" s="70" t="s">
        <v>2302</v>
      </c>
      <c r="G326" s="73"/>
      <c r="H326" s="76" t="s">
        <v>2306</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2305</v>
      </c>
      <c r="AE326" s="76"/>
      <c r="AF326" s="97">
        <v>1</v>
      </c>
      <c r="AG326" s="97">
        <v>1</v>
      </c>
      <c r="AH326" s="73"/>
      <c r="AI326" s="57"/>
      <c r="AJ326" s="45"/>
      <c r="AK326" s="45"/>
      <c r="AL326" s="45"/>
    </row>
    <row r="327" spans="1:38" hidden="1" outlineLevel="2" x14ac:dyDescent="0.35">
      <c r="A327" s="45"/>
      <c r="B327" s="54"/>
      <c r="C327" s="47">
        <f t="shared" si="53"/>
        <v>3</v>
      </c>
      <c r="D327" s="73"/>
      <c r="E327" s="70"/>
      <c r="F327" s="70" t="s">
        <v>2303</v>
      </c>
      <c r="G327" s="73"/>
      <c r="H327" s="76" t="s">
        <v>2304</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2305</v>
      </c>
      <c r="AE327" s="76"/>
      <c r="AF327" s="97">
        <v>1</v>
      </c>
      <c r="AG327" s="97">
        <v>1</v>
      </c>
      <c r="AH327" s="73"/>
      <c r="AI327" s="57"/>
      <c r="AJ327" s="45"/>
      <c r="AK327" s="45"/>
      <c r="AL327" s="45"/>
    </row>
    <row r="328" spans="1:38" hidden="1" outlineLevel="2" x14ac:dyDescent="0.35">
      <c r="A328" s="45"/>
      <c r="B328" s="54"/>
      <c r="C328" s="47">
        <f t="shared" si="53"/>
        <v>3</v>
      </c>
      <c r="D328" s="73"/>
      <c r="E328" s="70"/>
      <c r="F328" s="70" t="s">
        <v>2307</v>
      </c>
      <c r="G328" s="73"/>
      <c r="H328" s="76" t="s">
        <v>2308</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35">
      <c r="A329" s="45"/>
      <c r="B329" s="54"/>
      <c r="C329" s="47">
        <f t="shared" si="53"/>
        <v>3</v>
      </c>
      <c r="D329" s="73"/>
      <c r="E329" s="70"/>
      <c r="F329" s="70" t="s">
        <v>2893</v>
      </c>
      <c r="G329" s="73"/>
      <c r="H329" s="76" t="s">
        <v>3003</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35">
      <c r="A330" s="45"/>
      <c r="B330" s="54"/>
      <c r="C330" s="47">
        <f t="shared" si="53"/>
        <v>3</v>
      </c>
      <c r="D330" s="73"/>
      <c r="E330" s="70"/>
      <c r="F330" s="70" t="s">
        <v>2903</v>
      </c>
      <c r="G330" s="73"/>
      <c r="H330" s="76" t="s">
        <v>2349</v>
      </c>
      <c r="I330" s="96" t="s">
        <v>2904</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2905</v>
      </c>
      <c r="AE330" s="76"/>
      <c r="AF330" s="97">
        <v>1</v>
      </c>
      <c r="AG330" s="97">
        <v>1</v>
      </c>
      <c r="AH330" s="73"/>
      <c r="AI330" s="57"/>
      <c r="AJ330" s="45"/>
      <c r="AK330" s="45"/>
      <c r="AL330" s="45"/>
    </row>
    <row r="331" spans="1:38" hidden="1" outlineLevel="2" x14ac:dyDescent="0.35">
      <c r="A331" s="45"/>
      <c r="B331" s="54"/>
      <c r="C331" s="47">
        <f t="shared" si="53"/>
        <v>3</v>
      </c>
      <c r="D331" s="73"/>
      <c r="E331" s="70"/>
      <c r="F331" s="70" t="s">
        <v>3281</v>
      </c>
      <c r="G331" s="73"/>
      <c r="H331" s="76" t="s">
        <v>3282</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3283</v>
      </c>
      <c r="AE331" s="76"/>
      <c r="AF331" s="97">
        <v>1</v>
      </c>
      <c r="AG331" s="97">
        <v>1</v>
      </c>
      <c r="AH331" s="73"/>
      <c r="AI331" s="57"/>
      <c r="AJ331" s="45"/>
      <c r="AK331" s="45"/>
      <c r="AL331" s="45"/>
    </row>
    <row r="332" spans="1:38" outlineLevel="1" collapsed="1" x14ac:dyDescent="0.35">
      <c r="A332" s="45"/>
      <c r="B332" s="54"/>
      <c r="C332" s="47">
        <f>INT($C$29)+1</f>
        <v>2</v>
      </c>
      <c r="D332" s="73"/>
      <c r="E332" s="70"/>
      <c r="F332" s="256" t="s">
        <v>897</v>
      </c>
      <c r="G332" s="73"/>
      <c r="H332" s="246" t="s">
        <v>898</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35">
      <c r="A333" s="45"/>
      <c r="B333" s="54"/>
      <c r="C333" s="47">
        <f>INT($C$29)+3</f>
        <v>4</v>
      </c>
      <c r="D333" s="73"/>
      <c r="E333" s="70" t="s">
        <v>899</v>
      </c>
      <c r="F333" s="70" t="s">
        <v>900</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35">
      <c r="A334" s="45"/>
      <c r="B334" s="54"/>
      <c r="C334" s="47">
        <f t="shared" ref="C334:C349" si="57">INT($C$29)+2</f>
        <v>3</v>
      </c>
      <c r="D334" s="73"/>
      <c r="E334" s="70"/>
      <c r="F334" s="70" t="s">
        <v>901</v>
      </c>
      <c r="G334" s="73"/>
      <c r="H334" s="76" t="s">
        <v>902</v>
      </c>
      <c r="I334" s="96" t="s">
        <v>903</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35">
      <c r="A335" s="45"/>
      <c r="B335" s="54"/>
      <c r="C335" s="47">
        <f t="shared" si="57"/>
        <v>3</v>
      </c>
      <c r="D335" s="73"/>
      <c r="E335" s="70"/>
      <c r="F335" s="70" t="s">
        <v>904</v>
      </c>
      <c r="G335" s="73"/>
      <c r="H335" s="76" t="s">
        <v>905</v>
      </c>
      <c r="I335" s="96" t="s">
        <v>906</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35">
      <c r="A336" s="45"/>
      <c r="B336" s="54"/>
      <c r="C336" s="47">
        <f t="shared" si="57"/>
        <v>3</v>
      </c>
      <c r="D336" s="73"/>
      <c r="E336" s="70"/>
      <c r="F336" s="70" t="s">
        <v>907</v>
      </c>
      <c r="G336" s="73"/>
      <c r="H336" s="76" t="s">
        <v>908</v>
      </c>
      <c r="I336" s="96" t="s">
        <v>909</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35">
      <c r="A337" s="45"/>
      <c r="B337" s="54"/>
      <c r="C337" s="47">
        <f t="shared" si="57"/>
        <v>3</v>
      </c>
      <c r="D337" s="73"/>
      <c r="E337" s="70"/>
      <c r="F337" s="70" t="s">
        <v>910</v>
      </c>
      <c r="G337" s="73"/>
      <c r="H337" s="76" t="s">
        <v>911</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35">
      <c r="A338" s="45"/>
      <c r="B338" s="54"/>
      <c r="C338" s="47">
        <f t="shared" si="57"/>
        <v>3</v>
      </c>
      <c r="D338" s="73"/>
      <c r="E338" s="70"/>
      <c r="F338" s="70" t="s">
        <v>912</v>
      </c>
      <c r="G338" s="73"/>
      <c r="H338" s="76" t="s">
        <v>913</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35">
      <c r="A339" s="45"/>
      <c r="B339" s="54"/>
      <c r="C339" s="47">
        <f t="shared" si="57"/>
        <v>3</v>
      </c>
      <c r="D339" s="73"/>
      <c r="E339" s="70"/>
      <c r="F339" s="70" t="s">
        <v>914</v>
      </c>
      <c r="G339" s="73"/>
      <c r="H339" s="76" t="s">
        <v>915</v>
      </c>
      <c r="I339" s="96" t="s">
        <v>916</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35">
      <c r="A340" s="45"/>
      <c r="B340" s="54"/>
      <c r="C340" s="47">
        <f t="shared" si="57"/>
        <v>3</v>
      </c>
      <c r="D340" s="73"/>
      <c r="E340" s="70"/>
      <c r="F340" s="70" t="s">
        <v>917</v>
      </c>
      <c r="G340" s="73"/>
      <c r="H340" s="76" t="s">
        <v>918</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35">
      <c r="A341" s="45"/>
      <c r="B341" s="54"/>
      <c r="C341" s="47">
        <f t="shared" si="57"/>
        <v>3</v>
      </c>
      <c r="D341" s="73"/>
      <c r="E341" s="70"/>
      <c r="F341" s="70" t="s">
        <v>919</v>
      </c>
      <c r="G341" s="73"/>
      <c r="H341" s="76" t="s">
        <v>915</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35">
      <c r="A342" s="45"/>
      <c r="B342" s="54"/>
      <c r="C342" s="47">
        <f t="shared" si="57"/>
        <v>3</v>
      </c>
      <c r="D342" s="73"/>
      <c r="E342" s="70"/>
      <c r="F342" s="70" t="s">
        <v>920</v>
      </c>
      <c r="G342" s="73"/>
      <c r="H342" s="76" t="s">
        <v>921</v>
      </c>
      <c r="I342" s="96" t="s">
        <v>909</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35">
      <c r="A343" s="45"/>
      <c r="B343" s="54"/>
      <c r="C343" s="47">
        <f t="shared" si="57"/>
        <v>3</v>
      </c>
      <c r="D343" s="73"/>
      <c r="E343" s="70"/>
      <c r="F343" s="70" t="s">
        <v>922</v>
      </c>
      <c r="G343" s="73"/>
      <c r="H343" s="76" t="s">
        <v>915</v>
      </c>
      <c r="I343" s="96" t="s">
        <v>510</v>
      </c>
      <c r="J343" s="96"/>
      <c r="K343" s="97">
        <v>0.32200000000000001</v>
      </c>
      <c r="L343" s="97">
        <v>0.32200000000000001</v>
      </c>
      <c r="M343" s="97">
        <v>0.32200000000000001</v>
      </c>
      <c r="N343" s="97">
        <v>0.32200000000000001</v>
      </c>
      <c r="O343" s="97">
        <v>0.32200000000000001</v>
      </c>
      <c r="P343" s="97">
        <v>0.32200000000000001</v>
      </c>
      <c r="Q343" s="76"/>
      <c r="R343" s="76" t="s">
        <v>923</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35">
      <c r="A344" s="45"/>
      <c r="B344" s="54"/>
      <c r="C344" s="47">
        <f t="shared" si="57"/>
        <v>3</v>
      </c>
      <c r="D344" s="73"/>
      <c r="E344" s="70"/>
      <c r="F344" s="70" t="s">
        <v>924</v>
      </c>
      <c r="G344" s="73"/>
      <c r="H344" s="76" t="s">
        <v>925</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35">
      <c r="A345" s="45"/>
      <c r="B345" s="54"/>
      <c r="C345" s="47">
        <f t="shared" si="57"/>
        <v>3</v>
      </c>
      <c r="D345" s="73"/>
      <c r="E345" s="70"/>
      <c r="F345" s="70" t="s">
        <v>926</v>
      </c>
      <c r="G345" s="73"/>
      <c r="H345" s="76" t="s">
        <v>2906</v>
      </c>
      <c r="I345" s="96" t="s">
        <v>927</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35">
      <c r="A346" s="45"/>
      <c r="B346" s="54"/>
      <c r="C346" s="47">
        <f t="shared" si="57"/>
        <v>3</v>
      </c>
      <c r="D346" s="73"/>
      <c r="E346" s="70"/>
      <c r="F346" s="70" t="s">
        <v>928</v>
      </c>
      <c r="G346" s="73"/>
      <c r="H346" s="76" t="s">
        <v>929</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35">
      <c r="A347" s="45"/>
      <c r="B347" s="54"/>
      <c r="C347" s="47">
        <f t="shared" si="57"/>
        <v>3</v>
      </c>
      <c r="D347" s="73"/>
      <c r="E347" s="70"/>
      <c r="F347" s="70" t="s">
        <v>930</v>
      </c>
      <c r="G347" s="73"/>
      <c r="H347" s="76" t="s">
        <v>931</v>
      </c>
      <c r="I347" s="96" t="s">
        <v>932</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35">
      <c r="A348" s="45"/>
      <c r="B348" s="54"/>
      <c r="C348" s="47">
        <f t="shared" si="57"/>
        <v>3</v>
      </c>
      <c r="D348" s="73"/>
      <c r="E348" s="70"/>
      <c r="F348" s="70" t="s">
        <v>933</v>
      </c>
      <c r="G348" s="73"/>
      <c r="H348" s="76" t="s">
        <v>931</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35">
      <c r="A349" s="45"/>
      <c r="B349" s="54"/>
      <c r="C349" s="47">
        <f t="shared" si="57"/>
        <v>3</v>
      </c>
      <c r="D349" s="73"/>
      <c r="E349" s="70"/>
      <c r="F349" s="70" t="s">
        <v>934</v>
      </c>
      <c r="G349" s="73"/>
      <c r="H349" s="76" t="s">
        <v>935</v>
      </c>
      <c r="I349" s="96" t="s">
        <v>936</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35">
      <c r="A350" s="45"/>
      <c r="B350" s="54"/>
      <c r="C350" s="47">
        <f>INT($C$29)+1</f>
        <v>2</v>
      </c>
      <c r="D350" s="73"/>
      <c r="E350" s="70"/>
      <c r="F350" s="256" t="s">
        <v>937</v>
      </c>
      <c r="G350" s="73"/>
      <c r="H350" s="246" t="s">
        <v>938</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outlineLevel="3" x14ac:dyDescent="0.35">
      <c r="A351" s="45"/>
      <c r="B351" s="54"/>
      <c r="C351" s="47">
        <f>INT($C$29)+3</f>
        <v>4</v>
      </c>
      <c r="D351" s="73"/>
      <c r="E351" s="70" t="s">
        <v>939</v>
      </c>
      <c r="F351" s="70" t="s">
        <v>940</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35">
      <c r="A352" s="45"/>
      <c r="B352" s="54"/>
      <c r="C352" s="47">
        <f t="shared" ref="C352:C390" si="59">INT($C$29)+2</f>
        <v>3</v>
      </c>
      <c r="D352" s="73"/>
      <c r="E352" s="70"/>
      <c r="F352" s="70" t="s">
        <v>941</v>
      </c>
      <c r="G352" s="73"/>
      <c r="H352" s="76" t="s">
        <v>942</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35">
      <c r="A353" s="45"/>
      <c r="B353" s="54"/>
      <c r="C353" s="47">
        <f t="shared" si="59"/>
        <v>3</v>
      </c>
      <c r="D353" s="73"/>
      <c r="E353" s="70"/>
      <c r="F353" s="70" t="s">
        <v>943</v>
      </c>
      <c r="G353" s="73"/>
      <c r="H353" s="76" t="s">
        <v>944</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35">
      <c r="A354" s="45"/>
      <c r="B354" s="54"/>
      <c r="C354" s="47">
        <f t="shared" si="59"/>
        <v>3</v>
      </c>
      <c r="D354" s="73"/>
      <c r="E354" s="70"/>
      <c r="F354" s="70" t="s">
        <v>945</v>
      </c>
      <c r="G354" s="73"/>
      <c r="H354" s="76" t="s">
        <v>946</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35">
      <c r="A355" s="45"/>
      <c r="B355" s="54"/>
      <c r="C355" s="47">
        <f t="shared" si="59"/>
        <v>3</v>
      </c>
      <c r="D355" s="73"/>
      <c r="E355" s="70"/>
      <c r="F355" s="70" t="s">
        <v>947</v>
      </c>
      <c r="G355" s="73"/>
      <c r="H355" s="76" t="s">
        <v>948</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35">
      <c r="A356" s="45"/>
      <c r="B356" s="54"/>
      <c r="C356" s="47">
        <f t="shared" si="59"/>
        <v>3</v>
      </c>
      <c r="D356" s="73"/>
      <c r="E356" s="70"/>
      <c r="F356" s="70" t="s">
        <v>949</v>
      </c>
      <c r="G356" s="73"/>
      <c r="H356" s="76" t="s">
        <v>950</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35">
      <c r="A357" s="45"/>
      <c r="B357" s="54"/>
      <c r="C357" s="47">
        <f t="shared" si="59"/>
        <v>3</v>
      </c>
      <c r="D357" s="73"/>
      <c r="E357" s="70"/>
      <c r="F357" s="70" t="s">
        <v>951</v>
      </c>
      <c r="G357" s="73"/>
      <c r="H357" s="76" t="s">
        <v>952</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35">
      <c r="A358" s="45"/>
      <c r="B358" s="54"/>
      <c r="C358" s="47">
        <f t="shared" si="59"/>
        <v>3</v>
      </c>
      <c r="D358" s="73"/>
      <c r="E358" s="70"/>
      <c r="F358" s="70" t="s">
        <v>953</v>
      </c>
      <c r="G358" s="73"/>
      <c r="H358" s="76" t="s">
        <v>954</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35">
      <c r="A359" s="45"/>
      <c r="B359" s="54"/>
      <c r="C359" s="47">
        <f t="shared" si="59"/>
        <v>3</v>
      </c>
      <c r="D359" s="73"/>
      <c r="E359" s="70"/>
      <c r="F359" s="70" t="s">
        <v>955</v>
      </c>
      <c r="G359" s="73"/>
      <c r="H359" s="76" t="s">
        <v>956</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2390</v>
      </c>
      <c r="AE359" s="76"/>
      <c r="AF359" s="97">
        <v>1</v>
      </c>
      <c r="AG359" s="97">
        <v>1</v>
      </c>
      <c r="AH359" s="73"/>
      <c r="AI359" s="57"/>
      <c r="AJ359" s="45"/>
      <c r="AK359" s="45"/>
      <c r="AL359" s="45"/>
    </row>
    <row r="360" spans="1:38" outlineLevel="2" x14ac:dyDescent="0.35">
      <c r="A360" s="45"/>
      <c r="B360" s="54"/>
      <c r="C360" s="47">
        <f t="shared" si="59"/>
        <v>3</v>
      </c>
      <c r="D360" s="73"/>
      <c r="E360" s="70"/>
      <c r="F360" s="70" t="s">
        <v>957</v>
      </c>
      <c r="G360" s="73"/>
      <c r="H360" s="76" t="s">
        <v>958</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2390</v>
      </c>
      <c r="AE360" s="76"/>
      <c r="AF360" s="97">
        <v>1</v>
      </c>
      <c r="AG360" s="97">
        <v>1</v>
      </c>
      <c r="AH360" s="73"/>
      <c r="AI360" s="57"/>
      <c r="AJ360" s="45"/>
      <c r="AK360" s="45"/>
      <c r="AL360" s="45"/>
    </row>
    <row r="361" spans="1:38" outlineLevel="2" x14ac:dyDescent="0.35">
      <c r="A361" s="45"/>
      <c r="B361" s="54"/>
      <c r="C361" s="47">
        <f t="shared" si="59"/>
        <v>3</v>
      </c>
      <c r="D361" s="73"/>
      <c r="E361" s="70"/>
      <c r="F361" s="70" t="s">
        <v>959</v>
      </c>
      <c r="G361" s="73"/>
      <c r="H361" s="76" t="s">
        <v>960</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35">
      <c r="A362" s="45"/>
      <c r="B362" s="54"/>
      <c r="C362" s="47">
        <f t="shared" si="59"/>
        <v>3</v>
      </c>
      <c r="D362" s="73"/>
      <c r="E362" s="70"/>
      <c r="F362" s="70" t="s">
        <v>961</v>
      </c>
      <c r="G362" s="73"/>
      <c r="H362" s="76" t="s">
        <v>962</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35">
      <c r="A363" s="45"/>
      <c r="B363" s="54"/>
      <c r="C363" s="47">
        <f t="shared" si="59"/>
        <v>3</v>
      </c>
      <c r="D363" s="73"/>
      <c r="E363" s="70"/>
      <c r="F363" s="70" t="s">
        <v>963</v>
      </c>
      <c r="G363" s="73"/>
      <c r="H363" s="76" t="s">
        <v>964</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35">
      <c r="A364" s="45"/>
      <c r="B364" s="54"/>
      <c r="C364" s="47">
        <f t="shared" si="59"/>
        <v>3</v>
      </c>
      <c r="D364" s="73"/>
      <c r="E364" s="70"/>
      <c r="F364" s="70" t="s">
        <v>965</v>
      </c>
      <c r="G364" s="73"/>
      <c r="H364" s="76" t="s">
        <v>966</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35">
      <c r="A365" s="45"/>
      <c r="B365" s="54"/>
      <c r="C365" s="47">
        <f t="shared" si="59"/>
        <v>3</v>
      </c>
      <c r="D365" s="73"/>
      <c r="E365" s="70"/>
      <c r="F365" s="70" t="s">
        <v>967</v>
      </c>
      <c r="G365" s="73"/>
      <c r="H365" s="76" t="s">
        <v>968</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35">
      <c r="A366" s="45"/>
      <c r="B366" s="54"/>
      <c r="C366" s="47">
        <f t="shared" si="59"/>
        <v>3</v>
      </c>
      <c r="D366" s="73"/>
      <c r="E366" s="70"/>
      <c r="F366" s="70" t="s">
        <v>969</v>
      </c>
      <c r="G366" s="73"/>
      <c r="H366" s="76" t="s">
        <v>970</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35">
      <c r="A367" s="45"/>
      <c r="B367" s="54"/>
      <c r="C367" s="47">
        <f>INT($C$29)+3</f>
        <v>4</v>
      </c>
      <c r="D367" s="73"/>
      <c r="E367" s="70"/>
      <c r="F367" s="70" t="s">
        <v>971</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35">
      <c r="A368" s="45"/>
      <c r="B368" s="54"/>
      <c r="C368" s="47">
        <f>INT($C$29)+3</f>
        <v>4</v>
      </c>
      <c r="D368" s="73"/>
      <c r="E368" s="70"/>
      <c r="F368" s="70" t="s">
        <v>972</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35">
      <c r="A369" s="45"/>
      <c r="B369" s="54"/>
      <c r="C369" s="47">
        <f t="shared" si="59"/>
        <v>3</v>
      </c>
      <c r="D369" s="73"/>
      <c r="E369" s="70"/>
      <c r="F369" s="70" t="s">
        <v>973</v>
      </c>
      <c r="G369" s="73"/>
      <c r="H369" s="76" t="s">
        <v>974</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35">
      <c r="A370" s="45"/>
      <c r="B370" s="54"/>
      <c r="C370" s="47">
        <f t="shared" si="59"/>
        <v>3</v>
      </c>
      <c r="D370" s="73"/>
      <c r="E370" s="70"/>
      <c r="F370" s="70" t="s">
        <v>975</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35">
      <c r="A371" s="45"/>
      <c r="B371" s="54"/>
      <c r="C371" s="47">
        <f t="shared" si="59"/>
        <v>3</v>
      </c>
      <c r="D371" s="73"/>
      <c r="E371" s="70"/>
      <c r="F371" s="70" t="s">
        <v>979</v>
      </c>
      <c r="G371" s="73"/>
      <c r="H371" s="76" t="s">
        <v>983</v>
      </c>
      <c r="I371" s="96" t="s">
        <v>3006</v>
      </c>
      <c r="J371" s="96"/>
      <c r="K371" s="97">
        <v>39.6</v>
      </c>
      <c r="L371" s="97">
        <v>39.6</v>
      </c>
      <c r="M371" s="97">
        <v>39.6</v>
      </c>
      <c r="N371" s="97">
        <v>39.6</v>
      </c>
      <c r="O371" s="97">
        <v>39.6</v>
      </c>
      <c r="P371" s="97">
        <v>39.6</v>
      </c>
      <c r="Q371" s="76"/>
      <c r="R371" s="76" t="s">
        <v>2254</v>
      </c>
      <c r="S371" s="76" t="s">
        <v>2254</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35">
      <c r="A372" s="45"/>
      <c r="B372" s="54"/>
      <c r="C372" s="47">
        <f t="shared" si="59"/>
        <v>3</v>
      </c>
      <c r="D372" s="73"/>
      <c r="E372" s="70"/>
      <c r="F372" s="70" t="s">
        <v>981</v>
      </c>
      <c r="G372" s="73"/>
      <c r="H372" s="76" t="s">
        <v>2844</v>
      </c>
      <c r="I372" s="96" t="s">
        <v>3006</v>
      </c>
      <c r="J372" s="96"/>
      <c r="K372" s="97">
        <v>23.8</v>
      </c>
      <c r="L372" s="97">
        <v>23.8</v>
      </c>
      <c r="M372" s="97">
        <v>23.8</v>
      </c>
      <c r="N372" s="97">
        <v>23.8</v>
      </c>
      <c r="O372" s="97">
        <v>23.8</v>
      </c>
      <c r="P372" s="97">
        <v>23.8</v>
      </c>
      <c r="Q372" s="76"/>
      <c r="R372" s="76" t="s">
        <v>2254</v>
      </c>
      <c r="S372" s="76" t="s">
        <v>2254</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35">
      <c r="A373" s="45"/>
      <c r="B373" s="54"/>
      <c r="C373" s="47">
        <f t="shared" si="59"/>
        <v>3</v>
      </c>
      <c r="D373" s="73"/>
      <c r="E373" s="70"/>
      <c r="F373" s="70" t="s">
        <v>982</v>
      </c>
      <c r="G373" s="73"/>
      <c r="H373" s="76" t="s">
        <v>2845</v>
      </c>
      <c r="I373" s="96" t="s">
        <v>3006</v>
      </c>
      <c r="J373" s="96"/>
      <c r="K373" s="97">
        <v>23.8</v>
      </c>
      <c r="L373" s="97">
        <v>23.8</v>
      </c>
      <c r="M373" s="97">
        <v>23.8</v>
      </c>
      <c r="N373" s="97">
        <v>23.8</v>
      </c>
      <c r="O373" s="97">
        <v>23.8</v>
      </c>
      <c r="P373" s="97">
        <v>23.8</v>
      </c>
      <c r="Q373" s="76"/>
      <c r="R373" s="76" t="s">
        <v>2254</v>
      </c>
      <c r="S373" s="76" t="s">
        <v>2254</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35">
      <c r="A374" s="45"/>
      <c r="B374" s="54"/>
      <c r="C374" s="47">
        <f t="shared" si="59"/>
        <v>3</v>
      </c>
      <c r="D374" s="73"/>
      <c r="E374" s="70"/>
      <c r="F374" s="70" t="s">
        <v>2838</v>
      </c>
      <c r="G374" s="73"/>
      <c r="H374" s="76" t="s">
        <v>2846</v>
      </c>
      <c r="I374" s="96" t="s">
        <v>3006</v>
      </c>
      <c r="J374" s="96"/>
      <c r="K374" s="97">
        <v>23.8</v>
      </c>
      <c r="L374" s="97">
        <v>23.8</v>
      </c>
      <c r="M374" s="97"/>
      <c r="N374" s="97"/>
      <c r="O374" s="97"/>
      <c r="P374" s="97"/>
      <c r="Q374" s="76"/>
      <c r="R374" s="76" t="s">
        <v>2254</v>
      </c>
      <c r="S374" s="76" t="s">
        <v>2254</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35">
      <c r="A375" s="45"/>
      <c r="B375" s="54"/>
      <c r="C375" s="47">
        <f t="shared" si="59"/>
        <v>3</v>
      </c>
      <c r="D375" s="73"/>
      <c r="E375" s="70"/>
      <c r="F375" s="70" t="s">
        <v>2839</v>
      </c>
      <c r="G375" s="73"/>
      <c r="H375" s="76" t="s">
        <v>2853</v>
      </c>
      <c r="I375" s="96" t="s">
        <v>3006</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35">
      <c r="A376" s="45"/>
      <c r="B376" s="54"/>
      <c r="C376" s="47">
        <f t="shared" si="59"/>
        <v>3</v>
      </c>
      <c r="D376" s="73"/>
      <c r="E376" s="70"/>
      <c r="F376" s="70" t="s">
        <v>2840</v>
      </c>
      <c r="G376" s="73"/>
      <c r="H376" s="76" t="s">
        <v>2854</v>
      </c>
      <c r="I376" s="96" t="s">
        <v>3006</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35">
      <c r="A377" s="45"/>
      <c r="B377" s="54"/>
      <c r="C377" s="47">
        <f t="shared" si="59"/>
        <v>3</v>
      </c>
      <c r="D377" s="73"/>
      <c r="E377" s="70"/>
      <c r="F377" s="70" t="s">
        <v>2841</v>
      </c>
      <c r="G377" s="73"/>
      <c r="H377" s="76" t="s">
        <v>980</v>
      </c>
      <c r="I377" s="96" t="s">
        <v>510</v>
      </c>
      <c r="J377" s="96"/>
      <c r="K377" s="97">
        <v>1</v>
      </c>
      <c r="L377" s="97">
        <v>1</v>
      </c>
      <c r="M377" s="97">
        <v>1</v>
      </c>
      <c r="N377" s="97">
        <v>1</v>
      </c>
      <c r="O377" s="97">
        <v>1</v>
      </c>
      <c r="P377" s="97">
        <v>1</v>
      </c>
      <c r="Q377" s="76"/>
      <c r="R377" s="76" t="s">
        <v>3001</v>
      </c>
      <c r="S377" s="76" t="s">
        <v>3002</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35">
      <c r="A378" s="45"/>
      <c r="B378" s="54"/>
      <c r="C378" s="47">
        <f t="shared" si="59"/>
        <v>3</v>
      </c>
      <c r="D378" s="73"/>
      <c r="E378" s="70"/>
      <c r="F378" s="70" t="s">
        <v>2842</v>
      </c>
      <c r="G378" s="73"/>
      <c r="H378" s="76" t="s">
        <v>976</v>
      </c>
      <c r="I378" s="96" t="s">
        <v>510</v>
      </c>
      <c r="J378" s="96"/>
      <c r="K378" s="97">
        <v>0.21</v>
      </c>
      <c r="L378" s="97">
        <v>0.21</v>
      </c>
      <c r="M378" s="97">
        <v>0.21</v>
      </c>
      <c r="N378" s="97">
        <v>0.21</v>
      </c>
      <c r="O378" s="97">
        <v>0.21</v>
      </c>
      <c r="P378" s="97">
        <v>0.21</v>
      </c>
      <c r="Q378" s="76"/>
      <c r="R378" s="76" t="s">
        <v>977</v>
      </c>
      <c r="S378" s="76" t="s">
        <v>978</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35">
      <c r="A379" s="45"/>
      <c r="B379" s="54"/>
      <c r="C379" s="47">
        <f t="shared" si="59"/>
        <v>3</v>
      </c>
      <c r="D379" s="73"/>
      <c r="E379" s="70"/>
      <c r="F379" s="70" t="s">
        <v>2843</v>
      </c>
      <c r="G379" s="73"/>
      <c r="H379" s="76" t="s">
        <v>2848</v>
      </c>
      <c r="I379" s="96" t="s">
        <v>510</v>
      </c>
      <c r="J379" s="96"/>
      <c r="K379" s="97">
        <v>0.157</v>
      </c>
      <c r="L379" s="97">
        <v>0.157</v>
      </c>
      <c r="M379" s="97">
        <v>0.157</v>
      </c>
      <c r="N379" s="97">
        <v>0.157</v>
      </c>
      <c r="O379" s="97">
        <v>0.157</v>
      </c>
      <c r="P379" s="97">
        <v>0.157</v>
      </c>
      <c r="Q379" s="76"/>
      <c r="R379" s="76" t="s">
        <v>2849</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35">
      <c r="A380" s="45"/>
      <c r="B380" s="54"/>
      <c r="C380" s="47">
        <f t="shared" si="59"/>
        <v>3</v>
      </c>
      <c r="D380" s="73"/>
      <c r="E380" s="70"/>
      <c r="F380" s="70" t="s">
        <v>2852</v>
      </c>
      <c r="G380" s="73"/>
      <c r="H380" s="76" t="s">
        <v>2847</v>
      </c>
      <c r="I380" s="96" t="s">
        <v>510</v>
      </c>
      <c r="J380" s="96"/>
      <c r="K380" s="97">
        <v>0.85</v>
      </c>
      <c r="L380" s="97">
        <v>0.85</v>
      </c>
      <c r="M380" s="97"/>
      <c r="N380" s="97"/>
      <c r="O380" s="97"/>
      <c r="P380" s="97"/>
      <c r="Q380" s="76"/>
      <c r="R380" s="76" t="s">
        <v>2851</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35">
      <c r="A381" s="45"/>
      <c r="B381" s="54"/>
      <c r="C381" s="47">
        <f t="shared" si="59"/>
        <v>3</v>
      </c>
      <c r="D381" s="73"/>
      <c r="E381" s="70"/>
      <c r="F381" s="70" t="s">
        <v>2879</v>
      </c>
      <c r="G381" s="73"/>
      <c r="H381" s="76" t="s">
        <v>2853</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35">
      <c r="A382" s="45"/>
      <c r="B382" s="54"/>
      <c r="C382" s="47">
        <f t="shared" si="59"/>
        <v>3</v>
      </c>
      <c r="D382" s="73"/>
      <c r="E382" s="70"/>
      <c r="F382" s="70" t="s">
        <v>2880</v>
      </c>
      <c r="G382" s="73"/>
      <c r="H382" s="76" t="s">
        <v>2854</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35">
      <c r="A383" s="45"/>
      <c r="B383" s="54"/>
      <c r="C383" s="47">
        <f t="shared" si="59"/>
        <v>3</v>
      </c>
      <c r="D383" s="73"/>
      <c r="E383" s="70"/>
      <c r="F383" s="70" t="s">
        <v>2881</v>
      </c>
      <c r="G383" s="73"/>
      <c r="H383" s="76" t="s">
        <v>2889</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2866</v>
      </c>
      <c r="S383" s="76" t="s">
        <v>2866</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35">
      <c r="A384" s="45"/>
      <c r="B384" s="54"/>
      <c r="C384" s="47">
        <f t="shared" si="59"/>
        <v>3</v>
      </c>
      <c r="D384" s="73"/>
      <c r="E384" s="70"/>
      <c r="F384" s="70" t="s">
        <v>2882</v>
      </c>
      <c r="G384" s="73"/>
      <c r="H384" s="76" t="s">
        <v>2887</v>
      </c>
      <c r="I384" s="96" t="s">
        <v>510</v>
      </c>
      <c r="J384" s="96"/>
      <c r="K384" s="97">
        <v>0.05</v>
      </c>
      <c r="L384" s="97">
        <v>0.05</v>
      </c>
      <c r="M384" s="97">
        <v>0.05</v>
      </c>
      <c r="N384" s="97">
        <v>0.05</v>
      </c>
      <c r="O384" s="97">
        <v>0.05</v>
      </c>
      <c r="P384" s="97">
        <v>0.05</v>
      </c>
      <c r="Q384" s="76"/>
      <c r="R384" s="76" t="s">
        <v>2866</v>
      </c>
      <c r="S384" s="76" t="s">
        <v>2866</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35">
      <c r="A385" s="45"/>
      <c r="B385" s="54"/>
      <c r="C385" s="47">
        <f t="shared" si="59"/>
        <v>3</v>
      </c>
      <c r="D385" s="73"/>
      <c r="E385" s="70"/>
      <c r="F385" s="70" t="s">
        <v>2883</v>
      </c>
      <c r="G385" s="73"/>
      <c r="H385" s="76" t="s">
        <v>2888</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2866</v>
      </c>
      <c r="S385" s="76" t="s">
        <v>2866</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35">
      <c r="A386" s="45"/>
      <c r="B386" s="54"/>
      <c r="C386" s="47">
        <f t="shared" si="59"/>
        <v>3</v>
      </c>
      <c r="D386" s="73"/>
      <c r="E386" s="70"/>
      <c r="F386" s="70" t="s">
        <v>2884</v>
      </c>
      <c r="G386" s="73"/>
      <c r="H386" s="76" t="s">
        <v>2890</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2866</v>
      </c>
      <c r="S386" s="76" t="s">
        <v>2866</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35">
      <c r="A387" s="45"/>
      <c r="B387" s="54"/>
      <c r="C387" s="47">
        <f t="shared" si="59"/>
        <v>3</v>
      </c>
      <c r="D387" s="73"/>
      <c r="E387" s="70"/>
      <c r="F387" s="70" t="s">
        <v>2885</v>
      </c>
      <c r="G387" s="73"/>
      <c r="H387" s="76" t="s">
        <v>2891</v>
      </c>
      <c r="I387" s="96" t="s">
        <v>510</v>
      </c>
      <c r="J387" s="96"/>
      <c r="K387" s="97">
        <v>2.0609999999999999</v>
      </c>
      <c r="L387" s="97">
        <v>2.0609999999999999</v>
      </c>
      <c r="M387" s="97">
        <v>2.0609999999999999</v>
      </c>
      <c r="N387" s="97">
        <v>2.0609999999999999</v>
      </c>
      <c r="O387" s="97">
        <v>2.0609999999999999</v>
      </c>
      <c r="P387" s="97">
        <v>2.0609999999999999</v>
      </c>
      <c r="Q387" s="76"/>
      <c r="R387" s="76" t="s">
        <v>2866</v>
      </c>
      <c r="S387" s="76" t="s">
        <v>2866</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2886</v>
      </c>
      <c r="G388" s="73"/>
      <c r="H388" s="76" t="s">
        <v>2892</v>
      </c>
      <c r="I388" s="96" t="s">
        <v>510</v>
      </c>
      <c r="J388" s="96"/>
      <c r="K388" s="97">
        <v>-0.53</v>
      </c>
      <c r="L388" s="97">
        <v>-0.53</v>
      </c>
      <c r="M388" s="97">
        <v>-0.53</v>
      </c>
      <c r="N388" s="97">
        <v>-0.53</v>
      </c>
      <c r="O388" s="97">
        <v>-0.53</v>
      </c>
      <c r="P388" s="97">
        <v>-0.53</v>
      </c>
      <c r="Q388" s="76"/>
      <c r="R388" s="76" t="s">
        <v>2866</v>
      </c>
      <c r="S388" s="76" t="s">
        <v>2866</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35">
      <c r="A389" s="45"/>
      <c r="B389" s="54"/>
      <c r="C389" s="47">
        <f t="shared" si="59"/>
        <v>3</v>
      </c>
      <c r="D389" s="73"/>
      <c r="E389" s="70"/>
      <c r="F389" s="70" t="s">
        <v>3289</v>
      </c>
      <c r="G389" s="73"/>
      <c r="H389" s="76" t="s">
        <v>3316</v>
      </c>
      <c r="I389" s="96" t="s">
        <v>510</v>
      </c>
      <c r="J389" s="96"/>
      <c r="K389" s="281">
        <v>0.1</v>
      </c>
      <c r="L389" s="281">
        <v>0.1</v>
      </c>
      <c r="M389" s="281">
        <v>0.1</v>
      </c>
      <c r="N389" s="281">
        <v>0.1</v>
      </c>
      <c r="O389" s="281">
        <v>0.1</v>
      </c>
      <c r="P389" s="281">
        <v>0.1</v>
      </c>
      <c r="Q389" s="76"/>
      <c r="R389" s="76" t="s">
        <v>3290</v>
      </c>
      <c r="S389" s="76" t="s">
        <v>3290</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2" x14ac:dyDescent="0.35">
      <c r="A390" s="45"/>
      <c r="B390" s="54"/>
      <c r="C390" s="47">
        <f t="shared" si="59"/>
        <v>3</v>
      </c>
      <c r="D390" s="73"/>
      <c r="E390" s="70"/>
      <c r="F390" s="70" t="s">
        <v>3318</v>
      </c>
      <c r="G390" s="73"/>
      <c r="H390" s="76" t="s">
        <v>3315</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3317</v>
      </c>
      <c r="S390" s="76" t="s">
        <v>3290</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35">
      <c r="A391" s="45"/>
      <c r="B391" s="54"/>
      <c r="C391" s="47">
        <f>INT($C$29)+1</f>
        <v>2</v>
      </c>
      <c r="D391" s="73"/>
      <c r="E391" s="70"/>
      <c r="F391" s="256" t="s">
        <v>984</v>
      </c>
      <c r="G391" s="73"/>
      <c r="H391" s="246" t="s">
        <v>985</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35">
      <c r="A392" s="45"/>
      <c r="B392" s="54"/>
      <c r="C392" s="47">
        <f>INT($C$29)+3</f>
        <v>4</v>
      </c>
      <c r="D392" s="73"/>
      <c r="E392" s="70" t="s">
        <v>986</v>
      </c>
      <c r="F392" s="70" t="s">
        <v>987</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35">
      <c r="A393" s="45"/>
      <c r="B393" s="54"/>
      <c r="C393" s="47">
        <f>INT($C$29)+2</f>
        <v>3</v>
      </c>
      <c r="D393" s="73"/>
      <c r="E393" s="70"/>
      <c r="F393" s="70" t="s">
        <v>988</v>
      </c>
      <c r="G393" s="73"/>
      <c r="H393" s="76" t="s">
        <v>2391</v>
      </c>
      <c r="I393" s="96" t="s">
        <v>3016</v>
      </c>
      <c r="J393" s="96"/>
      <c r="K393" s="97">
        <v>1.84E-2</v>
      </c>
      <c r="L393" s="97">
        <v>1.84E-2</v>
      </c>
      <c r="M393" s="97">
        <v>1.84E-2</v>
      </c>
      <c r="N393" s="97">
        <v>1.84E-2</v>
      </c>
      <c r="O393" s="97">
        <v>1.84E-2</v>
      </c>
      <c r="P393" s="97">
        <v>1.84E-2</v>
      </c>
      <c r="Q393" s="76"/>
      <c r="R393" s="76" t="s">
        <v>3015</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35">
      <c r="A394" s="45"/>
      <c r="B394" s="54"/>
      <c r="C394" s="47">
        <f>INT($C$29)+2</f>
        <v>3</v>
      </c>
      <c r="D394" s="73"/>
      <c r="E394" s="70"/>
      <c r="F394" s="70" t="s">
        <v>989</v>
      </c>
      <c r="G394" s="73"/>
      <c r="H394" s="76" t="s">
        <v>2395</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35">
      <c r="A395" s="45"/>
      <c r="B395" s="54"/>
      <c r="C395" s="47">
        <f>INT($C$29)+2</f>
        <v>3</v>
      </c>
      <c r="D395" s="73"/>
      <c r="E395" s="70"/>
      <c r="F395" s="70" t="s">
        <v>990</v>
      </c>
      <c r="G395" s="73"/>
      <c r="H395" s="76" t="s">
        <v>2392</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35">
      <c r="A396" s="45"/>
      <c r="B396" s="54"/>
      <c r="C396" s="47">
        <f>INT($C$29)+2</f>
        <v>3</v>
      </c>
      <c r="D396" s="73"/>
      <c r="E396" s="70"/>
      <c r="F396" s="70" t="s">
        <v>991</v>
      </c>
      <c r="G396" s="73"/>
      <c r="H396" s="76" t="s">
        <v>2393</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35">
      <c r="A397" s="45"/>
      <c r="B397" s="54"/>
      <c r="C397" s="47">
        <f>INT($C$29)+2</f>
        <v>3</v>
      </c>
      <c r="D397" s="73"/>
      <c r="E397" s="70"/>
      <c r="F397" s="70" t="s">
        <v>992</v>
      </c>
      <c r="G397" s="73"/>
      <c r="H397" s="76" t="s">
        <v>2394</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35">
      <c r="A398" s="45"/>
      <c r="B398" s="54"/>
      <c r="C398" s="47">
        <f>INT($C$29)+1</f>
        <v>2</v>
      </c>
      <c r="D398" s="73"/>
      <c r="E398" s="70"/>
      <c r="F398" s="256" t="s">
        <v>418</v>
      </c>
      <c r="G398" s="73"/>
      <c r="H398" s="246" t="s">
        <v>993</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35">
      <c r="A399" s="45"/>
      <c r="B399" s="54"/>
      <c r="C399" s="47">
        <f>INT($C$29)+2</f>
        <v>3</v>
      </c>
      <c r="D399" s="73"/>
      <c r="E399" s="70" t="s">
        <v>994</v>
      </c>
      <c r="F399" s="70" t="s">
        <v>995</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35">
      <c r="A400" s="45"/>
      <c r="B400" s="54"/>
      <c r="C400" s="47">
        <f>INT($C$29)+3</f>
        <v>4</v>
      </c>
      <c r="D400" s="73"/>
      <c r="E400" s="70"/>
      <c r="F400" s="70" t="s">
        <v>2608</v>
      </c>
      <c r="G400" s="73"/>
      <c r="H400" s="76" t="s">
        <v>2398</v>
      </c>
      <c r="I400" s="96" t="s">
        <v>510</v>
      </c>
      <c r="J400" s="96"/>
      <c r="K400" s="97">
        <v>9.375E-2</v>
      </c>
      <c r="L400" s="97">
        <v>0.20499999999999999</v>
      </c>
      <c r="M400" s="97">
        <v>0</v>
      </c>
      <c r="N400" s="97">
        <v>0</v>
      </c>
      <c r="O400" s="97">
        <v>0</v>
      </c>
      <c r="P400" s="97">
        <v>0</v>
      </c>
      <c r="Q400" s="76"/>
      <c r="R400" s="97" t="s">
        <v>2602</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35">
      <c r="A401" s="45"/>
      <c r="B401" s="54"/>
      <c r="C401" s="47">
        <f>INT($C$29)+3</f>
        <v>4</v>
      </c>
      <c r="D401" s="73"/>
      <c r="E401" s="70"/>
      <c r="F401" s="70" t="s">
        <v>996</v>
      </c>
      <c r="G401" s="73"/>
      <c r="H401" s="76" t="s">
        <v>997</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INT($C$29)+3</f>
        <v>4</v>
      </c>
      <c r="D402" s="73"/>
      <c r="E402" s="70"/>
      <c r="F402" s="70" t="s">
        <v>998</v>
      </c>
      <c r="G402" s="73"/>
      <c r="H402" s="76" t="s">
        <v>999</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35">
      <c r="A403" s="45"/>
      <c r="B403" s="54"/>
      <c r="C403" s="47">
        <f t="shared" ref="C403:C409" si="67">INT($C$29)+2</f>
        <v>3</v>
      </c>
      <c r="D403" s="73"/>
      <c r="E403" s="70"/>
      <c r="F403" s="70" t="s">
        <v>1000</v>
      </c>
      <c r="G403" s="73"/>
      <c r="H403" s="76" t="s">
        <v>1001</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35">
      <c r="A404" s="45"/>
      <c r="B404" s="54"/>
      <c r="C404" s="47">
        <f t="shared" si="67"/>
        <v>3</v>
      </c>
      <c r="D404" s="73"/>
      <c r="E404" s="70"/>
      <c r="F404" s="70" t="s">
        <v>1002</v>
      </c>
      <c r="G404" s="73"/>
      <c r="H404" s="76" t="s">
        <v>1003</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35">
      <c r="A405" s="45"/>
      <c r="B405" s="54"/>
      <c r="C405" s="47">
        <f>INT($C$29)+1</f>
        <v>2</v>
      </c>
      <c r="D405" s="73"/>
      <c r="E405" s="70"/>
      <c r="F405" s="256" t="s">
        <v>1004</v>
      </c>
      <c r="G405" s="73"/>
      <c r="H405" s="246" t="s">
        <v>1005</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35">
      <c r="A406" s="45"/>
      <c r="B406" s="54"/>
      <c r="C406" s="47">
        <f>INT($C$29)+3</f>
        <v>4</v>
      </c>
      <c r="D406" s="73"/>
      <c r="E406" s="70" t="s">
        <v>1006</v>
      </c>
      <c r="F406" s="70" t="s">
        <v>1007</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35">
      <c r="A407" s="45"/>
      <c r="B407" s="54"/>
      <c r="C407" s="47">
        <f t="shared" si="67"/>
        <v>3</v>
      </c>
      <c r="D407" s="73"/>
      <c r="E407" s="70"/>
      <c r="F407" s="70" t="s">
        <v>1008</v>
      </c>
      <c r="G407" s="73"/>
      <c r="H407" s="76" t="s">
        <v>1009</v>
      </c>
      <c r="I407" s="96" t="s">
        <v>2249</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2773</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35">
      <c r="A408" s="45"/>
      <c r="B408" s="54"/>
      <c r="C408" s="47">
        <f t="shared" si="67"/>
        <v>3</v>
      </c>
      <c r="D408" s="73"/>
      <c r="E408" s="70"/>
      <c r="F408" s="70" t="s">
        <v>1010</v>
      </c>
      <c r="G408" s="73"/>
      <c r="H408" s="76" t="s">
        <v>1011</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35">
      <c r="A409" s="45"/>
      <c r="B409" s="54"/>
      <c r="C409" s="47">
        <f t="shared" si="67"/>
        <v>3</v>
      </c>
      <c r="D409" s="73"/>
      <c r="E409" s="70"/>
      <c r="F409" s="70" t="s">
        <v>1012</v>
      </c>
      <c r="G409" s="73"/>
      <c r="H409" s="76" t="s">
        <v>1013</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35">
      <c r="A410" s="45"/>
      <c r="B410" s="54"/>
      <c r="C410" s="47">
        <f>INT($C$29)+3</f>
        <v>4</v>
      </c>
      <c r="D410" s="73"/>
      <c r="E410" s="70"/>
      <c r="F410" s="70" t="s">
        <v>1014</v>
      </c>
      <c r="G410" s="73"/>
      <c r="H410" s="76" t="s">
        <v>1015</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INT($C$29)+3</f>
        <v>4</v>
      </c>
      <c r="D411" s="73"/>
      <c r="E411" s="70"/>
      <c r="F411" s="70" t="s">
        <v>1016</v>
      </c>
      <c r="G411" s="73"/>
      <c r="H411" s="76" t="s">
        <v>1017</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INT($C$29)+2</f>
        <v>3</v>
      </c>
      <c r="D412" s="73"/>
      <c r="E412" s="70"/>
      <c r="F412" s="70" t="s">
        <v>1018</v>
      </c>
      <c r="G412" s="73"/>
      <c r="H412" s="76" t="s">
        <v>1019</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INT($C$29)+2</f>
        <v>3</v>
      </c>
      <c r="D413" s="73"/>
      <c r="E413" s="70"/>
      <c r="F413" s="70" t="s">
        <v>1020</v>
      </c>
      <c r="G413" s="73"/>
      <c r="H413" s="76" t="s">
        <v>1021</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35">
      <c r="A414" s="45"/>
      <c r="B414" s="54"/>
      <c r="C414" s="47">
        <f>INT($C$29)+2</f>
        <v>3</v>
      </c>
      <c r="D414" s="73"/>
      <c r="E414" s="70"/>
      <c r="F414" s="70" t="s">
        <v>1022</v>
      </c>
      <c r="G414" s="73"/>
      <c r="H414" s="76" t="s">
        <v>1023</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1024</v>
      </c>
      <c r="AE414" s="76"/>
      <c r="AF414" s="97">
        <v>1</v>
      </c>
      <c r="AG414" s="97">
        <v>1</v>
      </c>
      <c r="AH414" s="73"/>
      <c r="AI414" s="57"/>
      <c r="AJ414" s="45"/>
      <c r="AK414" s="45"/>
      <c r="AL414" s="45"/>
    </row>
    <row r="415" spans="1:38" hidden="1" outlineLevel="2" x14ac:dyDescent="0.35">
      <c r="A415" s="45"/>
      <c r="B415" s="54"/>
      <c r="C415" s="47">
        <f>INT($C$29)+2</f>
        <v>3</v>
      </c>
      <c r="D415" s="73"/>
      <c r="E415" s="70"/>
      <c r="F415" s="70" t="s">
        <v>1025</v>
      </c>
      <c r="G415" s="73"/>
      <c r="H415" s="76" t="s">
        <v>1026</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1024</v>
      </c>
      <c r="AE415" s="76"/>
      <c r="AF415" s="97">
        <v>1</v>
      </c>
      <c r="AG415" s="97">
        <v>1</v>
      </c>
      <c r="AH415" s="73"/>
      <c r="AI415" s="57"/>
      <c r="AJ415" s="45"/>
      <c r="AK415" s="45"/>
      <c r="AL415" s="45"/>
    </row>
    <row r="416" spans="1:38" hidden="1" outlineLevel="2" x14ac:dyDescent="0.35">
      <c r="A416" s="45"/>
      <c r="B416" s="54"/>
      <c r="C416" s="47">
        <f>INT($C$29)+2</f>
        <v>3</v>
      </c>
      <c r="D416" s="73"/>
      <c r="E416" s="70"/>
      <c r="F416" s="70" t="s">
        <v>1027</v>
      </c>
      <c r="G416" s="73"/>
      <c r="H416" s="76" t="s">
        <v>1028</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1024</v>
      </c>
      <c r="AE416" s="76"/>
      <c r="AF416" s="97">
        <v>1</v>
      </c>
      <c r="AG416" s="97">
        <v>1</v>
      </c>
      <c r="AH416" s="73"/>
      <c r="AI416" s="57"/>
      <c r="AJ416" s="45"/>
      <c r="AK416" s="45"/>
      <c r="AL416" s="45"/>
    </row>
    <row r="417" spans="1:38" hidden="1" outlineLevel="3" x14ac:dyDescent="0.35">
      <c r="A417" s="45"/>
      <c r="B417" s="54"/>
      <c r="C417" s="47">
        <f>INT($C$29)+3</f>
        <v>4</v>
      </c>
      <c r="D417" s="73"/>
      <c r="E417" s="70"/>
      <c r="F417" s="70" t="s">
        <v>1029</v>
      </c>
      <c r="G417" s="73"/>
      <c r="H417" s="76" t="s">
        <v>1030</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35">
      <c r="A418" s="45"/>
      <c r="B418" s="54"/>
      <c r="C418" s="47">
        <f t="shared" ref="C418:C432" si="70">INT($C$29)+2</f>
        <v>3</v>
      </c>
      <c r="D418" s="73"/>
      <c r="E418" s="70"/>
      <c r="F418" s="70" t="s">
        <v>1031</v>
      </c>
      <c r="G418" s="73"/>
      <c r="H418" s="76" t="s">
        <v>1032</v>
      </c>
      <c r="I418" s="96" t="s">
        <v>510</v>
      </c>
      <c r="J418" s="96"/>
      <c r="K418" s="97">
        <v>0.1</v>
      </c>
      <c r="L418" s="97">
        <v>0.1</v>
      </c>
      <c r="M418" s="97">
        <v>0.1</v>
      </c>
      <c r="N418" s="97">
        <v>0.1</v>
      </c>
      <c r="O418" s="97">
        <v>0.1</v>
      </c>
      <c r="P418" s="97">
        <v>0.1</v>
      </c>
      <c r="Q418" s="76"/>
      <c r="R418" s="76" t="s">
        <v>1033</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35">
      <c r="A419" s="45"/>
      <c r="B419" s="54"/>
      <c r="C419" s="47">
        <f t="shared" si="70"/>
        <v>3</v>
      </c>
      <c r="D419" s="73"/>
      <c r="E419" s="70"/>
      <c r="F419" s="70" t="s">
        <v>1034</v>
      </c>
      <c r="G419" s="73"/>
      <c r="H419" s="378" t="s">
        <v>2774</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1035</v>
      </c>
      <c r="AE419" s="76"/>
      <c r="AF419" s="97">
        <v>1</v>
      </c>
      <c r="AG419" s="97">
        <v>1</v>
      </c>
      <c r="AH419" s="73"/>
      <c r="AI419" s="57"/>
      <c r="AJ419" s="45"/>
      <c r="AK419" s="45"/>
      <c r="AL419" s="45"/>
    </row>
    <row r="420" spans="1:38" hidden="1" outlineLevel="2" x14ac:dyDescent="0.35">
      <c r="A420" s="45"/>
      <c r="B420" s="54"/>
      <c r="C420" s="47">
        <f t="shared" si="70"/>
        <v>3</v>
      </c>
      <c r="D420" s="73"/>
      <c r="E420" s="70"/>
      <c r="F420" s="70" t="s">
        <v>1036</v>
      </c>
      <c r="G420" s="73"/>
      <c r="H420" s="76" t="s">
        <v>1037</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35">
      <c r="A421" s="45"/>
      <c r="B421" s="54"/>
      <c r="C421" s="47">
        <f t="shared" si="70"/>
        <v>3</v>
      </c>
      <c r="D421" s="73"/>
      <c r="E421" s="70"/>
      <c r="F421" s="70" t="s">
        <v>1038</v>
      </c>
      <c r="G421" s="73"/>
      <c r="H421" s="76" t="s">
        <v>1039</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35">
      <c r="A422" s="45"/>
      <c r="B422" s="54"/>
      <c r="C422" s="47">
        <f t="shared" si="70"/>
        <v>3</v>
      </c>
      <c r="D422" s="73"/>
      <c r="E422" s="70"/>
      <c r="F422" s="70" t="s">
        <v>1040</v>
      </c>
      <c r="G422" s="73"/>
      <c r="H422" s="76" t="s">
        <v>1041</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35">
      <c r="A423" s="45"/>
      <c r="B423" s="54"/>
      <c r="C423" s="47">
        <f t="shared" si="70"/>
        <v>3</v>
      </c>
      <c r="D423" s="73"/>
      <c r="E423" s="70"/>
      <c r="F423" s="70" t="s">
        <v>1042</v>
      </c>
      <c r="G423" s="73"/>
      <c r="H423" s="76" t="s">
        <v>1043</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35">
      <c r="A424" s="45"/>
      <c r="B424" s="54"/>
      <c r="C424" s="47">
        <f t="shared" si="70"/>
        <v>3</v>
      </c>
      <c r="D424" s="73"/>
      <c r="E424" s="70"/>
      <c r="F424" s="70" t="s">
        <v>1044</v>
      </c>
      <c r="G424" s="73"/>
      <c r="H424" s="76" t="s">
        <v>1045</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35">
      <c r="A425" s="45"/>
      <c r="B425" s="54"/>
      <c r="C425" s="47">
        <f t="shared" si="70"/>
        <v>3</v>
      </c>
      <c r="D425" s="73"/>
      <c r="E425" s="70"/>
      <c r="F425" s="70" t="s">
        <v>1046</v>
      </c>
      <c r="G425" s="73"/>
      <c r="H425" s="76" t="s">
        <v>1047</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35">
      <c r="A426" s="45"/>
      <c r="B426" s="54"/>
      <c r="C426" s="47">
        <f t="shared" si="70"/>
        <v>3</v>
      </c>
      <c r="D426" s="73"/>
      <c r="E426" s="70"/>
      <c r="F426" s="70" t="s">
        <v>1048</v>
      </c>
      <c r="G426" s="73"/>
      <c r="H426" s="76" t="s">
        <v>1049</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35">
      <c r="A427" s="45"/>
      <c r="B427" s="54"/>
      <c r="C427" s="47">
        <f t="shared" si="70"/>
        <v>3</v>
      </c>
      <c r="D427" s="73"/>
      <c r="E427" s="70"/>
      <c r="F427" s="70" t="s">
        <v>1050</v>
      </c>
      <c r="G427" s="73"/>
      <c r="H427" s="76" t="s">
        <v>1051</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35">
      <c r="A428" s="45"/>
      <c r="B428" s="54"/>
      <c r="C428" s="47">
        <f t="shared" si="70"/>
        <v>3</v>
      </c>
      <c r="D428" s="73"/>
      <c r="E428" s="70"/>
      <c r="F428" s="70" t="s">
        <v>2241</v>
      </c>
      <c r="G428" s="73"/>
      <c r="H428" s="76" t="s">
        <v>2246</v>
      </c>
      <c r="I428" s="96" t="s">
        <v>2249</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1035</v>
      </c>
      <c r="AE428" s="76"/>
      <c r="AF428" s="97">
        <v>1</v>
      </c>
      <c r="AG428" s="97">
        <v>1</v>
      </c>
      <c r="AH428" s="73"/>
      <c r="AI428" s="57"/>
      <c r="AJ428" s="45"/>
      <c r="AK428" s="45"/>
      <c r="AL428" s="45"/>
    </row>
    <row r="429" spans="1:38" hidden="1" outlineLevel="2" x14ac:dyDescent="0.35">
      <c r="A429" s="45"/>
      <c r="B429" s="54"/>
      <c r="C429" s="47">
        <f t="shared" si="70"/>
        <v>3</v>
      </c>
      <c r="D429" s="73"/>
      <c r="E429" s="70"/>
      <c r="F429" s="70" t="s">
        <v>2242</v>
      </c>
      <c r="G429" s="73"/>
      <c r="H429" s="76" t="s">
        <v>2250</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35">
      <c r="A430" s="45"/>
      <c r="B430" s="54"/>
      <c r="C430" s="47">
        <f t="shared" si="70"/>
        <v>3</v>
      </c>
      <c r="D430" s="73"/>
      <c r="E430" s="70"/>
      <c r="F430" s="70" t="s">
        <v>2243</v>
      </c>
      <c r="G430" s="73"/>
      <c r="H430" s="76" t="s">
        <v>2247</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35">
      <c r="A431" s="45"/>
      <c r="B431" s="54"/>
      <c r="C431" s="47">
        <f t="shared" si="70"/>
        <v>3</v>
      </c>
      <c r="D431" s="73"/>
      <c r="E431" s="70"/>
      <c r="F431" s="70" t="s">
        <v>2244</v>
      </c>
      <c r="G431" s="73"/>
      <c r="H431" s="76" t="s">
        <v>2251</v>
      </c>
      <c r="I431" s="96" t="s">
        <v>2252</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35">
      <c r="A432" s="45"/>
      <c r="B432" s="54"/>
      <c r="C432" s="47">
        <f t="shared" si="70"/>
        <v>3</v>
      </c>
      <c r="D432" s="73"/>
      <c r="E432" s="70"/>
      <c r="F432" s="70" t="s">
        <v>2245</v>
      </c>
      <c r="G432" s="73"/>
      <c r="H432" s="76" t="s">
        <v>2248</v>
      </c>
      <c r="I432" s="96" t="s">
        <v>2252</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35">
      <c r="A433" s="45"/>
      <c r="B433" s="54"/>
      <c r="C433" s="47">
        <f>INT($C$29)+1</f>
        <v>2</v>
      </c>
      <c r="D433" s="73"/>
      <c r="E433" s="70"/>
      <c r="F433" s="256" t="s">
        <v>1052</v>
      </c>
      <c r="G433" s="73"/>
      <c r="H433" s="246" t="s">
        <v>1053</v>
      </c>
      <c r="I433" s="129"/>
      <c r="J433" s="129" t="s">
        <v>1054</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35">
      <c r="A434" s="45"/>
      <c r="B434" s="54"/>
      <c r="C434" s="47">
        <f t="shared" ref="C434:C497" si="75">INT($C$29)+2</f>
        <v>3</v>
      </c>
      <c r="D434" s="73"/>
      <c r="E434" s="70"/>
      <c r="F434" s="70" t="s">
        <v>1055</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75"/>
        <v>3</v>
      </c>
      <c r="D435" s="73"/>
      <c r="E435" s="70"/>
      <c r="F435" s="70" t="s">
        <v>1056</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75"/>
        <v>3</v>
      </c>
      <c r="D436" s="73"/>
      <c r="E436" s="70"/>
      <c r="F436" s="70" t="s">
        <v>1057</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75"/>
        <v>3</v>
      </c>
      <c r="D437" s="73"/>
      <c r="E437" s="70"/>
      <c r="F437" s="70" t="s">
        <v>1058</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5"/>
        <v>3</v>
      </c>
      <c r="D438" s="73"/>
      <c r="E438" s="70"/>
      <c r="F438" s="70" t="s">
        <v>1059</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75"/>
        <v>3</v>
      </c>
      <c r="D439" s="73"/>
      <c r="E439" s="70"/>
      <c r="F439" s="70" t="s">
        <v>1060</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75"/>
        <v>3</v>
      </c>
      <c r="D440" s="73"/>
      <c r="E440" s="70"/>
      <c r="F440" s="70" t="s">
        <v>1061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75"/>
        <v>3</v>
      </c>
      <c r="D441" s="73"/>
      <c r="E441" s="70"/>
      <c r="F441" s="70" t="s">
        <v>1062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75"/>
        <v>3</v>
      </c>
      <c r="D442" s="73"/>
      <c r="E442" s="70"/>
      <c r="F442" s="70" t="s">
        <v>1063</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75"/>
        <v>3</v>
      </c>
      <c r="D443" s="73"/>
      <c r="E443" s="70"/>
      <c r="F443" s="70" t="s">
        <v>1064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75"/>
        <v>3</v>
      </c>
      <c r="D444" s="73"/>
      <c r="E444" s="70"/>
      <c r="F444" s="70" t="s">
        <v>1065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75"/>
        <v>3</v>
      </c>
      <c r="D445" s="73"/>
      <c r="E445" s="70"/>
      <c r="F445" s="70" t="s">
        <v>1066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75"/>
        <v>3</v>
      </c>
      <c r="D446" s="73"/>
      <c r="E446" s="70"/>
      <c r="F446" s="70" t="s">
        <v>1067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75"/>
        <v>3</v>
      </c>
      <c r="D447" s="73"/>
      <c r="E447" s="70"/>
      <c r="F447" s="70" t="s">
        <v>1068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5"/>
        <v>3</v>
      </c>
      <c r="D448" s="73"/>
      <c r="E448" s="70"/>
      <c r="F448" s="70" t="s">
        <v>1069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5"/>
        <v>3</v>
      </c>
      <c r="D449" s="73"/>
      <c r="E449" s="70"/>
      <c r="F449" s="70" t="s">
        <v>1070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35">
      <c r="A450" s="45"/>
      <c r="B450" s="54"/>
      <c r="C450" s="47">
        <f t="shared" si="75"/>
        <v>3</v>
      </c>
      <c r="D450" s="73"/>
      <c r="E450" s="70"/>
      <c r="F450" s="70" t="s">
        <v>1071</v>
      </c>
      <c r="G450" s="73"/>
      <c r="H450" s="76" t="s">
        <v>2276</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35">
      <c r="A451" s="45"/>
      <c r="B451" s="54"/>
      <c r="C451" s="47">
        <f t="shared" si="75"/>
        <v>3</v>
      </c>
      <c r="D451" s="73"/>
      <c r="E451" s="70"/>
      <c r="F451" s="70" t="s">
        <v>1072</v>
      </c>
      <c r="G451" s="73"/>
      <c r="H451" s="76" t="s">
        <v>2605</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2283</v>
      </c>
      <c r="AE451" s="76"/>
      <c r="AF451" s="97">
        <v>1</v>
      </c>
      <c r="AG451" s="97">
        <v>1</v>
      </c>
      <c r="AH451" s="73"/>
      <c r="AI451" s="57"/>
      <c r="AJ451" s="45"/>
      <c r="AK451" s="45"/>
      <c r="AL451" s="45"/>
    </row>
    <row r="452" spans="1:38" hidden="1" outlineLevel="2" x14ac:dyDescent="0.35">
      <c r="A452" s="45"/>
      <c r="B452" s="54"/>
      <c r="C452" s="47">
        <f t="shared" si="75"/>
        <v>3</v>
      </c>
      <c r="D452" s="73"/>
      <c r="E452" s="70"/>
      <c r="F452" s="70" t="s">
        <v>1073</v>
      </c>
      <c r="G452" s="73"/>
      <c r="H452" s="76" t="s">
        <v>2277</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35">
      <c r="A453" s="45"/>
      <c r="B453" s="54"/>
      <c r="C453" s="47">
        <f t="shared" si="75"/>
        <v>3</v>
      </c>
      <c r="D453" s="73"/>
      <c r="E453" s="70"/>
      <c r="F453" s="70" t="s">
        <v>1074</v>
      </c>
      <c r="G453" s="73"/>
      <c r="H453" s="76" t="s">
        <v>2278</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35">
      <c r="A454" s="45"/>
      <c r="B454" s="54"/>
      <c r="C454" s="47">
        <f t="shared" si="75"/>
        <v>3</v>
      </c>
      <c r="D454" s="73"/>
      <c r="E454" s="70"/>
      <c r="F454" s="70" t="s">
        <v>1075</v>
      </c>
      <c r="G454" s="73"/>
      <c r="H454" s="76" t="s">
        <v>2279</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35">
      <c r="A455" s="45"/>
      <c r="B455" s="54"/>
      <c r="C455" s="47">
        <f t="shared" si="75"/>
        <v>3</v>
      </c>
      <c r="D455" s="73"/>
      <c r="E455" s="70"/>
      <c r="F455" s="70" t="s">
        <v>1076</v>
      </c>
      <c r="G455" s="73"/>
      <c r="H455" s="76" t="s">
        <v>2280</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35">
      <c r="A456" s="45"/>
      <c r="B456" s="54"/>
      <c r="C456" s="47">
        <f t="shared" si="75"/>
        <v>3</v>
      </c>
      <c r="D456" s="73"/>
      <c r="E456" s="70"/>
      <c r="F456" s="70" t="s">
        <v>1077</v>
      </c>
      <c r="G456" s="73"/>
      <c r="H456" s="76" t="s">
        <v>2281</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35">
      <c r="A457" s="45"/>
      <c r="B457" s="54"/>
      <c r="C457" s="47">
        <f t="shared" si="75"/>
        <v>3</v>
      </c>
      <c r="D457" s="73"/>
      <c r="E457" s="70"/>
      <c r="F457" s="70" t="s">
        <v>1078</v>
      </c>
      <c r="G457" s="73"/>
      <c r="H457" s="76" t="s">
        <v>2282</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35">
      <c r="A458" s="45"/>
      <c r="B458" s="54"/>
      <c r="C458" s="47">
        <f t="shared" si="75"/>
        <v>3</v>
      </c>
      <c r="D458" s="73"/>
      <c r="E458" s="70"/>
      <c r="F458" s="70" t="s">
        <v>1079</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5"/>
        <v>3</v>
      </c>
      <c r="D459" s="73"/>
      <c r="E459" s="70"/>
      <c r="F459" s="70" t="s">
        <v>1080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5"/>
        <v>3</v>
      </c>
      <c r="D460" s="73"/>
      <c r="E460" s="70"/>
      <c r="F460" s="70" t="s">
        <v>1081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5"/>
        <v>3</v>
      </c>
      <c r="D461" s="73"/>
      <c r="E461" s="70"/>
      <c r="F461" s="70" t="s">
        <v>1082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75"/>
        <v>3</v>
      </c>
      <c r="D462" s="73"/>
      <c r="E462" s="70"/>
      <c r="F462" s="70" t="s">
        <v>1083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75"/>
        <v>3</v>
      </c>
      <c r="D463" s="73"/>
      <c r="E463" s="70"/>
      <c r="F463" s="70" t="s">
        <v>1084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75"/>
        <v>3</v>
      </c>
      <c r="D464" s="73"/>
      <c r="E464" s="70"/>
      <c r="F464" s="70" t="s">
        <v>1085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75"/>
        <v>3</v>
      </c>
      <c r="D465" s="73"/>
      <c r="E465" s="70"/>
      <c r="F465" s="70" t="s">
        <v>1086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75"/>
        <v>3</v>
      </c>
      <c r="D466" s="73"/>
      <c r="E466" s="70"/>
      <c r="F466" s="70" t="s">
        <v>1087</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75"/>
        <v>3</v>
      </c>
      <c r="D467" s="73"/>
      <c r="E467" s="70"/>
      <c r="F467" s="70" t="s">
        <v>1088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75"/>
        <v>3</v>
      </c>
      <c r="D468" s="73"/>
      <c r="E468" s="70"/>
      <c r="F468" s="70" t="s">
        <v>1089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75"/>
        <v>3</v>
      </c>
      <c r="D469" s="73"/>
      <c r="E469" s="70"/>
      <c r="F469" s="70" t="s">
        <v>1090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75"/>
        <v>3</v>
      </c>
      <c r="D470" s="73"/>
      <c r="E470" s="70"/>
      <c r="F470" s="70" t="s">
        <v>1091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75"/>
        <v>3</v>
      </c>
      <c r="D471" s="73"/>
      <c r="E471" s="70"/>
      <c r="F471" s="70" t="s">
        <v>1092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75"/>
        <v>3</v>
      </c>
      <c r="D472" s="73"/>
      <c r="E472" s="70"/>
      <c r="F472" s="70" t="s">
        <v>1093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75"/>
        <v>3</v>
      </c>
      <c r="D473" s="73"/>
      <c r="E473" s="70"/>
      <c r="F473" s="70" t="s">
        <v>1094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75"/>
        <v>3</v>
      </c>
      <c r="D474" s="73"/>
      <c r="E474" s="70"/>
      <c r="F474" s="70" t="s">
        <v>1095</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75"/>
        <v>3</v>
      </c>
      <c r="D475" s="73"/>
      <c r="E475" s="70"/>
      <c r="F475" s="70" t="s">
        <v>1096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75"/>
        <v>3</v>
      </c>
      <c r="D476" s="73"/>
      <c r="E476" s="70"/>
      <c r="F476" s="70" t="s">
        <v>1097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75"/>
        <v>3</v>
      </c>
      <c r="D477" s="73"/>
      <c r="E477" s="70"/>
      <c r="F477" s="70" t="s">
        <v>1098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75"/>
        <v>3</v>
      </c>
      <c r="D478" s="73"/>
      <c r="E478" s="70"/>
      <c r="F478" s="70" t="s">
        <v>1099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5"/>
        <v>3</v>
      </c>
      <c r="D479" s="73"/>
      <c r="E479" s="70"/>
      <c r="F479" s="70" t="s">
        <v>1100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5"/>
        <v>3</v>
      </c>
      <c r="D480" s="73"/>
      <c r="E480" s="70"/>
      <c r="F480" s="70" t="s">
        <v>1101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5"/>
        <v>3</v>
      </c>
      <c r="D481" s="73"/>
      <c r="E481" s="70"/>
      <c r="F481" s="70" t="s">
        <v>1102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5"/>
        <v>3</v>
      </c>
      <c r="D482" s="73"/>
      <c r="E482" s="70"/>
      <c r="F482" s="70" t="s">
        <v>1103</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5"/>
        <v>3</v>
      </c>
      <c r="D483" s="73"/>
      <c r="E483" s="70"/>
      <c r="F483" s="70" t="s">
        <v>1104</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5"/>
        <v>3</v>
      </c>
      <c r="D484" s="73"/>
      <c r="E484" s="70"/>
      <c r="F484" s="70" t="s">
        <v>1105</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5"/>
        <v>3</v>
      </c>
      <c r="D485" s="73"/>
      <c r="E485" s="70"/>
      <c r="F485" s="70" t="s">
        <v>1106</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5"/>
        <v>3</v>
      </c>
      <c r="D486" s="73"/>
      <c r="E486" s="70"/>
      <c r="F486" s="70" t="s">
        <v>1107</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5"/>
        <v>3</v>
      </c>
      <c r="D487" s="73"/>
      <c r="E487" s="70"/>
      <c r="F487" s="70" t="s">
        <v>1108</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5"/>
        <v>3</v>
      </c>
      <c r="D488" s="73"/>
      <c r="E488" s="70"/>
      <c r="F488" s="70" t="s">
        <v>1109</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75"/>
        <v>3</v>
      </c>
      <c r="D489" s="73"/>
      <c r="E489" s="70"/>
      <c r="F489" s="70" t="s">
        <v>1110</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5"/>
        <v>3</v>
      </c>
      <c r="D490" s="73"/>
      <c r="E490" s="70"/>
      <c r="F490" s="70" t="s">
        <v>1111</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5"/>
        <v>3</v>
      </c>
      <c r="D491" s="73"/>
      <c r="E491" s="70"/>
      <c r="F491" s="70" t="s">
        <v>1112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5"/>
        <v>3</v>
      </c>
      <c r="D492" s="73"/>
      <c r="E492" s="70"/>
      <c r="F492" s="70" t="s">
        <v>1113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5"/>
        <v>3</v>
      </c>
      <c r="D493" s="73"/>
      <c r="E493" s="70"/>
      <c r="F493" s="70" t="s">
        <v>1114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5"/>
        <v>3</v>
      </c>
      <c r="D494" s="73"/>
      <c r="E494" s="70"/>
      <c r="F494" s="70" t="s">
        <v>1115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5"/>
        <v>3</v>
      </c>
      <c r="D495" s="73"/>
      <c r="E495" s="70"/>
      <c r="F495" s="70" t="s">
        <v>1116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5"/>
        <v>3</v>
      </c>
      <c r="D496" s="73"/>
      <c r="E496" s="70"/>
      <c r="F496" s="70" t="s">
        <v>1117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5"/>
        <v>3</v>
      </c>
      <c r="D497" s="73"/>
      <c r="E497" s="70"/>
      <c r="F497" s="70" t="s">
        <v>1118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35">
      <c r="A498" s="45"/>
      <c r="B498" s="54"/>
      <c r="C498" s="47">
        <f t="shared" ref="C498:C561" si="79">INT($C$29)+2</f>
        <v>3</v>
      </c>
      <c r="D498" s="73"/>
      <c r="E498" s="70"/>
      <c r="F498" s="70" t="s">
        <v>1119</v>
      </c>
      <c r="G498" s="73"/>
      <c r="H498" s="76" t="s">
        <v>2185</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2601</v>
      </c>
      <c r="AE498" s="76"/>
      <c r="AF498" s="97">
        <v>1</v>
      </c>
      <c r="AG498" s="97">
        <v>1</v>
      </c>
      <c r="AH498" s="73"/>
      <c r="AI498" s="57"/>
      <c r="AJ498" s="45"/>
      <c r="AK498" s="45"/>
      <c r="AL498" s="45"/>
    </row>
    <row r="499" spans="1:38" hidden="1" outlineLevel="2" x14ac:dyDescent="0.35">
      <c r="A499" s="45"/>
      <c r="B499" s="54"/>
      <c r="C499" s="47">
        <f t="shared" si="79"/>
        <v>3</v>
      </c>
      <c r="D499" s="73"/>
      <c r="E499" s="70"/>
      <c r="F499" s="70" t="s">
        <v>1120</v>
      </c>
      <c r="G499" s="73"/>
      <c r="H499" s="76" t="s">
        <v>2611</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35">
      <c r="A500" s="45"/>
      <c r="B500" s="54"/>
      <c r="C500" s="47">
        <f t="shared" si="79"/>
        <v>3</v>
      </c>
      <c r="D500" s="73"/>
      <c r="E500" s="70"/>
      <c r="F500" s="70" t="s">
        <v>1121</v>
      </c>
      <c r="G500" s="73"/>
      <c r="H500" s="76" t="s">
        <v>2612</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35">
      <c r="A501" s="45"/>
      <c r="B501" s="54"/>
      <c r="C501" s="47">
        <f t="shared" si="79"/>
        <v>3</v>
      </c>
      <c r="D501" s="73"/>
      <c r="E501" s="70"/>
      <c r="F501" s="70" t="s">
        <v>1122</v>
      </c>
      <c r="G501" s="73"/>
      <c r="H501" s="76" t="s">
        <v>2613</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9"/>
        <v>3</v>
      </c>
      <c r="D502" s="73"/>
      <c r="E502" s="70"/>
      <c r="F502" s="70" t="s">
        <v>1123</v>
      </c>
      <c r="G502" s="73"/>
      <c r="H502" s="76" t="s">
        <v>2614</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9"/>
        <v>3</v>
      </c>
      <c r="D503" s="73"/>
      <c r="E503" s="70"/>
      <c r="F503" s="70" t="s">
        <v>1124</v>
      </c>
      <c r="G503" s="73"/>
      <c r="H503" s="76" t="s">
        <v>2615</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9"/>
        <v>3</v>
      </c>
      <c r="D504" s="73"/>
      <c r="E504" s="70"/>
      <c r="F504" s="70" t="s">
        <v>1125</v>
      </c>
      <c r="G504" s="73"/>
      <c r="H504" s="76" t="s">
        <v>2616</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35">
      <c r="A505" s="45"/>
      <c r="B505" s="54"/>
      <c r="C505" s="47">
        <f t="shared" si="79"/>
        <v>3</v>
      </c>
      <c r="D505" s="73"/>
      <c r="E505" s="70"/>
      <c r="F505" s="70" t="s">
        <v>1126</v>
      </c>
      <c r="G505" s="73"/>
      <c r="H505" s="76" t="s">
        <v>2617</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9"/>
        <v>3</v>
      </c>
      <c r="D506" s="73"/>
      <c r="E506" s="70"/>
      <c r="F506" s="70" t="s">
        <v>1127</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9"/>
        <v>3</v>
      </c>
      <c r="D507" s="73"/>
      <c r="E507" s="70"/>
      <c r="F507" s="70" t="s">
        <v>1128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9"/>
        <v>3</v>
      </c>
      <c r="D508" s="73"/>
      <c r="E508" s="70"/>
      <c r="F508" s="70" t="s">
        <v>1129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9"/>
        <v>3</v>
      </c>
      <c r="D509" s="73"/>
      <c r="E509" s="70"/>
      <c r="F509" s="70" t="s">
        <v>1130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9"/>
        <v>3</v>
      </c>
      <c r="D510" s="73"/>
      <c r="E510" s="70"/>
      <c r="F510" s="70" t="s">
        <v>1131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9"/>
        <v>3</v>
      </c>
      <c r="D511" s="73"/>
      <c r="E511" s="70"/>
      <c r="F511" s="70" t="s">
        <v>1132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9"/>
        <v>3</v>
      </c>
      <c r="D512" s="73"/>
      <c r="E512" s="70"/>
      <c r="F512" s="70" t="s">
        <v>1133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9"/>
        <v>3</v>
      </c>
      <c r="D513" s="73"/>
      <c r="E513" s="70"/>
      <c r="F513" s="70" t="s">
        <v>1134</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35">
      <c r="A514" s="45"/>
      <c r="B514" s="54"/>
      <c r="C514" s="47">
        <f t="shared" si="79"/>
        <v>3</v>
      </c>
      <c r="D514" s="73"/>
      <c r="E514" s="70"/>
      <c r="F514" s="70" t="s">
        <v>1135</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35">
      <c r="A515" s="45"/>
      <c r="B515" s="54"/>
      <c r="C515" s="47">
        <f t="shared" si="79"/>
        <v>3</v>
      </c>
      <c r="D515" s="73"/>
      <c r="E515" s="70"/>
      <c r="F515" s="70" t="s">
        <v>1136</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79"/>
        <v>3</v>
      </c>
      <c r="D516" s="73"/>
      <c r="E516" s="70"/>
      <c r="F516" s="70" t="s">
        <v>1137</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79"/>
        <v>3</v>
      </c>
      <c r="D517" s="73"/>
      <c r="E517" s="70"/>
      <c r="F517" s="70" t="s">
        <v>1138</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79"/>
        <v>3</v>
      </c>
      <c r="D518" s="73"/>
      <c r="E518" s="70"/>
      <c r="F518" s="70" t="s">
        <v>1139</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79"/>
        <v>3</v>
      </c>
      <c r="D519" s="73"/>
      <c r="E519" s="70"/>
      <c r="F519" s="70" t="s">
        <v>1140</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79"/>
        <v>3</v>
      </c>
      <c r="D520" s="73"/>
      <c r="E520" s="70"/>
      <c r="F520" s="70" t="s">
        <v>1141</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79"/>
        <v>3</v>
      </c>
      <c r="D521" s="73"/>
      <c r="E521" s="70"/>
      <c r="F521" s="70" t="s">
        <v>1142</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79"/>
        <v>3</v>
      </c>
      <c r="D522" s="73"/>
      <c r="E522" s="70"/>
      <c r="F522" s="70" t="s">
        <v>1143</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35">
      <c r="A523" s="45"/>
      <c r="B523" s="54"/>
      <c r="C523" s="47">
        <f t="shared" si="79"/>
        <v>3</v>
      </c>
      <c r="D523" s="73"/>
      <c r="E523" s="70"/>
      <c r="F523" s="70" t="s">
        <v>1144</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35">
      <c r="A524" s="45"/>
      <c r="B524" s="54"/>
      <c r="C524" s="47">
        <f t="shared" si="79"/>
        <v>3</v>
      </c>
      <c r="D524" s="73"/>
      <c r="E524" s="70"/>
      <c r="F524" s="70" t="s">
        <v>1145</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35">
      <c r="A525" s="45"/>
      <c r="B525" s="54"/>
      <c r="C525" s="47">
        <f t="shared" si="79"/>
        <v>3</v>
      </c>
      <c r="D525" s="73"/>
      <c r="E525" s="70"/>
      <c r="F525" s="70" t="s">
        <v>1146</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35">
      <c r="A526" s="45"/>
      <c r="B526" s="54"/>
      <c r="C526" s="47">
        <f t="shared" si="79"/>
        <v>3</v>
      </c>
      <c r="D526" s="73"/>
      <c r="E526" s="70"/>
      <c r="F526" s="70" t="s">
        <v>1147</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35">
      <c r="A527" s="45"/>
      <c r="B527" s="54"/>
      <c r="C527" s="47">
        <f t="shared" si="79"/>
        <v>3</v>
      </c>
      <c r="D527" s="73"/>
      <c r="E527" s="70"/>
      <c r="F527" s="70" t="s">
        <v>1148</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35">
      <c r="A528" s="45"/>
      <c r="B528" s="54"/>
      <c r="C528" s="47">
        <f t="shared" si="79"/>
        <v>3</v>
      </c>
      <c r="D528" s="73"/>
      <c r="E528" s="70"/>
      <c r="F528" s="70" t="s">
        <v>1149</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35">
      <c r="A529" s="45"/>
      <c r="B529" s="54"/>
      <c r="C529" s="47">
        <f t="shared" si="79"/>
        <v>3</v>
      </c>
      <c r="D529" s="73"/>
      <c r="E529" s="70"/>
      <c r="F529" s="70" t="s">
        <v>1150</v>
      </c>
      <c r="G529" s="73"/>
      <c r="H529" s="76"/>
      <c r="I529" s="96"/>
      <c r="J529" s="96"/>
      <c r="K529" s="76"/>
      <c r="L529" s="76"/>
      <c r="M529" s="76"/>
      <c r="N529" s="76"/>
      <c r="O529" s="76"/>
      <c r="P529" s="76"/>
      <c r="Q529" s="76"/>
      <c r="R529" s="76"/>
      <c r="S529" s="76"/>
      <c r="T529" s="96" t="s">
        <v>1151</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35">
      <c r="A530" s="45"/>
      <c r="B530" s="54"/>
      <c r="C530" s="47">
        <f t="shared" si="79"/>
        <v>3</v>
      </c>
      <c r="D530" s="73"/>
      <c r="E530" s="70"/>
      <c r="F530" s="70" t="s">
        <v>1152</v>
      </c>
      <c r="G530" s="73"/>
      <c r="H530" s="76" t="s">
        <v>1153</v>
      </c>
      <c r="I530" s="96" t="s">
        <v>510</v>
      </c>
      <c r="J530" s="96" t="s">
        <v>1154</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1155</v>
      </c>
      <c r="AE530" s="76"/>
      <c r="AF530" s="97">
        <v>1</v>
      </c>
      <c r="AG530" s="97">
        <v>1</v>
      </c>
      <c r="AH530" s="73"/>
      <c r="AI530" s="57"/>
      <c r="AJ530" s="45"/>
      <c r="AK530" s="45"/>
      <c r="AL530" s="45"/>
    </row>
    <row r="531" spans="1:38" hidden="1" outlineLevel="2" x14ac:dyDescent="0.35">
      <c r="A531" s="45"/>
      <c r="B531" s="54"/>
      <c r="C531" s="47">
        <f t="shared" si="79"/>
        <v>3</v>
      </c>
      <c r="D531" s="73"/>
      <c r="E531" s="70"/>
      <c r="F531" s="70" t="s">
        <v>1156</v>
      </c>
      <c r="G531" s="73"/>
      <c r="H531" s="76" t="s">
        <v>2618</v>
      </c>
      <c r="I531" s="96" t="s">
        <v>510</v>
      </c>
      <c r="J531" s="96" t="s">
        <v>1154</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2606</v>
      </c>
      <c r="AE531" s="76"/>
      <c r="AF531" s="97">
        <v>1</v>
      </c>
      <c r="AG531" s="97">
        <v>1</v>
      </c>
      <c r="AH531" s="73"/>
      <c r="AI531" s="57"/>
      <c r="AJ531" s="45"/>
      <c r="AK531" s="45"/>
      <c r="AL531" s="45"/>
    </row>
    <row r="532" spans="1:38" hidden="1" outlineLevel="2" x14ac:dyDescent="0.35">
      <c r="A532" s="45"/>
      <c r="B532" s="54"/>
      <c r="C532" s="47">
        <f t="shared" si="79"/>
        <v>3</v>
      </c>
      <c r="D532" s="73"/>
      <c r="E532" s="70"/>
      <c r="F532" s="70" t="s">
        <v>1157</v>
      </c>
      <c r="G532" s="73"/>
      <c r="H532" s="76" t="s">
        <v>2619</v>
      </c>
      <c r="I532" s="96" t="s">
        <v>510</v>
      </c>
      <c r="J532" s="96" t="s">
        <v>1154</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35">
      <c r="A533" s="45"/>
      <c r="B533" s="54"/>
      <c r="C533" s="47">
        <f t="shared" si="79"/>
        <v>3</v>
      </c>
      <c r="D533" s="73"/>
      <c r="E533" s="70"/>
      <c r="F533" s="70" t="s">
        <v>1158</v>
      </c>
      <c r="G533" s="73"/>
      <c r="H533" s="76" t="s">
        <v>2620</v>
      </c>
      <c r="I533" s="96" t="s">
        <v>510</v>
      </c>
      <c r="J533" s="96" t="s">
        <v>1154</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35">
      <c r="A534" s="45"/>
      <c r="B534" s="54"/>
      <c r="C534" s="47">
        <f t="shared" si="79"/>
        <v>3</v>
      </c>
      <c r="D534" s="73"/>
      <c r="E534" s="70"/>
      <c r="F534" s="70" t="s">
        <v>1159</v>
      </c>
      <c r="G534" s="73"/>
      <c r="H534" s="76" t="s">
        <v>2621</v>
      </c>
      <c r="I534" s="96" t="s">
        <v>510</v>
      </c>
      <c r="J534" s="96" t="s">
        <v>1154</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35">
      <c r="A535" s="45"/>
      <c r="B535" s="54"/>
      <c r="C535" s="47">
        <f t="shared" si="79"/>
        <v>3</v>
      </c>
      <c r="D535" s="73"/>
      <c r="E535" s="70"/>
      <c r="F535" s="70" t="s">
        <v>1160</v>
      </c>
      <c r="G535" s="73"/>
      <c r="H535" s="76" t="s">
        <v>2622</v>
      </c>
      <c r="I535" s="96" t="s">
        <v>510</v>
      </c>
      <c r="J535" s="96" t="s">
        <v>1154</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35">
      <c r="A536" s="45"/>
      <c r="B536" s="54"/>
      <c r="C536" s="47">
        <f t="shared" si="79"/>
        <v>3</v>
      </c>
      <c r="D536" s="73"/>
      <c r="E536" s="70"/>
      <c r="F536" s="70" t="s">
        <v>1161</v>
      </c>
      <c r="G536" s="73"/>
      <c r="H536" s="76" t="s">
        <v>2623</v>
      </c>
      <c r="I536" s="96" t="s">
        <v>510</v>
      </c>
      <c r="J536" s="96" t="s">
        <v>1154</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35">
      <c r="A537" s="45"/>
      <c r="B537" s="54"/>
      <c r="C537" s="47">
        <f t="shared" si="79"/>
        <v>3</v>
      </c>
      <c r="D537" s="73"/>
      <c r="E537" s="70"/>
      <c r="F537" s="70" t="s">
        <v>1162</v>
      </c>
      <c r="G537" s="73"/>
      <c r="H537" s="76" t="s">
        <v>2624</v>
      </c>
      <c r="I537" s="96" t="s">
        <v>510</v>
      </c>
      <c r="J537" s="96" t="s">
        <v>1154</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35">
      <c r="A538" s="45"/>
      <c r="B538" s="54"/>
      <c r="C538" s="47">
        <f t="shared" si="79"/>
        <v>3</v>
      </c>
      <c r="D538" s="73"/>
      <c r="E538" s="70"/>
      <c r="F538" s="70" t="s">
        <v>1163</v>
      </c>
      <c r="G538" s="73"/>
      <c r="H538" s="76" t="s">
        <v>1164</v>
      </c>
      <c r="I538" s="96" t="s">
        <v>510</v>
      </c>
      <c r="J538" s="96" t="s">
        <v>1154</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35">
      <c r="A539" s="45"/>
      <c r="B539" s="54"/>
      <c r="C539" s="47">
        <f t="shared" si="79"/>
        <v>3</v>
      </c>
      <c r="D539" s="73"/>
      <c r="E539" s="70"/>
      <c r="F539" s="70" t="s">
        <v>1165</v>
      </c>
      <c r="G539" s="73"/>
      <c r="H539" s="76" t="s">
        <v>2625</v>
      </c>
      <c r="I539" s="96" t="s">
        <v>510</v>
      </c>
      <c r="J539" s="96" t="s">
        <v>1154</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35">
      <c r="A540" s="45"/>
      <c r="B540" s="54"/>
      <c r="C540" s="47">
        <f t="shared" si="79"/>
        <v>3</v>
      </c>
      <c r="D540" s="73"/>
      <c r="E540" s="70"/>
      <c r="F540" s="70" t="s">
        <v>1166</v>
      </c>
      <c r="G540" s="73"/>
      <c r="H540" s="76" t="s">
        <v>2626</v>
      </c>
      <c r="I540" s="96" t="s">
        <v>510</v>
      </c>
      <c r="J540" s="96" t="s">
        <v>1154</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35">
      <c r="A541" s="45"/>
      <c r="B541" s="54"/>
      <c r="C541" s="47">
        <f t="shared" si="79"/>
        <v>3</v>
      </c>
      <c r="D541" s="73"/>
      <c r="E541" s="70"/>
      <c r="F541" s="70" t="s">
        <v>1167</v>
      </c>
      <c r="G541" s="73"/>
      <c r="H541" s="76" t="s">
        <v>2627</v>
      </c>
      <c r="I541" s="96" t="s">
        <v>510</v>
      </c>
      <c r="J541" s="96" t="s">
        <v>1154</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35">
      <c r="A542" s="45"/>
      <c r="B542" s="54"/>
      <c r="C542" s="47">
        <f t="shared" si="79"/>
        <v>3</v>
      </c>
      <c r="D542" s="73"/>
      <c r="E542" s="70"/>
      <c r="F542" s="70" t="s">
        <v>1168</v>
      </c>
      <c r="G542" s="73"/>
      <c r="H542" s="76" t="s">
        <v>2628</v>
      </c>
      <c r="I542" s="96" t="s">
        <v>510</v>
      </c>
      <c r="J542" s="96" t="s">
        <v>1154</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35">
      <c r="A543" s="45"/>
      <c r="B543" s="54"/>
      <c r="C543" s="47">
        <f t="shared" si="79"/>
        <v>3</v>
      </c>
      <c r="D543" s="73"/>
      <c r="E543" s="70"/>
      <c r="F543" s="70" t="s">
        <v>1169</v>
      </c>
      <c r="G543" s="73"/>
      <c r="H543" s="76" t="s">
        <v>2629</v>
      </c>
      <c r="I543" s="96" t="s">
        <v>510</v>
      </c>
      <c r="J543" s="96" t="s">
        <v>1154</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35">
      <c r="A544" s="45"/>
      <c r="B544" s="54"/>
      <c r="C544" s="47">
        <f t="shared" si="79"/>
        <v>3</v>
      </c>
      <c r="D544" s="73"/>
      <c r="E544" s="70"/>
      <c r="F544" s="70" t="s">
        <v>1170</v>
      </c>
      <c r="G544" s="73"/>
      <c r="H544" s="76" t="s">
        <v>2630</v>
      </c>
      <c r="I544" s="96" t="s">
        <v>510</v>
      </c>
      <c r="J544" s="96" t="s">
        <v>1154</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35">
      <c r="A545" s="45"/>
      <c r="B545" s="54"/>
      <c r="C545" s="47">
        <f t="shared" si="79"/>
        <v>3</v>
      </c>
      <c r="D545" s="73"/>
      <c r="E545" s="70"/>
      <c r="F545" s="70" t="s">
        <v>1171</v>
      </c>
      <c r="G545" s="73"/>
      <c r="H545" s="76" t="s">
        <v>2631</v>
      </c>
      <c r="I545" s="96" t="s">
        <v>510</v>
      </c>
      <c r="J545" s="96" t="s">
        <v>1154</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35">
      <c r="A546" s="45"/>
      <c r="B546" s="54"/>
      <c r="C546" s="47">
        <f t="shared" si="79"/>
        <v>3</v>
      </c>
      <c r="D546" s="73"/>
      <c r="E546" s="70"/>
      <c r="F546" s="70" t="s">
        <v>1172</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35">
      <c r="A547" s="45"/>
      <c r="B547" s="54"/>
      <c r="C547" s="47">
        <f t="shared" si="79"/>
        <v>3</v>
      </c>
      <c r="D547" s="73"/>
      <c r="E547" s="70"/>
      <c r="F547" s="70" t="s">
        <v>1173</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35">
      <c r="A548" s="45"/>
      <c r="B548" s="54"/>
      <c r="C548" s="47">
        <f t="shared" si="79"/>
        <v>3</v>
      </c>
      <c r="D548" s="73"/>
      <c r="E548" s="70"/>
      <c r="F548" s="70" t="s">
        <v>1174</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35">
      <c r="A549" s="45"/>
      <c r="B549" s="54"/>
      <c r="C549" s="47">
        <f t="shared" si="79"/>
        <v>3</v>
      </c>
      <c r="D549" s="73"/>
      <c r="E549" s="70"/>
      <c r="F549" s="70" t="s">
        <v>1175</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35">
      <c r="A550" s="45"/>
      <c r="B550" s="54"/>
      <c r="C550" s="47">
        <f t="shared" si="79"/>
        <v>3</v>
      </c>
      <c r="D550" s="73"/>
      <c r="E550" s="70"/>
      <c r="F550" s="70" t="s">
        <v>1176</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35">
      <c r="A551" s="45"/>
      <c r="B551" s="54"/>
      <c r="C551" s="47">
        <f t="shared" si="79"/>
        <v>3</v>
      </c>
      <c r="D551" s="73"/>
      <c r="E551" s="70"/>
      <c r="F551" s="70" t="s">
        <v>1177</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35">
      <c r="A552" s="45"/>
      <c r="B552" s="54"/>
      <c r="C552" s="47">
        <f t="shared" si="79"/>
        <v>3</v>
      </c>
      <c r="D552" s="73"/>
      <c r="E552" s="70"/>
      <c r="F552" s="70" t="s">
        <v>1178</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35">
      <c r="A553" s="45"/>
      <c r="B553" s="54"/>
      <c r="C553" s="47">
        <f t="shared" si="79"/>
        <v>3</v>
      </c>
      <c r="D553" s="73"/>
      <c r="E553" s="70"/>
      <c r="F553" s="70" t="s">
        <v>1179</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35">
      <c r="A554" s="45"/>
      <c r="B554" s="54"/>
      <c r="C554" s="47">
        <f t="shared" si="79"/>
        <v>3</v>
      </c>
      <c r="D554" s="73"/>
      <c r="E554" s="70"/>
      <c r="F554" s="70" t="s">
        <v>1180</v>
      </c>
      <c r="G554" s="73"/>
      <c r="H554" s="76" t="s">
        <v>1181</v>
      </c>
      <c r="I554" s="96" t="s">
        <v>510</v>
      </c>
      <c r="J554" s="96" t="s">
        <v>1182</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1183</v>
      </c>
      <c r="AE554" s="76"/>
      <c r="AF554" s="97">
        <v>1</v>
      </c>
      <c r="AG554" s="97">
        <v>1</v>
      </c>
      <c r="AH554" s="73"/>
      <c r="AI554" s="57"/>
      <c r="AJ554" s="45"/>
      <c r="AK554" s="45"/>
      <c r="AL554" s="45"/>
    </row>
    <row r="555" spans="1:38" hidden="1" outlineLevel="2" x14ac:dyDescent="0.35">
      <c r="A555" s="45"/>
      <c r="B555" s="54"/>
      <c r="C555" s="47">
        <f t="shared" si="79"/>
        <v>3</v>
      </c>
      <c r="D555" s="73"/>
      <c r="E555" s="70"/>
      <c r="F555" s="70" t="s">
        <v>1184</v>
      </c>
      <c r="G555" s="73"/>
      <c r="H555" s="76" t="s">
        <v>2632</v>
      </c>
      <c r="I555" s="96" t="s">
        <v>510</v>
      </c>
      <c r="J555" s="96" t="s">
        <v>1182</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35">
      <c r="A556" s="45"/>
      <c r="B556" s="54"/>
      <c r="C556" s="47">
        <f t="shared" si="79"/>
        <v>3</v>
      </c>
      <c r="D556" s="73"/>
      <c r="E556" s="70"/>
      <c r="F556" s="70" t="s">
        <v>1185</v>
      </c>
      <c r="G556" s="73"/>
      <c r="H556" s="76" t="s">
        <v>2633</v>
      </c>
      <c r="I556" s="96" t="s">
        <v>510</v>
      </c>
      <c r="J556" s="96" t="s">
        <v>1182</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35">
      <c r="A557" s="45"/>
      <c r="B557" s="54"/>
      <c r="C557" s="47">
        <f t="shared" si="79"/>
        <v>3</v>
      </c>
      <c r="D557" s="73"/>
      <c r="E557" s="70"/>
      <c r="F557" s="70" t="s">
        <v>1186</v>
      </c>
      <c r="G557" s="73"/>
      <c r="H557" s="76" t="s">
        <v>2634</v>
      </c>
      <c r="I557" s="96" t="s">
        <v>510</v>
      </c>
      <c r="J557" s="96" t="s">
        <v>1182</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35">
      <c r="A558" s="45"/>
      <c r="B558" s="54"/>
      <c r="C558" s="47">
        <f t="shared" si="79"/>
        <v>3</v>
      </c>
      <c r="D558" s="73"/>
      <c r="E558" s="70"/>
      <c r="F558" s="70" t="s">
        <v>1187</v>
      </c>
      <c r="G558" s="73"/>
      <c r="H558" s="76" t="s">
        <v>2635</v>
      </c>
      <c r="I558" s="96" t="s">
        <v>510</v>
      </c>
      <c r="J558" s="96" t="s">
        <v>1182</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35">
      <c r="A559" s="45"/>
      <c r="B559" s="54"/>
      <c r="C559" s="47">
        <f t="shared" si="79"/>
        <v>3</v>
      </c>
      <c r="D559" s="73"/>
      <c r="E559" s="70"/>
      <c r="F559" s="70" t="s">
        <v>1188</v>
      </c>
      <c r="G559" s="73"/>
      <c r="H559" s="76" t="s">
        <v>2636</v>
      </c>
      <c r="I559" s="96" t="s">
        <v>510</v>
      </c>
      <c r="J559" s="96" t="s">
        <v>1182</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35">
      <c r="A560" s="45"/>
      <c r="B560" s="54"/>
      <c r="C560" s="47">
        <f t="shared" si="79"/>
        <v>3</v>
      </c>
      <c r="D560" s="73"/>
      <c r="E560" s="70"/>
      <c r="F560" s="70" t="s">
        <v>1189</v>
      </c>
      <c r="G560" s="73"/>
      <c r="H560" s="76" t="s">
        <v>2637</v>
      </c>
      <c r="I560" s="96" t="s">
        <v>510</v>
      </c>
      <c r="J560" s="96" t="s">
        <v>1182</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35">
      <c r="A561" s="45"/>
      <c r="B561" s="54"/>
      <c r="C561" s="47">
        <f t="shared" si="79"/>
        <v>3</v>
      </c>
      <c r="D561" s="73"/>
      <c r="E561" s="70"/>
      <c r="F561" s="70" t="s">
        <v>1190</v>
      </c>
      <c r="G561" s="73"/>
      <c r="H561" s="76" t="s">
        <v>2638</v>
      </c>
      <c r="I561" s="96" t="s">
        <v>510</v>
      </c>
      <c r="J561" s="96" t="s">
        <v>1182</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35">
      <c r="A562" s="45"/>
      <c r="B562" s="54"/>
      <c r="C562" s="47">
        <f t="shared" ref="C562:C625" si="84">INT($C$29)+2</f>
        <v>3</v>
      </c>
      <c r="D562" s="73"/>
      <c r="E562" s="70"/>
      <c r="F562" s="70" t="s">
        <v>1191</v>
      </c>
      <c r="G562" s="73"/>
      <c r="H562" s="76" t="s">
        <v>2189</v>
      </c>
      <c r="I562" s="96" t="s">
        <v>510</v>
      </c>
      <c r="J562" s="96" t="s">
        <v>1154</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2710</v>
      </c>
      <c r="AE562" s="76"/>
      <c r="AF562" s="97">
        <v>1</v>
      </c>
      <c r="AG562" s="97">
        <v>1</v>
      </c>
      <c r="AH562" s="73"/>
      <c r="AI562" s="57"/>
      <c r="AJ562" s="45"/>
      <c r="AK562" s="45"/>
      <c r="AL562" s="45"/>
    </row>
    <row r="563" spans="1:38" hidden="1" outlineLevel="2" x14ac:dyDescent="0.35">
      <c r="A563" s="45"/>
      <c r="B563" s="54"/>
      <c r="C563" s="47">
        <f t="shared" si="84"/>
        <v>3</v>
      </c>
      <c r="D563" s="73"/>
      <c r="E563" s="70"/>
      <c r="F563" s="70" t="s">
        <v>1192</v>
      </c>
      <c r="G563" s="73"/>
      <c r="H563" s="76" t="s">
        <v>2639</v>
      </c>
      <c r="I563" s="96" t="s">
        <v>510</v>
      </c>
      <c r="J563" s="96" t="s">
        <v>1154</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2737</v>
      </c>
      <c r="AE563" s="76"/>
      <c r="AF563" s="97">
        <v>1</v>
      </c>
      <c r="AG563" s="97">
        <v>1</v>
      </c>
      <c r="AH563" s="73"/>
      <c r="AI563" s="57"/>
      <c r="AJ563" s="45"/>
      <c r="AK563" s="45"/>
      <c r="AL563" s="45"/>
    </row>
    <row r="564" spans="1:38" hidden="1" outlineLevel="2" x14ac:dyDescent="0.35">
      <c r="A564" s="45"/>
      <c r="B564" s="54"/>
      <c r="C564" s="47">
        <f t="shared" si="84"/>
        <v>3</v>
      </c>
      <c r="D564" s="73"/>
      <c r="E564" s="70"/>
      <c r="F564" s="70" t="s">
        <v>1193</v>
      </c>
      <c r="G564" s="73"/>
      <c r="H564" s="76" t="s">
        <v>2640</v>
      </c>
      <c r="I564" s="96" t="s">
        <v>510</v>
      </c>
      <c r="J564" s="96" t="s">
        <v>1154</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35">
      <c r="A565" s="45"/>
      <c r="B565" s="54"/>
      <c r="C565" s="47">
        <f t="shared" si="84"/>
        <v>3</v>
      </c>
      <c r="D565" s="73"/>
      <c r="E565" s="70"/>
      <c r="F565" s="70" t="s">
        <v>1194</v>
      </c>
      <c r="G565" s="73"/>
      <c r="H565" s="76" t="s">
        <v>2641</v>
      </c>
      <c r="I565" s="96" t="s">
        <v>510</v>
      </c>
      <c r="J565" s="96" t="s">
        <v>1154</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35">
      <c r="A566" s="45"/>
      <c r="B566" s="54"/>
      <c r="C566" s="47">
        <f t="shared" si="84"/>
        <v>3</v>
      </c>
      <c r="D566" s="73"/>
      <c r="E566" s="70"/>
      <c r="F566" s="70" t="s">
        <v>1195</v>
      </c>
      <c r="G566" s="73"/>
      <c r="H566" s="76" t="s">
        <v>2642</v>
      </c>
      <c r="I566" s="96" t="s">
        <v>510</v>
      </c>
      <c r="J566" s="96" t="s">
        <v>1154</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35">
      <c r="A567" s="45"/>
      <c r="B567" s="54"/>
      <c r="C567" s="47">
        <f t="shared" si="84"/>
        <v>3</v>
      </c>
      <c r="D567" s="73"/>
      <c r="E567" s="70"/>
      <c r="F567" s="70" t="s">
        <v>1196</v>
      </c>
      <c r="G567" s="73"/>
      <c r="H567" s="76" t="s">
        <v>2643</v>
      </c>
      <c r="I567" s="96" t="s">
        <v>510</v>
      </c>
      <c r="J567" s="96" t="s">
        <v>1154</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35">
      <c r="A568" s="45"/>
      <c r="B568" s="54"/>
      <c r="C568" s="47">
        <f t="shared" si="84"/>
        <v>3</v>
      </c>
      <c r="D568" s="73"/>
      <c r="E568" s="70"/>
      <c r="F568" s="70" t="s">
        <v>1197</v>
      </c>
      <c r="G568" s="73"/>
      <c r="H568" s="76" t="s">
        <v>2644</v>
      </c>
      <c r="I568" s="96" t="s">
        <v>510</v>
      </c>
      <c r="J568" s="96" t="s">
        <v>1154</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35">
      <c r="A569" s="45"/>
      <c r="B569" s="54"/>
      <c r="C569" s="47">
        <f t="shared" si="84"/>
        <v>3</v>
      </c>
      <c r="D569" s="73"/>
      <c r="E569" s="70"/>
      <c r="F569" s="70" t="s">
        <v>1198</v>
      </c>
      <c r="G569" s="73"/>
      <c r="H569" s="76" t="s">
        <v>2645</v>
      </c>
      <c r="I569" s="96" t="s">
        <v>510</v>
      </c>
      <c r="J569" s="96" t="s">
        <v>1154</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35">
      <c r="A570" s="45"/>
      <c r="B570" s="54"/>
      <c r="C570" s="47">
        <f t="shared" si="84"/>
        <v>3</v>
      </c>
      <c r="D570" s="73"/>
      <c r="E570" s="70"/>
      <c r="F570" s="70" t="s">
        <v>1199</v>
      </c>
      <c r="G570" s="73"/>
      <c r="H570" s="76" t="s">
        <v>1200</v>
      </c>
      <c r="I570" s="96" t="s">
        <v>510</v>
      </c>
      <c r="J570" s="96" t="s">
        <v>1154</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35">
      <c r="A571" s="45"/>
      <c r="B571" s="54"/>
      <c r="C571" s="47">
        <f t="shared" si="84"/>
        <v>3</v>
      </c>
      <c r="D571" s="73"/>
      <c r="E571" s="70"/>
      <c r="F571" s="70" t="s">
        <v>1201</v>
      </c>
      <c r="G571" s="73"/>
      <c r="H571" s="76" t="s">
        <v>2646</v>
      </c>
      <c r="I571" s="96" t="s">
        <v>510</v>
      </c>
      <c r="J571" s="96" t="s">
        <v>1154</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35">
      <c r="A572" s="45"/>
      <c r="B572" s="54"/>
      <c r="C572" s="47">
        <f t="shared" si="84"/>
        <v>3</v>
      </c>
      <c r="D572" s="73"/>
      <c r="E572" s="70"/>
      <c r="F572" s="70" t="s">
        <v>1202</v>
      </c>
      <c r="G572" s="73"/>
      <c r="H572" s="76" t="s">
        <v>2647</v>
      </c>
      <c r="I572" s="96" t="s">
        <v>510</v>
      </c>
      <c r="J572" s="96" t="s">
        <v>1154</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35">
      <c r="A573" s="45"/>
      <c r="B573" s="54"/>
      <c r="C573" s="47">
        <f t="shared" si="84"/>
        <v>3</v>
      </c>
      <c r="D573" s="73"/>
      <c r="E573" s="70"/>
      <c r="F573" s="70" t="s">
        <v>1203</v>
      </c>
      <c r="G573" s="73"/>
      <c r="H573" s="76" t="s">
        <v>2648</v>
      </c>
      <c r="I573" s="96" t="s">
        <v>510</v>
      </c>
      <c r="J573" s="96" t="s">
        <v>1154</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35">
      <c r="A574" s="45"/>
      <c r="B574" s="54"/>
      <c r="C574" s="47">
        <f t="shared" si="84"/>
        <v>3</v>
      </c>
      <c r="D574" s="73"/>
      <c r="E574" s="70"/>
      <c r="F574" s="70" t="s">
        <v>1204</v>
      </c>
      <c r="G574" s="73"/>
      <c r="H574" s="76" t="s">
        <v>2649</v>
      </c>
      <c r="I574" s="96" t="s">
        <v>510</v>
      </c>
      <c r="J574" s="96" t="s">
        <v>1154</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35">
      <c r="A575" s="45"/>
      <c r="B575" s="54"/>
      <c r="C575" s="47">
        <f t="shared" si="84"/>
        <v>3</v>
      </c>
      <c r="D575" s="73"/>
      <c r="E575" s="70"/>
      <c r="F575" s="70" t="s">
        <v>1205</v>
      </c>
      <c r="G575" s="73"/>
      <c r="H575" s="76" t="s">
        <v>2650</v>
      </c>
      <c r="I575" s="96" t="s">
        <v>510</v>
      </c>
      <c r="J575" s="96" t="s">
        <v>1154</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35">
      <c r="A576" s="45"/>
      <c r="B576" s="54"/>
      <c r="C576" s="47">
        <f t="shared" si="84"/>
        <v>3</v>
      </c>
      <c r="D576" s="73"/>
      <c r="E576" s="70"/>
      <c r="F576" s="70" t="s">
        <v>1206</v>
      </c>
      <c r="G576" s="73"/>
      <c r="H576" s="76" t="s">
        <v>2651</v>
      </c>
      <c r="I576" s="96" t="s">
        <v>510</v>
      </c>
      <c r="J576" s="96" t="s">
        <v>1154</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35">
      <c r="A577" s="45"/>
      <c r="B577" s="54"/>
      <c r="C577" s="47">
        <f t="shared" si="84"/>
        <v>3</v>
      </c>
      <c r="D577" s="73"/>
      <c r="E577" s="70"/>
      <c r="F577" s="70" t="s">
        <v>1207</v>
      </c>
      <c r="G577" s="73"/>
      <c r="H577" s="76" t="s">
        <v>2652</v>
      </c>
      <c r="I577" s="96" t="s">
        <v>510</v>
      </c>
      <c r="J577" s="96" t="s">
        <v>1154</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35">
      <c r="A578" s="45"/>
      <c r="B578" s="54"/>
      <c r="C578" s="47">
        <f t="shared" si="84"/>
        <v>3</v>
      </c>
      <c r="D578" s="73"/>
      <c r="E578" s="70"/>
      <c r="F578" s="70" t="s">
        <v>1208</v>
      </c>
      <c r="G578" s="73"/>
      <c r="H578" s="76" t="s">
        <v>1209</v>
      </c>
      <c r="I578" s="96" t="s">
        <v>510</v>
      </c>
      <c r="J578" s="96" t="s">
        <v>1154</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35">
      <c r="A579" s="45"/>
      <c r="B579" s="54"/>
      <c r="C579" s="47">
        <f t="shared" si="84"/>
        <v>3</v>
      </c>
      <c r="D579" s="73"/>
      <c r="E579" s="70"/>
      <c r="F579" s="70" t="s">
        <v>1210</v>
      </c>
      <c r="G579" s="73"/>
      <c r="H579" s="76" t="s">
        <v>2653</v>
      </c>
      <c r="I579" s="96" t="s">
        <v>510</v>
      </c>
      <c r="J579" s="96" t="s">
        <v>1154</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35">
      <c r="A580" s="45"/>
      <c r="B580" s="54"/>
      <c r="C580" s="47">
        <f t="shared" si="84"/>
        <v>3</v>
      </c>
      <c r="D580" s="73"/>
      <c r="E580" s="70"/>
      <c r="F580" s="70" t="s">
        <v>1211</v>
      </c>
      <c r="G580" s="73"/>
      <c r="H580" s="76" t="s">
        <v>2654</v>
      </c>
      <c r="I580" s="96" t="s">
        <v>510</v>
      </c>
      <c r="J580" s="96" t="s">
        <v>1154</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35">
      <c r="A581" s="45"/>
      <c r="B581" s="54"/>
      <c r="C581" s="47">
        <f t="shared" si="84"/>
        <v>3</v>
      </c>
      <c r="D581" s="73"/>
      <c r="E581" s="70"/>
      <c r="F581" s="70" t="s">
        <v>1212</v>
      </c>
      <c r="G581" s="73"/>
      <c r="H581" s="76" t="s">
        <v>2655</v>
      </c>
      <c r="I581" s="96" t="s">
        <v>510</v>
      </c>
      <c r="J581" s="96" t="s">
        <v>1154</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35">
      <c r="A582" s="45"/>
      <c r="B582" s="54"/>
      <c r="C582" s="47">
        <f t="shared" si="84"/>
        <v>3</v>
      </c>
      <c r="D582" s="73"/>
      <c r="E582" s="70"/>
      <c r="F582" s="70" t="s">
        <v>1213</v>
      </c>
      <c r="G582" s="73"/>
      <c r="H582" s="76" t="s">
        <v>2656</v>
      </c>
      <c r="I582" s="96" t="s">
        <v>510</v>
      </c>
      <c r="J582" s="96" t="s">
        <v>1154</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35">
      <c r="A583" s="45"/>
      <c r="B583" s="54"/>
      <c r="C583" s="47">
        <f t="shared" si="84"/>
        <v>3</v>
      </c>
      <c r="D583" s="73"/>
      <c r="E583" s="70"/>
      <c r="F583" s="70" t="s">
        <v>1214</v>
      </c>
      <c r="G583" s="73"/>
      <c r="H583" s="76" t="s">
        <v>2657</v>
      </c>
      <c r="I583" s="96" t="s">
        <v>510</v>
      </c>
      <c r="J583" s="96" t="s">
        <v>1154</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35">
      <c r="A584" s="45"/>
      <c r="B584" s="54"/>
      <c r="C584" s="47">
        <f t="shared" si="84"/>
        <v>3</v>
      </c>
      <c r="D584" s="73"/>
      <c r="E584" s="70"/>
      <c r="F584" s="70" t="s">
        <v>1215</v>
      </c>
      <c r="G584" s="73"/>
      <c r="H584" s="76" t="s">
        <v>2658</v>
      </c>
      <c r="I584" s="96" t="s">
        <v>510</v>
      </c>
      <c r="J584" s="96" t="s">
        <v>1154</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35">
      <c r="A585" s="45"/>
      <c r="B585" s="54"/>
      <c r="C585" s="47">
        <f t="shared" si="84"/>
        <v>3</v>
      </c>
      <c r="D585" s="73"/>
      <c r="E585" s="70"/>
      <c r="F585" s="70" t="s">
        <v>1216</v>
      </c>
      <c r="G585" s="73"/>
      <c r="H585" s="76" t="s">
        <v>2659</v>
      </c>
      <c r="I585" s="96" t="s">
        <v>510</v>
      </c>
      <c r="J585" s="96" t="s">
        <v>1154</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35">
      <c r="A586" s="45"/>
      <c r="B586" s="54"/>
      <c r="C586" s="47">
        <f t="shared" si="84"/>
        <v>3</v>
      </c>
      <c r="D586" s="73"/>
      <c r="E586" s="70"/>
      <c r="F586" s="70" t="s">
        <v>2669</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84"/>
        <v>3</v>
      </c>
      <c r="D587" s="73"/>
      <c r="E587" s="70"/>
      <c r="F587" s="70" t="s">
        <v>2670</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84"/>
        <v>3</v>
      </c>
      <c r="D588" s="73"/>
      <c r="E588" s="70"/>
      <c r="F588" s="70" t="s">
        <v>2671</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84"/>
        <v>3</v>
      </c>
      <c r="D589" s="73"/>
      <c r="E589" s="70"/>
      <c r="F589" s="70" t="s">
        <v>2672</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84"/>
        <v>3</v>
      </c>
      <c r="D590" s="73"/>
      <c r="E590" s="70"/>
      <c r="F590" s="70" t="s">
        <v>2673</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84"/>
        <v>3</v>
      </c>
      <c r="D591" s="73"/>
      <c r="E591" s="70"/>
      <c r="F591" s="70" t="s">
        <v>2674</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84"/>
        <v>3</v>
      </c>
      <c r="D592" s="73"/>
      <c r="E592" s="70"/>
      <c r="F592" s="70" t="s">
        <v>2675</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84"/>
        <v>3</v>
      </c>
      <c r="D593" s="73"/>
      <c r="E593" s="70"/>
      <c r="F593" s="70" t="s">
        <v>2676</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35">
      <c r="A594" s="45"/>
      <c r="B594" s="54"/>
      <c r="C594" s="47">
        <f t="shared" si="84"/>
        <v>3</v>
      </c>
      <c r="D594" s="73"/>
      <c r="E594" s="70"/>
      <c r="F594" s="70" t="s">
        <v>2677</v>
      </c>
      <c r="G594" s="73"/>
      <c r="H594" s="76" t="s">
        <v>2701</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35">
      <c r="A595" s="45"/>
      <c r="B595" s="54"/>
      <c r="C595" s="47">
        <f t="shared" si="84"/>
        <v>3</v>
      </c>
      <c r="D595" s="73"/>
      <c r="E595" s="70"/>
      <c r="F595" s="70" t="s">
        <v>2678</v>
      </c>
      <c r="G595" s="73"/>
      <c r="H595" s="76" t="s">
        <v>2702</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84"/>
        <v>3</v>
      </c>
      <c r="D596" s="73"/>
      <c r="E596" s="70"/>
      <c r="F596" s="70" t="s">
        <v>2679</v>
      </c>
      <c r="G596" s="73"/>
      <c r="H596" s="76" t="s">
        <v>2703</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84"/>
        <v>3</v>
      </c>
      <c r="D597" s="73"/>
      <c r="E597" s="70"/>
      <c r="F597" s="70" t="s">
        <v>2680</v>
      </c>
      <c r="G597" s="73"/>
      <c r="H597" s="76" t="s">
        <v>2704</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84"/>
        <v>3</v>
      </c>
      <c r="D598" s="73"/>
      <c r="E598" s="70"/>
      <c r="F598" s="70" t="s">
        <v>2681</v>
      </c>
      <c r="G598" s="73"/>
      <c r="H598" s="76" t="s">
        <v>2705</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84"/>
        <v>3</v>
      </c>
      <c r="D599" s="73"/>
      <c r="E599" s="70"/>
      <c r="F599" s="70" t="s">
        <v>2682</v>
      </c>
      <c r="G599" s="73"/>
      <c r="H599" s="76" t="s">
        <v>2706</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84"/>
        <v>3</v>
      </c>
      <c r="D600" s="73"/>
      <c r="E600" s="70"/>
      <c r="F600" s="70" t="s">
        <v>2683</v>
      </c>
      <c r="G600" s="73"/>
      <c r="H600" s="76" t="s">
        <v>2707</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84"/>
        <v>3</v>
      </c>
      <c r="D601" s="73"/>
      <c r="E601" s="70"/>
      <c r="F601" s="70" t="s">
        <v>2684</v>
      </c>
      <c r="G601" s="73"/>
      <c r="H601" s="76" t="s">
        <v>2708</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35">
      <c r="A602" s="45"/>
      <c r="B602" s="54"/>
      <c r="C602" s="47">
        <f t="shared" si="84"/>
        <v>3</v>
      </c>
      <c r="D602" s="73"/>
      <c r="E602" s="70"/>
      <c r="F602" s="70" t="s">
        <v>2685</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84"/>
        <v>3</v>
      </c>
      <c r="D603" s="73"/>
      <c r="E603" s="70"/>
      <c r="F603" s="70" t="s">
        <v>2686</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84"/>
        <v>3</v>
      </c>
      <c r="D604" s="73"/>
      <c r="E604" s="70"/>
      <c r="F604" s="70" t="s">
        <v>2687</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84"/>
        <v>3</v>
      </c>
      <c r="D605" s="73"/>
      <c r="E605" s="70"/>
      <c r="F605" s="70" t="s">
        <v>2688</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84"/>
        <v>3</v>
      </c>
      <c r="D606" s="73"/>
      <c r="E606" s="70"/>
      <c r="F606" s="70" t="s">
        <v>2689</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84"/>
        <v>3</v>
      </c>
      <c r="D607" s="73"/>
      <c r="E607" s="70"/>
      <c r="F607" s="70" t="s">
        <v>2690</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84"/>
        <v>3</v>
      </c>
      <c r="D608" s="73"/>
      <c r="E608" s="70"/>
      <c r="F608" s="70" t="s">
        <v>2691</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84"/>
        <v>3</v>
      </c>
      <c r="D609" s="73"/>
      <c r="E609" s="70"/>
      <c r="F609" s="70" t="s">
        <v>2692</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35">
      <c r="A610" s="45"/>
      <c r="B610" s="54"/>
      <c r="C610" s="47">
        <f t="shared" si="84"/>
        <v>3</v>
      </c>
      <c r="D610" s="73"/>
      <c r="E610" s="70"/>
      <c r="F610" s="70" t="s">
        <v>2693</v>
      </c>
      <c r="G610" s="73"/>
      <c r="H610" s="76" t="s">
        <v>2787</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35">
      <c r="A611" s="45"/>
      <c r="B611" s="54"/>
      <c r="C611" s="47">
        <f t="shared" si="84"/>
        <v>3</v>
      </c>
      <c r="D611" s="73"/>
      <c r="E611" s="70"/>
      <c r="F611" s="70" t="s">
        <v>2694</v>
      </c>
      <c r="G611" s="73"/>
      <c r="H611" s="76" t="s">
        <v>2702</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35">
      <c r="A612" s="45"/>
      <c r="B612" s="54"/>
      <c r="C612" s="47">
        <f t="shared" si="84"/>
        <v>3</v>
      </c>
      <c r="D612" s="73"/>
      <c r="E612" s="70"/>
      <c r="F612" s="70" t="s">
        <v>2695</v>
      </c>
      <c r="G612" s="73"/>
      <c r="H612" s="76" t="s">
        <v>2703</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35">
      <c r="A613" s="45"/>
      <c r="B613" s="54"/>
      <c r="C613" s="47">
        <f t="shared" si="84"/>
        <v>3</v>
      </c>
      <c r="D613" s="73"/>
      <c r="E613" s="70"/>
      <c r="F613" s="70" t="s">
        <v>2696</v>
      </c>
      <c r="G613" s="73"/>
      <c r="H613" s="76" t="s">
        <v>2704</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35">
      <c r="A614" s="45"/>
      <c r="B614" s="54"/>
      <c r="C614" s="47">
        <f t="shared" si="84"/>
        <v>3</v>
      </c>
      <c r="D614" s="73"/>
      <c r="E614" s="70"/>
      <c r="F614" s="70" t="s">
        <v>2697</v>
      </c>
      <c r="G614" s="73"/>
      <c r="H614" s="76" t="s">
        <v>2705</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35">
      <c r="A615" s="45"/>
      <c r="B615" s="54"/>
      <c r="C615" s="47">
        <f t="shared" si="84"/>
        <v>3</v>
      </c>
      <c r="D615" s="73"/>
      <c r="E615" s="70"/>
      <c r="F615" s="70" t="s">
        <v>2698</v>
      </c>
      <c r="G615" s="73"/>
      <c r="H615" s="76" t="s">
        <v>2706</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35">
      <c r="A616" s="45"/>
      <c r="B616" s="54"/>
      <c r="C616" s="47">
        <f t="shared" si="84"/>
        <v>3</v>
      </c>
      <c r="D616" s="73"/>
      <c r="E616" s="70"/>
      <c r="F616" s="70" t="s">
        <v>2699</v>
      </c>
      <c r="G616" s="73"/>
      <c r="H616" s="76" t="s">
        <v>2707</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35">
      <c r="A617" s="45"/>
      <c r="B617" s="54"/>
      <c r="C617" s="47">
        <f t="shared" si="84"/>
        <v>3</v>
      </c>
      <c r="D617" s="73"/>
      <c r="E617" s="70"/>
      <c r="F617" s="70" t="s">
        <v>2700</v>
      </c>
      <c r="G617" s="73"/>
      <c r="H617" s="76" t="s">
        <v>2708</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35">
      <c r="A618" s="45"/>
      <c r="B618" s="54"/>
      <c r="C618" s="47">
        <f t="shared" si="84"/>
        <v>3</v>
      </c>
      <c r="D618" s="73"/>
      <c r="E618" s="70"/>
      <c r="F618" s="70" t="s">
        <v>2789</v>
      </c>
      <c r="G618" s="73"/>
      <c r="H618" s="76" t="s">
        <v>2788</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2778</v>
      </c>
      <c r="AE618" s="76"/>
      <c r="AF618" s="97">
        <v>1</v>
      </c>
      <c r="AG618" s="97">
        <v>1</v>
      </c>
      <c r="AH618" s="73"/>
      <c r="AI618" s="57"/>
      <c r="AJ618" s="45"/>
      <c r="AK618" s="45"/>
      <c r="AL618" s="45"/>
    </row>
    <row r="619" spans="1:38" hidden="1" outlineLevel="2" x14ac:dyDescent="0.35">
      <c r="A619" s="45"/>
      <c r="B619" s="54"/>
      <c r="C619" s="47">
        <f t="shared" si="84"/>
        <v>3</v>
      </c>
      <c r="D619" s="73"/>
      <c r="E619" s="70"/>
      <c r="F619" s="70" t="s">
        <v>2790</v>
      </c>
      <c r="G619" s="73"/>
      <c r="H619" s="76" t="s">
        <v>2702</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35">
      <c r="A620" s="45"/>
      <c r="B620" s="54"/>
      <c r="C620" s="47">
        <f t="shared" si="84"/>
        <v>3</v>
      </c>
      <c r="D620" s="73"/>
      <c r="E620" s="70"/>
      <c r="F620" s="70" t="s">
        <v>2791</v>
      </c>
      <c r="G620" s="73"/>
      <c r="H620" s="76" t="s">
        <v>2703</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35">
      <c r="A621" s="45"/>
      <c r="B621" s="54"/>
      <c r="C621" s="47">
        <f t="shared" si="84"/>
        <v>3</v>
      </c>
      <c r="D621" s="73"/>
      <c r="E621" s="70"/>
      <c r="F621" s="70" t="s">
        <v>2792</v>
      </c>
      <c r="G621" s="73"/>
      <c r="H621" s="76" t="s">
        <v>2704</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35">
      <c r="A622" s="45"/>
      <c r="B622" s="54"/>
      <c r="C622" s="47">
        <f t="shared" si="84"/>
        <v>3</v>
      </c>
      <c r="D622" s="73"/>
      <c r="E622" s="70"/>
      <c r="F622" s="70" t="s">
        <v>2793</v>
      </c>
      <c r="G622" s="73"/>
      <c r="H622" s="76" t="s">
        <v>2705</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35">
      <c r="A623" s="45"/>
      <c r="B623" s="54"/>
      <c r="C623" s="47">
        <f t="shared" si="84"/>
        <v>3</v>
      </c>
      <c r="D623" s="73"/>
      <c r="E623" s="70"/>
      <c r="F623" s="70" t="s">
        <v>2794</v>
      </c>
      <c r="G623" s="73"/>
      <c r="H623" s="76" t="s">
        <v>2706</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35">
      <c r="A624" s="45"/>
      <c r="B624" s="54"/>
      <c r="C624" s="47">
        <f t="shared" si="84"/>
        <v>3</v>
      </c>
      <c r="D624" s="73"/>
      <c r="E624" s="70"/>
      <c r="F624" s="70" t="s">
        <v>2795</v>
      </c>
      <c r="G624" s="73"/>
      <c r="H624" s="76" t="s">
        <v>2707</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35">
      <c r="A625" s="45"/>
      <c r="B625" s="54"/>
      <c r="C625" s="47">
        <f t="shared" si="84"/>
        <v>3</v>
      </c>
      <c r="D625" s="73"/>
      <c r="E625" s="70"/>
      <c r="F625" s="70" t="s">
        <v>2796</v>
      </c>
      <c r="G625" s="73"/>
      <c r="H625" s="76" t="s">
        <v>2708</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35">
      <c r="A626" s="45"/>
      <c r="B626" s="54"/>
      <c r="C626" s="47">
        <f>INT($C$29)+1</f>
        <v>2</v>
      </c>
      <c r="D626" s="73"/>
      <c r="E626" s="70"/>
      <c r="F626" s="256" t="s">
        <v>1217</v>
      </c>
      <c r="G626" s="73"/>
      <c r="H626" s="246" t="s">
        <v>1218</v>
      </c>
      <c r="I626" s="129"/>
      <c r="J626" s="129" t="s">
        <v>1054</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35">
      <c r="A627" s="45"/>
      <c r="B627" s="54"/>
      <c r="C627" s="47">
        <f t="shared" ref="C627:C698" si="95">INT($C$29)+2</f>
        <v>3</v>
      </c>
      <c r="D627" s="73"/>
      <c r="E627" s="70"/>
      <c r="F627" s="70" t="s">
        <v>1219</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95"/>
        <v>3</v>
      </c>
      <c r="D628" s="73"/>
      <c r="E628" s="70"/>
      <c r="F628" s="70" t="s">
        <v>1220</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95"/>
        <v>3</v>
      </c>
      <c r="D629" s="73"/>
      <c r="E629" s="70"/>
      <c r="F629" s="70" t="s">
        <v>1221</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35">
      <c r="A630" s="45"/>
      <c r="B630" s="54"/>
      <c r="C630" s="47">
        <f t="shared" si="95"/>
        <v>3</v>
      </c>
      <c r="D630" s="73"/>
      <c r="E630" s="70"/>
      <c r="F630" s="70" t="s">
        <v>1222</v>
      </c>
      <c r="G630" s="73"/>
      <c r="H630" s="76" t="s">
        <v>1323</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35">
      <c r="A631" s="45"/>
      <c r="B631" s="54"/>
      <c r="C631" s="47">
        <f t="shared" si="95"/>
        <v>3</v>
      </c>
      <c r="D631" s="73"/>
      <c r="E631" s="70"/>
      <c r="F631" s="70" t="s">
        <v>1223</v>
      </c>
      <c r="G631" s="73"/>
      <c r="H631" s="76" t="s">
        <v>1325</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1326</v>
      </c>
      <c r="AE631" s="76"/>
      <c r="AF631" s="97">
        <v>1</v>
      </c>
      <c r="AG631" s="97">
        <v>1</v>
      </c>
      <c r="AH631" s="73"/>
      <c r="AI631" s="57"/>
      <c r="AJ631" s="45"/>
      <c r="AK631" s="45"/>
      <c r="AL631" s="45"/>
    </row>
    <row r="632" spans="1:38" hidden="1" outlineLevel="2" x14ac:dyDescent="0.35">
      <c r="A632" s="45"/>
      <c r="B632" s="54"/>
      <c r="C632" s="47">
        <f t="shared" si="95"/>
        <v>3</v>
      </c>
      <c r="D632" s="73"/>
      <c r="E632" s="70"/>
      <c r="F632" s="70" t="s">
        <v>1224</v>
      </c>
      <c r="G632" s="73"/>
      <c r="H632" s="76" t="s">
        <v>1328</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35">
      <c r="A633" s="45"/>
      <c r="B633" s="54"/>
      <c r="C633" s="47">
        <f t="shared" si="95"/>
        <v>3</v>
      </c>
      <c r="D633" s="73"/>
      <c r="E633" s="70"/>
      <c r="F633" s="70" t="s">
        <v>1225</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95"/>
        <v>3</v>
      </c>
      <c r="D634" s="73"/>
      <c r="E634" s="70"/>
      <c r="F634" s="70" t="s">
        <v>1226</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95"/>
        <v>3</v>
      </c>
      <c r="D635" s="73"/>
      <c r="E635" s="70"/>
      <c r="F635" s="70" t="s">
        <v>1227</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95"/>
        <v>3</v>
      </c>
      <c r="D636" s="73"/>
      <c r="E636" s="70"/>
      <c r="F636" s="70" t="s">
        <v>1228</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95"/>
        <v>3</v>
      </c>
      <c r="D637" s="73"/>
      <c r="E637" s="70"/>
      <c r="F637" s="70" t="s">
        <v>1229</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95"/>
        <v>3</v>
      </c>
      <c r="D638" s="73"/>
      <c r="E638" s="70"/>
      <c r="F638" s="70" t="s">
        <v>1230</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95"/>
        <v>3</v>
      </c>
      <c r="D639" s="73"/>
      <c r="E639" s="70"/>
      <c r="F639" s="70" t="s">
        <v>1231</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95"/>
        <v>3</v>
      </c>
      <c r="D640" s="73"/>
      <c r="E640" s="70"/>
      <c r="F640" s="70" t="s">
        <v>1232</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35">
      <c r="A641" s="45"/>
      <c r="B641" s="54"/>
      <c r="C641" s="47">
        <f t="shared" si="95"/>
        <v>3</v>
      </c>
      <c r="D641" s="73"/>
      <c r="E641" s="70"/>
      <c r="F641" s="70" t="s">
        <v>1233</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35">
      <c r="A642" s="45"/>
      <c r="B642" s="54"/>
      <c r="C642" s="47">
        <f t="shared" si="95"/>
        <v>3</v>
      </c>
      <c r="D642" s="73"/>
      <c r="E642" s="70"/>
      <c r="F642" s="70" t="s">
        <v>1234</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35">
      <c r="A643" s="45"/>
      <c r="B643" s="54"/>
      <c r="C643" s="47">
        <f t="shared" si="95"/>
        <v>3</v>
      </c>
      <c r="D643" s="73"/>
      <c r="E643" s="70"/>
      <c r="F643" s="70" t="s">
        <v>1235</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35">
      <c r="A644" s="45"/>
      <c r="B644" s="54"/>
      <c r="C644" s="47">
        <f t="shared" si="95"/>
        <v>3</v>
      </c>
      <c r="D644" s="73"/>
      <c r="E644" s="70"/>
      <c r="F644" s="70" t="s">
        <v>1236</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35">
      <c r="A645" s="45"/>
      <c r="B645" s="54"/>
      <c r="C645" s="47">
        <f t="shared" ref="C645:C650" si="96">INT($C$29)+3</f>
        <v>4</v>
      </c>
      <c r="D645" s="73"/>
      <c r="E645" s="70"/>
      <c r="F645" s="70" t="s">
        <v>1237</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35">
      <c r="A646" s="45"/>
      <c r="B646" s="54"/>
      <c r="C646" s="47">
        <f t="shared" si="96"/>
        <v>4</v>
      </c>
      <c r="D646" s="73"/>
      <c r="E646" s="70"/>
      <c r="F646" s="70" t="s">
        <v>1238</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35">
      <c r="A647" s="45"/>
      <c r="B647" s="54"/>
      <c r="C647" s="47">
        <f t="shared" si="96"/>
        <v>4</v>
      </c>
      <c r="D647" s="73"/>
      <c r="E647" s="70"/>
      <c r="F647" s="70" t="s">
        <v>1239</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35">
      <c r="A648" s="45"/>
      <c r="B648" s="54"/>
      <c r="C648" s="47">
        <f t="shared" si="96"/>
        <v>4</v>
      </c>
      <c r="D648" s="73"/>
      <c r="E648" s="70"/>
      <c r="F648" s="70" t="s">
        <v>1240</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35">
      <c r="A649" s="45"/>
      <c r="B649" s="54"/>
      <c r="C649" s="47">
        <f t="shared" si="96"/>
        <v>4</v>
      </c>
      <c r="D649" s="73"/>
      <c r="E649" s="70"/>
      <c r="F649" s="70" t="s">
        <v>1241</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35">
      <c r="A650" s="45"/>
      <c r="B650" s="54"/>
      <c r="C650" s="47">
        <f t="shared" si="96"/>
        <v>4</v>
      </c>
      <c r="D650" s="73"/>
      <c r="E650" s="70"/>
      <c r="F650" s="70" t="s">
        <v>1242</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35">
      <c r="A651" s="45"/>
      <c r="B651" s="54"/>
      <c r="C651" s="47">
        <f t="shared" si="95"/>
        <v>3</v>
      </c>
      <c r="D651" s="73"/>
      <c r="E651" s="70"/>
      <c r="F651" s="70" t="s">
        <v>1243</v>
      </c>
      <c r="G651" s="73"/>
      <c r="H651" s="76" t="s">
        <v>1244</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1245</v>
      </c>
      <c r="AE651" s="76"/>
      <c r="AF651" s="97">
        <v>1</v>
      </c>
      <c r="AG651" s="97">
        <v>1</v>
      </c>
      <c r="AH651" s="73"/>
      <c r="AI651" s="57"/>
      <c r="AJ651" s="45"/>
      <c r="AK651" s="45"/>
      <c r="AL651" s="45"/>
    </row>
    <row r="652" spans="1:38" hidden="1" outlineLevel="2" x14ac:dyDescent="0.35">
      <c r="A652" s="45"/>
      <c r="B652" s="54"/>
      <c r="C652" s="47">
        <f t="shared" si="95"/>
        <v>3</v>
      </c>
      <c r="D652" s="73"/>
      <c r="E652" s="70"/>
      <c r="F652" s="70" t="s">
        <v>1246</v>
      </c>
      <c r="G652" s="73"/>
      <c r="H652" s="76" t="s">
        <v>2660</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2598</v>
      </c>
      <c r="AE652" s="76"/>
      <c r="AF652" s="97">
        <v>1</v>
      </c>
      <c r="AG652" s="97">
        <v>1</v>
      </c>
      <c r="AH652" s="73"/>
      <c r="AI652" s="57"/>
      <c r="AJ652" s="45"/>
      <c r="AK652" s="45"/>
      <c r="AL652" s="45"/>
    </row>
    <row r="653" spans="1:38" hidden="1" outlineLevel="2" x14ac:dyDescent="0.35">
      <c r="A653" s="45"/>
      <c r="B653" s="54"/>
      <c r="C653" s="47">
        <f t="shared" si="95"/>
        <v>3</v>
      </c>
      <c r="D653" s="73"/>
      <c r="E653" s="70"/>
      <c r="F653" s="70" t="s">
        <v>1247</v>
      </c>
      <c r="G653" s="73"/>
      <c r="H653" s="76" t="s">
        <v>2661</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35">
      <c r="A654" s="45"/>
      <c r="B654" s="54"/>
      <c r="C654" s="47">
        <f t="shared" si="95"/>
        <v>3</v>
      </c>
      <c r="D654" s="73"/>
      <c r="E654" s="70"/>
      <c r="F654" s="70" t="s">
        <v>1248</v>
      </c>
      <c r="G654" s="73"/>
      <c r="H654" s="76" t="s">
        <v>1249</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1245</v>
      </c>
      <c r="AE654" s="76"/>
      <c r="AF654" s="97">
        <v>1</v>
      </c>
      <c r="AG654" s="97">
        <v>1</v>
      </c>
      <c r="AH654" s="73"/>
      <c r="AI654" s="57"/>
      <c r="AJ654" s="45"/>
      <c r="AK654" s="45"/>
      <c r="AL654" s="45"/>
    </row>
    <row r="655" spans="1:38" hidden="1" outlineLevel="2" x14ac:dyDescent="0.35">
      <c r="A655" s="45"/>
      <c r="B655" s="54"/>
      <c r="C655" s="47">
        <f t="shared" si="95"/>
        <v>3</v>
      </c>
      <c r="D655" s="73"/>
      <c r="E655" s="70"/>
      <c r="F655" s="70" t="s">
        <v>1250</v>
      </c>
      <c r="G655" s="73"/>
      <c r="H655" s="76" t="s">
        <v>2662</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35">
      <c r="A656" s="45"/>
      <c r="B656" s="54"/>
      <c r="C656" s="47">
        <f t="shared" si="95"/>
        <v>3</v>
      </c>
      <c r="D656" s="73"/>
      <c r="E656" s="70"/>
      <c r="F656" s="70" t="s">
        <v>1251</v>
      </c>
      <c r="G656" s="73"/>
      <c r="H656" s="76" t="s">
        <v>2663</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35">
      <c r="A657" s="45"/>
      <c r="B657" s="54"/>
      <c r="C657" s="47">
        <f t="shared" si="95"/>
        <v>3</v>
      </c>
      <c r="D657" s="73"/>
      <c r="E657" s="70"/>
      <c r="F657" s="70" t="s">
        <v>1252</v>
      </c>
      <c r="G657" s="73"/>
      <c r="H657" s="76" t="s">
        <v>1253</v>
      </c>
      <c r="I657" s="96"/>
      <c r="J657" s="96" t="s">
        <v>1182</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35">
      <c r="A658" s="45"/>
      <c r="B658" s="54"/>
      <c r="C658" s="47">
        <f t="shared" si="95"/>
        <v>3</v>
      </c>
      <c r="D658" s="73"/>
      <c r="E658" s="70"/>
      <c r="F658" s="70" t="s">
        <v>1254</v>
      </c>
      <c r="G658" s="73"/>
      <c r="H658" s="76" t="s">
        <v>2664</v>
      </c>
      <c r="I658" s="96"/>
      <c r="J658" s="96" t="s">
        <v>1182</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35">
      <c r="A659" s="45"/>
      <c r="B659" s="54"/>
      <c r="C659" s="47">
        <f t="shared" si="95"/>
        <v>3</v>
      </c>
      <c r="D659" s="73"/>
      <c r="E659" s="70"/>
      <c r="F659" s="70" t="s">
        <v>1255</v>
      </c>
      <c r="G659" s="73"/>
      <c r="H659" s="76" t="s">
        <v>2665</v>
      </c>
      <c r="I659" s="96"/>
      <c r="J659" s="96" t="s">
        <v>1182</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35">
      <c r="A660" s="45"/>
      <c r="B660" s="54"/>
      <c r="C660" s="47">
        <f t="shared" si="95"/>
        <v>3</v>
      </c>
      <c r="D660" s="73"/>
      <c r="E660" s="70"/>
      <c r="F660" s="70" t="s">
        <v>1256</v>
      </c>
      <c r="G660" s="73"/>
      <c r="H660" s="76" t="s">
        <v>2992</v>
      </c>
      <c r="I660" s="96"/>
      <c r="J660" s="96" t="s">
        <v>1182</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35">
      <c r="A661" s="45"/>
      <c r="B661" s="54"/>
      <c r="C661" s="47">
        <f t="shared" si="95"/>
        <v>3</v>
      </c>
      <c r="D661" s="73"/>
      <c r="E661" s="70"/>
      <c r="F661" s="70" t="s">
        <v>1257</v>
      </c>
      <c r="G661" s="73"/>
      <c r="H661" s="76" t="s">
        <v>2993</v>
      </c>
      <c r="I661" s="96"/>
      <c r="J661" s="96" t="s">
        <v>1182</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35">
      <c r="A662" s="45"/>
      <c r="B662" s="54"/>
      <c r="C662" s="47">
        <f t="shared" si="95"/>
        <v>3</v>
      </c>
      <c r="D662" s="73"/>
      <c r="E662" s="70"/>
      <c r="F662" s="70" t="s">
        <v>1258</v>
      </c>
      <c r="G662" s="73"/>
      <c r="H662" s="76" t="s">
        <v>2994</v>
      </c>
      <c r="I662" s="96"/>
      <c r="J662" s="96" t="s">
        <v>1182</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35">
      <c r="A663" s="45"/>
      <c r="B663" s="54"/>
      <c r="C663" s="47">
        <f t="shared" si="95"/>
        <v>3</v>
      </c>
      <c r="D663" s="73"/>
      <c r="E663" s="70"/>
      <c r="F663" s="70" t="s">
        <v>1259</v>
      </c>
      <c r="G663" s="73"/>
      <c r="H663" s="76" t="s">
        <v>1260</v>
      </c>
      <c r="I663" s="96" t="s">
        <v>510</v>
      </c>
      <c r="J663" s="96" t="s">
        <v>1154</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35">
      <c r="A664" s="45"/>
      <c r="B664" s="54"/>
      <c r="C664" s="47">
        <f t="shared" si="95"/>
        <v>3</v>
      </c>
      <c r="D664" s="73"/>
      <c r="E664" s="70"/>
      <c r="F664" s="70" t="s">
        <v>1261</v>
      </c>
      <c r="G664" s="73"/>
      <c r="H664" s="76" t="s">
        <v>1262</v>
      </c>
      <c r="I664" s="96" t="s">
        <v>510</v>
      </c>
      <c r="J664" s="96" t="s">
        <v>1154</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35">
      <c r="A665" s="45"/>
      <c r="B665" s="54"/>
      <c r="C665" s="47">
        <f t="shared" si="95"/>
        <v>3</v>
      </c>
      <c r="D665" s="73"/>
      <c r="E665" s="70"/>
      <c r="F665" s="70" t="s">
        <v>1263</v>
      </c>
      <c r="G665" s="73"/>
      <c r="H665" s="76" t="s">
        <v>1264</v>
      </c>
      <c r="I665" s="96" t="s">
        <v>510</v>
      </c>
      <c r="J665" s="96" t="s">
        <v>1154</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35">
      <c r="A666" s="45"/>
      <c r="B666" s="54"/>
      <c r="C666" s="47">
        <f t="shared" si="95"/>
        <v>3</v>
      </c>
      <c r="D666" s="73"/>
      <c r="E666" s="70"/>
      <c r="F666" s="70" t="s">
        <v>1265</v>
      </c>
      <c r="G666" s="73"/>
      <c r="H666" s="76" t="s">
        <v>1266</v>
      </c>
      <c r="I666" s="96" t="s">
        <v>510</v>
      </c>
      <c r="J666" s="96" t="s">
        <v>1154</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35">
      <c r="A667" s="45"/>
      <c r="B667" s="54"/>
      <c r="C667" s="47">
        <f t="shared" si="95"/>
        <v>3</v>
      </c>
      <c r="D667" s="73"/>
      <c r="E667" s="70"/>
      <c r="F667" s="70" t="s">
        <v>1267</v>
      </c>
      <c r="G667" s="73"/>
      <c r="H667" s="76" t="s">
        <v>1268</v>
      </c>
      <c r="I667" s="96" t="s">
        <v>510</v>
      </c>
      <c r="J667" s="96" t="s">
        <v>1154</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1269</v>
      </c>
      <c r="AE667" s="76"/>
      <c r="AF667" s="97">
        <v>1</v>
      </c>
      <c r="AG667" s="97">
        <v>1</v>
      </c>
      <c r="AH667" s="73"/>
      <c r="AI667" s="57"/>
      <c r="AJ667" s="45"/>
      <c r="AK667" s="45"/>
      <c r="AL667" s="45"/>
    </row>
    <row r="668" spans="1:38" hidden="1" outlineLevel="2" x14ac:dyDescent="0.35">
      <c r="A668" s="45"/>
      <c r="B668" s="54"/>
      <c r="C668" s="47">
        <f t="shared" si="95"/>
        <v>3</v>
      </c>
      <c r="D668" s="73"/>
      <c r="E668" s="70"/>
      <c r="F668" s="70" t="s">
        <v>1270</v>
      </c>
      <c r="G668" s="73"/>
      <c r="H668" s="76" t="s">
        <v>1271</v>
      </c>
      <c r="I668" s="96" t="s">
        <v>510</v>
      </c>
      <c r="J668" s="96" t="s">
        <v>1154</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35">
      <c r="A669" s="45"/>
      <c r="B669" s="54"/>
      <c r="C669" s="47">
        <f t="shared" si="95"/>
        <v>3</v>
      </c>
      <c r="D669" s="73"/>
      <c r="E669" s="70"/>
      <c r="F669" s="70" t="s">
        <v>1272</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95"/>
        <v>3</v>
      </c>
      <c r="D670" s="73"/>
      <c r="E670" s="70"/>
      <c r="F670" s="70" t="s">
        <v>1273</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95"/>
        <v>3</v>
      </c>
      <c r="D671" s="73"/>
      <c r="E671" s="70"/>
      <c r="F671" s="70" t="s">
        <v>1274</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35">
      <c r="A672" s="45"/>
      <c r="B672" s="54"/>
      <c r="C672" s="47">
        <f t="shared" si="95"/>
        <v>3</v>
      </c>
      <c r="D672" s="73"/>
      <c r="E672" s="70"/>
      <c r="F672" s="70" t="s">
        <v>1275</v>
      </c>
      <c r="G672" s="73"/>
      <c r="H672" s="76" t="s">
        <v>1276</v>
      </c>
      <c r="I672" s="96"/>
      <c r="J672" s="96" t="s">
        <v>1182</v>
      </c>
      <c r="K672" s="97">
        <f>5.1/5</f>
        <v>1.02</v>
      </c>
      <c r="L672" s="97">
        <f>5.1/5</f>
        <v>1.02</v>
      </c>
      <c r="M672" s="97">
        <v>1</v>
      </c>
      <c r="N672" s="97">
        <v>1</v>
      </c>
      <c r="O672" s="97">
        <v>1</v>
      </c>
      <c r="P672" s="97">
        <v>1</v>
      </c>
      <c r="Q672" s="76"/>
      <c r="R672" s="76" t="s">
        <v>1277</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35">
      <c r="A673" s="45"/>
      <c r="B673" s="54"/>
      <c r="C673" s="47">
        <f t="shared" si="95"/>
        <v>3</v>
      </c>
      <c r="D673" s="73"/>
      <c r="E673" s="70"/>
      <c r="F673" s="70" t="s">
        <v>1278</v>
      </c>
      <c r="G673" s="73"/>
      <c r="H673" s="76" t="s">
        <v>1279</v>
      </c>
      <c r="I673" s="96"/>
      <c r="J673" s="96" t="s">
        <v>1182</v>
      </c>
      <c r="K673" s="97">
        <f>4.9/5</f>
        <v>0.98000000000000009</v>
      </c>
      <c r="L673" s="97">
        <f>4.9/5</f>
        <v>0.98000000000000009</v>
      </c>
      <c r="M673" s="97">
        <v>1</v>
      </c>
      <c r="N673" s="97">
        <v>1</v>
      </c>
      <c r="O673" s="97">
        <v>1</v>
      </c>
      <c r="P673" s="97">
        <v>1</v>
      </c>
      <c r="Q673" s="76"/>
      <c r="R673" s="76" t="s">
        <v>1280</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35">
      <c r="A674" s="45"/>
      <c r="B674" s="54"/>
      <c r="C674" s="47">
        <f t="shared" si="95"/>
        <v>3</v>
      </c>
      <c r="D674" s="73"/>
      <c r="E674" s="70"/>
      <c r="F674" s="70" t="s">
        <v>1281</v>
      </c>
      <c r="G674" s="73"/>
      <c r="H674" s="76" t="s">
        <v>2362</v>
      </c>
      <c r="I674" s="96"/>
      <c r="J674" s="96" t="s">
        <v>1182</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35">
      <c r="A675" s="45"/>
      <c r="B675" s="54"/>
      <c r="C675" s="47">
        <f t="shared" si="95"/>
        <v>3</v>
      </c>
      <c r="D675" s="73"/>
      <c r="E675" s="70"/>
      <c r="F675" s="70" t="s">
        <v>1282</v>
      </c>
      <c r="G675" s="73"/>
      <c r="H675" s="76" t="s">
        <v>1283</v>
      </c>
      <c r="I675" s="96" t="s">
        <v>510</v>
      </c>
      <c r="J675" s="96" t="s">
        <v>1154</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2191</v>
      </c>
      <c r="AE675" s="76"/>
      <c r="AF675" s="97">
        <v>1</v>
      </c>
      <c r="AG675" s="97">
        <v>1</v>
      </c>
      <c r="AH675" s="73"/>
      <c r="AI675" s="57"/>
      <c r="AJ675" s="45"/>
      <c r="AK675" s="45"/>
      <c r="AL675" s="45"/>
    </row>
    <row r="676" spans="1:38" hidden="1" outlineLevel="2" x14ac:dyDescent="0.35">
      <c r="A676" s="45"/>
      <c r="B676" s="54"/>
      <c r="C676" s="47">
        <f t="shared" si="95"/>
        <v>3</v>
      </c>
      <c r="D676" s="73"/>
      <c r="E676" s="70"/>
      <c r="F676" s="70" t="s">
        <v>1284</v>
      </c>
      <c r="G676" s="73"/>
      <c r="H676" s="76" t="s">
        <v>1285</v>
      </c>
      <c r="I676" s="96" t="s">
        <v>510</v>
      </c>
      <c r="J676" s="96" t="s">
        <v>1154</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35">
      <c r="A677" s="45"/>
      <c r="B677" s="54"/>
      <c r="C677" s="47">
        <f t="shared" si="95"/>
        <v>3</v>
      </c>
      <c r="D677" s="73"/>
      <c r="E677" s="70"/>
      <c r="F677" s="70" t="s">
        <v>1286</v>
      </c>
      <c r="G677" s="73"/>
      <c r="H677" s="76" t="s">
        <v>1287</v>
      </c>
      <c r="I677" s="96" t="s">
        <v>510</v>
      </c>
      <c r="J677" s="96" t="s">
        <v>1154</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35">
      <c r="A678" s="45"/>
      <c r="B678" s="54"/>
      <c r="C678" s="47">
        <f t="shared" si="95"/>
        <v>3</v>
      </c>
      <c r="D678" s="73"/>
      <c r="E678" s="70"/>
      <c r="F678" s="70" t="s">
        <v>1288</v>
      </c>
      <c r="G678" s="73"/>
      <c r="H678" s="76" t="s">
        <v>1289</v>
      </c>
      <c r="I678" s="96" t="s">
        <v>510</v>
      </c>
      <c r="J678" s="96" t="s">
        <v>1154</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2191</v>
      </c>
      <c r="AE678" s="76"/>
      <c r="AF678" s="97">
        <v>1</v>
      </c>
      <c r="AG678" s="97">
        <v>1</v>
      </c>
      <c r="AH678" s="73"/>
      <c r="AI678" s="57"/>
      <c r="AJ678" s="45"/>
      <c r="AK678" s="45"/>
      <c r="AL678" s="45"/>
    </row>
    <row r="679" spans="1:38" hidden="1" outlineLevel="2" x14ac:dyDescent="0.35">
      <c r="A679" s="45"/>
      <c r="B679" s="54"/>
      <c r="C679" s="47">
        <f t="shared" si="95"/>
        <v>3</v>
      </c>
      <c r="D679" s="73"/>
      <c r="E679" s="70"/>
      <c r="F679" s="70" t="s">
        <v>1290</v>
      </c>
      <c r="G679" s="73"/>
      <c r="H679" s="76" t="s">
        <v>1291</v>
      </c>
      <c r="I679" s="96" t="s">
        <v>510</v>
      </c>
      <c r="J679" s="96" t="s">
        <v>1154</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1292</v>
      </c>
      <c r="AE679" s="76"/>
      <c r="AF679" s="97">
        <v>1</v>
      </c>
      <c r="AG679" s="97">
        <v>1</v>
      </c>
      <c r="AH679" s="73"/>
      <c r="AI679" s="57"/>
      <c r="AJ679" s="45"/>
      <c r="AK679" s="45"/>
      <c r="AL679" s="45"/>
    </row>
    <row r="680" spans="1:38" hidden="1" outlineLevel="2" x14ac:dyDescent="0.35">
      <c r="A680" s="45"/>
      <c r="B680" s="54"/>
      <c r="C680" s="47">
        <f t="shared" si="95"/>
        <v>3</v>
      </c>
      <c r="D680" s="73"/>
      <c r="E680" s="70"/>
      <c r="F680" s="70" t="s">
        <v>1293</v>
      </c>
      <c r="G680" s="73"/>
      <c r="H680" s="76" t="s">
        <v>1294</v>
      </c>
      <c r="I680" s="96" t="s">
        <v>510</v>
      </c>
      <c r="J680" s="96" t="s">
        <v>1154</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35">
      <c r="A681" s="45"/>
      <c r="B681" s="54"/>
      <c r="C681" s="47">
        <f t="shared" si="95"/>
        <v>3</v>
      </c>
      <c r="D681" s="73"/>
      <c r="E681" s="70"/>
      <c r="F681" s="70" t="s">
        <v>1295</v>
      </c>
      <c r="G681" s="73"/>
      <c r="H681" s="76" t="s">
        <v>1296</v>
      </c>
      <c r="I681" s="96" t="s">
        <v>510</v>
      </c>
      <c r="J681" s="96" t="s">
        <v>1154</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35">
      <c r="A682" s="45"/>
      <c r="B682" s="54"/>
      <c r="C682" s="47">
        <f t="shared" si="95"/>
        <v>3</v>
      </c>
      <c r="D682" s="73"/>
      <c r="E682" s="70"/>
      <c r="F682" s="70" t="s">
        <v>1297</v>
      </c>
      <c r="G682" s="73"/>
      <c r="H682" s="76" t="s">
        <v>1298</v>
      </c>
      <c r="I682" s="96" t="s">
        <v>510</v>
      </c>
      <c r="J682" s="96" t="s">
        <v>1154</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1299</v>
      </c>
      <c r="AE682" s="76"/>
      <c r="AF682" s="97">
        <v>1</v>
      </c>
      <c r="AG682" s="97">
        <v>1</v>
      </c>
      <c r="AH682" s="73"/>
      <c r="AI682" s="57"/>
      <c r="AJ682" s="45"/>
      <c r="AK682" s="45"/>
      <c r="AL682" s="45"/>
    </row>
    <row r="683" spans="1:38" hidden="1" outlineLevel="2" x14ac:dyDescent="0.35">
      <c r="A683" s="45"/>
      <c r="B683" s="54"/>
      <c r="C683" s="47">
        <f t="shared" si="95"/>
        <v>3</v>
      </c>
      <c r="D683" s="73"/>
      <c r="E683" s="70"/>
      <c r="F683" s="70" t="s">
        <v>1300</v>
      </c>
      <c r="G683" s="73"/>
      <c r="H683" s="76" t="s">
        <v>1301</v>
      </c>
      <c r="I683" s="96" t="s">
        <v>510</v>
      </c>
      <c r="J683" s="96" t="s">
        <v>1154</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35">
      <c r="A684" s="45"/>
      <c r="B684" s="54"/>
      <c r="C684" s="47">
        <f t="shared" si="95"/>
        <v>3</v>
      </c>
      <c r="D684" s="73"/>
      <c r="E684" s="70"/>
      <c r="F684" s="70" t="s">
        <v>1302</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5"/>
        <v>3</v>
      </c>
      <c r="D685" s="73"/>
      <c r="E685" s="70"/>
      <c r="F685" s="70" t="s">
        <v>1303</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5"/>
        <v>3</v>
      </c>
      <c r="D686" s="73"/>
      <c r="E686" s="70"/>
      <c r="F686" s="70" t="s">
        <v>1304</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35">
      <c r="A687" s="45"/>
      <c r="B687" s="54"/>
      <c r="C687" s="47">
        <f t="shared" si="95"/>
        <v>3</v>
      </c>
      <c r="D687" s="73"/>
      <c r="E687" s="70"/>
      <c r="F687" s="70" t="s">
        <v>1305</v>
      </c>
      <c r="G687" s="73"/>
      <c r="H687" s="76" t="s">
        <v>1306</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1307</v>
      </c>
      <c r="AE687" s="76"/>
      <c r="AF687" s="97">
        <v>1</v>
      </c>
      <c r="AG687" s="97">
        <v>1</v>
      </c>
      <c r="AH687" s="73"/>
      <c r="AI687" s="57"/>
      <c r="AJ687" s="45"/>
      <c r="AK687" s="45"/>
      <c r="AL687" s="45"/>
    </row>
    <row r="688" spans="1:38" hidden="1" outlineLevel="2" x14ac:dyDescent="0.35">
      <c r="A688" s="45"/>
      <c r="B688" s="54"/>
      <c r="C688" s="47">
        <f t="shared" si="95"/>
        <v>3</v>
      </c>
      <c r="D688" s="73"/>
      <c r="E688" s="70"/>
      <c r="F688" s="70" t="s">
        <v>1308</v>
      </c>
      <c r="G688" s="73"/>
      <c r="H688" s="76" t="s">
        <v>1309</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1310</v>
      </c>
      <c r="AE688" s="76"/>
      <c r="AF688" s="97">
        <v>1</v>
      </c>
      <c r="AG688" s="97">
        <v>1</v>
      </c>
      <c r="AH688" s="73"/>
      <c r="AI688" s="57"/>
      <c r="AJ688" s="45"/>
      <c r="AK688" s="45"/>
      <c r="AL688" s="45"/>
    </row>
    <row r="689" spans="1:38" hidden="1" outlineLevel="2" x14ac:dyDescent="0.35">
      <c r="A689" s="45"/>
      <c r="B689" s="54"/>
      <c r="C689" s="47">
        <f t="shared" si="95"/>
        <v>3</v>
      </c>
      <c r="D689" s="73"/>
      <c r="E689" s="70"/>
      <c r="F689" s="70" t="s">
        <v>1311</v>
      </c>
      <c r="G689" s="73"/>
      <c r="H689" s="76" t="s">
        <v>1312</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35">
      <c r="A690" s="45"/>
      <c r="B690" s="54"/>
      <c r="C690" s="47">
        <f t="shared" si="95"/>
        <v>3</v>
      </c>
      <c r="D690" s="73"/>
      <c r="E690" s="70"/>
      <c r="F690" s="70" t="s">
        <v>1313</v>
      </c>
      <c r="G690" s="73"/>
      <c r="H690" s="76" t="s">
        <v>1314</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35">
      <c r="A691" s="45"/>
      <c r="B691" s="54"/>
      <c r="C691" s="47">
        <f t="shared" si="95"/>
        <v>3</v>
      </c>
      <c r="D691" s="73"/>
      <c r="E691" s="70"/>
      <c r="F691" s="70" t="s">
        <v>1315</v>
      </c>
      <c r="G691" s="73"/>
      <c r="H691" s="76" t="s">
        <v>1316</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35">
      <c r="A692" s="45"/>
      <c r="B692" s="54"/>
      <c r="C692" s="47">
        <f t="shared" si="95"/>
        <v>3</v>
      </c>
      <c r="D692" s="73"/>
      <c r="E692" s="70"/>
      <c r="F692" s="70" t="s">
        <v>1317</v>
      </c>
      <c r="G692" s="73"/>
      <c r="H692" s="76" t="s">
        <v>1318</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35">
      <c r="A693" s="45"/>
      <c r="B693" s="54"/>
      <c r="C693" s="47">
        <f t="shared" si="95"/>
        <v>3</v>
      </c>
      <c r="D693" s="73"/>
      <c r="E693" s="70"/>
      <c r="F693" s="70" t="s">
        <v>1319</v>
      </c>
      <c r="G693" s="73"/>
      <c r="H693" s="76" t="s">
        <v>2981</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2982</v>
      </c>
      <c r="AE693" s="76"/>
      <c r="AF693" s="97">
        <v>1</v>
      </c>
      <c r="AG693" s="97">
        <v>1</v>
      </c>
      <c r="AH693" s="73"/>
      <c r="AI693" s="57"/>
      <c r="AJ693" s="45"/>
      <c r="AK693" s="45"/>
      <c r="AL693" s="45"/>
    </row>
    <row r="694" spans="1:38" hidden="1" outlineLevel="2" x14ac:dyDescent="0.35">
      <c r="A694" s="45"/>
      <c r="B694" s="54"/>
      <c r="C694" s="47">
        <f t="shared" si="95"/>
        <v>3</v>
      </c>
      <c r="D694" s="73"/>
      <c r="E694" s="70"/>
      <c r="F694" s="70" t="s">
        <v>1320</v>
      </c>
      <c r="G694" s="73"/>
      <c r="H694" s="76" t="s">
        <v>2983</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35">
      <c r="A695" s="45"/>
      <c r="B695" s="54"/>
      <c r="C695" s="47">
        <f t="shared" si="95"/>
        <v>3</v>
      </c>
      <c r="D695" s="73"/>
      <c r="E695" s="70"/>
      <c r="F695" s="70" t="s">
        <v>1321</v>
      </c>
      <c r="G695" s="73"/>
      <c r="H695" s="76" t="s">
        <v>2984</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35">
      <c r="A696" s="45"/>
      <c r="B696" s="54"/>
      <c r="C696" s="47">
        <f t="shared" si="95"/>
        <v>3</v>
      </c>
      <c r="D696" s="73"/>
      <c r="E696" s="70"/>
      <c r="F696" s="70" t="s">
        <v>1322</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5"/>
        <v>3</v>
      </c>
      <c r="D697" s="73"/>
      <c r="E697" s="70"/>
      <c r="F697" s="70" t="s">
        <v>1324</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5"/>
        <v>3</v>
      </c>
      <c r="D698" s="73"/>
      <c r="E698" s="70"/>
      <c r="F698" s="70" t="s">
        <v>1327</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35">
      <c r="A699" s="45"/>
      <c r="B699" s="54"/>
      <c r="C699" s="47">
        <f>INT($C$29)+1</f>
        <v>2</v>
      </c>
      <c r="D699" s="73"/>
      <c r="E699" s="70"/>
      <c r="F699" s="256" t="s">
        <v>1329</v>
      </c>
      <c r="G699" s="73"/>
      <c r="H699" s="246" t="s">
        <v>1330</v>
      </c>
      <c r="I699" s="129"/>
      <c r="J699" s="129" t="s">
        <v>1054</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35">
      <c r="A700" s="45"/>
      <c r="B700" s="54"/>
      <c r="C700" s="47">
        <f t="shared" ref="C700:C763" si="107">INT($C$29)+3</f>
        <v>4</v>
      </c>
      <c r="D700" s="73"/>
      <c r="E700" s="70"/>
      <c r="F700" s="70" t="s">
        <v>1331</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07"/>
        <v>4</v>
      </c>
      <c r="D701" s="73"/>
      <c r="E701" s="70"/>
      <c r="F701" s="70" t="s">
        <v>1332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07"/>
        <v>4</v>
      </c>
      <c r="D702" s="73"/>
      <c r="E702" s="70"/>
      <c r="F702" s="70" t="s">
        <v>1333</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07"/>
        <v>4</v>
      </c>
      <c r="D703" s="73"/>
      <c r="E703" s="70"/>
      <c r="F703" s="70" t="s">
        <v>1334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07"/>
        <v>4</v>
      </c>
      <c r="D704" s="73"/>
      <c r="E704" s="70"/>
      <c r="F704" s="70" t="s">
        <v>1335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07"/>
        <v>4</v>
      </c>
      <c r="D705" s="73"/>
      <c r="E705" s="70"/>
      <c r="F705" s="70" t="s">
        <v>1336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07"/>
        <v>4</v>
      </c>
      <c r="D706" s="73"/>
      <c r="E706" s="70"/>
      <c r="F706" s="70" t="s">
        <v>1337</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07"/>
        <v>4</v>
      </c>
      <c r="D707" s="73"/>
      <c r="E707" s="70"/>
      <c r="F707" s="70" t="s">
        <v>1338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07"/>
        <v>4</v>
      </c>
      <c r="D708" s="73"/>
      <c r="E708" s="70"/>
      <c r="F708" s="70" t="s">
        <v>1339</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07"/>
        <v>4</v>
      </c>
      <c r="D709" s="73"/>
      <c r="E709" s="70"/>
      <c r="F709" s="70" t="s">
        <v>1340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07"/>
        <v>4</v>
      </c>
      <c r="D710" s="73"/>
      <c r="E710" s="70"/>
      <c r="F710" s="70" t="s">
        <v>1341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07"/>
        <v>4</v>
      </c>
      <c r="D711" s="73"/>
      <c r="E711" s="70"/>
      <c r="F711" s="70" t="s">
        <v>1342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07"/>
        <v>4</v>
      </c>
      <c r="D712" s="73"/>
      <c r="E712" s="70"/>
      <c r="F712" s="70" t="s">
        <v>1343</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07"/>
        <v>4</v>
      </c>
      <c r="D713" s="73"/>
      <c r="E713" s="70"/>
      <c r="F713" s="70" t="s">
        <v>1344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07"/>
        <v>4</v>
      </c>
      <c r="D714" s="73"/>
      <c r="E714" s="70"/>
      <c r="F714" s="70" t="s">
        <v>1345</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07"/>
        <v>4</v>
      </c>
      <c r="D715" s="73"/>
      <c r="E715" s="70"/>
      <c r="F715" s="70" t="s">
        <v>1346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v>4</v>
      </c>
      <c r="B716" s="54"/>
      <c r="C716" s="47">
        <f t="shared" si="107"/>
        <v>4</v>
      </c>
      <c r="D716" s="73"/>
      <c r="E716" s="70"/>
      <c r="F716" s="70" t="s">
        <v>1347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f>A716</f>
        <v>4</v>
      </c>
      <c r="B717" s="54"/>
      <c r="C717" s="47">
        <f t="shared" si="107"/>
        <v>4</v>
      </c>
      <c r="D717" s="73"/>
      <c r="E717" s="70"/>
      <c r="F717" s="70" t="s">
        <v>1348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c r="B718" s="54"/>
      <c r="C718" s="47">
        <f t="shared" si="107"/>
        <v>4</v>
      </c>
      <c r="D718" s="73"/>
      <c r="E718" s="70"/>
      <c r="F718" s="70" t="s">
        <v>1349</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c r="B719" s="54"/>
      <c r="C719" s="47">
        <f t="shared" si="107"/>
        <v>4</v>
      </c>
      <c r="D719" s="73"/>
      <c r="E719" s="70"/>
      <c r="F719" s="70" t="s">
        <v>1350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07"/>
        <v>4</v>
      </c>
      <c r="D720" s="73"/>
      <c r="E720" s="70"/>
      <c r="F720" s="70" t="s">
        <v>1351</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07"/>
        <v>4</v>
      </c>
      <c r="D721" s="73"/>
      <c r="E721" s="70"/>
      <c r="F721" s="70" t="s">
        <v>1352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v>4</v>
      </c>
      <c r="B722" s="54"/>
      <c r="C722" s="47">
        <f t="shared" si="107"/>
        <v>4</v>
      </c>
      <c r="D722" s="73"/>
      <c r="E722" s="70"/>
      <c r="F722" s="70" t="s">
        <v>1353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f>A722</f>
        <v>4</v>
      </c>
      <c r="B723" s="54"/>
      <c r="C723" s="47">
        <f t="shared" si="107"/>
        <v>4</v>
      </c>
      <c r="D723" s="73"/>
      <c r="E723" s="70"/>
      <c r="F723" s="70" t="s">
        <v>1354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07"/>
        <v>4</v>
      </c>
      <c r="D724" s="73"/>
      <c r="E724" s="70"/>
      <c r="F724" s="70" t="s">
        <v>1355</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07"/>
        <v>4</v>
      </c>
      <c r="D725" s="73"/>
      <c r="E725" s="70"/>
      <c r="F725" s="70" t="s">
        <v>1356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07"/>
        <v>4</v>
      </c>
      <c r="D726" s="73"/>
      <c r="E726" s="70"/>
      <c r="F726" s="70" t="s">
        <v>1357</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07"/>
        <v>4</v>
      </c>
      <c r="D727" s="73"/>
      <c r="E727" s="70"/>
      <c r="F727" s="70" t="s">
        <v>1358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v>4</v>
      </c>
      <c r="B728" s="54"/>
      <c r="C728" s="47">
        <f t="shared" si="107"/>
        <v>4</v>
      </c>
      <c r="D728" s="73"/>
      <c r="E728" s="70"/>
      <c r="F728" s="70" t="s">
        <v>1359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f>A728</f>
        <v>4</v>
      </c>
      <c r="B729" s="54"/>
      <c r="C729" s="47">
        <f t="shared" si="107"/>
        <v>4</v>
      </c>
      <c r="D729" s="73"/>
      <c r="E729" s="70"/>
      <c r="F729" s="70" t="s">
        <v>1360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07"/>
        <v>4</v>
      </c>
      <c r="D730" s="73"/>
      <c r="E730" s="70"/>
      <c r="F730" s="70" t="s">
        <v>1361</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07"/>
        <v>4</v>
      </c>
      <c r="D731" s="73"/>
      <c r="E731" s="70"/>
      <c r="F731" s="70" t="s">
        <v>1362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07"/>
        <v>4</v>
      </c>
      <c r="D732" s="73"/>
      <c r="E732" s="70"/>
      <c r="F732" s="70" t="s">
        <v>1363</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c r="B733" s="54"/>
      <c r="C733" s="47">
        <f t="shared" si="107"/>
        <v>4</v>
      </c>
      <c r="D733" s="73"/>
      <c r="E733" s="70"/>
      <c r="F733" s="70" t="s">
        <v>1364</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v>4</v>
      </c>
      <c r="B734" s="54"/>
      <c r="C734" s="47">
        <f t="shared" si="107"/>
        <v>4</v>
      </c>
      <c r="D734" s="73"/>
      <c r="E734" s="70"/>
      <c r="F734" s="70" t="s">
        <v>1365</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35">
      <c r="A735" s="45">
        <f>A734</f>
        <v>4</v>
      </c>
      <c r="B735" s="54"/>
      <c r="C735" s="47">
        <f t="shared" si="107"/>
        <v>4</v>
      </c>
      <c r="D735" s="73"/>
      <c r="E735" s="70"/>
      <c r="F735" s="70" t="s">
        <v>1366</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35">
      <c r="A736" s="45"/>
      <c r="B736" s="54"/>
      <c r="C736" s="47">
        <f t="shared" si="107"/>
        <v>4</v>
      </c>
      <c r="D736" s="73"/>
      <c r="E736" s="70"/>
      <c r="F736" s="70" t="s">
        <v>1367</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35">
      <c r="A737" s="45"/>
      <c r="B737" s="54"/>
      <c r="C737" s="47">
        <f t="shared" si="107"/>
        <v>4</v>
      </c>
      <c r="D737" s="73"/>
      <c r="E737" s="70"/>
      <c r="F737" s="70" t="s">
        <v>1368</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35">
      <c r="A738" s="45"/>
      <c r="B738" s="54"/>
      <c r="C738" s="47">
        <f t="shared" si="107"/>
        <v>4</v>
      </c>
      <c r="D738" s="73"/>
      <c r="E738" s="70"/>
      <c r="F738" s="70" t="s">
        <v>1369</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07"/>
        <v>4</v>
      </c>
      <c r="D739" s="73"/>
      <c r="E739" s="70"/>
      <c r="F739" s="70" t="s">
        <v>1370</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v>4</v>
      </c>
      <c r="B740" s="54"/>
      <c r="C740" s="47">
        <f t="shared" si="107"/>
        <v>4</v>
      </c>
      <c r="D740" s="73"/>
      <c r="E740" s="70"/>
      <c r="F740" s="70" t="s">
        <v>1371</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f>A740</f>
        <v>4</v>
      </c>
      <c r="B741" s="54"/>
      <c r="C741" s="47">
        <f t="shared" si="107"/>
        <v>4</v>
      </c>
      <c r="D741" s="73"/>
      <c r="E741" s="70"/>
      <c r="F741" s="70" t="s">
        <v>1372</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c r="B742" s="54"/>
      <c r="C742" s="47">
        <f t="shared" si="107"/>
        <v>4</v>
      </c>
      <c r="D742" s="73"/>
      <c r="E742" s="70"/>
      <c r="F742" s="70" t="s">
        <v>1373</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c r="B743" s="54"/>
      <c r="C743" s="47">
        <f t="shared" si="107"/>
        <v>4</v>
      </c>
      <c r="D743" s="73"/>
      <c r="E743" s="70"/>
      <c r="F743" s="70" t="s">
        <v>1374</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07"/>
        <v>4</v>
      </c>
      <c r="D744" s="73"/>
      <c r="E744" s="70"/>
      <c r="F744" s="70" t="s">
        <v>1375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07"/>
        <v>4</v>
      </c>
      <c r="D745" s="73"/>
      <c r="E745" s="70"/>
      <c r="F745" s="70" t="s">
        <v>1376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v>4</v>
      </c>
      <c r="B746" s="54"/>
      <c r="C746" s="47">
        <f t="shared" si="107"/>
        <v>4</v>
      </c>
      <c r="D746" s="73"/>
      <c r="E746" s="70"/>
      <c r="F746" s="70" t="s">
        <v>1377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f>A746</f>
        <v>4</v>
      </c>
      <c r="B747" s="54"/>
      <c r="C747" s="47">
        <f t="shared" si="107"/>
        <v>4</v>
      </c>
      <c r="D747" s="73"/>
      <c r="E747" s="70"/>
      <c r="F747" s="70" t="s">
        <v>1378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35">
      <c r="A748" s="45"/>
      <c r="B748" s="54"/>
      <c r="C748" s="47">
        <f t="shared" ref="C748:C753" si="108">INT($C$29)+2</f>
        <v>3</v>
      </c>
      <c r="D748" s="73"/>
      <c r="E748" s="70"/>
      <c r="F748" s="70" t="s">
        <v>1379</v>
      </c>
      <c r="G748" s="73"/>
      <c r="H748" s="76" t="s">
        <v>1380</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1381</v>
      </c>
      <c r="AE748" s="76"/>
      <c r="AF748" s="261">
        <f>AF$848</f>
        <v>1</v>
      </c>
      <c r="AG748" s="261">
        <f>AG$848</f>
        <v>1</v>
      </c>
      <c r="AH748" s="73"/>
      <c r="AI748" s="57"/>
      <c r="AJ748" s="45"/>
      <c r="AK748" s="45"/>
      <c r="AL748" s="45"/>
    </row>
    <row r="749" spans="1:38" hidden="1" outlineLevel="2" x14ac:dyDescent="0.35">
      <c r="A749" s="45"/>
      <c r="B749" s="54"/>
      <c r="C749" s="47">
        <f t="shared" si="108"/>
        <v>3</v>
      </c>
      <c r="D749" s="73"/>
      <c r="E749" s="70"/>
      <c r="F749" s="70" t="s">
        <v>1382</v>
      </c>
      <c r="G749" s="73"/>
      <c r="H749" s="76" t="s">
        <v>1383</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35">
      <c r="A750" s="45"/>
      <c r="B750" s="54"/>
      <c r="C750" s="47">
        <f t="shared" si="108"/>
        <v>3</v>
      </c>
      <c r="D750" s="73"/>
      <c r="E750" s="70"/>
      <c r="F750" s="70" t="s">
        <v>1384</v>
      </c>
      <c r="G750" s="73"/>
      <c r="H750" s="76" t="s">
        <v>1385</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35">
      <c r="A751" s="45"/>
      <c r="B751" s="54"/>
      <c r="C751" s="47">
        <f t="shared" si="108"/>
        <v>3</v>
      </c>
      <c r="D751" s="73"/>
      <c r="E751" s="70"/>
      <c r="F751" s="70" t="s">
        <v>1386</v>
      </c>
      <c r="G751" s="73"/>
      <c r="H751" s="76" t="s">
        <v>1387</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35">
      <c r="A752" s="45">
        <v>4</v>
      </c>
      <c r="B752" s="54"/>
      <c r="C752" s="47">
        <f t="shared" si="108"/>
        <v>3</v>
      </c>
      <c r="D752" s="73"/>
      <c r="E752" s="70"/>
      <c r="F752" s="70" t="s">
        <v>1388</v>
      </c>
      <c r="G752" s="73"/>
      <c r="H752" s="76" t="s">
        <v>1389</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35">
      <c r="A753" s="45">
        <f>A752</f>
        <v>4</v>
      </c>
      <c r="B753" s="54"/>
      <c r="C753" s="47">
        <f t="shared" si="108"/>
        <v>3</v>
      </c>
      <c r="D753" s="73"/>
      <c r="E753" s="70"/>
      <c r="F753" s="70" t="s">
        <v>1390</v>
      </c>
      <c r="G753" s="73"/>
      <c r="H753" s="76" t="s">
        <v>1391</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35">
      <c r="A754" s="45"/>
      <c r="B754" s="54"/>
      <c r="C754" s="47">
        <f t="shared" si="107"/>
        <v>4</v>
      </c>
      <c r="D754" s="73"/>
      <c r="E754" s="70"/>
      <c r="F754" s="70" t="s">
        <v>1392</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07"/>
        <v>4</v>
      </c>
      <c r="D755" s="73"/>
      <c r="E755" s="70"/>
      <c r="F755" s="70" t="s">
        <v>1393</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07"/>
        <v>4</v>
      </c>
      <c r="D756" s="73"/>
      <c r="E756" s="70"/>
      <c r="F756" s="70" t="s">
        <v>1394</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c r="B757" s="54"/>
      <c r="C757" s="47">
        <f t="shared" si="107"/>
        <v>4</v>
      </c>
      <c r="D757" s="73"/>
      <c r="E757" s="70"/>
      <c r="F757" s="70" t="s">
        <v>1395</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v>4</v>
      </c>
      <c r="B758" s="54"/>
      <c r="C758" s="47">
        <f t="shared" si="107"/>
        <v>4</v>
      </c>
      <c r="D758" s="73"/>
      <c r="E758" s="70"/>
      <c r="F758" s="70" t="s">
        <v>1396</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35">
      <c r="A759" s="45">
        <f>A758</f>
        <v>4</v>
      </c>
      <c r="B759" s="54"/>
      <c r="C759" s="47">
        <f t="shared" si="107"/>
        <v>4</v>
      </c>
      <c r="D759" s="73"/>
      <c r="E759" s="70"/>
      <c r="F759" s="70" t="s">
        <v>1397</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35">
      <c r="A760" s="45"/>
      <c r="B760" s="54"/>
      <c r="C760" s="47">
        <f t="shared" si="107"/>
        <v>4</v>
      </c>
      <c r="D760" s="73"/>
      <c r="E760" s="70"/>
      <c r="F760" s="70" t="s">
        <v>1398</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35">
      <c r="A761" s="45"/>
      <c r="B761" s="54"/>
      <c r="C761" s="47">
        <f t="shared" si="107"/>
        <v>4</v>
      </c>
      <c r="D761" s="73"/>
      <c r="E761" s="70"/>
      <c r="F761" s="70" t="s">
        <v>1399</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35">
      <c r="A762" s="45"/>
      <c r="B762" s="54"/>
      <c r="C762" s="47">
        <f t="shared" si="107"/>
        <v>4</v>
      </c>
      <c r="D762" s="73"/>
      <c r="E762" s="70"/>
      <c r="F762" s="70" t="s">
        <v>1400</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35">
      <c r="A763" s="45"/>
      <c r="B763" s="54"/>
      <c r="C763" s="47">
        <f t="shared" si="107"/>
        <v>4</v>
      </c>
      <c r="D763" s="73"/>
      <c r="E763" s="70"/>
      <c r="F763" s="70" t="s">
        <v>1401</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35">
      <c r="A764" s="45">
        <v>4</v>
      </c>
      <c r="B764" s="54"/>
      <c r="C764" s="47">
        <f t="shared" ref="C764:C789" si="114">INT($C$29)+3</f>
        <v>4</v>
      </c>
      <c r="D764" s="73"/>
      <c r="E764" s="70"/>
      <c r="F764" s="70" t="s">
        <v>1402</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35">
      <c r="A765" s="45">
        <f>A764</f>
        <v>4</v>
      </c>
      <c r="B765" s="54"/>
      <c r="C765" s="47">
        <f t="shared" si="114"/>
        <v>4</v>
      </c>
      <c r="D765" s="73"/>
      <c r="E765" s="70"/>
      <c r="F765" s="70" t="s">
        <v>1403</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35">
      <c r="A766" s="45"/>
      <c r="B766" s="54"/>
      <c r="C766" s="47">
        <f t="shared" si="114"/>
        <v>4</v>
      </c>
      <c r="D766" s="73"/>
      <c r="E766" s="70"/>
      <c r="F766" s="70" t="s">
        <v>1404</v>
      </c>
      <c r="G766" s="73"/>
      <c r="H766" s="76" t="s">
        <v>2744</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2750</v>
      </c>
      <c r="AE766" s="76"/>
      <c r="AF766" s="97">
        <v>1</v>
      </c>
      <c r="AG766" s="97">
        <v>1</v>
      </c>
      <c r="AH766" s="73"/>
      <c r="AI766" s="57"/>
      <c r="AJ766" s="45"/>
      <c r="AK766" s="45"/>
      <c r="AL766" s="45"/>
    </row>
    <row r="767" spans="1:38" hidden="1" outlineLevel="2" x14ac:dyDescent="0.35">
      <c r="A767" s="45"/>
      <c r="B767" s="54"/>
      <c r="C767" s="47">
        <f t="shared" si="114"/>
        <v>4</v>
      </c>
      <c r="D767" s="73"/>
      <c r="E767" s="70"/>
      <c r="F767" s="70" t="s">
        <v>1405</v>
      </c>
      <c r="G767" s="73"/>
      <c r="H767" s="76" t="s">
        <v>2745</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35">
      <c r="A768" s="45"/>
      <c r="B768" s="54"/>
      <c r="C768" s="47">
        <f t="shared" si="114"/>
        <v>4</v>
      </c>
      <c r="D768" s="73"/>
      <c r="E768" s="70"/>
      <c r="F768" s="70" t="s">
        <v>1406</v>
      </c>
      <c r="G768" s="73"/>
      <c r="H768" s="76" t="s">
        <v>2746</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35">
      <c r="A769" s="45"/>
      <c r="B769" s="54"/>
      <c r="C769" s="47">
        <f t="shared" si="114"/>
        <v>4</v>
      </c>
      <c r="D769" s="73"/>
      <c r="E769" s="70"/>
      <c r="F769" s="70" t="s">
        <v>1407</v>
      </c>
      <c r="G769" s="73"/>
      <c r="H769" s="76" t="s">
        <v>2747</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35">
      <c r="A770" s="45">
        <v>4</v>
      </c>
      <c r="B770" s="54"/>
      <c r="C770" s="47">
        <f t="shared" si="114"/>
        <v>4</v>
      </c>
      <c r="D770" s="73"/>
      <c r="E770" s="70"/>
      <c r="F770" s="70" t="s">
        <v>1408</v>
      </c>
      <c r="G770" s="73"/>
      <c r="H770" s="76" t="s">
        <v>2748</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35">
      <c r="A771" s="45">
        <f>A770</f>
        <v>4</v>
      </c>
      <c r="B771" s="54"/>
      <c r="C771" s="47">
        <f t="shared" si="114"/>
        <v>4</v>
      </c>
      <c r="D771" s="73"/>
      <c r="E771" s="70"/>
      <c r="F771" s="70" t="s">
        <v>1409</v>
      </c>
      <c r="G771" s="73"/>
      <c r="H771" s="76" t="s">
        <v>2749</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35">
      <c r="A772" s="45"/>
      <c r="B772" s="54"/>
      <c r="C772" s="47">
        <f t="shared" ref="C772:C783" si="118">INT($C$29)+2</f>
        <v>3</v>
      </c>
      <c r="D772" s="73"/>
      <c r="E772" s="70"/>
      <c r="F772" s="70" t="s">
        <v>1410</v>
      </c>
      <c r="G772" s="73"/>
      <c r="H772" s="76" t="s">
        <v>1411</v>
      </c>
      <c r="I772" s="96" t="s">
        <v>700</v>
      </c>
      <c r="J772" s="96" t="s">
        <v>1154</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1412</v>
      </c>
      <c r="AE772" s="76"/>
      <c r="AF772" s="97">
        <v>1</v>
      </c>
      <c r="AG772" s="97">
        <v>1</v>
      </c>
      <c r="AH772" s="73"/>
      <c r="AI772" s="57"/>
      <c r="AJ772" s="45"/>
      <c r="AK772" s="45"/>
      <c r="AL772" s="45"/>
    </row>
    <row r="773" spans="1:38" hidden="1" outlineLevel="2" x14ac:dyDescent="0.35">
      <c r="A773" s="45"/>
      <c r="B773" s="54"/>
      <c r="C773" s="47">
        <f t="shared" si="118"/>
        <v>3</v>
      </c>
      <c r="D773" s="73"/>
      <c r="E773" s="70"/>
      <c r="F773" s="70" t="s">
        <v>1413</v>
      </c>
      <c r="G773" s="73"/>
      <c r="H773" s="76" t="s">
        <v>1414</v>
      </c>
      <c r="I773" s="96" t="s">
        <v>700</v>
      </c>
      <c r="J773" s="96" t="s">
        <v>1154</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1415</v>
      </c>
      <c r="AE773" s="76"/>
      <c r="AF773" s="97">
        <v>1</v>
      </c>
      <c r="AG773" s="97">
        <v>1</v>
      </c>
      <c r="AH773" s="73"/>
      <c r="AI773" s="57"/>
      <c r="AJ773" s="45"/>
      <c r="AK773" s="45"/>
      <c r="AL773" s="45"/>
    </row>
    <row r="774" spans="1:38" hidden="1" outlineLevel="2" x14ac:dyDescent="0.35">
      <c r="A774" s="45"/>
      <c r="B774" s="54"/>
      <c r="C774" s="47">
        <f t="shared" si="118"/>
        <v>3</v>
      </c>
      <c r="D774" s="73"/>
      <c r="E774" s="70"/>
      <c r="F774" s="70" t="s">
        <v>1416</v>
      </c>
      <c r="G774" s="73"/>
      <c r="H774" s="76" t="s">
        <v>1417</v>
      </c>
      <c r="I774" s="96" t="s">
        <v>700</v>
      </c>
      <c r="J774" s="96" t="s">
        <v>1154</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1418</v>
      </c>
      <c r="AE774" s="76"/>
      <c r="AF774" s="97">
        <v>1</v>
      </c>
      <c r="AG774" s="97">
        <v>1</v>
      </c>
      <c r="AH774" s="73"/>
      <c r="AI774" s="57"/>
      <c r="AJ774" s="45"/>
      <c r="AK774" s="45"/>
      <c r="AL774" s="45"/>
    </row>
    <row r="775" spans="1:38" hidden="1" outlineLevel="2" x14ac:dyDescent="0.35">
      <c r="A775" s="45"/>
      <c r="B775" s="54"/>
      <c r="C775" s="47">
        <f t="shared" si="118"/>
        <v>3</v>
      </c>
      <c r="D775" s="73"/>
      <c r="E775" s="70"/>
      <c r="F775" s="70" t="s">
        <v>1419</v>
      </c>
      <c r="G775" s="73"/>
      <c r="H775" s="76" t="s">
        <v>1420</v>
      </c>
      <c r="I775" s="96" t="s">
        <v>700</v>
      </c>
      <c r="J775" s="96" t="s">
        <v>1154</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1421</v>
      </c>
      <c r="AE775" s="76"/>
      <c r="AF775" s="97">
        <v>1</v>
      </c>
      <c r="AG775" s="97">
        <v>1</v>
      </c>
      <c r="AH775" s="73"/>
      <c r="AI775" s="57"/>
      <c r="AJ775" s="45"/>
      <c r="AK775" s="45"/>
      <c r="AL775" s="45"/>
    </row>
    <row r="776" spans="1:38" hidden="1" outlineLevel="2" x14ac:dyDescent="0.35">
      <c r="A776" s="45">
        <v>4</v>
      </c>
      <c r="B776" s="54"/>
      <c r="C776" s="47">
        <f t="shared" si="118"/>
        <v>3</v>
      </c>
      <c r="D776" s="73"/>
      <c r="E776" s="70"/>
      <c r="F776" s="70" t="s">
        <v>1422</v>
      </c>
      <c r="G776" s="73"/>
      <c r="H776" s="76" t="s">
        <v>1423</v>
      </c>
      <c r="I776" s="96" t="s">
        <v>700</v>
      </c>
      <c r="J776" s="96" t="s">
        <v>1154</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35">
      <c r="A777" s="45">
        <f>A776</f>
        <v>4</v>
      </c>
      <c r="B777" s="54"/>
      <c r="C777" s="47">
        <f t="shared" si="118"/>
        <v>3</v>
      </c>
      <c r="D777" s="73"/>
      <c r="E777" s="70"/>
      <c r="F777" s="70" t="s">
        <v>1424</v>
      </c>
      <c r="G777" s="73"/>
      <c r="H777" s="76" t="s">
        <v>1425</v>
      </c>
      <c r="I777" s="96" t="s">
        <v>700</v>
      </c>
      <c r="J777" s="96" t="s">
        <v>1154</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35">
      <c r="A778" s="45"/>
      <c r="B778" s="54"/>
      <c r="C778" s="47">
        <f t="shared" si="118"/>
        <v>3</v>
      </c>
      <c r="D778" s="73"/>
      <c r="E778" s="70"/>
      <c r="F778" s="70" t="s">
        <v>1426</v>
      </c>
      <c r="G778" s="73"/>
      <c r="H778" s="76" t="s">
        <v>1427</v>
      </c>
      <c r="I778" s="96" t="s">
        <v>1428</v>
      </c>
      <c r="J778" s="96" t="s">
        <v>1154</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1412</v>
      </c>
      <c r="AE778" s="76"/>
      <c r="AF778" s="97">
        <v>1</v>
      </c>
      <c r="AG778" s="97">
        <v>1</v>
      </c>
      <c r="AH778" s="73"/>
      <c r="AI778" s="57"/>
      <c r="AJ778" s="45"/>
      <c r="AK778" s="45"/>
      <c r="AL778" s="45"/>
    </row>
    <row r="779" spans="1:38" hidden="1" outlineLevel="2" x14ac:dyDescent="0.35">
      <c r="A779" s="45"/>
      <c r="B779" s="54"/>
      <c r="C779" s="47">
        <f t="shared" si="118"/>
        <v>3</v>
      </c>
      <c r="D779" s="73"/>
      <c r="E779" s="70"/>
      <c r="F779" s="70" t="s">
        <v>1429</v>
      </c>
      <c r="G779" s="73"/>
      <c r="H779" s="76" t="s">
        <v>1430</v>
      </c>
      <c r="I779" s="96" t="s">
        <v>1428</v>
      </c>
      <c r="J779" s="96" t="s">
        <v>1154</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1415</v>
      </c>
      <c r="AE779" s="76"/>
      <c r="AF779" s="97">
        <v>1</v>
      </c>
      <c r="AG779" s="97">
        <v>1</v>
      </c>
      <c r="AH779" s="73"/>
      <c r="AI779" s="57"/>
      <c r="AJ779" s="45"/>
      <c r="AK779" s="45"/>
      <c r="AL779" s="45"/>
    </row>
    <row r="780" spans="1:38" hidden="1" outlineLevel="2" x14ac:dyDescent="0.35">
      <c r="A780" s="45"/>
      <c r="B780" s="54"/>
      <c r="C780" s="47">
        <f t="shared" si="118"/>
        <v>3</v>
      </c>
      <c r="D780" s="73"/>
      <c r="E780" s="70"/>
      <c r="F780" s="70" t="s">
        <v>1431</v>
      </c>
      <c r="G780" s="73"/>
      <c r="H780" s="76" t="s">
        <v>1432</v>
      </c>
      <c r="I780" s="96" t="s">
        <v>1428</v>
      </c>
      <c r="J780" s="96" t="s">
        <v>1154</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1418</v>
      </c>
      <c r="AE780" s="76"/>
      <c r="AF780" s="97">
        <v>1</v>
      </c>
      <c r="AG780" s="97">
        <v>1</v>
      </c>
      <c r="AH780" s="73"/>
      <c r="AI780" s="57"/>
      <c r="AJ780" s="45"/>
      <c r="AK780" s="45"/>
      <c r="AL780" s="45"/>
    </row>
    <row r="781" spans="1:38" hidden="1" outlineLevel="2" x14ac:dyDescent="0.35">
      <c r="A781" s="45"/>
      <c r="B781" s="54"/>
      <c r="C781" s="47">
        <f t="shared" si="118"/>
        <v>3</v>
      </c>
      <c r="D781" s="73"/>
      <c r="E781" s="70"/>
      <c r="F781" s="70" t="s">
        <v>1433</v>
      </c>
      <c r="G781" s="73"/>
      <c r="H781" s="76" t="s">
        <v>1434</v>
      </c>
      <c r="I781" s="96" t="s">
        <v>1428</v>
      </c>
      <c r="J781" s="96" t="s">
        <v>1154</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1435</v>
      </c>
      <c r="AE781" s="76"/>
      <c r="AF781" s="97">
        <v>1</v>
      </c>
      <c r="AG781" s="97">
        <v>1</v>
      </c>
      <c r="AH781" s="73"/>
      <c r="AI781" s="57"/>
      <c r="AJ781" s="45"/>
      <c r="AK781" s="45"/>
      <c r="AL781" s="45"/>
    </row>
    <row r="782" spans="1:38" hidden="1" outlineLevel="2" x14ac:dyDescent="0.35">
      <c r="A782" s="45">
        <v>4</v>
      </c>
      <c r="B782" s="54"/>
      <c r="C782" s="47">
        <f t="shared" si="118"/>
        <v>3</v>
      </c>
      <c r="D782" s="73"/>
      <c r="E782" s="70"/>
      <c r="F782" s="70" t="s">
        <v>1436</v>
      </c>
      <c r="G782" s="73"/>
      <c r="H782" s="76" t="s">
        <v>1437</v>
      </c>
      <c r="I782" s="96" t="s">
        <v>1428</v>
      </c>
      <c r="J782" s="96" t="s">
        <v>1154</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35">
      <c r="A783" s="45">
        <f>A782</f>
        <v>4</v>
      </c>
      <c r="B783" s="54"/>
      <c r="C783" s="47">
        <f t="shared" si="118"/>
        <v>3</v>
      </c>
      <c r="D783" s="73"/>
      <c r="E783" s="70"/>
      <c r="F783" s="70" t="s">
        <v>1438</v>
      </c>
      <c r="G783" s="73"/>
      <c r="H783" s="76" t="s">
        <v>1439</v>
      </c>
      <c r="I783" s="96" t="s">
        <v>1428</v>
      </c>
      <c r="J783" s="96" t="s">
        <v>1154</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35">
      <c r="A784" s="45"/>
      <c r="B784" s="54"/>
      <c r="C784" s="47">
        <f t="shared" si="114"/>
        <v>4</v>
      </c>
      <c r="D784" s="73"/>
      <c r="E784" s="70"/>
      <c r="F784" s="70" t="s">
        <v>1440</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 t="shared" si="114"/>
        <v>4</v>
      </c>
      <c r="D785" s="73"/>
      <c r="E785" s="70"/>
      <c r="F785" s="70" t="s">
        <v>1441</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 t="shared" si="114"/>
        <v>4</v>
      </c>
      <c r="D786" s="73"/>
      <c r="E786" s="70"/>
      <c r="F786" s="70" t="s">
        <v>1442</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 t="shared" si="114"/>
        <v>4</v>
      </c>
      <c r="D787" s="73"/>
      <c r="E787" s="70"/>
      <c r="F787" s="70" t="s">
        <v>1443</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35">
      <c r="A788" s="45">
        <v>4</v>
      </c>
      <c r="B788" s="54"/>
      <c r="C788" s="47">
        <f t="shared" si="114"/>
        <v>4</v>
      </c>
      <c r="D788" s="73"/>
      <c r="E788" s="70"/>
      <c r="F788" s="70" t="s">
        <v>1444</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35">
      <c r="A789" s="45">
        <f>A788</f>
        <v>4</v>
      </c>
      <c r="B789" s="54"/>
      <c r="C789" s="47">
        <f t="shared" si="114"/>
        <v>4</v>
      </c>
      <c r="D789" s="73"/>
      <c r="E789" s="70"/>
      <c r="F789" s="70" t="s">
        <v>1445</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35">
      <c r="A790" s="45"/>
      <c r="B790" s="54"/>
      <c r="C790" s="47">
        <f t="shared" ref="C790:C813" si="120">INT($C$29)+2</f>
        <v>3</v>
      </c>
      <c r="D790" s="73"/>
      <c r="E790" s="70"/>
      <c r="F790" s="70" t="s">
        <v>1446</v>
      </c>
      <c r="G790" s="73"/>
      <c r="H790" s="76" t="s">
        <v>1447</v>
      </c>
      <c r="I790" s="96"/>
      <c r="J790" s="96" t="s">
        <v>1182</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1381</v>
      </c>
      <c r="AE790" s="76"/>
      <c r="AF790" s="261">
        <f>AF$876</f>
        <v>1</v>
      </c>
      <c r="AG790" s="261">
        <f>AG$876</f>
        <v>1</v>
      </c>
      <c r="AH790" s="73"/>
      <c r="AI790" s="57"/>
      <c r="AJ790" s="45"/>
      <c r="AK790" s="45"/>
      <c r="AL790" s="45"/>
    </row>
    <row r="791" spans="1:38" hidden="1" outlineLevel="2" x14ac:dyDescent="0.35">
      <c r="A791" s="45"/>
      <c r="B791" s="54"/>
      <c r="C791" s="47">
        <f t="shared" si="120"/>
        <v>3</v>
      </c>
      <c r="D791" s="73"/>
      <c r="E791" s="70"/>
      <c r="F791" s="70" t="s">
        <v>1448</v>
      </c>
      <c r="G791" s="73"/>
      <c r="H791" s="76" t="s">
        <v>1449</v>
      </c>
      <c r="I791" s="96"/>
      <c r="J791" s="96" t="s">
        <v>1182</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35">
      <c r="A792" s="45"/>
      <c r="B792" s="54"/>
      <c r="C792" s="47">
        <f t="shared" si="120"/>
        <v>3</v>
      </c>
      <c r="D792" s="73"/>
      <c r="E792" s="70"/>
      <c r="F792" s="70" t="s">
        <v>1450</v>
      </c>
      <c r="G792" s="73"/>
      <c r="H792" s="76" t="s">
        <v>1451</v>
      </c>
      <c r="I792" s="96"/>
      <c r="J792" s="96" t="s">
        <v>1182</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35">
      <c r="A793" s="45"/>
      <c r="B793" s="54"/>
      <c r="C793" s="47">
        <f t="shared" si="120"/>
        <v>3</v>
      </c>
      <c r="D793" s="73"/>
      <c r="E793" s="70"/>
      <c r="F793" s="70" t="s">
        <v>1452</v>
      </c>
      <c r="G793" s="73"/>
      <c r="H793" s="76" t="s">
        <v>1453</v>
      </c>
      <c r="I793" s="96"/>
      <c r="J793" s="96" t="s">
        <v>1182</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35">
      <c r="A794" s="45">
        <v>4</v>
      </c>
      <c r="B794" s="54"/>
      <c r="C794" s="47">
        <f t="shared" si="120"/>
        <v>3</v>
      </c>
      <c r="D794" s="73"/>
      <c r="E794" s="70"/>
      <c r="F794" s="70" t="s">
        <v>1454</v>
      </c>
      <c r="G794" s="73"/>
      <c r="H794" s="76" t="s">
        <v>1455</v>
      </c>
      <c r="I794" s="96"/>
      <c r="J794" s="96" t="s">
        <v>1182</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35">
      <c r="A795" s="45">
        <f>A794</f>
        <v>4</v>
      </c>
      <c r="B795" s="54"/>
      <c r="C795" s="47">
        <f t="shared" si="120"/>
        <v>3</v>
      </c>
      <c r="D795" s="73"/>
      <c r="E795" s="70"/>
      <c r="F795" s="70" t="s">
        <v>1456</v>
      </c>
      <c r="G795" s="73"/>
      <c r="H795" s="76" t="s">
        <v>1457</v>
      </c>
      <c r="I795" s="96"/>
      <c r="J795" s="96" t="s">
        <v>1182</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35">
      <c r="A796" s="45"/>
      <c r="B796" s="54"/>
      <c r="C796" s="47">
        <f t="shared" si="120"/>
        <v>3</v>
      </c>
      <c r="D796" s="73"/>
      <c r="E796" s="70"/>
      <c r="F796" s="70" t="s">
        <v>1458</v>
      </c>
      <c r="G796" s="73"/>
      <c r="H796" s="76" t="s">
        <v>1459</v>
      </c>
      <c r="I796" s="96" t="s">
        <v>700</v>
      </c>
      <c r="J796" s="96" t="s">
        <v>1154</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1381</v>
      </c>
      <c r="AE796" s="76"/>
      <c r="AF796" s="261">
        <f>AF$880</f>
        <v>1</v>
      </c>
      <c r="AG796" s="261">
        <f>AG$880</f>
        <v>1</v>
      </c>
      <c r="AH796" s="73"/>
      <c r="AI796" s="57"/>
      <c r="AJ796" s="45"/>
      <c r="AK796" s="45"/>
      <c r="AL796" s="45"/>
    </row>
    <row r="797" spans="1:38" hidden="1" outlineLevel="2" x14ac:dyDescent="0.35">
      <c r="A797" s="45"/>
      <c r="B797" s="54"/>
      <c r="C797" s="47">
        <f t="shared" si="120"/>
        <v>3</v>
      </c>
      <c r="D797" s="73"/>
      <c r="E797" s="70"/>
      <c r="F797" s="70" t="s">
        <v>1460</v>
      </c>
      <c r="G797" s="73"/>
      <c r="H797" s="76" t="s">
        <v>1461</v>
      </c>
      <c r="I797" s="96" t="s">
        <v>700</v>
      </c>
      <c r="J797" s="96" t="s">
        <v>1154</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35">
      <c r="A798" s="45"/>
      <c r="B798" s="54"/>
      <c r="C798" s="47">
        <f t="shared" si="120"/>
        <v>3</v>
      </c>
      <c r="D798" s="73"/>
      <c r="E798" s="70"/>
      <c r="F798" s="70" t="s">
        <v>1462</v>
      </c>
      <c r="G798" s="73"/>
      <c r="H798" s="76" t="s">
        <v>1463</v>
      </c>
      <c r="I798" s="96" t="s">
        <v>700</v>
      </c>
      <c r="J798" s="96" t="s">
        <v>1154</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35">
      <c r="A799" s="45"/>
      <c r="B799" s="54"/>
      <c r="C799" s="47">
        <f t="shared" si="120"/>
        <v>3</v>
      </c>
      <c r="D799" s="73"/>
      <c r="E799" s="70"/>
      <c r="F799" s="70" t="s">
        <v>1464</v>
      </c>
      <c r="G799" s="73"/>
      <c r="H799" s="76" t="s">
        <v>1465</v>
      </c>
      <c r="I799" s="96" t="s">
        <v>700</v>
      </c>
      <c r="J799" s="96" t="s">
        <v>1154</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35">
      <c r="A800" s="45">
        <v>4</v>
      </c>
      <c r="B800" s="54"/>
      <c r="C800" s="47">
        <f t="shared" si="120"/>
        <v>3</v>
      </c>
      <c r="D800" s="73"/>
      <c r="E800" s="70"/>
      <c r="F800" s="70" t="s">
        <v>1466</v>
      </c>
      <c r="G800" s="73"/>
      <c r="H800" s="76" t="s">
        <v>1467</v>
      </c>
      <c r="I800" s="96" t="s">
        <v>700</v>
      </c>
      <c r="J800" s="96" t="s">
        <v>1154</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35">
      <c r="A801" s="45">
        <f>A800</f>
        <v>4</v>
      </c>
      <c r="B801" s="54"/>
      <c r="C801" s="47">
        <f t="shared" si="120"/>
        <v>3</v>
      </c>
      <c r="D801" s="73"/>
      <c r="E801" s="70"/>
      <c r="F801" s="70" t="s">
        <v>1468</v>
      </c>
      <c r="G801" s="73"/>
      <c r="H801" s="76" t="s">
        <v>1469</v>
      </c>
      <c r="I801" s="96" t="s">
        <v>700</v>
      </c>
      <c r="J801" s="96" t="s">
        <v>1154</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35">
      <c r="A802" s="45"/>
      <c r="B802" s="54"/>
      <c r="C802" s="47">
        <f t="shared" si="120"/>
        <v>3</v>
      </c>
      <c r="D802" s="73"/>
      <c r="E802" s="70"/>
      <c r="F802" s="70" t="s">
        <v>1470</v>
      </c>
      <c r="G802" s="73"/>
      <c r="H802" s="76" t="s">
        <v>1471</v>
      </c>
      <c r="I802" s="96" t="s">
        <v>700</v>
      </c>
      <c r="J802" s="96" t="s">
        <v>1154</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1292</v>
      </c>
      <c r="AE802" s="76"/>
      <c r="AF802" s="97">
        <v>1</v>
      </c>
      <c r="AG802" s="97">
        <v>1</v>
      </c>
      <c r="AH802" s="73"/>
      <c r="AI802" s="57"/>
      <c r="AJ802" s="45"/>
      <c r="AK802" s="45"/>
      <c r="AL802" s="45"/>
    </row>
    <row r="803" spans="1:38" hidden="1" outlineLevel="2" x14ac:dyDescent="0.35">
      <c r="A803" s="45"/>
      <c r="B803" s="54"/>
      <c r="C803" s="47">
        <f t="shared" si="120"/>
        <v>3</v>
      </c>
      <c r="D803" s="73"/>
      <c r="E803" s="70"/>
      <c r="F803" s="70" t="s">
        <v>1472</v>
      </c>
      <c r="G803" s="73"/>
      <c r="H803" s="76" t="s">
        <v>1473</v>
      </c>
      <c r="I803" s="96" t="s">
        <v>700</v>
      </c>
      <c r="J803" s="96" t="s">
        <v>1154</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2312</v>
      </c>
      <c r="AE803" s="76"/>
      <c r="AF803" s="97">
        <v>1</v>
      </c>
      <c r="AG803" s="97">
        <v>1</v>
      </c>
      <c r="AH803" s="73"/>
      <c r="AI803" s="57"/>
      <c r="AJ803" s="45"/>
      <c r="AK803" s="45"/>
      <c r="AL803" s="45"/>
    </row>
    <row r="804" spans="1:38" hidden="1" outlineLevel="2" x14ac:dyDescent="0.35">
      <c r="A804" s="45"/>
      <c r="B804" s="54"/>
      <c r="C804" s="47">
        <f t="shared" si="120"/>
        <v>3</v>
      </c>
      <c r="D804" s="73"/>
      <c r="E804" s="70"/>
      <c r="F804" s="70" t="s">
        <v>1474</v>
      </c>
      <c r="G804" s="73"/>
      <c r="H804" s="76" t="s">
        <v>1475</v>
      </c>
      <c r="I804" s="96" t="s">
        <v>700</v>
      </c>
      <c r="J804" s="96" t="s">
        <v>1154</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2313</v>
      </c>
      <c r="AE804" s="76"/>
      <c r="AF804" s="97">
        <v>1</v>
      </c>
      <c r="AG804" s="97">
        <v>1</v>
      </c>
      <c r="AH804" s="73"/>
      <c r="AI804" s="57"/>
      <c r="AJ804" s="45"/>
      <c r="AK804" s="45"/>
      <c r="AL804" s="45"/>
    </row>
    <row r="805" spans="1:38" hidden="1" outlineLevel="2" x14ac:dyDescent="0.35">
      <c r="A805" s="45"/>
      <c r="B805" s="54"/>
      <c r="C805" s="47">
        <f t="shared" si="120"/>
        <v>3</v>
      </c>
      <c r="D805" s="73"/>
      <c r="E805" s="70"/>
      <c r="F805" s="70" t="s">
        <v>1477</v>
      </c>
      <c r="G805" s="73"/>
      <c r="H805" s="76" t="s">
        <v>1478</v>
      </c>
      <c r="I805" s="96" t="s">
        <v>700</v>
      </c>
      <c r="J805" s="96" t="s">
        <v>1154</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2314</v>
      </c>
      <c r="AE805" s="76"/>
      <c r="AF805" s="97">
        <v>1</v>
      </c>
      <c r="AG805" s="97">
        <v>1</v>
      </c>
      <c r="AH805" s="73"/>
      <c r="AI805" s="57"/>
      <c r="AJ805" s="45"/>
      <c r="AK805" s="45"/>
      <c r="AL805" s="45"/>
    </row>
    <row r="806" spans="1:38" hidden="1" outlineLevel="2" x14ac:dyDescent="0.35">
      <c r="A806" s="45">
        <v>4</v>
      </c>
      <c r="B806" s="54"/>
      <c r="C806" s="47">
        <f t="shared" si="120"/>
        <v>3</v>
      </c>
      <c r="D806" s="73"/>
      <c r="E806" s="70"/>
      <c r="F806" s="70" t="s">
        <v>1479</v>
      </c>
      <c r="G806" s="73"/>
      <c r="H806" s="76" t="s">
        <v>1480</v>
      </c>
      <c r="I806" s="96" t="s">
        <v>700</v>
      </c>
      <c r="J806" s="96" t="s">
        <v>1154</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35">
      <c r="A807" s="45">
        <f>A806</f>
        <v>4</v>
      </c>
      <c r="B807" s="54"/>
      <c r="C807" s="47">
        <f t="shared" si="120"/>
        <v>3</v>
      </c>
      <c r="D807" s="73"/>
      <c r="E807" s="70"/>
      <c r="F807" s="70" t="s">
        <v>1481</v>
      </c>
      <c r="G807" s="73"/>
      <c r="H807" s="76" t="s">
        <v>1482</v>
      </c>
      <c r="I807" s="96" t="s">
        <v>700</v>
      </c>
      <c r="J807" s="96" t="s">
        <v>1154</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35">
      <c r="A808" s="45"/>
      <c r="B808" s="54"/>
      <c r="C808" s="47">
        <f t="shared" si="120"/>
        <v>3</v>
      </c>
      <c r="D808" s="73"/>
      <c r="E808" s="70"/>
      <c r="F808" s="70" t="s">
        <v>1483</v>
      </c>
      <c r="G808" s="73"/>
      <c r="H808" s="76" t="s">
        <v>1484</v>
      </c>
      <c r="I808" s="96" t="s">
        <v>700</v>
      </c>
      <c r="J808" s="96" t="s">
        <v>1154</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1299</v>
      </c>
      <c r="AE808" s="76"/>
      <c r="AF808" s="97">
        <v>1</v>
      </c>
      <c r="AG808" s="97">
        <v>1</v>
      </c>
      <c r="AH808" s="73"/>
      <c r="AI808" s="57"/>
      <c r="AJ808" s="45"/>
      <c r="AK808" s="45"/>
      <c r="AL808" s="45"/>
    </row>
    <row r="809" spans="1:38" hidden="1" outlineLevel="2" x14ac:dyDescent="0.35">
      <c r="A809" s="45"/>
      <c r="B809" s="54"/>
      <c r="C809" s="47">
        <f t="shared" si="120"/>
        <v>3</v>
      </c>
      <c r="D809" s="73"/>
      <c r="E809" s="70"/>
      <c r="F809" s="70" t="s">
        <v>1485</v>
      </c>
      <c r="G809" s="73"/>
      <c r="H809" s="76" t="s">
        <v>1486</v>
      </c>
      <c r="I809" s="96" t="s">
        <v>700</v>
      </c>
      <c r="J809" s="96" t="s">
        <v>1154</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35">
      <c r="A810" s="45"/>
      <c r="B810" s="54"/>
      <c r="C810" s="47">
        <f t="shared" si="120"/>
        <v>3</v>
      </c>
      <c r="D810" s="73"/>
      <c r="E810" s="70"/>
      <c r="F810" s="70" t="s">
        <v>1487</v>
      </c>
      <c r="G810" s="73"/>
      <c r="H810" s="76" t="s">
        <v>1488</v>
      </c>
      <c r="I810" s="96" t="s">
        <v>700</v>
      </c>
      <c r="J810" s="96" t="s">
        <v>1154</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1476</v>
      </c>
      <c r="AE810" s="76"/>
      <c r="AF810" s="97">
        <v>1</v>
      </c>
      <c r="AG810" s="97">
        <v>1</v>
      </c>
      <c r="AH810" s="73"/>
      <c r="AI810" s="57"/>
      <c r="AJ810" s="45"/>
      <c r="AK810" s="45"/>
      <c r="AL810" s="45"/>
    </row>
    <row r="811" spans="1:38" hidden="1" outlineLevel="2" x14ac:dyDescent="0.35">
      <c r="A811" s="45"/>
      <c r="B811" s="54"/>
      <c r="C811" s="47">
        <f t="shared" si="120"/>
        <v>3</v>
      </c>
      <c r="D811" s="73"/>
      <c r="E811" s="70"/>
      <c r="F811" s="70" t="s">
        <v>1489</v>
      </c>
      <c r="G811" s="73"/>
      <c r="H811" s="76" t="s">
        <v>1490</v>
      </c>
      <c r="I811" s="96" t="s">
        <v>700</v>
      </c>
      <c r="J811" s="96" t="s">
        <v>1154</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35">
      <c r="A812" s="45">
        <v>4</v>
      </c>
      <c r="B812" s="54"/>
      <c r="C812" s="47">
        <f t="shared" si="120"/>
        <v>3</v>
      </c>
      <c r="D812" s="73"/>
      <c r="E812" s="70"/>
      <c r="F812" s="70" t="s">
        <v>1491</v>
      </c>
      <c r="G812" s="73"/>
      <c r="H812" s="76" t="s">
        <v>1492</v>
      </c>
      <c r="I812" s="96" t="s">
        <v>700</v>
      </c>
      <c r="J812" s="96" t="s">
        <v>1154</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35">
      <c r="A813" s="45">
        <f>A812</f>
        <v>4</v>
      </c>
      <c r="B813" s="54"/>
      <c r="C813" s="47">
        <f t="shared" si="120"/>
        <v>3</v>
      </c>
      <c r="D813" s="73"/>
      <c r="E813" s="70"/>
      <c r="F813" s="70" t="s">
        <v>1493</v>
      </c>
      <c r="G813" s="73"/>
      <c r="H813" s="76" t="s">
        <v>1494</v>
      </c>
      <c r="I813" s="96" t="s">
        <v>700</v>
      </c>
      <c r="J813" s="96" t="s">
        <v>1154</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x14ac:dyDescent="0.35">
      <c r="A814" s="45"/>
      <c r="B814" s="54"/>
      <c r="C814" s="47">
        <f>INT($C$29)+1</f>
        <v>2</v>
      </c>
      <c r="D814" s="73"/>
      <c r="E814" s="70"/>
      <c r="F814" s="256" t="s">
        <v>1495</v>
      </c>
      <c r="G814" s="73"/>
      <c r="H814" s="246" t="s">
        <v>1496</v>
      </c>
      <c r="I814" s="129"/>
      <c r="J814" s="129" t="s">
        <v>1054</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outlineLevel="3" x14ac:dyDescent="0.35">
      <c r="A815" s="45"/>
      <c r="B815" s="54"/>
      <c r="C815" s="47">
        <f>INT($C$29)+3</f>
        <v>4</v>
      </c>
      <c r="D815" s="73"/>
      <c r="E815" s="70"/>
      <c r="F815" s="70" t="s">
        <v>1497</v>
      </c>
      <c r="G815" s="73"/>
      <c r="H815" s="76" t="s">
        <v>1498</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35">
      <c r="A816" s="45"/>
      <c r="B816" s="54"/>
      <c r="C816" s="47">
        <f>INT($C$29)+3</f>
        <v>4</v>
      </c>
      <c r="D816" s="73"/>
      <c r="E816" s="70"/>
      <c r="F816" s="70" t="s">
        <v>1499</v>
      </c>
      <c r="G816" s="73"/>
      <c r="H816" s="76" t="s">
        <v>1500</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35">
      <c r="A817" s="45"/>
      <c r="B817" s="54"/>
      <c r="C817" s="47">
        <f>INT($C$29)+3</f>
        <v>4</v>
      </c>
      <c r="D817" s="73"/>
      <c r="E817" s="70"/>
      <c r="F817" s="70" t="s">
        <v>1501</v>
      </c>
      <c r="G817" s="73"/>
      <c r="H817" s="76" t="s">
        <v>1502</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35">
      <c r="A818" s="45"/>
      <c r="B818" s="54"/>
      <c r="C818" s="47">
        <f>INT($C$29)+3</f>
        <v>4</v>
      </c>
      <c r="D818" s="73"/>
      <c r="E818" s="70"/>
      <c r="F818" s="70" t="s">
        <v>1503</v>
      </c>
      <c r="G818" s="73"/>
      <c r="H818" s="76" t="s">
        <v>1504</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2" x14ac:dyDescent="0.35">
      <c r="A819" s="45"/>
      <c r="B819" s="54"/>
      <c r="C819" s="47">
        <f t="shared" ref="C819:C853" si="138">INT($C$29)+2</f>
        <v>3</v>
      </c>
      <c r="D819" s="73"/>
      <c r="E819" s="70" t="s">
        <v>994</v>
      </c>
      <c r="F819" s="70" t="s">
        <v>1505</v>
      </c>
      <c r="G819" s="73"/>
      <c r="H819" s="76" t="s">
        <v>1506</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1507</v>
      </c>
      <c r="AE819" s="76"/>
      <c r="AF819" s="76">
        <v>1</v>
      </c>
      <c r="AG819" s="76">
        <v>1</v>
      </c>
      <c r="AH819" s="73"/>
      <c r="AI819" s="57"/>
      <c r="AJ819" s="45"/>
      <c r="AK819" s="45"/>
      <c r="AL819" s="45"/>
    </row>
    <row r="820" spans="1:38" outlineLevel="2" x14ac:dyDescent="0.35">
      <c r="A820" s="45"/>
      <c r="B820" s="54"/>
      <c r="C820" s="47">
        <f t="shared" si="138"/>
        <v>3</v>
      </c>
      <c r="D820" s="73"/>
      <c r="E820" s="70"/>
      <c r="F820" s="70" t="s">
        <v>1508</v>
      </c>
      <c r="G820" s="73"/>
      <c r="H820" s="76" t="s">
        <v>1509</v>
      </c>
      <c r="I820" s="96" t="s">
        <v>510</v>
      </c>
      <c r="J820" s="96"/>
      <c r="K820" s="76"/>
      <c r="L820" s="76"/>
      <c r="M820" s="97">
        <v>0</v>
      </c>
      <c r="N820" s="97">
        <v>0</v>
      </c>
      <c r="O820" s="97">
        <v>0</v>
      </c>
      <c r="P820" s="97">
        <v>0</v>
      </c>
      <c r="Q820" s="76"/>
      <c r="R820" s="76"/>
      <c r="S820" s="97" t="s">
        <v>1510</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2603</v>
      </c>
      <c r="AE820" s="76"/>
      <c r="AF820" s="97">
        <v>1</v>
      </c>
      <c r="AG820" s="97">
        <v>1</v>
      </c>
      <c r="AH820" s="73"/>
      <c r="AI820" s="57"/>
      <c r="AJ820" s="45"/>
      <c r="AK820" s="45"/>
      <c r="AL820" s="45"/>
    </row>
    <row r="821" spans="1:38" outlineLevel="2" x14ac:dyDescent="0.35">
      <c r="A821" s="45"/>
      <c r="B821" s="54"/>
      <c r="C821" s="47">
        <f t="shared" si="138"/>
        <v>3</v>
      </c>
      <c r="D821" s="73"/>
      <c r="E821" s="70"/>
      <c r="F821" s="70" t="s">
        <v>1512</v>
      </c>
      <c r="G821" s="73"/>
      <c r="H821" s="76" t="s">
        <v>1513</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1511</v>
      </c>
      <c r="AE821" s="76"/>
      <c r="AF821" s="97">
        <v>1</v>
      </c>
      <c r="AG821" s="97">
        <v>1</v>
      </c>
      <c r="AH821" s="73"/>
      <c r="AI821" s="57"/>
      <c r="AJ821" s="45"/>
      <c r="AK821" s="45"/>
      <c r="AL821" s="45"/>
    </row>
    <row r="822" spans="1:38" outlineLevel="2" x14ac:dyDescent="0.35">
      <c r="A822" s="45"/>
      <c r="B822" s="54"/>
      <c r="C822" s="47">
        <f t="shared" si="138"/>
        <v>3</v>
      </c>
      <c r="D822" s="73"/>
      <c r="E822" s="70"/>
      <c r="F822" s="70" t="s">
        <v>1514</v>
      </c>
      <c r="G822" s="73"/>
      <c r="H822" s="76" t="s">
        <v>1515</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1033</v>
      </c>
      <c r="AE822" s="76"/>
      <c r="AF822" s="97">
        <v>1</v>
      </c>
      <c r="AG822" s="97">
        <v>1</v>
      </c>
      <c r="AH822" s="73"/>
      <c r="AI822" s="57"/>
      <c r="AJ822" s="45"/>
      <c r="AK822" s="45"/>
      <c r="AL822" s="45"/>
    </row>
    <row r="823" spans="1:38" outlineLevel="2" x14ac:dyDescent="0.35">
      <c r="A823" s="45"/>
      <c r="B823" s="54"/>
      <c r="C823" s="47">
        <f t="shared" si="138"/>
        <v>3</v>
      </c>
      <c r="D823" s="73"/>
      <c r="E823" s="70" t="s">
        <v>1516</v>
      </c>
      <c r="F823" s="70" t="s">
        <v>1517</v>
      </c>
      <c r="G823" s="73"/>
      <c r="H823" s="76" t="s">
        <v>1518</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1507</v>
      </c>
      <c r="AE823" s="76"/>
      <c r="AF823" s="76">
        <v>1</v>
      </c>
      <c r="AG823" s="76">
        <v>1</v>
      </c>
      <c r="AH823" s="73"/>
      <c r="AI823" s="57"/>
      <c r="AJ823" s="45"/>
      <c r="AK823" s="45"/>
      <c r="AL823" s="45"/>
    </row>
    <row r="824" spans="1:38" outlineLevel="2" x14ac:dyDescent="0.35">
      <c r="A824" s="45"/>
      <c r="B824" s="54"/>
      <c r="C824" s="47">
        <f t="shared" si="138"/>
        <v>3</v>
      </c>
      <c r="D824" s="73"/>
      <c r="E824" s="70"/>
      <c r="F824" s="70" t="s">
        <v>1519</v>
      </c>
      <c r="G824" s="73"/>
      <c r="H824" s="76" t="s">
        <v>1520</v>
      </c>
      <c r="I824" s="96" t="s">
        <v>510</v>
      </c>
      <c r="J824" s="96"/>
      <c r="K824" s="76"/>
      <c r="L824" s="76"/>
      <c r="M824" s="97">
        <v>0.5</v>
      </c>
      <c r="N824" s="97">
        <v>0.5</v>
      </c>
      <c r="O824" s="97">
        <v>0.5</v>
      </c>
      <c r="P824" s="97">
        <v>0.5</v>
      </c>
      <c r="Q824" s="76"/>
      <c r="R824" s="76"/>
      <c r="S824" s="97" t="s">
        <v>1521</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1526</v>
      </c>
      <c r="AE824" s="76"/>
      <c r="AF824" s="97">
        <v>1</v>
      </c>
      <c r="AG824" s="97">
        <v>1</v>
      </c>
      <c r="AH824" s="73"/>
      <c r="AI824" s="57"/>
      <c r="AJ824" s="45"/>
      <c r="AK824" s="45"/>
      <c r="AL824" s="45"/>
    </row>
    <row r="825" spans="1:38" outlineLevel="2" x14ac:dyDescent="0.35">
      <c r="A825" s="45"/>
      <c r="B825" s="54"/>
      <c r="C825" s="47">
        <f t="shared" si="138"/>
        <v>3</v>
      </c>
      <c r="D825" s="73"/>
      <c r="E825" s="70"/>
      <c r="F825" s="70" t="s">
        <v>1522</v>
      </c>
      <c r="G825" s="73"/>
      <c r="H825" s="76" t="s">
        <v>1523</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1526</v>
      </c>
      <c r="AE825" s="76"/>
      <c r="AF825" s="97">
        <v>1</v>
      </c>
      <c r="AG825" s="97">
        <v>1</v>
      </c>
      <c r="AH825" s="73"/>
      <c r="AI825" s="57"/>
      <c r="AJ825" s="45"/>
      <c r="AK825" s="45"/>
      <c r="AL825" s="45"/>
    </row>
    <row r="826" spans="1:38" outlineLevel="2" x14ac:dyDescent="0.35">
      <c r="A826" s="45"/>
      <c r="B826" s="54"/>
      <c r="C826" s="47">
        <f t="shared" si="138"/>
        <v>3</v>
      </c>
      <c r="D826" s="73"/>
      <c r="E826" s="70"/>
      <c r="F826" s="70" t="s">
        <v>1524</v>
      </c>
      <c r="G826" s="73"/>
      <c r="H826" s="76" t="s">
        <v>1525</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1526</v>
      </c>
      <c r="AE826" s="76"/>
      <c r="AF826" s="97">
        <v>1</v>
      </c>
      <c r="AG826" s="97">
        <v>1</v>
      </c>
      <c r="AH826" s="73"/>
      <c r="AI826" s="57"/>
      <c r="AJ826" s="45"/>
      <c r="AK826" s="45"/>
      <c r="AL826" s="45"/>
    </row>
    <row r="827" spans="1:38" outlineLevel="2" x14ac:dyDescent="0.35">
      <c r="A827" s="45"/>
      <c r="B827" s="54"/>
      <c r="C827" s="47">
        <f t="shared" si="138"/>
        <v>3</v>
      </c>
      <c r="D827" s="73"/>
      <c r="E827" s="70" t="s">
        <v>1527</v>
      </c>
      <c r="F827" s="70" t="s">
        <v>1528</v>
      </c>
      <c r="G827" s="73"/>
      <c r="H827" s="76" t="s">
        <v>1529</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1507</v>
      </c>
      <c r="AE827" s="76"/>
      <c r="AF827" s="76">
        <v>1</v>
      </c>
      <c r="AG827" s="76">
        <v>1</v>
      </c>
      <c r="AH827" s="73"/>
      <c r="AI827" s="57"/>
      <c r="AJ827" s="45"/>
      <c r="AK827" s="45"/>
      <c r="AL827" s="45"/>
    </row>
    <row r="828" spans="1:38" outlineLevel="2" x14ac:dyDescent="0.35">
      <c r="A828" s="45"/>
      <c r="B828" s="54"/>
      <c r="C828" s="47">
        <f t="shared" si="138"/>
        <v>3</v>
      </c>
      <c r="D828" s="73"/>
      <c r="E828" s="70"/>
      <c r="F828" s="70" t="s">
        <v>1530</v>
      </c>
      <c r="G828" s="73"/>
      <c r="H828" s="76" t="s">
        <v>1520</v>
      </c>
      <c r="I828" s="96" t="s">
        <v>510</v>
      </c>
      <c r="J828" s="96"/>
      <c r="K828" s="76"/>
      <c r="L828" s="76"/>
      <c r="M828" s="97">
        <v>1</v>
      </c>
      <c r="N828" s="97">
        <v>1</v>
      </c>
      <c r="O828" s="97">
        <v>1</v>
      </c>
      <c r="P828" s="97">
        <v>1</v>
      </c>
      <c r="Q828" s="76"/>
      <c r="R828" s="76"/>
      <c r="S828" s="97" t="s">
        <v>1521</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1526</v>
      </c>
      <c r="AE828" s="76"/>
      <c r="AF828" s="97">
        <v>1</v>
      </c>
      <c r="AG828" s="97">
        <v>1</v>
      </c>
      <c r="AH828" s="73"/>
      <c r="AI828" s="57"/>
      <c r="AJ828" s="45"/>
      <c r="AK828" s="45"/>
      <c r="AL828" s="45"/>
    </row>
    <row r="829" spans="1:38" outlineLevel="2" x14ac:dyDescent="0.35">
      <c r="A829" s="45"/>
      <c r="B829" s="54"/>
      <c r="C829" s="47">
        <f t="shared" si="138"/>
        <v>3</v>
      </c>
      <c r="D829" s="73"/>
      <c r="E829" s="70"/>
      <c r="F829" s="70" t="s">
        <v>1531</v>
      </c>
      <c r="G829" s="73"/>
      <c r="H829" s="76" t="s">
        <v>1523</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1526</v>
      </c>
      <c r="AE829" s="76"/>
      <c r="AF829" s="97">
        <v>1</v>
      </c>
      <c r="AG829" s="97">
        <v>1</v>
      </c>
      <c r="AH829" s="73"/>
      <c r="AI829" s="57"/>
      <c r="AJ829" s="45"/>
      <c r="AK829" s="45"/>
      <c r="AL829" s="45"/>
    </row>
    <row r="830" spans="1:38" outlineLevel="2" x14ac:dyDescent="0.35">
      <c r="A830" s="45"/>
      <c r="B830" s="54"/>
      <c r="C830" s="47">
        <f t="shared" si="138"/>
        <v>3</v>
      </c>
      <c r="D830" s="73"/>
      <c r="E830" s="70"/>
      <c r="F830" s="70" t="s">
        <v>1532</v>
      </c>
      <c r="G830" s="73"/>
      <c r="H830" s="76" t="s">
        <v>1525</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1526</v>
      </c>
      <c r="AE830" s="76"/>
      <c r="AF830" s="97">
        <v>1</v>
      </c>
      <c r="AG830" s="97">
        <v>1</v>
      </c>
      <c r="AH830" s="73"/>
      <c r="AI830" s="57"/>
      <c r="AJ830" s="45"/>
      <c r="AK830" s="45"/>
      <c r="AL830" s="45"/>
    </row>
    <row r="831" spans="1:38" outlineLevel="2" x14ac:dyDescent="0.35">
      <c r="A831" s="45"/>
      <c r="B831" s="54"/>
      <c r="C831" s="47">
        <f t="shared" si="138"/>
        <v>3</v>
      </c>
      <c r="D831" s="73"/>
      <c r="E831" s="70" t="s">
        <v>1533</v>
      </c>
      <c r="F831" s="70" t="s">
        <v>1534</v>
      </c>
      <c r="G831" s="73"/>
      <c r="H831" s="76" t="s">
        <v>1535</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1536</v>
      </c>
      <c r="AE831" s="76"/>
      <c r="AF831" s="76">
        <v>1</v>
      </c>
      <c r="AG831" s="76">
        <v>1</v>
      </c>
      <c r="AH831" s="73"/>
      <c r="AI831" s="57"/>
      <c r="AJ831" s="45"/>
      <c r="AK831" s="45"/>
      <c r="AL831" s="45"/>
    </row>
    <row r="832" spans="1:38" outlineLevel="2" x14ac:dyDescent="0.35">
      <c r="A832" s="45"/>
      <c r="B832" s="54"/>
      <c r="C832" s="47">
        <f t="shared" si="138"/>
        <v>3</v>
      </c>
      <c r="D832" s="73"/>
      <c r="E832" s="70"/>
      <c r="F832" s="70" t="s">
        <v>1537</v>
      </c>
      <c r="G832" s="73"/>
      <c r="H832" s="76" t="s">
        <v>1538</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1536</v>
      </c>
      <c r="AE832" s="76"/>
      <c r="AF832" s="97">
        <v>1</v>
      </c>
      <c r="AG832" s="97">
        <v>1</v>
      </c>
      <c r="AH832" s="73"/>
      <c r="AI832" s="57"/>
      <c r="AJ832" s="45"/>
      <c r="AK832" s="45"/>
      <c r="AL832" s="45"/>
    </row>
    <row r="833" spans="1:38" outlineLevel="2" x14ac:dyDescent="0.35">
      <c r="A833" s="45"/>
      <c r="B833" s="54"/>
      <c r="C833" s="47">
        <f t="shared" si="138"/>
        <v>3</v>
      </c>
      <c r="D833" s="73"/>
      <c r="E833" s="70"/>
      <c r="F833" s="70" t="s">
        <v>1539</v>
      </c>
      <c r="G833" s="73"/>
      <c r="H833" s="76" t="s">
        <v>1540</v>
      </c>
      <c r="I833" s="96" t="s">
        <v>1541</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1542</v>
      </c>
      <c r="AE833" s="76"/>
      <c r="AF833" s="97">
        <v>1</v>
      </c>
      <c r="AG833" s="97">
        <v>1</v>
      </c>
      <c r="AH833" s="73"/>
      <c r="AI833" s="57"/>
      <c r="AJ833" s="45"/>
      <c r="AK833" s="45"/>
      <c r="AL833" s="45"/>
    </row>
    <row r="834" spans="1:38" outlineLevel="2" x14ac:dyDescent="0.35">
      <c r="A834" s="45"/>
      <c r="B834" s="54"/>
      <c r="C834" s="47">
        <f t="shared" si="138"/>
        <v>3</v>
      </c>
      <c r="D834" s="73"/>
      <c r="E834" s="70"/>
      <c r="F834" s="70" t="s">
        <v>1543</v>
      </c>
      <c r="G834" s="73"/>
      <c r="H834" s="76" t="s">
        <v>1544</v>
      </c>
      <c r="I834" s="96" t="s">
        <v>1541</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1545</v>
      </c>
      <c r="AE834" s="76"/>
      <c r="AF834" s="97">
        <v>1</v>
      </c>
      <c r="AG834" s="97">
        <v>1</v>
      </c>
      <c r="AH834" s="73"/>
      <c r="AI834" s="57"/>
      <c r="AJ834" s="45"/>
      <c r="AK834" s="45"/>
      <c r="AL834" s="45"/>
    </row>
    <row r="835" spans="1:38" outlineLevel="2" x14ac:dyDescent="0.35">
      <c r="A835" s="45"/>
      <c r="B835" s="54"/>
      <c r="C835" s="47">
        <f t="shared" si="138"/>
        <v>3</v>
      </c>
      <c r="D835" s="73"/>
      <c r="E835" s="70" t="s">
        <v>1546</v>
      </c>
      <c r="F835" s="70" t="s">
        <v>1547</v>
      </c>
      <c r="G835" s="73"/>
      <c r="H835" s="76" t="s">
        <v>1548</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1536</v>
      </c>
      <c r="AE835" s="76"/>
      <c r="AF835" s="76">
        <v>1</v>
      </c>
      <c r="AG835" s="76">
        <v>1</v>
      </c>
      <c r="AH835" s="73"/>
      <c r="AI835" s="57"/>
      <c r="AJ835" s="45"/>
      <c r="AK835" s="45"/>
      <c r="AL835" s="45"/>
    </row>
    <row r="836" spans="1:38" outlineLevel="2" x14ac:dyDescent="0.35">
      <c r="A836" s="45"/>
      <c r="B836" s="54"/>
      <c r="C836" s="47">
        <f t="shared" si="138"/>
        <v>3</v>
      </c>
      <c r="D836" s="73"/>
      <c r="E836" s="70"/>
      <c r="F836" s="70" t="s">
        <v>1549</v>
      </c>
      <c r="G836" s="73"/>
      <c r="H836" s="76" t="s">
        <v>1538</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1536</v>
      </c>
      <c r="AE836" s="76"/>
      <c r="AF836" s="97">
        <v>1</v>
      </c>
      <c r="AG836" s="97">
        <v>1</v>
      </c>
      <c r="AH836" s="73"/>
      <c r="AI836" s="57"/>
      <c r="AJ836" s="45"/>
      <c r="AK836" s="45"/>
      <c r="AL836" s="45"/>
    </row>
    <row r="837" spans="1:38" outlineLevel="2" x14ac:dyDescent="0.35">
      <c r="A837" s="45"/>
      <c r="B837" s="54"/>
      <c r="C837" s="47">
        <f t="shared" si="138"/>
        <v>3</v>
      </c>
      <c r="D837" s="73"/>
      <c r="E837" s="70"/>
      <c r="F837" s="70" t="s">
        <v>1550</v>
      </c>
      <c r="G837" s="73"/>
      <c r="H837" s="76" t="s">
        <v>1540</v>
      </c>
      <c r="I837" s="96" t="s">
        <v>1541</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2294</v>
      </c>
      <c r="AE837" s="76"/>
      <c r="AF837" s="97">
        <v>1</v>
      </c>
      <c r="AG837" s="97">
        <v>1</v>
      </c>
      <c r="AH837" s="73"/>
      <c r="AI837" s="57"/>
      <c r="AJ837" s="45"/>
      <c r="AK837" s="45"/>
      <c r="AL837" s="45"/>
    </row>
    <row r="838" spans="1:38" outlineLevel="2" x14ac:dyDescent="0.35">
      <c r="A838" s="45"/>
      <c r="B838" s="54"/>
      <c r="C838" s="47">
        <f t="shared" si="138"/>
        <v>3</v>
      </c>
      <c r="D838" s="73"/>
      <c r="E838" s="70"/>
      <c r="F838" s="70" t="s">
        <v>1551</v>
      </c>
      <c r="G838" s="73"/>
      <c r="H838" s="76" t="s">
        <v>1544</v>
      </c>
      <c r="I838" s="96" t="s">
        <v>1541</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2295</v>
      </c>
      <c r="AE838" s="76"/>
      <c r="AF838" s="97">
        <v>1</v>
      </c>
      <c r="AG838" s="97">
        <v>1</v>
      </c>
      <c r="AH838" s="73"/>
      <c r="AI838" s="57"/>
      <c r="AJ838" s="45"/>
      <c r="AK838" s="45"/>
      <c r="AL838" s="45"/>
    </row>
    <row r="839" spans="1:38" outlineLevel="2" x14ac:dyDescent="0.35">
      <c r="A839" s="45"/>
      <c r="B839" s="54"/>
      <c r="C839" s="47">
        <f t="shared" si="138"/>
        <v>3</v>
      </c>
      <c r="D839" s="73"/>
      <c r="E839" s="70" t="s">
        <v>1552</v>
      </c>
      <c r="F839" s="70" t="s">
        <v>1553</v>
      </c>
      <c r="G839" s="73"/>
      <c r="H839" s="76" t="s">
        <v>1554</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1536</v>
      </c>
      <c r="AE839" s="76"/>
      <c r="AF839" s="76">
        <v>1</v>
      </c>
      <c r="AG839" s="76">
        <v>1</v>
      </c>
      <c r="AH839" s="73"/>
      <c r="AI839" s="57"/>
      <c r="AJ839" s="45"/>
      <c r="AK839" s="45"/>
      <c r="AL839" s="45"/>
    </row>
    <row r="840" spans="1:38" outlineLevel="2" x14ac:dyDescent="0.35">
      <c r="A840" s="45"/>
      <c r="B840" s="54"/>
      <c r="C840" s="47">
        <f t="shared" si="138"/>
        <v>3</v>
      </c>
      <c r="D840" s="73"/>
      <c r="E840" s="70"/>
      <c r="F840" s="70" t="s">
        <v>1555</v>
      </c>
      <c r="G840" s="73"/>
      <c r="H840" s="76" t="s">
        <v>1538</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1511</v>
      </c>
      <c r="AE840" s="76"/>
      <c r="AF840" s="97">
        <v>1</v>
      </c>
      <c r="AG840" s="97">
        <v>1</v>
      </c>
      <c r="AH840" s="73"/>
      <c r="AI840" s="57"/>
      <c r="AJ840" s="45"/>
      <c r="AK840" s="45"/>
      <c r="AL840" s="45"/>
    </row>
    <row r="841" spans="1:38" outlineLevel="2" x14ac:dyDescent="0.35">
      <c r="A841" s="45"/>
      <c r="B841" s="54"/>
      <c r="C841" s="47">
        <f t="shared" si="138"/>
        <v>3</v>
      </c>
      <c r="D841" s="73"/>
      <c r="E841" s="70"/>
      <c r="F841" s="70" t="s">
        <v>1556</v>
      </c>
      <c r="G841" s="73"/>
      <c r="H841" s="76" t="s">
        <v>1540</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1511</v>
      </c>
      <c r="AE841" s="76"/>
      <c r="AF841" s="97">
        <v>1</v>
      </c>
      <c r="AG841" s="97">
        <v>1</v>
      </c>
      <c r="AH841" s="73"/>
      <c r="AI841" s="57"/>
      <c r="AJ841" s="45"/>
      <c r="AK841" s="45"/>
      <c r="AL841" s="45"/>
    </row>
    <row r="842" spans="1:38" outlineLevel="2" x14ac:dyDescent="0.35">
      <c r="A842" s="45"/>
      <c r="B842" s="54"/>
      <c r="C842" s="47">
        <f t="shared" si="138"/>
        <v>3</v>
      </c>
      <c r="D842" s="73"/>
      <c r="E842" s="70"/>
      <c r="F842" s="70" t="s">
        <v>1557</v>
      </c>
      <c r="G842" s="73"/>
      <c r="H842" s="76" t="s">
        <v>1544</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1511</v>
      </c>
      <c r="AE842" s="76"/>
      <c r="AF842" s="97">
        <v>1</v>
      </c>
      <c r="AG842" s="97">
        <v>1</v>
      </c>
      <c r="AH842" s="73"/>
      <c r="AI842" s="57"/>
      <c r="AJ842" s="45"/>
      <c r="AK842" s="45"/>
      <c r="AL842" s="45"/>
    </row>
    <row r="843" spans="1:38" outlineLevel="2" x14ac:dyDescent="0.35">
      <c r="A843" s="45"/>
      <c r="B843" s="54"/>
      <c r="C843" s="47">
        <f t="shared" si="138"/>
        <v>3</v>
      </c>
      <c r="D843" s="73"/>
      <c r="E843" s="70" t="s">
        <v>1558</v>
      </c>
      <c r="F843" s="70" t="s">
        <v>1559</v>
      </c>
      <c r="G843" s="73"/>
      <c r="H843" s="76" t="s">
        <v>1548</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1536</v>
      </c>
      <c r="AE843" s="76"/>
      <c r="AF843" s="76">
        <v>1</v>
      </c>
      <c r="AG843" s="76">
        <v>1</v>
      </c>
      <c r="AH843" s="73"/>
      <c r="AI843" s="57"/>
      <c r="AJ843" s="45"/>
      <c r="AK843" s="45"/>
      <c r="AL843" s="45"/>
    </row>
    <row r="844" spans="1:38" outlineLevel="2" x14ac:dyDescent="0.35">
      <c r="A844" s="45"/>
      <c r="B844" s="54"/>
      <c r="C844" s="47">
        <f t="shared" si="138"/>
        <v>3</v>
      </c>
      <c r="D844" s="73"/>
      <c r="E844" s="70"/>
      <c r="F844" s="70" t="s">
        <v>1560</v>
      </c>
      <c r="G844" s="73"/>
      <c r="H844" s="76" t="s">
        <v>1538</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1511</v>
      </c>
      <c r="AE844" s="76"/>
      <c r="AF844" s="97">
        <v>1</v>
      </c>
      <c r="AG844" s="97">
        <v>1</v>
      </c>
      <c r="AH844" s="73"/>
      <c r="AI844" s="57"/>
      <c r="AJ844" s="45"/>
      <c r="AK844" s="45"/>
      <c r="AL844" s="45"/>
    </row>
    <row r="845" spans="1:38" outlineLevel="2" x14ac:dyDescent="0.35">
      <c r="A845" s="45"/>
      <c r="B845" s="54"/>
      <c r="C845" s="47">
        <f t="shared" si="138"/>
        <v>3</v>
      </c>
      <c r="D845" s="73"/>
      <c r="E845" s="70"/>
      <c r="F845" s="70" t="s">
        <v>1561</v>
      </c>
      <c r="G845" s="73"/>
      <c r="H845" s="76" t="s">
        <v>1540</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1511</v>
      </c>
      <c r="AE845" s="76"/>
      <c r="AF845" s="97">
        <v>1</v>
      </c>
      <c r="AG845" s="97">
        <v>1</v>
      </c>
      <c r="AH845" s="73"/>
      <c r="AI845" s="57"/>
      <c r="AJ845" s="45"/>
      <c r="AK845" s="45"/>
      <c r="AL845" s="45"/>
    </row>
    <row r="846" spans="1:38" outlineLevel="2" x14ac:dyDescent="0.35">
      <c r="A846" s="45"/>
      <c r="B846" s="54"/>
      <c r="C846" s="47">
        <f t="shared" si="138"/>
        <v>3</v>
      </c>
      <c r="D846" s="73"/>
      <c r="E846" s="70"/>
      <c r="F846" s="70" t="s">
        <v>1562</v>
      </c>
      <c r="G846" s="73"/>
      <c r="H846" s="76" t="s">
        <v>1544</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1511</v>
      </c>
      <c r="AE846" s="76"/>
      <c r="AF846" s="97">
        <v>1</v>
      </c>
      <c r="AG846" s="97">
        <v>1</v>
      </c>
      <c r="AH846" s="73"/>
      <c r="AI846" s="57"/>
      <c r="AJ846" s="45"/>
      <c r="AK846" s="45"/>
      <c r="AL846" s="45"/>
    </row>
    <row r="847" spans="1:38" outlineLevel="2" x14ac:dyDescent="0.35">
      <c r="A847" s="45"/>
      <c r="B847" s="54"/>
      <c r="C847" s="47">
        <f t="shared" si="138"/>
        <v>3</v>
      </c>
      <c r="D847" s="73"/>
      <c r="E847" s="70"/>
      <c r="F847" s="70" t="s">
        <v>1563</v>
      </c>
      <c r="G847" s="73"/>
      <c r="H847" s="76" t="s">
        <v>1564</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outlineLevel="2" x14ac:dyDescent="0.35">
      <c r="A848" s="45"/>
      <c r="B848" s="54"/>
      <c r="C848" s="47">
        <f t="shared" si="138"/>
        <v>3</v>
      </c>
      <c r="D848" s="73"/>
      <c r="E848" s="70"/>
      <c r="F848" s="70" t="s">
        <v>1565</v>
      </c>
      <c r="G848" s="73"/>
      <c r="H848" s="76" t="s">
        <v>1566</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2599</v>
      </c>
      <c r="AE848" s="76"/>
      <c r="AF848" s="97">
        <v>1</v>
      </c>
      <c r="AG848" s="97">
        <v>1</v>
      </c>
      <c r="AH848" s="73"/>
      <c r="AI848" s="57"/>
      <c r="AJ848" s="45"/>
      <c r="AK848" s="45"/>
      <c r="AL848" s="45"/>
    </row>
    <row r="849" spans="1:38" outlineLevel="2" x14ac:dyDescent="0.35">
      <c r="A849" s="45"/>
      <c r="B849" s="54"/>
      <c r="C849" s="47">
        <f t="shared" si="138"/>
        <v>3</v>
      </c>
      <c r="D849" s="73"/>
      <c r="E849" s="70"/>
      <c r="F849" s="70" t="s">
        <v>1567</v>
      </c>
      <c r="G849" s="73"/>
      <c r="H849" s="76" t="s">
        <v>1568</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outlineLevel="2" x14ac:dyDescent="0.35">
      <c r="A850" s="45"/>
      <c r="B850" s="54"/>
      <c r="C850" s="47">
        <f t="shared" si="138"/>
        <v>3</v>
      </c>
      <c r="D850" s="73"/>
      <c r="E850" s="70"/>
      <c r="F850" s="70" t="s">
        <v>1569</v>
      </c>
      <c r="G850" s="73"/>
      <c r="H850" s="76" t="s">
        <v>1570</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outlineLevel="2" x14ac:dyDescent="0.35">
      <c r="A851" s="45"/>
      <c r="B851" s="54"/>
      <c r="C851" s="47">
        <f t="shared" si="138"/>
        <v>3</v>
      </c>
      <c r="D851" s="73"/>
      <c r="E851" s="70"/>
      <c r="F851" s="70" t="s">
        <v>1571</v>
      </c>
      <c r="G851" s="73"/>
      <c r="H851" s="76" t="s">
        <v>2754</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outlineLevel="2" x14ac:dyDescent="0.35">
      <c r="A852" s="45"/>
      <c r="B852" s="54"/>
      <c r="C852" s="47">
        <f t="shared" si="138"/>
        <v>3</v>
      </c>
      <c r="D852" s="73"/>
      <c r="E852" s="70"/>
      <c r="F852" s="70" t="s">
        <v>1572</v>
      </c>
      <c r="G852" s="73"/>
      <c r="H852" s="76" t="s">
        <v>2186</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2751</v>
      </c>
      <c r="AE852" s="76"/>
      <c r="AF852" s="76">
        <v>1</v>
      </c>
      <c r="AG852" s="76">
        <v>1</v>
      </c>
      <c r="AH852" s="73"/>
      <c r="AI852" s="57"/>
      <c r="AJ852" s="45"/>
      <c r="AK852" s="45"/>
      <c r="AL852" s="45"/>
    </row>
    <row r="853" spans="1:38" outlineLevel="2" x14ac:dyDescent="0.35">
      <c r="A853" s="45"/>
      <c r="B853" s="54"/>
      <c r="C853" s="47">
        <f t="shared" si="138"/>
        <v>3</v>
      </c>
      <c r="D853" s="73"/>
      <c r="E853" s="70"/>
      <c r="F853" s="70" t="s">
        <v>1573</v>
      </c>
      <c r="G853" s="73"/>
      <c r="H853" s="76" t="s">
        <v>2187</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outlineLevel="2" x14ac:dyDescent="0.35">
      <c r="A854" s="45"/>
      <c r="B854" s="54"/>
      <c r="C854" s="47">
        <f>INT($C$29)+3</f>
        <v>4</v>
      </c>
      <c r="D854" s="73"/>
      <c r="E854" s="70"/>
      <c r="F854" s="70" t="s">
        <v>1574</v>
      </c>
      <c r="G854" s="73"/>
      <c r="H854" s="76" t="s">
        <v>2188</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outlineLevel="2" x14ac:dyDescent="0.35">
      <c r="A855" s="45"/>
      <c r="B855" s="54"/>
      <c r="C855" s="47">
        <f>INT($C$29)+3</f>
        <v>4</v>
      </c>
      <c r="D855" s="73"/>
      <c r="E855" s="70" t="s">
        <v>1579</v>
      </c>
      <c r="F855" s="70" t="s">
        <v>1575</v>
      </c>
      <c r="G855" s="73"/>
      <c r="H855" s="76" t="s">
        <v>1581</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1536</v>
      </c>
      <c r="AE855" s="76"/>
      <c r="AF855" s="76">
        <v>1</v>
      </c>
      <c r="AG855" s="76">
        <v>1</v>
      </c>
      <c r="AH855" s="73"/>
      <c r="AI855" s="57"/>
      <c r="AJ855" s="45"/>
      <c r="AK855" s="45"/>
      <c r="AL855" s="45"/>
    </row>
    <row r="856" spans="1:38" outlineLevel="2" x14ac:dyDescent="0.35">
      <c r="A856" s="45"/>
      <c r="B856" s="54"/>
      <c r="C856" s="47">
        <f>INT($C$29)+3</f>
        <v>4</v>
      </c>
      <c r="D856" s="73"/>
      <c r="E856" s="70"/>
      <c r="F856" s="70" t="s">
        <v>1576</v>
      </c>
      <c r="G856" s="73"/>
      <c r="H856" s="76" t="s">
        <v>1500</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1024</v>
      </c>
      <c r="AE856" s="76"/>
      <c r="AF856" s="97">
        <v>1</v>
      </c>
      <c r="AG856" s="97">
        <v>1</v>
      </c>
      <c r="AH856" s="73"/>
      <c r="AI856" s="57"/>
      <c r="AJ856" s="45"/>
      <c r="AK856" s="45"/>
      <c r="AL856" s="45"/>
    </row>
    <row r="857" spans="1:38" outlineLevel="2" x14ac:dyDescent="0.35">
      <c r="A857" s="45"/>
      <c r="B857" s="54"/>
      <c r="C857" s="47">
        <f>INT($C$29)+3</f>
        <v>4</v>
      </c>
      <c r="D857" s="73"/>
      <c r="E857" s="70"/>
      <c r="F857" s="70" t="s">
        <v>1577</v>
      </c>
      <c r="G857" s="73"/>
      <c r="H857" s="76" t="s">
        <v>1502</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1024</v>
      </c>
      <c r="AE857" s="76"/>
      <c r="AF857" s="97">
        <v>1</v>
      </c>
      <c r="AG857" s="97">
        <v>1</v>
      </c>
      <c r="AH857" s="73"/>
      <c r="AI857" s="57"/>
      <c r="AJ857" s="45"/>
      <c r="AK857" s="45"/>
      <c r="AL857" s="45"/>
    </row>
    <row r="858" spans="1:38" outlineLevel="2" x14ac:dyDescent="0.35">
      <c r="A858" s="45"/>
      <c r="B858" s="54"/>
      <c r="C858" s="47">
        <f>INT($C$29)+3</f>
        <v>4</v>
      </c>
      <c r="D858" s="73"/>
      <c r="E858" s="70"/>
      <c r="F858" s="70" t="s">
        <v>1578</v>
      </c>
      <c r="G858" s="73"/>
      <c r="H858" s="76" t="s">
        <v>1504</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2736</v>
      </c>
      <c r="AE858" s="76"/>
      <c r="AF858" s="97">
        <v>1</v>
      </c>
      <c r="AG858" s="97">
        <v>1</v>
      </c>
      <c r="AH858" s="73"/>
      <c r="AI858" s="57"/>
      <c r="AJ858" s="45"/>
      <c r="AK858" s="45"/>
      <c r="AL858" s="45"/>
    </row>
    <row r="859" spans="1:38" outlineLevel="3" x14ac:dyDescent="0.35">
      <c r="A859" s="45"/>
      <c r="B859" s="54"/>
      <c r="C859" s="47">
        <f>INT($C$29)+2</f>
        <v>3</v>
      </c>
      <c r="D859" s="73"/>
      <c r="E859" s="70"/>
      <c r="F859" s="70" t="s">
        <v>1580</v>
      </c>
      <c r="G859" s="73"/>
      <c r="H859" s="76" t="s">
        <v>1498</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35">
      <c r="A860" s="45"/>
      <c r="B860" s="54"/>
      <c r="C860" s="47">
        <f>INT($C$29)+2</f>
        <v>3</v>
      </c>
      <c r="D860" s="73"/>
      <c r="E860" s="70"/>
      <c r="F860" s="70" t="s">
        <v>1582</v>
      </c>
      <c r="G860" s="73"/>
      <c r="H860" s="76" t="s">
        <v>1500</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35">
      <c r="A861" s="45"/>
      <c r="B861" s="54"/>
      <c r="C861" s="47">
        <f>INT($C$29)+2</f>
        <v>3</v>
      </c>
      <c r="D861" s="73"/>
      <c r="E861" s="70"/>
      <c r="F861" s="70" t="s">
        <v>1583</v>
      </c>
      <c r="G861" s="73"/>
      <c r="H861" s="76" t="s">
        <v>1502</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35">
      <c r="A862" s="45"/>
      <c r="B862" s="54"/>
      <c r="C862" s="47">
        <f>INT($C$29)+2</f>
        <v>3</v>
      </c>
      <c r="D862" s="73"/>
      <c r="E862" s="70"/>
      <c r="F862" s="70" t="s">
        <v>1584</v>
      </c>
      <c r="G862" s="73"/>
      <c r="H862" s="76" t="s">
        <v>1504</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35">
      <c r="A863" s="45"/>
      <c r="B863" s="54"/>
      <c r="C863" s="47">
        <f t="shared" ref="C863:C870" si="149">INT($C$29)+3</f>
        <v>4</v>
      </c>
      <c r="D863" s="73"/>
      <c r="E863" s="70"/>
      <c r="F863" s="70" t="s">
        <v>1585</v>
      </c>
      <c r="G863" s="73"/>
      <c r="H863" s="76" t="s">
        <v>1586</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35">
      <c r="A864" s="45"/>
      <c r="B864" s="54"/>
      <c r="C864" s="47">
        <f t="shared" si="149"/>
        <v>4</v>
      </c>
      <c r="D864" s="73"/>
      <c r="E864" s="70"/>
      <c r="F864" s="70" t="s">
        <v>1587</v>
      </c>
      <c r="G864" s="73"/>
      <c r="H864" s="76" t="s">
        <v>1500</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35">
      <c r="A865" s="45"/>
      <c r="B865" s="54"/>
      <c r="C865" s="47">
        <f t="shared" si="149"/>
        <v>4</v>
      </c>
      <c r="D865" s="73"/>
      <c r="E865" s="70"/>
      <c r="F865" s="70" t="s">
        <v>1588</v>
      </c>
      <c r="G865" s="73"/>
      <c r="H865" s="76" t="s">
        <v>1502</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35">
      <c r="A866" s="45"/>
      <c r="B866" s="54"/>
      <c r="C866" s="47">
        <f t="shared" si="149"/>
        <v>4</v>
      </c>
      <c r="D866" s="73"/>
      <c r="E866" s="70"/>
      <c r="F866" s="70" t="s">
        <v>1589</v>
      </c>
      <c r="G866" s="73"/>
      <c r="H866" s="76" t="s">
        <v>1504</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35">
      <c r="A867" s="45"/>
      <c r="B867" s="54"/>
      <c r="C867" s="47">
        <f t="shared" si="149"/>
        <v>4</v>
      </c>
      <c r="D867" s="73"/>
      <c r="E867" s="70"/>
      <c r="F867" s="70" t="s">
        <v>1590</v>
      </c>
      <c r="G867" s="73"/>
      <c r="H867" s="76" t="s">
        <v>1591</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35">
      <c r="A868" s="45"/>
      <c r="B868" s="54"/>
      <c r="C868" s="47">
        <f t="shared" si="149"/>
        <v>4</v>
      </c>
      <c r="D868" s="73"/>
      <c r="E868" s="70"/>
      <c r="F868" s="70" t="s">
        <v>1592</v>
      </c>
      <c r="G868" s="73"/>
      <c r="H868" s="76" t="s">
        <v>1500</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35">
      <c r="A869" s="45"/>
      <c r="B869" s="54"/>
      <c r="C869" s="47">
        <f t="shared" si="149"/>
        <v>4</v>
      </c>
      <c r="D869" s="73"/>
      <c r="E869" s="70"/>
      <c r="F869" s="70" t="s">
        <v>1593</v>
      </c>
      <c r="G869" s="73"/>
      <c r="H869" s="76" t="s">
        <v>1502</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35">
      <c r="A870" s="45"/>
      <c r="B870" s="54"/>
      <c r="C870" s="47">
        <f t="shared" si="149"/>
        <v>4</v>
      </c>
      <c r="D870" s="73"/>
      <c r="E870" s="70"/>
      <c r="F870" s="70" t="s">
        <v>1594</v>
      </c>
      <c r="G870" s="73"/>
      <c r="H870" s="76" t="s">
        <v>1504</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2" x14ac:dyDescent="0.35">
      <c r="A871" s="45"/>
      <c r="B871" s="54"/>
      <c r="C871" s="47">
        <f t="shared" ref="C871:C918" si="150">INT($C$29)+2</f>
        <v>3</v>
      </c>
      <c r="D871" s="73"/>
      <c r="E871" s="70" t="s">
        <v>792</v>
      </c>
      <c r="F871" s="70" t="s">
        <v>1595</v>
      </c>
      <c r="G871" s="73"/>
      <c r="H871" s="76" t="s">
        <v>1596</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outlineLevel="2" x14ac:dyDescent="0.35">
      <c r="A872" s="45"/>
      <c r="B872" s="54"/>
      <c r="C872" s="47">
        <f t="shared" si="150"/>
        <v>3</v>
      </c>
      <c r="D872" s="73"/>
      <c r="E872" s="70"/>
      <c r="F872" s="70" t="s">
        <v>1597</v>
      </c>
      <c r="G872" s="73"/>
      <c r="H872" s="76" t="s">
        <v>1598</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outlineLevel="2" x14ac:dyDescent="0.35">
      <c r="A873" s="45"/>
      <c r="B873" s="54"/>
      <c r="C873" s="47">
        <f t="shared" si="150"/>
        <v>3</v>
      </c>
      <c r="D873" s="73"/>
      <c r="E873" s="70"/>
      <c r="F873" s="70" t="s">
        <v>1599</v>
      </c>
      <c r="G873" s="73"/>
      <c r="H873" s="76" t="s">
        <v>1600</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outlineLevel="2" x14ac:dyDescent="0.35">
      <c r="A874" s="45"/>
      <c r="B874" s="54"/>
      <c r="C874" s="47">
        <f t="shared" si="150"/>
        <v>3</v>
      </c>
      <c r="D874" s="73"/>
      <c r="E874" s="70"/>
      <c r="F874" s="70" t="s">
        <v>1601</v>
      </c>
      <c r="G874" s="73"/>
      <c r="H874" s="76" t="s">
        <v>1602</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outlineLevel="2" x14ac:dyDescent="0.35">
      <c r="A875" s="45"/>
      <c r="B875" s="54"/>
      <c r="C875" s="47">
        <f t="shared" si="150"/>
        <v>3</v>
      </c>
      <c r="D875" s="73"/>
      <c r="E875" s="70" t="s">
        <v>795</v>
      </c>
      <c r="F875" s="70" t="s">
        <v>1603</v>
      </c>
      <c r="G875" s="73"/>
      <c r="H875" s="76" t="s">
        <v>1604</v>
      </c>
      <c r="I875" s="96" t="s">
        <v>510</v>
      </c>
      <c r="J875" s="96" t="s">
        <v>1182</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outlineLevel="2" x14ac:dyDescent="0.35">
      <c r="A876" s="45"/>
      <c r="B876" s="54"/>
      <c r="C876" s="47">
        <f t="shared" si="150"/>
        <v>3</v>
      </c>
      <c r="D876" s="73"/>
      <c r="E876" s="70"/>
      <c r="F876" s="70" t="s">
        <v>1605</v>
      </c>
      <c r="G876" s="73"/>
      <c r="H876" s="76" t="s">
        <v>1606</v>
      </c>
      <c r="I876" s="96" t="s">
        <v>97</v>
      </c>
      <c r="J876" s="96" t="s">
        <v>1182</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outlineLevel="2" x14ac:dyDescent="0.35">
      <c r="A877" s="45"/>
      <c r="B877" s="54"/>
      <c r="C877" s="47">
        <f t="shared" si="150"/>
        <v>3</v>
      </c>
      <c r="D877" s="73"/>
      <c r="E877" s="70"/>
      <c r="F877" s="70" t="s">
        <v>1607</v>
      </c>
      <c r="G877" s="73"/>
      <c r="H877" s="76" t="s">
        <v>1608</v>
      </c>
      <c r="I877" s="96" t="s">
        <v>97</v>
      </c>
      <c r="J877" s="96" t="s">
        <v>1182</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outlineLevel="2" x14ac:dyDescent="0.35">
      <c r="A878" s="45"/>
      <c r="B878" s="54"/>
      <c r="C878" s="47">
        <f t="shared" si="150"/>
        <v>3</v>
      </c>
      <c r="D878" s="73"/>
      <c r="E878" s="70"/>
      <c r="F878" s="70" t="s">
        <v>1609</v>
      </c>
      <c r="G878" s="73"/>
      <c r="H878" s="76" t="s">
        <v>1610</v>
      </c>
      <c r="I878" s="96" t="s">
        <v>97</v>
      </c>
      <c r="J878" s="96" t="s">
        <v>1182</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outlineLevel="2" x14ac:dyDescent="0.35">
      <c r="A879" s="45"/>
      <c r="B879" s="54"/>
      <c r="C879" s="47">
        <f t="shared" si="150"/>
        <v>3</v>
      </c>
      <c r="D879" s="73"/>
      <c r="E879" s="70"/>
      <c r="F879" s="70" t="s">
        <v>1611</v>
      </c>
      <c r="G879" s="73"/>
      <c r="H879" s="76" t="s">
        <v>1612</v>
      </c>
      <c r="I879" s="96" t="s">
        <v>510</v>
      </c>
      <c r="J879" s="96" t="s">
        <v>1154</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outlineLevel="2" x14ac:dyDescent="0.35">
      <c r="A880" s="45"/>
      <c r="B880" s="54"/>
      <c r="C880" s="47">
        <f t="shared" si="150"/>
        <v>3</v>
      </c>
      <c r="D880" s="73"/>
      <c r="E880" s="70"/>
      <c r="F880" s="70" t="s">
        <v>1613</v>
      </c>
      <c r="G880" s="73"/>
      <c r="H880" s="76" t="s">
        <v>1614</v>
      </c>
      <c r="I880" s="96" t="s">
        <v>700</v>
      </c>
      <c r="J880" s="96" t="s">
        <v>1154</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2190</v>
      </c>
      <c r="AE880" s="76"/>
      <c r="AF880" s="97">
        <v>1</v>
      </c>
      <c r="AG880" s="97">
        <v>1</v>
      </c>
      <c r="AH880" s="73"/>
      <c r="AI880" s="57"/>
      <c r="AJ880" s="45"/>
      <c r="AK880" s="45"/>
      <c r="AL880" s="45"/>
    </row>
    <row r="881" spans="1:38" outlineLevel="2" x14ac:dyDescent="0.35">
      <c r="A881" s="45"/>
      <c r="B881" s="54"/>
      <c r="C881" s="47">
        <f t="shared" si="150"/>
        <v>3</v>
      </c>
      <c r="D881" s="73"/>
      <c r="E881" s="70"/>
      <c r="F881" s="70" t="s">
        <v>1615</v>
      </c>
      <c r="G881" s="73"/>
      <c r="H881" s="76" t="s">
        <v>1616</v>
      </c>
      <c r="I881" s="96" t="s">
        <v>700</v>
      </c>
      <c r="J881" s="96" t="s">
        <v>1154</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outlineLevel="2" collapsed="1" x14ac:dyDescent="0.35">
      <c r="A882" s="45"/>
      <c r="B882" s="54"/>
      <c r="C882" s="47">
        <f t="shared" si="150"/>
        <v>3</v>
      </c>
      <c r="D882" s="73"/>
      <c r="E882" s="70"/>
      <c r="F882" s="70" t="s">
        <v>1617</v>
      </c>
      <c r="G882" s="73"/>
      <c r="H882" s="76" t="s">
        <v>1618</v>
      </c>
      <c r="I882" s="96" t="s">
        <v>700</v>
      </c>
      <c r="J882" s="96" t="s">
        <v>1154</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35">
      <c r="A883" s="45"/>
      <c r="B883" s="54"/>
      <c r="C883" s="47">
        <f t="shared" si="150"/>
        <v>3</v>
      </c>
      <c r="D883" s="73"/>
      <c r="E883" s="70"/>
      <c r="F883" s="70" t="s">
        <v>1619</v>
      </c>
      <c r="G883" s="73"/>
      <c r="H883" s="76" t="s">
        <v>2192</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50"/>
        <v>3</v>
      </c>
      <c r="D884" s="73"/>
      <c r="E884" s="70"/>
      <c r="F884" s="70" t="s">
        <v>1621</v>
      </c>
      <c r="G884" s="73"/>
      <c r="H884" s="76" t="s">
        <v>1500</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50"/>
        <v>3</v>
      </c>
      <c r="D885" s="73"/>
      <c r="E885" s="70"/>
      <c r="F885" s="70" t="s">
        <v>1622</v>
      </c>
      <c r="G885" s="73"/>
      <c r="H885" s="76" t="s">
        <v>1502</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50"/>
        <v>3</v>
      </c>
      <c r="D886" s="73"/>
      <c r="E886" s="70"/>
      <c r="F886" s="70" t="s">
        <v>1623</v>
      </c>
      <c r="G886" s="73"/>
      <c r="H886" s="76" t="s">
        <v>1504</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50"/>
        <v>3</v>
      </c>
      <c r="D887" s="73"/>
      <c r="E887" s="70"/>
      <c r="F887" s="70" t="s">
        <v>1624</v>
      </c>
      <c r="G887" s="73"/>
      <c r="H887" s="76" t="s">
        <v>1625</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50"/>
        <v>3</v>
      </c>
      <c r="D888" s="73"/>
      <c r="E888" s="70"/>
      <c r="F888" s="70" t="s">
        <v>1626</v>
      </c>
      <c r="G888" s="73"/>
      <c r="H888" s="76" t="s">
        <v>1627</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50"/>
        <v>3</v>
      </c>
      <c r="D889" s="73"/>
      <c r="E889" s="70"/>
      <c r="F889" s="70" t="s">
        <v>1628</v>
      </c>
      <c r="G889" s="73"/>
      <c r="H889" s="76" t="s">
        <v>1629</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50"/>
        <v>3</v>
      </c>
      <c r="D890" s="73"/>
      <c r="E890" s="70"/>
      <c r="F890" s="70" t="s">
        <v>1630</v>
      </c>
      <c r="G890" s="73"/>
      <c r="H890" s="76" t="s">
        <v>1631</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50"/>
        <v>3</v>
      </c>
      <c r="D891" s="73"/>
      <c r="E891" s="70"/>
      <c r="F891" s="70" t="s">
        <v>1632</v>
      </c>
      <c r="G891" s="73"/>
      <c r="H891" s="76" t="s">
        <v>1498</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35">
      <c r="A892" s="45"/>
      <c r="B892" s="54"/>
      <c r="C892" s="47">
        <f t="shared" si="150"/>
        <v>3</v>
      </c>
      <c r="D892" s="73"/>
      <c r="E892" s="70"/>
      <c r="F892" s="70" t="s">
        <v>1633</v>
      </c>
      <c r="G892" s="73"/>
      <c r="H892" s="76" t="s">
        <v>1500</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35">
      <c r="A893" s="45"/>
      <c r="B893" s="54"/>
      <c r="C893" s="47">
        <f t="shared" si="150"/>
        <v>3</v>
      </c>
      <c r="D893" s="73"/>
      <c r="E893" s="70"/>
      <c r="F893" s="70" t="s">
        <v>1634</v>
      </c>
      <c r="G893" s="73"/>
      <c r="H893" s="76" t="s">
        <v>1502</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150"/>
        <v>3</v>
      </c>
      <c r="D894" s="73"/>
      <c r="E894" s="70"/>
      <c r="F894" s="70" t="s">
        <v>1635</v>
      </c>
      <c r="G894" s="73"/>
      <c r="H894" s="76" t="s">
        <v>1504</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150"/>
        <v>3</v>
      </c>
      <c r="D895" s="73"/>
      <c r="E895" s="70"/>
      <c r="F895" s="70" t="s">
        <v>2522</v>
      </c>
      <c r="G895" s="73"/>
      <c r="H895" s="76" t="s">
        <v>1498</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150"/>
        <v>3</v>
      </c>
      <c r="D896" s="73"/>
      <c r="E896" s="70"/>
      <c r="F896" s="70" t="s">
        <v>2523</v>
      </c>
      <c r="G896" s="73"/>
      <c r="H896" s="76" t="s">
        <v>1500</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150"/>
        <v>3</v>
      </c>
      <c r="D897" s="73"/>
      <c r="E897" s="70"/>
      <c r="F897" s="70" t="s">
        <v>2524</v>
      </c>
      <c r="G897" s="73"/>
      <c r="H897" s="76" t="s">
        <v>1502</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150"/>
        <v>3</v>
      </c>
      <c r="D898" s="73"/>
      <c r="E898" s="70"/>
      <c r="F898" s="70" t="s">
        <v>2525</v>
      </c>
      <c r="G898" s="73"/>
      <c r="H898" s="76" t="s">
        <v>1504</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150"/>
        <v>3</v>
      </c>
      <c r="D899" s="73"/>
      <c r="E899" s="70"/>
      <c r="F899" s="70" t="s">
        <v>2526</v>
      </c>
      <c r="G899" s="73"/>
      <c r="H899" s="76" t="s">
        <v>1498</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150"/>
        <v>3</v>
      </c>
      <c r="D900" s="73"/>
      <c r="E900" s="70"/>
      <c r="F900" s="70" t="s">
        <v>2527</v>
      </c>
      <c r="G900" s="73"/>
      <c r="H900" s="76" t="s">
        <v>1500</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150"/>
        <v>3</v>
      </c>
      <c r="D901" s="73"/>
      <c r="E901" s="70"/>
      <c r="F901" s="70" t="s">
        <v>2528</v>
      </c>
      <c r="G901" s="73"/>
      <c r="H901" s="76" t="s">
        <v>1502</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150"/>
        <v>3</v>
      </c>
      <c r="D902" s="73"/>
      <c r="E902" s="70"/>
      <c r="F902" s="70" t="s">
        <v>2529</v>
      </c>
      <c r="G902" s="73"/>
      <c r="H902" s="76" t="s">
        <v>1504</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2" x14ac:dyDescent="0.35">
      <c r="A903" s="45"/>
      <c r="B903" s="54"/>
      <c r="C903" s="47">
        <f t="shared" si="150"/>
        <v>3</v>
      </c>
      <c r="D903" s="73"/>
      <c r="E903" s="70"/>
      <c r="F903" s="70" t="s">
        <v>2530</v>
      </c>
      <c r="G903" s="73"/>
      <c r="H903" s="76" t="s">
        <v>2732</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outlineLevel="2" x14ac:dyDescent="0.35">
      <c r="A904" s="45"/>
      <c r="B904" s="54"/>
      <c r="C904" s="47">
        <f t="shared" si="150"/>
        <v>3</v>
      </c>
      <c r="D904" s="73"/>
      <c r="E904" s="70"/>
      <c r="F904" s="70" t="s">
        <v>2531</v>
      </c>
      <c r="G904" s="73"/>
      <c r="H904" s="76" t="s">
        <v>2734</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35">
      <c r="A905" s="45"/>
      <c r="B905" s="54"/>
      <c r="C905" s="47">
        <f t="shared" si="150"/>
        <v>3</v>
      </c>
      <c r="D905" s="73"/>
      <c r="E905" s="70"/>
      <c r="F905" s="70" t="s">
        <v>2532</v>
      </c>
      <c r="G905" s="73"/>
      <c r="H905" s="76" t="s">
        <v>2733</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35">
      <c r="A906" s="45"/>
      <c r="B906" s="54"/>
      <c r="C906" s="47">
        <f t="shared" si="150"/>
        <v>3</v>
      </c>
      <c r="D906" s="73"/>
      <c r="E906" s="70"/>
      <c r="F906" s="70" t="s">
        <v>2533</v>
      </c>
      <c r="G906" s="73"/>
      <c r="H906" s="76" t="s">
        <v>2735</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35">
      <c r="A907" s="45"/>
      <c r="B907" s="54"/>
      <c r="C907" s="47">
        <f t="shared" si="150"/>
        <v>3</v>
      </c>
      <c r="D907" s="73"/>
      <c r="E907" s="70"/>
      <c r="F907" s="70" t="s">
        <v>2534</v>
      </c>
      <c r="G907" s="73"/>
      <c r="H907" s="76" t="s">
        <v>2786</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2797</v>
      </c>
      <c r="AE907" s="76"/>
      <c r="AF907" s="76">
        <v>1</v>
      </c>
      <c r="AG907" s="76">
        <v>1</v>
      </c>
      <c r="AH907" s="73"/>
      <c r="AI907" s="57"/>
      <c r="AJ907" s="45"/>
      <c r="AK907" s="45"/>
      <c r="AL907" s="45"/>
    </row>
    <row r="908" spans="1:38" outlineLevel="2" x14ac:dyDescent="0.35">
      <c r="A908" s="45"/>
      <c r="B908" s="54"/>
      <c r="C908" s="47">
        <f t="shared" si="150"/>
        <v>3</v>
      </c>
      <c r="D908" s="73"/>
      <c r="E908" s="70"/>
      <c r="F908" s="70" t="s">
        <v>2535</v>
      </c>
      <c r="G908" s="73"/>
      <c r="H908" s="76" t="s">
        <v>2734</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2837</v>
      </c>
      <c r="AE908" s="76"/>
      <c r="AF908" s="97">
        <v>1</v>
      </c>
      <c r="AG908" s="97">
        <v>1</v>
      </c>
      <c r="AH908" s="73"/>
      <c r="AI908" s="57"/>
      <c r="AJ908" s="45"/>
      <c r="AK908" s="45"/>
      <c r="AL908" s="45"/>
    </row>
    <row r="909" spans="1:38" outlineLevel="2" x14ac:dyDescent="0.35">
      <c r="A909" s="45"/>
      <c r="B909" s="54"/>
      <c r="C909" s="47">
        <f t="shared" si="150"/>
        <v>3</v>
      </c>
      <c r="D909" s="73"/>
      <c r="E909" s="70"/>
      <c r="F909" s="70" t="s">
        <v>2536</v>
      </c>
      <c r="G909" s="73"/>
      <c r="H909" s="76" t="s">
        <v>2733</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outlineLevel="2" x14ac:dyDescent="0.35">
      <c r="A910" s="45"/>
      <c r="B910" s="54"/>
      <c r="C910" s="47">
        <f t="shared" si="150"/>
        <v>3</v>
      </c>
      <c r="D910" s="73"/>
      <c r="E910" s="70"/>
      <c r="F910" s="70" t="s">
        <v>2537</v>
      </c>
      <c r="G910" s="73"/>
      <c r="H910" s="76" t="s">
        <v>2735</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outlineLevel="2" x14ac:dyDescent="0.35">
      <c r="A911" s="45"/>
      <c r="B911" s="54"/>
      <c r="C911" s="47">
        <f t="shared" si="150"/>
        <v>3</v>
      </c>
      <c r="D911" s="73"/>
      <c r="E911" s="70"/>
      <c r="F911" s="70" t="s">
        <v>2538</v>
      </c>
      <c r="G911" s="73"/>
      <c r="H911" s="76" t="s">
        <v>2546</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2554</v>
      </c>
      <c r="AE911" s="76"/>
      <c r="AF911" s="76">
        <v>1</v>
      </c>
      <c r="AG911" s="76">
        <v>1</v>
      </c>
      <c r="AH911" s="73"/>
      <c r="AI911" s="57"/>
      <c r="AJ911" s="45"/>
      <c r="AK911" s="45"/>
      <c r="AL911" s="45"/>
    </row>
    <row r="912" spans="1:38" outlineLevel="2" x14ac:dyDescent="0.35">
      <c r="A912" s="45"/>
      <c r="B912" s="54"/>
      <c r="C912" s="47">
        <f t="shared" si="150"/>
        <v>3</v>
      </c>
      <c r="D912" s="73"/>
      <c r="E912" s="70"/>
      <c r="F912" s="70" t="s">
        <v>2539</v>
      </c>
      <c r="G912" s="73"/>
      <c r="H912" s="76" t="s">
        <v>1509</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2550</v>
      </c>
      <c r="AE912" s="76"/>
      <c r="AF912" s="97">
        <v>1</v>
      </c>
      <c r="AG912" s="97">
        <v>1</v>
      </c>
      <c r="AH912" s="73"/>
      <c r="AI912" s="57"/>
      <c r="AJ912" s="45"/>
      <c r="AK912" s="45"/>
      <c r="AL912" s="45"/>
    </row>
    <row r="913" spans="1:38" outlineLevel="2" x14ac:dyDescent="0.35">
      <c r="A913" s="45"/>
      <c r="B913" s="54"/>
      <c r="C913" s="47">
        <f t="shared" si="150"/>
        <v>3</v>
      </c>
      <c r="D913" s="73"/>
      <c r="E913" s="70"/>
      <c r="F913" s="70" t="s">
        <v>2540</v>
      </c>
      <c r="G913" s="73"/>
      <c r="H913" s="76" t="s">
        <v>1513</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outlineLevel="2" x14ac:dyDescent="0.35">
      <c r="A914" s="45"/>
      <c r="B914" s="54"/>
      <c r="C914" s="47">
        <f t="shared" si="150"/>
        <v>3</v>
      </c>
      <c r="D914" s="73"/>
      <c r="E914" s="70"/>
      <c r="F914" s="70" t="s">
        <v>2541</v>
      </c>
      <c r="G914" s="73"/>
      <c r="H914" s="76" t="s">
        <v>1515</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2553</v>
      </c>
      <c r="AE914" s="76"/>
      <c r="AF914" s="76">
        <v>1</v>
      </c>
      <c r="AG914" s="76">
        <v>1</v>
      </c>
      <c r="AH914" s="73"/>
      <c r="AI914" s="57"/>
      <c r="AJ914" s="45"/>
      <c r="AK914" s="45"/>
      <c r="AL914" s="45"/>
    </row>
    <row r="915" spans="1:38" outlineLevel="2" x14ac:dyDescent="0.35">
      <c r="A915" s="45"/>
      <c r="B915" s="54"/>
      <c r="C915" s="47">
        <f t="shared" si="150"/>
        <v>3</v>
      </c>
      <c r="D915" s="73"/>
      <c r="E915" s="70"/>
      <c r="F915" s="70" t="s">
        <v>2542</v>
      </c>
      <c r="G915" s="73"/>
      <c r="H915" s="76" t="s">
        <v>2607</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2767</v>
      </c>
      <c r="AE915" s="76"/>
      <c r="AF915" s="76">
        <v>1</v>
      </c>
      <c r="AG915" s="76">
        <v>1</v>
      </c>
      <c r="AH915" s="73"/>
      <c r="AI915" s="57"/>
      <c r="AJ915" s="45"/>
      <c r="AK915" s="45"/>
      <c r="AL915" s="45"/>
    </row>
    <row r="916" spans="1:38" outlineLevel="2" x14ac:dyDescent="0.35">
      <c r="A916" s="45"/>
      <c r="B916" s="54"/>
      <c r="C916" s="47">
        <f t="shared" si="150"/>
        <v>3</v>
      </c>
      <c r="D916" s="73"/>
      <c r="E916" s="70"/>
      <c r="F916" s="70" t="s">
        <v>2543</v>
      </c>
      <c r="G916" s="73"/>
      <c r="H916" s="76" t="s">
        <v>2547</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outlineLevel="2" x14ac:dyDescent="0.35">
      <c r="A917" s="45"/>
      <c r="B917" s="54"/>
      <c r="C917" s="47">
        <f t="shared" si="150"/>
        <v>3</v>
      </c>
      <c r="D917" s="73"/>
      <c r="E917" s="70"/>
      <c r="F917" s="70" t="s">
        <v>2544</v>
      </c>
      <c r="G917" s="73"/>
      <c r="H917" s="76" t="s">
        <v>2548</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2800</v>
      </c>
      <c r="AE917" s="76"/>
      <c r="AF917" s="97">
        <v>1</v>
      </c>
      <c r="AG917" s="97">
        <v>1</v>
      </c>
      <c r="AH917" s="73"/>
      <c r="AI917" s="57"/>
      <c r="AJ917" s="45"/>
      <c r="AK917" s="45"/>
      <c r="AL917" s="45"/>
    </row>
    <row r="918" spans="1:38" outlineLevel="2" x14ac:dyDescent="0.35">
      <c r="A918" s="45"/>
      <c r="B918" s="54"/>
      <c r="C918" s="47">
        <f t="shared" si="150"/>
        <v>3</v>
      </c>
      <c r="D918" s="73"/>
      <c r="E918" s="70"/>
      <c r="F918" s="70" t="s">
        <v>2545</v>
      </c>
      <c r="G918" s="73"/>
      <c r="H918" s="76" t="s">
        <v>2549</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2553</v>
      </c>
      <c r="AE918" s="76"/>
      <c r="AF918" s="76">
        <v>1</v>
      </c>
      <c r="AG918" s="76">
        <v>1</v>
      </c>
      <c r="AH918" s="73"/>
      <c r="AI918" s="57"/>
      <c r="AJ918" s="45"/>
      <c r="AK918" s="45"/>
      <c r="AL918" s="45"/>
    </row>
    <row r="919" spans="1:38" outlineLevel="1" x14ac:dyDescent="0.35">
      <c r="A919" s="45"/>
      <c r="B919" s="54"/>
      <c r="C919" s="47">
        <f>INT($C$29)+1</f>
        <v>2</v>
      </c>
      <c r="D919" s="73"/>
      <c r="E919" s="70"/>
      <c r="F919" s="265" t="s">
        <v>1636</v>
      </c>
      <c r="G919" s="73"/>
      <c r="H919" s="246" t="s">
        <v>1637</v>
      </c>
      <c r="I919" s="129"/>
      <c r="J919" s="129" t="s">
        <v>1054</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outlineLevel="2" x14ac:dyDescent="0.35">
      <c r="A920" s="45"/>
      <c r="B920" s="54"/>
      <c r="C920" s="47">
        <f>INT($C$29)+2</f>
        <v>3</v>
      </c>
      <c r="D920" s="73"/>
      <c r="E920" s="70" t="s">
        <v>799</v>
      </c>
      <c r="F920" s="70" t="s">
        <v>1638</v>
      </c>
      <c r="G920" s="73"/>
      <c r="H920" s="76" t="s">
        <v>1639</v>
      </c>
      <c r="I920" s="96" t="s">
        <v>673</v>
      </c>
      <c r="J920" s="96"/>
      <c r="K920" s="76"/>
      <c r="L920" s="76"/>
      <c r="M920" s="76"/>
      <c r="N920" s="76"/>
      <c r="O920" s="76"/>
      <c r="P920" s="76"/>
      <c r="Q920" s="76"/>
      <c r="R920" s="76" t="s">
        <v>680</v>
      </c>
      <c r="S920" s="76" t="s">
        <v>803</v>
      </c>
      <c r="T920" s="76"/>
      <c r="U920" s="76">
        <v>0</v>
      </c>
      <c r="V920" s="76">
        <v>0</v>
      </c>
      <c r="W920" s="76">
        <v>0</v>
      </c>
      <c r="X920" s="76">
        <v>0</v>
      </c>
      <c r="Y920" s="76">
        <v>0</v>
      </c>
      <c r="Z920" s="76">
        <v>0</v>
      </c>
      <c r="AA920" s="76">
        <v>0</v>
      </c>
      <c r="AB920" s="76">
        <v>0</v>
      </c>
      <c r="AC920" s="76"/>
      <c r="AD920" s="264" t="s">
        <v>1640</v>
      </c>
      <c r="AE920" s="76"/>
      <c r="AF920" s="76">
        <v>1</v>
      </c>
      <c r="AG920" s="76">
        <v>1</v>
      </c>
      <c r="AH920" s="73"/>
      <c r="AI920" s="57"/>
      <c r="AJ920" s="45"/>
      <c r="AK920" s="45"/>
      <c r="AL920" s="45"/>
    </row>
    <row r="921" spans="1:38" outlineLevel="2" x14ac:dyDescent="0.35">
      <c r="A921" s="45"/>
      <c r="B921" s="54"/>
      <c r="C921" s="47">
        <f>INT($C$29)+2</f>
        <v>3</v>
      </c>
      <c r="D921" s="73"/>
      <c r="E921" s="70"/>
      <c r="F921" s="70" t="s">
        <v>1641</v>
      </c>
      <c r="G921" s="73"/>
      <c r="H921" s="76" t="s">
        <v>1642</v>
      </c>
      <c r="I921" s="96" t="s">
        <v>673</v>
      </c>
      <c r="J921" s="96"/>
      <c r="K921" s="97">
        <v>0.38900000000000001</v>
      </c>
      <c r="L921" s="97">
        <v>0.48599999999999999</v>
      </c>
      <c r="M921" s="97">
        <v>0.375</v>
      </c>
      <c r="N921" s="97">
        <v>0.375</v>
      </c>
      <c r="O921" s="97">
        <v>0.375</v>
      </c>
      <c r="P921" s="97">
        <v>0.5</v>
      </c>
      <c r="Q921" s="76"/>
      <c r="R921" s="76" t="s">
        <v>680</v>
      </c>
      <c r="S921" s="76" t="s">
        <v>803</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outlineLevel="2" x14ac:dyDescent="0.35">
      <c r="A922" s="45"/>
      <c r="B922" s="54"/>
      <c r="C922" s="47">
        <f>INT($C$29)+2</f>
        <v>3</v>
      </c>
      <c r="D922" s="73"/>
      <c r="E922" s="70"/>
      <c r="F922" s="70" t="s">
        <v>1638</v>
      </c>
      <c r="G922" s="73"/>
      <c r="H922" s="76" t="s">
        <v>1643</v>
      </c>
      <c r="I922" s="96" t="s">
        <v>673</v>
      </c>
      <c r="J922" s="96"/>
      <c r="K922" s="97">
        <v>0.622</v>
      </c>
      <c r="L922" s="97">
        <v>0.77800000000000002</v>
      </c>
      <c r="M922" s="76"/>
      <c r="N922" s="76"/>
      <c r="O922" s="76"/>
      <c r="P922" s="76"/>
      <c r="Q922" s="76"/>
      <c r="R922" s="76" t="s">
        <v>680</v>
      </c>
      <c r="S922" s="76" t="s">
        <v>803</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outlineLevel="2" collapsed="1" x14ac:dyDescent="0.35">
      <c r="A923" s="45"/>
      <c r="B923" s="54"/>
      <c r="C923" s="47">
        <f>INT($C$29)+2</f>
        <v>3</v>
      </c>
      <c r="D923" s="73"/>
      <c r="E923" s="70"/>
      <c r="F923" s="70" t="s">
        <v>1644</v>
      </c>
      <c r="G923" s="73"/>
      <c r="H923" s="76" t="s">
        <v>1645</v>
      </c>
      <c r="I923" s="96" t="s">
        <v>673</v>
      </c>
      <c r="J923" s="96"/>
      <c r="K923" s="97">
        <v>0.746</v>
      </c>
      <c r="L923" s="97">
        <v>0.93400000000000005</v>
      </c>
      <c r="M923" s="76"/>
      <c r="N923" s="76"/>
      <c r="O923" s="76"/>
      <c r="P923" s="76"/>
      <c r="Q923" s="76"/>
      <c r="R923" s="76" t="s">
        <v>680</v>
      </c>
      <c r="S923" s="76" t="s">
        <v>803</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35">
      <c r="A924" s="45"/>
      <c r="B924" s="54"/>
      <c r="C924" s="47">
        <f t="shared" ref="C924:C987" si="162">INT($C$29)+3</f>
        <v>4</v>
      </c>
      <c r="D924" s="73"/>
      <c r="E924" s="70"/>
      <c r="F924" s="70" t="s">
        <v>1646</v>
      </c>
      <c r="G924" s="73"/>
      <c r="H924" s="76" t="s">
        <v>1498</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62"/>
        <v>4</v>
      </c>
      <c r="D925" s="73"/>
      <c r="E925" s="70"/>
      <c r="F925" s="70" t="s">
        <v>1647</v>
      </c>
      <c r="G925" s="73"/>
      <c r="H925" s="76" t="s">
        <v>1500</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62"/>
        <v>4</v>
      </c>
      <c r="D926" s="73"/>
      <c r="E926" s="70"/>
      <c r="F926" s="70" t="s">
        <v>1648</v>
      </c>
      <c r="G926" s="73"/>
      <c r="H926" s="76" t="s">
        <v>1502</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62"/>
        <v>4</v>
      </c>
      <c r="D927" s="73"/>
      <c r="E927" s="70"/>
      <c r="F927" s="70" t="s">
        <v>1649</v>
      </c>
      <c r="G927" s="73"/>
      <c r="H927" s="76" t="s">
        <v>1504</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62"/>
        <v>4</v>
      </c>
      <c r="D928" s="73"/>
      <c r="E928" s="70"/>
      <c r="F928" s="70" t="s">
        <v>1650</v>
      </c>
      <c r="G928" s="73"/>
      <c r="H928" s="76" t="s">
        <v>1498</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62"/>
        <v>4</v>
      </c>
      <c r="D929" s="73"/>
      <c r="E929" s="70"/>
      <c r="F929" s="70" t="s">
        <v>1651</v>
      </c>
      <c r="G929" s="73"/>
      <c r="H929" s="76" t="s">
        <v>1500</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62"/>
        <v>4</v>
      </c>
      <c r="D930" s="73"/>
      <c r="E930" s="70"/>
      <c r="F930" s="70" t="s">
        <v>1652</v>
      </c>
      <c r="G930" s="73"/>
      <c r="H930" s="76" t="s">
        <v>1502</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62"/>
        <v>4</v>
      </c>
      <c r="D931" s="73"/>
      <c r="E931" s="70"/>
      <c r="F931" s="70" t="s">
        <v>1653</v>
      </c>
      <c r="G931" s="73"/>
      <c r="H931" s="76" t="s">
        <v>1504</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62"/>
        <v>4</v>
      </c>
      <c r="D932" s="73"/>
      <c r="E932" s="70"/>
      <c r="F932" s="70" t="s">
        <v>1654</v>
      </c>
      <c r="G932" s="73"/>
      <c r="H932" s="76" t="s">
        <v>1498</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62"/>
        <v>4</v>
      </c>
      <c r="D933" s="73"/>
      <c r="E933" s="70"/>
      <c r="F933" s="70" t="s">
        <v>1655</v>
      </c>
      <c r="G933" s="73"/>
      <c r="H933" s="76" t="s">
        <v>1500</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62"/>
        <v>4</v>
      </c>
      <c r="D934" s="73"/>
      <c r="E934" s="70"/>
      <c r="F934" s="70" t="s">
        <v>1656</v>
      </c>
      <c r="G934" s="73"/>
      <c r="H934" s="76" t="s">
        <v>1502</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62"/>
        <v>4</v>
      </c>
      <c r="D935" s="73"/>
      <c r="E935" s="70"/>
      <c r="F935" s="70" t="s">
        <v>1657</v>
      </c>
      <c r="G935" s="73"/>
      <c r="H935" s="76" t="s">
        <v>1504</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62"/>
        <v>4</v>
      </c>
      <c r="D936" s="73"/>
      <c r="E936" s="70"/>
      <c r="F936" s="70" t="s">
        <v>1658</v>
      </c>
      <c r="G936" s="73"/>
      <c r="H936" s="76" t="s">
        <v>1498</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62"/>
        <v>4</v>
      </c>
      <c r="D937" s="73"/>
      <c r="E937" s="70"/>
      <c r="F937" s="70" t="s">
        <v>1659</v>
      </c>
      <c r="G937" s="73"/>
      <c r="H937" s="76" t="s">
        <v>1500</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62"/>
        <v>4</v>
      </c>
      <c r="D938" s="73"/>
      <c r="E938" s="70"/>
      <c r="F938" s="70" t="s">
        <v>1660</v>
      </c>
      <c r="G938" s="73"/>
      <c r="H938" s="76" t="s">
        <v>1502</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62"/>
        <v>4</v>
      </c>
      <c r="D939" s="73"/>
      <c r="E939" s="70"/>
      <c r="F939" s="70" t="s">
        <v>1661</v>
      </c>
      <c r="G939" s="73"/>
      <c r="H939" s="76" t="s">
        <v>1504</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62"/>
        <v>4</v>
      </c>
      <c r="D940" s="73"/>
      <c r="E940" s="70"/>
      <c r="F940" s="70" t="s">
        <v>1662</v>
      </c>
      <c r="G940" s="73"/>
      <c r="H940" s="76" t="s">
        <v>1498</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62"/>
        <v>4</v>
      </c>
      <c r="D941" s="73"/>
      <c r="E941" s="70"/>
      <c r="F941" s="70" t="s">
        <v>1663</v>
      </c>
      <c r="G941" s="73"/>
      <c r="H941" s="76" t="s">
        <v>1500</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62"/>
        <v>4</v>
      </c>
      <c r="D942" s="73"/>
      <c r="E942" s="70"/>
      <c r="F942" s="70" t="s">
        <v>1664</v>
      </c>
      <c r="G942" s="73"/>
      <c r="H942" s="76" t="s">
        <v>1502</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62"/>
        <v>4</v>
      </c>
      <c r="D943" s="73"/>
      <c r="E943" s="70"/>
      <c r="F943" s="70" t="s">
        <v>1665</v>
      </c>
      <c r="G943" s="73"/>
      <c r="H943" s="76" t="s">
        <v>1504</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62"/>
        <v>4</v>
      </c>
      <c r="D944" s="73"/>
      <c r="E944" s="70"/>
      <c r="F944" s="70" t="s">
        <v>1666</v>
      </c>
      <c r="G944" s="73"/>
      <c r="H944" s="76" t="s">
        <v>1498</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62"/>
        <v>4</v>
      </c>
      <c r="D945" s="73"/>
      <c r="E945" s="70"/>
      <c r="F945" s="70" t="s">
        <v>1667</v>
      </c>
      <c r="G945" s="73"/>
      <c r="H945" s="76" t="s">
        <v>1500</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62"/>
        <v>4</v>
      </c>
      <c r="D946" s="73"/>
      <c r="E946" s="70"/>
      <c r="F946" s="70" t="s">
        <v>1668</v>
      </c>
      <c r="G946" s="73"/>
      <c r="H946" s="76" t="s">
        <v>1502</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62"/>
        <v>4</v>
      </c>
      <c r="D947" s="73"/>
      <c r="E947" s="70"/>
      <c r="F947" s="70" t="s">
        <v>1669</v>
      </c>
      <c r="G947" s="73"/>
      <c r="H947" s="76" t="s">
        <v>1504</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62"/>
        <v>4</v>
      </c>
      <c r="D948" s="73"/>
      <c r="E948" s="70"/>
      <c r="F948" s="70" t="s">
        <v>1670</v>
      </c>
      <c r="G948" s="73"/>
      <c r="H948" s="76" t="s">
        <v>1498</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62"/>
        <v>4</v>
      </c>
      <c r="D949" s="73"/>
      <c r="E949" s="70"/>
      <c r="F949" s="70" t="s">
        <v>1671</v>
      </c>
      <c r="G949" s="73"/>
      <c r="H949" s="76" t="s">
        <v>1500</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62"/>
        <v>4</v>
      </c>
      <c r="D950" s="73"/>
      <c r="E950" s="70"/>
      <c r="F950" s="70" t="s">
        <v>1672</v>
      </c>
      <c r="G950" s="73"/>
      <c r="H950" s="76" t="s">
        <v>1502</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62"/>
        <v>4</v>
      </c>
      <c r="D951" s="73"/>
      <c r="E951" s="70"/>
      <c r="F951" s="70" t="s">
        <v>1673</v>
      </c>
      <c r="G951" s="73"/>
      <c r="H951" s="76" t="s">
        <v>1504</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62"/>
        <v>4</v>
      </c>
      <c r="D952" s="73"/>
      <c r="E952" s="70"/>
      <c r="F952" s="70" t="s">
        <v>1674</v>
      </c>
      <c r="G952" s="73"/>
      <c r="H952" s="76" t="s">
        <v>1498</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62"/>
        <v>4</v>
      </c>
      <c r="D953" s="73"/>
      <c r="E953" s="70"/>
      <c r="F953" s="70" t="s">
        <v>1675</v>
      </c>
      <c r="G953" s="73"/>
      <c r="H953" s="76" t="s">
        <v>1500</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62"/>
        <v>4</v>
      </c>
      <c r="D954" s="73"/>
      <c r="E954" s="70"/>
      <c r="F954" s="70" t="s">
        <v>1676</v>
      </c>
      <c r="G954" s="73"/>
      <c r="H954" s="76" t="s">
        <v>1502</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62"/>
        <v>4</v>
      </c>
      <c r="D955" s="73"/>
      <c r="E955" s="70"/>
      <c r="F955" s="70" t="s">
        <v>1677</v>
      </c>
      <c r="G955" s="73"/>
      <c r="H955" s="76" t="s">
        <v>1504</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62"/>
        <v>4</v>
      </c>
      <c r="D956" s="73"/>
      <c r="E956" s="70"/>
      <c r="F956" s="70" t="s">
        <v>1678</v>
      </c>
      <c r="G956" s="73"/>
      <c r="H956" s="76" t="s">
        <v>1498</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62"/>
        <v>4</v>
      </c>
      <c r="D957" s="73"/>
      <c r="E957" s="70"/>
      <c r="F957" s="70" t="s">
        <v>1679</v>
      </c>
      <c r="G957" s="73"/>
      <c r="H957" s="76" t="s">
        <v>1500</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62"/>
        <v>4</v>
      </c>
      <c r="D958" s="73"/>
      <c r="E958" s="70"/>
      <c r="F958" s="70" t="s">
        <v>1680</v>
      </c>
      <c r="G958" s="73"/>
      <c r="H958" s="76" t="s">
        <v>1502</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62"/>
        <v>4</v>
      </c>
      <c r="D959" s="73"/>
      <c r="E959" s="70"/>
      <c r="F959" s="70" t="s">
        <v>1681</v>
      </c>
      <c r="G959" s="73"/>
      <c r="H959" s="76" t="s">
        <v>1504</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62"/>
        <v>4</v>
      </c>
      <c r="D960" s="73"/>
      <c r="E960" s="70"/>
      <c r="F960" s="70" t="s">
        <v>1682</v>
      </c>
      <c r="G960" s="73"/>
      <c r="H960" s="76" t="s">
        <v>1498</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62"/>
        <v>4</v>
      </c>
      <c r="D961" s="73"/>
      <c r="E961" s="70"/>
      <c r="F961" s="70" t="s">
        <v>1683</v>
      </c>
      <c r="G961" s="73"/>
      <c r="H961" s="76" t="s">
        <v>1500</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62"/>
        <v>4</v>
      </c>
      <c r="D962" s="73"/>
      <c r="E962" s="70"/>
      <c r="F962" s="70" t="s">
        <v>1684</v>
      </c>
      <c r="G962" s="73"/>
      <c r="H962" s="76" t="s">
        <v>1502</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62"/>
        <v>4</v>
      </c>
      <c r="D963" s="73"/>
      <c r="E963" s="70"/>
      <c r="F963" s="70" t="s">
        <v>1685</v>
      </c>
      <c r="G963" s="73"/>
      <c r="H963" s="76" t="s">
        <v>1504</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62"/>
        <v>4</v>
      </c>
      <c r="D964" s="73"/>
      <c r="E964" s="70"/>
      <c r="F964" s="70" t="s">
        <v>1686</v>
      </c>
      <c r="G964" s="73"/>
      <c r="H964" s="76" t="s">
        <v>1498</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62"/>
        <v>4</v>
      </c>
      <c r="D965" s="73"/>
      <c r="E965" s="70"/>
      <c r="F965" s="70" t="s">
        <v>1687</v>
      </c>
      <c r="G965" s="73"/>
      <c r="H965" s="76" t="s">
        <v>1500</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62"/>
        <v>4</v>
      </c>
      <c r="D966" s="73"/>
      <c r="E966" s="70"/>
      <c r="F966" s="70" t="s">
        <v>1688</v>
      </c>
      <c r="G966" s="73"/>
      <c r="H966" s="76" t="s">
        <v>1502</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62"/>
        <v>4</v>
      </c>
      <c r="D967" s="73"/>
      <c r="E967" s="70"/>
      <c r="F967" s="70" t="s">
        <v>1689</v>
      </c>
      <c r="G967" s="73"/>
      <c r="H967" s="76" t="s">
        <v>1504</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62"/>
        <v>4</v>
      </c>
      <c r="D968" s="73"/>
      <c r="E968" s="70"/>
      <c r="F968" s="70" t="s">
        <v>1690</v>
      </c>
      <c r="G968" s="73"/>
      <c r="H968" s="76" t="s">
        <v>1586</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62"/>
        <v>4</v>
      </c>
      <c r="D969" s="73"/>
      <c r="E969" s="70"/>
      <c r="F969" s="70" t="s">
        <v>1691</v>
      </c>
      <c r="G969" s="73"/>
      <c r="H969" s="76" t="s">
        <v>1500</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62"/>
        <v>4</v>
      </c>
      <c r="D970" s="73"/>
      <c r="E970" s="70"/>
      <c r="F970" s="70" t="s">
        <v>1692</v>
      </c>
      <c r="G970" s="73"/>
      <c r="H970" s="76" t="s">
        <v>1502</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62"/>
        <v>4</v>
      </c>
      <c r="D971" s="73"/>
      <c r="E971" s="70"/>
      <c r="F971" s="70" t="s">
        <v>1693</v>
      </c>
      <c r="G971" s="73"/>
      <c r="H971" s="76" t="s">
        <v>1504</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62"/>
        <v>4</v>
      </c>
      <c r="D972" s="73"/>
      <c r="E972" s="70"/>
      <c r="F972" s="70" t="s">
        <v>1694</v>
      </c>
      <c r="G972" s="73"/>
      <c r="H972" s="76" t="s">
        <v>1591</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62"/>
        <v>4</v>
      </c>
      <c r="D973" s="73"/>
      <c r="E973" s="70"/>
      <c r="F973" s="70" t="s">
        <v>1695</v>
      </c>
      <c r="G973" s="73"/>
      <c r="H973" s="76" t="s">
        <v>1500</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62"/>
        <v>4</v>
      </c>
      <c r="D974" s="73"/>
      <c r="E974" s="70"/>
      <c r="F974" s="70" t="s">
        <v>1696</v>
      </c>
      <c r="G974" s="73"/>
      <c r="H974" s="76" t="s">
        <v>1502</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62"/>
        <v>4</v>
      </c>
      <c r="D975" s="73"/>
      <c r="E975" s="70"/>
      <c r="F975" s="70" t="s">
        <v>1697</v>
      </c>
      <c r="G975" s="73"/>
      <c r="H975" s="76" t="s">
        <v>1504</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62"/>
        <v>4</v>
      </c>
      <c r="D976" s="73"/>
      <c r="E976" s="70"/>
      <c r="F976" s="70" t="s">
        <v>1698</v>
      </c>
      <c r="G976" s="73"/>
      <c r="H976" s="76" t="s">
        <v>1498</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62"/>
        <v>4</v>
      </c>
      <c r="D977" s="73"/>
      <c r="E977" s="70"/>
      <c r="F977" s="70" t="s">
        <v>1699</v>
      </c>
      <c r="G977" s="73"/>
      <c r="H977" s="76" t="s">
        <v>1500</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62"/>
        <v>4</v>
      </c>
      <c r="D978" s="73"/>
      <c r="E978" s="70"/>
      <c r="F978" s="70" t="s">
        <v>1700</v>
      </c>
      <c r="G978" s="73"/>
      <c r="H978" s="76" t="s">
        <v>1502</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62"/>
        <v>4</v>
      </c>
      <c r="D979" s="73"/>
      <c r="E979" s="70"/>
      <c r="F979" s="70" t="s">
        <v>1701</v>
      </c>
      <c r="G979" s="73"/>
      <c r="H979" s="76" t="s">
        <v>1504</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62"/>
        <v>4</v>
      </c>
      <c r="D980" s="73"/>
      <c r="E980" s="70"/>
      <c r="F980" s="70" t="s">
        <v>1702</v>
      </c>
      <c r="G980" s="73"/>
      <c r="H980" s="76" t="s">
        <v>1498</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62"/>
        <v>4</v>
      </c>
      <c r="D981" s="73"/>
      <c r="E981" s="70"/>
      <c r="F981" s="70" t="s">
        <v>1703</v>
      </c>
      <c r="G981" s="73"/>
      <c r="H981" s="76" t="s">
        <v>1500</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62"/>
        <v>4</v>
      </c>
      <c r="D982" s="73"/>
      <c r="E982" s="70"/>
      <c r="F982" s="70" t="s">
        <v>1704</v>
      </c>
      <c r="G982" s="73"/>
      <c r="H982" s="76" t="s">
        <v>1502</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62"/>
        <v>4</v>
      </c>
      <c r="D983" s="73"/>
      <c r="E983" s="70"/>
      <c r="F983" s="70" t="s">
        <v>1705</v>
      </c>
      <c r="G983" s="73"/>
      <c r="H983" s="76" t="s">
        <v>1504</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62"/>
        <v>4</v>
      </c>
      <c r="D984" s="73"/>
      <c r="E984" s="70"/>
      <c r="F984" s="70" t="s">
        <v>1706</v>
      </c>
      <c r="G984" s="73"/>
      <c r="H984" s="76" t="s">
        <v>1498</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62"/>
        <v>4</v>
      </c>
      <c r="D985" s="73"/>
      <c r="E985" s="70"/>
      <c r="F985" s="70" t="s">
        <v>1707</v>
      </c>
      <c r="G985" s="73"/>
      <c r="H985" s="76" t="s">
        <v>1500</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62"/>
        <v>4</v>
      </c>
      <c r="D986" s="73"/>
      <c r="E986" s="70"/>
      <c r="F986" s="70" t="s">
        <v>1708</v>
      </c>
      <c r="G986" s="73"/>
      <c r="H986" s="76" t="s">
        <v>1502</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62"/>
        <v>4</v>
      </c>
      <c r="D987" s="73"/>
      <c r="E987" s="70"/>
      <c r="F987" s="70" t="s">
        <v>1709</v>
      </c>
      <c r="G987" s="73"/>
      <c r="H987" s="76" t="s">
        <v>1504</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ref="C988:C995" si="163">INT($C$29)+3</f>
        <v>4</v>
      </c>
      <c r="D988" s="73"/>
      <c r="E988" s="70"/>
      <c r="F988" s="70" t="s">
        <v>1710</v>
      </c>
      <c r="G988" s="73"/>
      <c r="H988" s="76" t="s">
        <v>1620</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63"/>
        <v>4</v>
      </c>
      <c r="D989" s="73"/>
      <c r="E989" s="70"/>
      <c r="F989" s="70" t="s">
        <v>1711</v>
      </c>
      <c r="G989" s="73"/>
      <c r="H989" s="76" t="s">
        <v>1500</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63"/>
        <v>4</v>
      </c>
      <c r="D990" s="73"/>
      <c r="E990" s="70"/>
      <c r="F990" s="70" t="s">
        <v>1712</v>
      </c>
      <c r="G990" s="73"/>
      <c r="H990" s="76" t="s">
        <v>1502</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63"/>
        <v>4</v>
      </c>
      <c r="D991" s="73"/>
      <c r="E991" s="70"/>
      <c r="F991" s="70" t="s">
        <v>1713</v>
      </c>
      <c r="G991" s="73"/>
      <c r="H991" s="76" t="s">
        <v>1504</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63"/>
        <v>4</v>
      </c>
      <c r="D992" s="73"/>
      <c r="E992" s="70"/>
      <c r="F992" s="70" t="s">
        <v>1714</v>
      </c>
      <c r="G992" s="73"/>
      <c r="H992" s="76" t="s">
        <v>1625</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63"/>
        <v>4</v>
      </c>
      <c r="D993" s="73"/>
      <c r="E993" s="70"/>
      <c r="F993" s="70" t="s">
        <v>1715</v>
      </c>
      <c r="G993" s="73"/>
      <c r="H993" s="76" t="s">
        <v>1627</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63"/>
        <v>4</v>
      </c>
      <c r="D994" s="73"/>
      <c r="E994" s="70"/>
      <c r="F994" s="70" t="s">
        <v>1716</v>
      </c>
      <c r="G994" s="73"/>
      <c r="H994" s="76" t="s">
        <v>1629</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63"/>
        <v>4</v>
      </c>
      <c r="D995" s="73"/>
      <c r="E995" s="70"/>
      <c r="F995" s="70" t="s">
        <v>1717</v>
      </c>
      <c r="G995" s="73"/>
      <c r="H995" s="76" t="s">
        <v>1631</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2" x14ac:dyDescent="0.35">
      <c r="A996" s="45"/>
      <c r="B996" s="54"/>
      <c r="C996" s="47">
        <f>INT($C$29)+2</f>
        <v>3</v>
      </c>
      <c r="D996" s="73"/>
      <c r="E996" s="70" t="s">
        <v>1718</v>
      </c>
      <c r="F996" s="70" t="s">
        <v>1719</v>
      </c>
      <c r="G996" s="73"/>
      <c r="H996" s="76" t="s">
        <v>1720</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1721</v>
      </c>
      <c r="AE996" s="76"/>
      <c r="AF996" s="76">
        <v>1</v>
      </c>
      <c r="AG996" s="76">
        <v>1</v>
      </c>
      <c r="AH996" s="73"/>
      <c r="AI996" s="57"/>
      <c r="AJ996" s="45"/>
      <c r="AK996" s="45"/>
      <c r="AL996" s="45"/>
    </row>
    <row r="997" spans="1:38" outlineLevel="2" x14ac:dyDescent="0.35">
      <c r="A997" s="45"/>
      <c r="B997" s="54"/>
      <c r="C997" s="47">
        <f>INT($C$29)+2</f>
        <v>3</v>
      </c>
      <c r="D997" s="73"/>
      <c r="E997" s="70"/>
      <c r="F997" s="70" t="s">
        <v>1722</v>
      </c>
      <c r="G997" s="73"/>
      <c r="H997" s="76" t="s">
        <v>1723</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1724</v>
      </c>
      <c r="G998" s="73"/>
      <c r="H998" s="76" t="s">
        <v>1725</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outlineLevel="2" collapsed="1" x14ac:dyDescent="0.35">
      <c r="A999" s="45"/>
      <c r="B999" s="54"/>
      <c r="C999" s="47">
        <f>INT($C$29)+2</f>
        <v>3</v>
      </c>
      <c r="D999" s="73"/>
      <c r="E999" s="70"/>
      <c r="F999" s="70" t="s">
        <v>1726</v>
      </c>
      <c r="G999" s="73"/>
      <c r="H999" s="76" t="s">
        <v>1727</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35">
      <c r="A1000" s="45"/>
      <c r="B1000" s="54"/>
      <c r="C1000" s="47">
        <f t="shared" ref="C1000:C1023" si="165">INT($C$29)+3</f>
        <v>4</v>
      </c>
      <c r="D1000" s="73"/>
      <c r="E1000" s="70"/>
      <c r="F1000" s="70" t="s">
        <v>2556</v>
      </c>
      <c r="G1000" s="73"/>
      <c r="H1000" s="76" t="s">
        <v>1498</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65"/>
        <v>4</v>
      </c>
      <c r="D1001" s="73"/>
      <c r="E1001" s="70"/>
      <c r="F1001" s="70" t="s">
        <v>2557</v>
      </c>
      <c r="G1001" s="73"/>
      <c r="H1001" s="76" t="s">
        <v>1500</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65"/>
        <v>4</v>
      </c>
      <c r="D1002" s="73"/>
      <c r="E1002" s="70"/>
      <c r="F1002" s="70" t="s">
        <v>2558</v>
      </c>
      <c r="G1002" s="73"/>
      <c r="H1002" s="76" t="s">
        <v>1502</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65"/>
        <v>4</v>
      </c>
      <c r="D1003" s="73"/>
      <c r="E1003" s="70"/>
      <c r="F1003" s="70" t="s">
        <v>2559</v>
      </c>
      <c r="G1003" s="73"/>
      <c r="H1003" s="76" t="s">
        <v>1504</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65"/>
        <v>4</v>
      </c>
      <c r="D1004" s="73"/>
      <c r="E1004" s="70"/>
      <c r="F1004" s="70" t="s">
        <v>2560</v>
      </c>
      <c r="G1004" s="73"/>
      <c r="H1004" s="76" t="s">
        <v>1498</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65"/>
        <v>4</v>
      </c>
      <c r="D1005" s="73"/>
      <c r="E1005" s="70"/>
      <c r="F1005" s="70" t="s">
        <v>2561</v>
      </c>
      <c r="G1005" s="73"/>
      <c r="H1005" s="76" t="s">
        <v>1500</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65"/>
        <v>4</v>
      </c>
      <c r="D1006" s="73"/>
      <c r="E1006" s="70"/>
      <c r="F1006" s="70" t="s">
        <v>2562</v>
      </c>
      <c r="G1006" s="73"/>
      <c r="H1006" s="76" t="s">
        <v>1502</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65"/>
        <v>4</v>
      </c>
      <c r="D1007" s="73"/>
      <c r="E1007" s="70"/>
      <c r="F1007" s="70" t="s">
        <v>2563</v>
      </c>
      <c r="G1007" s="73"/>
      <c r="H1007" s="76" t="s">
        <v>1504</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65"/>
        <v>4</v>
      </c>
      <c r="D1008" s="73"/>
      <c r="E1008" s="70"/>
      <c r="F1008" s="70" t="s">
        <v>2564</v>
      </c>
      <c r="G1008" s="73"/>
      <c r="H1008" s="76" t="s">
        <v>1498</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65"/>
        <v>4</v>
      </c>
      <c r="D1009" s="73"/>
      <c r="E1009" s="70"/>
      <c r="F1009" s="70" t="s">
        <v>2565</v>
      </c>
      <c r="G1009" s="73"/>
      <c r="H1009" s="76" t="s">
        <v>1500</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65"/>
        <v>4</v>
      </c>
      <c r="D1010" s="73"/>
      <c r="E1010" s="70"/>
      <c r="F1010" s="70" t="s">
        <v>2566</v>
      </c>
      <c r="G1010" s="73"/>
      <c r="H1010" s="76" t="s">
        <v>1502</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65"/>
        <v>4</v>
      </c>
      <c r="D1011" s="73"/>
      <c r="E1011" s="70"/>
      <c r="F1011" s="70" t="s">
        <v>2567</v>
      </c>
      <c r="G1011" s="73"/>
      <c r="H1011" s="76" t="s">
        <v>1504</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65"/>
        <v>4</v>
      </c>
      <c r="D1012" s="73"/>
      <c r="E1012" s="70"/>
      <c r="F1012" s="70" t="s">
        <v>2568</v>
      </c>
      <c r="G1012" s="73"/>
      <c r="H1012" s="76" t="s">
        <v>1498</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165"/>
        <v>4</v>
      </c>
      <c r="D1013" s="73"/>
      <c r="E1013" s="70"/>
      <c r="F1013" s="70" t="s">
        <v>2569</v>
      </c>
      <c r="G1013" s="73"/>
      <c r="H1013" s="76" t="s">
        <v>1500</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165"/>
        <v>4</v>
      </c>
      <c r="D1014" s="73"/>
      <c r="E1014" s="70"/>
      <c r="F1014" s="70" t="s">
        <v>2570</v>
      </c>
      <c r="G1014" s="73"/>
      <c r="H1014" s="76" t="s">
        <v>1502</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165"/>
        <v>4</v>
      </c>
      <c r="D1015" s="73"/>
      <c r="E1015" s="70"/>
      <c r="F1015" s="70" t="s">
        <v>2571</v>
      </c>
      <c r="G1015" s="73"/>
      <c r="H1015" s="76" t="s">
        <v>1504</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165"/>
        <v>4</v>
      </c>
      <c r="D1016" s="73"/>
      <c r="E1016" s="70"/>
      <c r="F1016" s="70" t="s">
        <v>2572</v>
      </c>
      <c r="G1016" s="73"/>
      <c r="H1016" s="76" t="s">
        <v>1498</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5"/>
        <v>4</v>
      </c>
      <c r="D1017" s="73"/>
      <c r="E1017" s="70"/>
      <c r="F1017" s="70" t="s">
        <v>2573</v>
      </c>
      <c r="G1017" s="73"/>
      <c r="H1017" s="76" t="s">
        <v>1500</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5"/>
        <v>4</v>
      </c>
      <c r="D1018" s="73"/>
      <c r="E1018" s="70"/>
      <c r="F1018" s="70" t="s">
        <v>2574</v>
      </c>
      <c r="G1018" s="73"/>
      <c r="H1018" s="76" t="s">
        <v>1502</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5"/>
        <v>4</v>
      </c>
      <c r="D1019" s="73"/>
      <c r="E1019" s="70"/>
      <c r="F1019" s="70" t="s">
        <v>2575</v>
      </c>
      <c r="G1019" s="73"/>
      <c r="H1019" s="76" t="s">
        <v>1504</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5"/>
        <v>4</v>
      </c>
      <c r="D1020" s="73"/>
      <c r="E1020" s="70"/>
      <c r="F1020" s="70" t="s">
        <v>2576</v>
      </c>
      <c r="G1020" s="73"/>
      <c r="H1020" s="76" t="s">
        <v>1498</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5"/>
        <v>4</v>
      </c>
      <c r="D1021" s="73"/>
      <c r="E1021" s="70"/>
      <c r="F1021" s="70" t="s">
        <v>2577</v>
      </c>
      <c r="G1021" s="73"/>
      <c r="H1021" s="76" t="s">
        <v>1500</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5"/>
        <v>4</v>
      </c>
      <c r="D1022" s="73"/>
      <c r="E1022" s="70"/>
      <c r="F1022" s="70" t="s">
        <v>2578</v>
      </c>
      <c r="G1022" s="73"/>
      <c r="H1022" s="76" t="s">
        <v>1502</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165"/>
        <v>4</v>
      </c>
      <c r="D1023" s="73"/>
      <c r="E1023" s="70"/>
      <c r="F1023" s="70" t="s">
        <v>2579</v>
      </c>
      <c r="G1023" s="73"/>
      <c r="H1023" s="76" t="s">
        <v>1504</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35">
      <c r="A1024" s="45"/>
      <c r="B1024" s="54"/>
      <c r="C1024" s="47">
        <f>INT($C$29)+1</f>
        <v>2</v>
      </c>
      <c r="D1024" s="73"/>
      <c r="E1024" s="70"/>
      <c r="F1024" s="265" t="s">
        <v>1728</v>
      </c>
      <c r="G1024" s="73"/>
      <c r="H1024" s="246" t="s">
        <v>1729</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35">
      <c r="A1025" s="45"/>
      <c r="B1025" s="54"/>
      <c r="C1025" s="47">
        <f>INT($C$29)+2</f>
        <v>3</v>
      </c>
      <c r="D1025" s="73"/>
      <c r="E1025" s="70" t="s">
        <v>1730</v>
      </c>
      <c r="F1025" s="70" t="s">
        <v>1731</v>
      </c>
      <c r="G1025" s="73"/>
      <c r="H1025" s="76" t="s">
        <v>1732</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35">
      <c r="A1026" s="45"/>
      <c r="B1026" s="54"/>
      <c r="C1026" s="47">
        <f>INT($C$29)+2</f>
        <v>3</v>
      </c>
      <c r="D1026" s="73"/>
      <c r="E1026" s="70"/>
      <c r="F1026" s="70" t="s">
        <v>1733</v>
      </c>
      <c r="G1026" s="73"/>
      <c r="H1026" s="129" t="s">
        <v>2799</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1735</v>
      </c>
      <c r="AE1026" s="76"/>
      <c r="AF1026" s="97">
        <v>1</v>
      </c>
      <c r="AG1026" s="97">
        <v>1</v>
      </c>
      <c r="AH1026" s="73"/>
      <c r="AI1026" s="57"/>
      <c r="AJ1026" s="45"/>
      <c r="AK1026" s="45"/>
      <c r="AL1026" s="45"/>
    </row>
    <row r="1027" spans="1:38" hidden="1" outlineLevel="2" x14ac:dyDescent="0.35">
      <c r="A1027" s="45"/>
      <c r="B1027" s="54"/>
      <c r="C1027" s="47">
        <f>INT($C$29)+2</f>
        <v>3</v>
      </c>
      <c r="D1027" s="73"/>
      <c r="E1027" s="70"/>
      <c r="F1027" s="70" t="s">
        <v>1736</v>
      </c>
      <c r="G1027" s="73"/>
      <c r="H1027" s="76" t="s">
        <v>1737</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35">
      <c r="A1028" s="45"/>
      <c r="B1028" s="54"/>
      <c r="C1028" s="47">
        <f>INT($C$29)+2</f>
        <v>3</v>
      </c>
      <c r="D1028" s="73"/>
      <c r="E1028" s="70"/>
      <c r="F1028" s="70" t="s">
        <v>1738</v>
      </c>
      <c r="G1028" s="73"/>
      <c r="H1028" s="76" t="s">
        <v>1739</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35">
      <c r="A1029" s="45"/>
      <c r="B1029" s="54"/>
      <c r="C1029" s="47">
        <f>INT($C$29)+2</f>
        <v>3</v>
      </c>
      <c r="D1029" s="73"/>
      <c r="E1029" s="70"/>
      <c r="F1029" s="70" t="s">
        <v>1740</v>
      </c>
      <c r="G1029" s="73"/>
      <c r="H1029" s="76" t="s">
        <v>1741</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35">
      <c r="A1030" s="45"/>
      <c r="B1030" s="54"/>
      <c r="C1030" s="47">
        <f>INT($C$29)+1</f>
        <v>2</v>
      </c>
      <c r="D1030" s="73"/>
      <c r="E1030" s="70"/>
      <c r="F1030" s="265" t="s">
        <v>1728</v>
      </c>
      <c r="G1030" s="73"/>
      <c r="H1030" s="267" t="s">
        <v>1742</v>
      </c>
      <c r="I1030" s="129"/>
      <c r="J1030" s="129" t="s">
        <v>1054</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35">
      <c r="A1031" s="45"/>
      <c r="B1031" s="54"/>
      <c r="C1031" s="47">
        <f>INT($C$29)+2</f>
        <v>3</v>
      </c>
      <c r="D1031" s="73"/>
      <c r="E1031" s="70"/>
      <c r="F1031" s="70" t="s">
        <v>1743</v>
      </c>
      <c r="G1031" s="73"/>
      <c r="H1031" s="76" t="s">
        <v>1744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ref="C1032:C1038" si="168">INT($C$29)+2</f>
        <v>3</v>
      </c>
      <c r="D1032" s="73"/>
      <c r="E1032" s="70"/>
      <c r="F1032" s="70" t="s">
        <v>1745</v>
      </c>
      <c r="G1032" s="73"/>
      <c r="H1032" s="76" t="s">
        <v>1746</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8"/>
        <v>3</v>
      </c>
      <c r="D1033" s="73"/>
      <c r="E1033" s="70"/>
      <c r="F1033" s="70" t="s">
        <v>1747</v>
      </c>
      <c r="G1033" s="73"/>
      <c r="H1033" s="76" t="s">
        <v>1748</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8"/>
        <v>3</v>
      </c>
      <c r="D1034" s="73"/>
      <c r="E1034" s="70"/>
      <c r="F1034" s="70" t="s">
        <v>1749</v>
      </c>
      <c r="G1034" s="73"/>
      <c r="H1034" s="76" t="s">
        <v>1750</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8"/>
        <v>3</v>
      </c>
      <c r="D1035" s="73"/>
      <c r="E1035" s="70"/>
      <c r="F1035" s="70" t="s">
        <v>1751</v>
      </c>
      <c r="G1035" s="73"/>
      <c r="H1035" s="76" t="s">
        <v>1752</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8"/>
        <v>3</v>
      </c>
      <c r="D1036" s="73"/>
      <c r="E1036" s="70"/>
      <c r="F1036" s="70" t="s">
        <v>1753</v>
      </c>
      <c r="G1036" s="73"/>
      <c r="H1036" s="76" t="s">
        <v>1754</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8"/>
        <v>3</v>
      </c>
      <c r="D1037" s="73"/>
      <c r="E1037" s="70"/>
      <c r="F1037" s="70" t="s">
        <v>1755</v>
      </c>
      <c r="G1037" s="73"/>
      <c r="H1037" s="76" t="s">
        <v>1756</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8"/>
        <v>3</v>
      </c>
      <c r="D1038" s="73"/>
      <c r="E1038" s="70"/>
      <c r="F1038" s="70" t="s">
        <v>1757</v>
      </c>
      <c r="G1038" s="73"/>
      <c r="H1038" s="76" t="s">
        <v>1758</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ref="C1039:C1102" si="169">INT($C$29)+3</f>
        <v>4</v>
      </c>
      <c r="D1039" s="73"/>
      <c r="E1039" s="70"/>
      <c r="F1039" s="70" t="s">
        <v>1759</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9"/>
        <v>4</v>
      </c>
      <c r="D1040" s="73"/>
      <c r="E1040" s="70"/>
      <c r="F1040" s="70" t="s">
        <v>1760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9"/>
        <v>4</v>
      </c>
      <c r="D1041" s="73"/>
      <c r="E1041" s="70"/>
      <c r="F1041" s="70" t="s">
        <v>1761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9"/>
        <v>4</v>
      </c>
      <c r="D1042" s="73"/>
      <c r="E1042" s="70"/>
      <c r="F1042" s="70" t="s">
        <v>1762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9"/>
        <v>4</v>
      </c>
      <c r="D1043" s="73"/>
      <c r="E1043" s="70"/>
      <c r="F1043" s="70" t="s">
        <v>1763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9"/>
        <v>4</v>
      </c>
      <c r="D1044" s="73"/>
      <c r="E1044" s="70"/>
      <c r="F1044" s="70" t="s">
        <v>1764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9"/>
        <v>4</v>
      </c>
      <c r="D1045" s="73"/>
      <c r="E1045" s="70"/>
      <c r="F1045" s="70" t="s">
        <v>1765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9"/>
        <v>4</v>
      </c>
      <c r="D1046" s="73"/>
      <c r="E1046" s="70"/>
      <c r="F1046" s="70" t="s">
        <v>1766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9"/>
        <v>4</v>
      </c>
      <c r="D1047" s="73"/>
      <c r="E1047" s="70"/>
      <c r="F1047" s="70" t="s">
        <v>1767</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9"/>
        <v>4</v>
      </c>
      <c r="D1048" s="73"/>
      <c r="E1048" s="70"/>
      <c r="F1048" s="70" t="s">
        <v>1768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9"/>
        <v>4</v>
      </c>
      <c r="D1049" s="73"/>
      <c r="E1049" s="70"/>
      <c r="F1049" s="70" t="s">
        <v>1769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9"/>
        <v>4</v>
      </c>
      <c r="D1050" s="73"/>
      <c r="E1050" s="70"/>
      <c r="F1050" s="70" t="s">
        <v>1770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9"/>
        <v>4</v>
      </c>
      <c r="D1051" s="73"/>
      <c r="E1051" s="70"/>
      <c r="F1051" s="70" t="s">
        <v>1771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9"/>
        <v>4</v>
      </c>
      <c r="D1052" s="73"/>
      <c r="E1052" s="70"/>
      <c r="F1052" s="70" t="s">
        <v>1772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9"/>
        <v>4</v>
      </c>
      <c r="D1053" s="73"/>
      <c r="E1053" s="70"/>
      <c r="F1053" s="70" t="s">
        <v>1773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9"/>
        <v>4</v>
      </c>
      <c r="D1054" s="73"/>
      <c r="E1054" s="70"/>
      <c r="F1054" s="70" t="s">
        <v>1774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9"/>
        <v>4</v>
      </c>
      <c r="D1055" s="73"/>
      <c r="E1055" s="70"/>
      <c r="F1055" s="70" t="s">
        <v>1775</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9"/>
        <v>4</v>
      </c>
      <c r="D1056" s="73"/>
      <c r="E1056" s="70"/>
      <c r="F1056" s="70" t="s">
        <v>1776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9"/>
        <v>4</v>
      </c>
      <c r="D1057" s="73"/>
      <c r="E1057" s="70"/>
      <c r="F1057" s="70" t="s">
        <v>1777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9"/>
        <v>4</v>
      </c>
      <c r="D1058" s="73"/>
      <c r="E1058" s="70"/>
      <c r="F1058" s="70" t="s">
        <v>1778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9"/>
        <v>4</v>
      </c>
      <c r="D1059" s="73"/>
      <c r="E1059" s="70"/>
      <c r="F1059" s="70" t="s">
        <v>1779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9"/>
        <v>4</v>
      </c>
      <c r="D1060" s="73"/>
      <c r="E1060" s="70"/>
      <c r="F1060" s="70" t="s">
        <v>1780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9"/>
        <v>4</v>
      </c>
      <c r="D1061" s="73"/>
      <c r="E1061" s="70"/>
      <c r="F1061" s="70" t="s">
        <v>1781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9"/>
        <v>4</v>
      </c>
      <c r="D1062" s="73"/>
      <c r="E1062" s="70"/>
      <c r="F1062" s="70" t="s">
        <v>1782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9"/>
        <v>4</v>
      </c>
      <c r="D1063" s="73"/>
      <c r="E1063" s="70"/>
      <c r="F1063" s="70" t="s">
        <v>1783</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9"/>
        <v>4</v>
      </c>
      <c r="D1064" s="73"/>
      <c r="E1064" s="70"/>
      <c r="F1064" s="70" t="s">
        <v>1784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9"/>
        <v>4</v>
      </c>
      <c r="D1065" s="73"/>
      <c r="E1065" s="70"/>
      <c r="F1065" s="70" t="s">
        <v>1785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9"/>
        <v>4</v>
      </c>
      <c r="D1066" s="73"/>
      <c r="E1066" s="70"/>
      <c r="F1066" s="70" t="s">
        <v>1786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9"/>
        <v>4</v>
      </c>
      <c r="D1067" s="73"/>
      <c r="E1067" s="70"/>
      <c r="F1067" s="70" t="s">
        <v>1787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9"/>
        <v>4</v>
      </c>
      <c r="D1068" s="73"/>
      <c r="E1068" s="70"/>
      <c r="F1068" s="70" t="s">
        <v>1788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9"/>
        <v>4</v>
      </c>
      <c r="D1069" s="73"/>
      <c r="E1069" s="70"/>
      <c r="F1069" s="70" t="s">
        <v>1789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9"/>
        <v>4</v>
      </c>
      <c r="D1070" s="73"/>
      <c r="E1070" s="70"/>
      <c r="F1070" s="70" t="s">
        <v>1790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9"/>
        <v>4</v>
      </c>
      <c r="D1071" s="73"/>
      <c r="E1071" s="70"/>
      <c r="F1071" s="70" t="s">
        <v>1791</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9"/>
        <v>4</v>
      </c>
      <c r="D1072" s="73"/>
      <c r="E1072" s="70"/>
      <c r="F1072" s="70" t="s">
        <v>1792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9"/>
        <v>4</v>
      </c>
      <c r="D1073" s="73"/>
      <c r="E1073" s="70"/>
      <c r="F1073" s="70" t="s">
        <v>1793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9"/>
        <v>4</v>
      </c>
      <c r="D1074" s="73"/>
      <c r="E1074" s="70"/>
      <c r="F1074" s="70" t="s">
        <v>1794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9"/>
        <v>4</v>
      </c>
      <c r="D1075" s="73"/>
      <c r="E1075" s="70"/>
      <c r="F1075" s="70" t="s">
        <v>1795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9"/>
        <v>4</v>
      </c>
      <c r="D1076" s="73"/>
      <c r="E1076" s="70"/>
      <c r="F1076" s="70" t="s">
        <v>1796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9"/>
        <v>4</v>
      </c>
      <c r="D1077" s="73"/>
      <c r="E1077" s="70"/>
      <c r="F1077" s="70" t="s">
        <v>1797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9"/>
        <v>4</v>
      </c>
      <c r="D1078" s="73"/>
      <c r="E1078" s="70"/>
      <c r="F1078" s="70" t="s">
        <v>1798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9"/>
        <v>4</v>
      </c>
      <c r="D1079" s="73"/>
      <c r="E1079" s="70"/>
      <c r="F1079" s="70" t="s">
        <v>1799</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9"/>
        <v>4</v>
      </c>
      <c r="D1080" s="73"/>
      <c r="E1080" s="70"/>
      <c r="F1080" s="70" t="s">
        <v>1800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9"/>
        <v>4</v>
      </c>
      <c r="D1081" s="73"/>
      <c r="E1081" s="70"/>
      <c r="F1081" s="70" t="s">
        <v>1801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9"/>
        <v>4</v>
      </c>
      <c r="D1082" s="73"/>
      <c r="E1082" s="70"/>
      <c r="F1082" s="70" t="s">
        <v>1802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9"/>
        <v>4</v>
      </c>
      <c r="D1083" s="73"/>
      <c r="E1083" s="70"/>
      <c r="F1083" s="70" t="s">
        <v>1803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9"/>
        <v>4</v>
      </c>
      <c r="D1084" s="73"/>
      <c r="E1084" s="70"/>
      <c r="F1084" s="70" t="s">
        <v>1804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9"/>
        <v>4</v>
      </c>
      <c r="D1085" s="73"/>
      <c r="E1085" s="70"/>
      <c r="F1085" s="70" t="s">
        <v>1805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9"/>
        <v>4</v>
      </c>
      <c r="D1086" s="73"/>
      <c r="E1086" s="70"/>
      <c r="F1086" s="70" t="s">
        <v>1806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169"/>
        <v>4</v>
      </c>
      <c r="D1087" s="73"/>
      <c r="E1087" s="70"/>
      <c r="F1087" s="70" t="s">
        <v>1807</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9"/>
        <v>4</v>
      </c>
      <c r="D1088" s="73"/>
      <c r="E1088" s="70"/>
      <c r="F1088" s="70" t="s">
        <v>1808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9"/>
        <v>4</v>
      </c>
      <c r="D1089" s="73"/>
      <c r="E1089" s="70"/>
      <c r="F1089" s="70" t="s">
        <v>1809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9"/>
        <v>4</v>
      </c>
      <c r="D1090" s="73"/>
      <c r="E1090" s="70"/>
      <c r="F1090" s="70" t="s">
        <v>1810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9"/>
        <v>4</v>
      </c>
      <c r="D1091" s="73"/>
      <c r="E1091" s="70"/>
      <c r="F1091" s="70" t="s">
        <v>1811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9"/>
        <v>4</v>
      </c>
      <c r="D1092" s="73"/>
      <c r="E1092" s="70"/>
      <c r="F1092" s="70" t="s">
        <v>1812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9"/>
        <v>4</v>
      </c>
      <c r="D1093" s="73"/>
      <c r="E1093" s="70"/>
      <c r="F1093" s="70" t="s">
        <v>1813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9"/>
        <v>4</v>
      </c>
      <c r="D1094" s="73"/>
      <c r="E1094" s="70"/>
      <c r="F1094" s="70" t="s">
        <v>1814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9"/>
        <v>4</v>
      </c>
      <c r="D1095" s="73"/>
      <c r="E1095" s="70"/>
      <c r="F1095" s="70" t="s">
        <v>1815</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9"/>
        <v>4</v>
      </c>
      <c r="D1096" s="73"/>
      <c r="E1096" s="70"/>
      <c r="F1096" s="70" t="s">
        <v>1816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9"/>
        <v>4</v>
      </c>
      <c r="D1097" s="73"/>
      <c r="E1097" s="70"/>
      <c r="F1097" s="70" t="s">
        <v>1817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9"/>
        <v>4</v>
      </c>
      <c r="D1098" s="73"/>
      <c r="E1098" s="70"/>
      <c r="F1098" s="70" t="s">
        <v>1818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9"/>
        <v>4</v>
      </c>
      <c r="D1099" s="73"/>
      <c r="E1099" s="70"/>
      <c r="F1099" s="70" t="s">
        <v>1819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9"/>
        <v>4</v>
      </c>
      <c r="D1100" s="73"/>
      <c r="E1100" s="70"/>
      <c r="F1100" s="70" t="s">
        <v>1820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9"/>
        <v>4</v>
      </c>
      <c r="D1101" s="73"/>
      <c r="E1101" s="70"/>
      <c r="F1101" s="70" t="s">
        <v>1821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9"/>
        <v>4</v>
      </c>
      <c r="D1102" s="73"/>
      <c r="E1102" s="70"/>
      <c r="F1102" s="70" t="s">
        <v>1822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ref="C1103:C1126" si="170">INT($C$29)+3</f>
        <v>4</v>
      </c>
      <c r="D1103" s="73"/>
      <c r="E1103" s="70"/>
      <c r="F1103" s="70" t="s">
        <v>1823</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70"/>
        <v>4</v>
      </c>
      <c r="D1104" s="73"/>
      <c r="E1104" s="70"/>
      <c r="F1104" s="70" t="s">
        <v>1824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70"/>
        <v>4</v>
      </c>
      <c r="D1105" s="73"/>
      <c r="E1105" s="70"/>
      <c r="F1105" s="70" t="s">
        <v>1825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70"/>
        <v>4</v>
      </c>
      <c r="D1106" s="73"/>
      <c r="E1106" s="70"/>
      <c r="F1106" s="70" t="s">
        <v>1826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70"/>
        <v>4</v>
      </c>
      <c r="D1107" s="73"/>
      <c r="E1107" s="70"/>
      <c r="F1107" s="70" t="s">
        <v>1827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70"/>
        <v>4</v>
      </c>
      <c r="D1108" s="73"/>
      <c r="E1108" s="70"/>
      <c r="F1108" s="70" t="s">
        <v>1828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70"/>
        <v>4</v>
      </c>
      <c r="D1109" s="73"/>
      <c r="E1109" s="70"/>
      <c r="F1109" s="70" t="s">
        <v>1829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70"/>
        <v>4</v>
      </c>
      <c r="D1110" s="73"/>
      <c r="E1110" s="70"/>
      <c r="F1110" s="70" t="s">
        <v>1830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70"/>
        <v>4</v>
      </c>
      <c r="D1111" s="73"/>
      <c r="E1111" s="70"/>
      <c r="F1111" s="70" t="s">
        <v>1831</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70"/>
        <v>4</v>
      </c>
      <c r="D1112" s="73"/>
      <c r="E1112" s="70"/>
      <c r="F1112" s="70" t="s">
        <v>1832</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70"/>
        <v>4</v>
      </c>
      <c r="D1113" s="73"/>
      <c r="E1113" s="70"/>
      <c r="F1113" s="70" t="s">
        <v>1833</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70"/>
        <v>4</v>
      </c>
      <c r="D1114" s="73"/>
      <c r="E1114" s="70"/>
      <c r="F1114" s="70" t="s">
        <v>1834</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70"/>
        <v>4</v>
      </c>
      <c r="D1115" s="73"/>
      <c r="E1115" s="70"/>
      <c r="F1115" s="70" t="s">
        <v>1835</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170"/>
        <v>4</v>
      </c>
      <c r="D1116" s="73"/>
      <c r="E1116" s="70"/>
      <c r="F1116" s="70" t="s">
        <v>1836</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170"/>
        <v>4</v>
      </c>
      <c r="D1117" s="73"/>
      <c r="E1117" s="70"/>
      <c r="F1117" s="70" t="s">
        <v>1837</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170"/>
        <v>4</v>
      </c>
      <c r="D1118" s="73"/>
      <c r="E1118" s="70"/>
      <c r="F1118" s="70" t="s">
        <v>1838</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170"/>
        <v>4</v>
      </c>
      <c r="D1119" s="73"/>
      <c r="E1119" s="70"/>
      <c r="F1119" s="70" t="s">
        <v>1839</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170"/>
        <v>4</v>
      </c>
      <c r="D1120" s="73"/>
      <c r="E1120" s="70"/>
      <c r="F1120" s="70" t="s">
        <v>1840</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170"/>
        <v>4</v>
      </c>
      <c r="D1121" s="73"/>
      <c r="E1121" s="70"/>
      <c r="F1121" s="70" t="s">
        <v>1841</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170"/>
        <v>4</v>
      </c>
      <c r="D1122" s="73"/>
      <c r="E1122" s="70"/>
      <c r="F1122" s="70" t="s">
        <v>1842</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170"/>
        <v>4</v>
      </c>
      <c r="D1123" s="73"/>
      <c r="E1123" s="70"/>
      <c r="F1123" s="70" t="s">
        <v>1843</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170"/>
        <v>4</v>
      </c>
      <c r="D1124" s="73"/>
      <c r="E1124" s="70"/>
      <c r="F1124" s="70" t="s">
        <v>1844</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170"/>
        <v>4</v>
      </c>
      <c r="D1125" s="73"/>
      <c r="E1125" s="70"/>
      <c r="F1125" s="70" t="s">
        <v>1845</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170"/>
        <v>4</v>
      </c>
      <c r="D1126" s="73"/>
      <c r="E1126" s="70"/>
      <c r="F1126" s="70" t="s">
        <v>1846</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35">
      <c r="A1127" s="45"/>
      <c r="B1127" s="54"/>
      <c r="C1127" s="47">
        <f t="shared" ref="C1127:C1182" si="171">INT($C$29)+2</f>
        <v>3</v>
      </c>
      <c r="D1127" s="73"/>
      <c r="E1127" s="70"/>
      <c r="F1127" s="70" t="s">
        <v>1847</v>
      </c>
      <c r="G1127" s="73"/>
      <c r="H1127" s="76" t="s">
        <v>1848</v>
      </c>
      <c r="I1127" s="96" t="s">
        <v>2181</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1849</v>
      </c>
      <c r="AE1127" s="76"/>
      <c r="AF1127" s="97">
        <v>1</v>
      </c>
      <c r="AG1127" s="97">
        <v>1</v>
      </c>
      <c r="AH1127" s="73"/>
      <c r="AI1127" s="57"/>
      <c r="AJ1127" s="45"/>
      <c r="AK1127" s="45"/>
      <c r="AL1127" s="45"/>
    </row>
    <row r="1128" spans="1:38" hidden="1" outlineLevel="2" x14ac:dyDescent="0.35">
      <c r="A1128" s="45"/>
      <c r="B1128" s="54"/>
      <c r="C1128" s="47">
        <f t="shared" si="171"/>
        <v>3</v>
      </c>
      <c r="D1128" s="73"/>
      <c r="E1128" s="70"/>
      <c r="F1128" s="70" t="s">
        <v>1850</v>
      </c>
      <c r="G1128" s="73"/>
      <c r="H1128" s="76" t="s">
        <v>1851</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35">
      <c r="A1129" s="45"/>
      <c r="B1129" s="54"/>
      <c r="C1129" s="47">
        <f t="shared" si="171"/>
        <v>3</v>
      </c>
      <c r="D1129" s="73"/>
      <c r="E1129" s="70"/>
      <c r="F1129" s="70" t="s">
        <v>1852</v>
      </c>
      <c r="G1129" s="73"/>
      <c r="H1129" s="76" t="s">
        <v>1853</v>
      </c>
      <c r="I1129" s="96" t="s">
        <v>2180</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35">
      <c r="A1130" s="45"/>
      <c r="B1130" s="54"/>
      <c r="C1130" s="47">
        <f t="shared" si="171"/>
        <v>3</v>
      </c>
      <c r="D1130" s="73"/>
      <c r="E1130" s="70"/>
      <c r="F1130" s="70" t="s">
        <v>1854</v>
      </c>
      <c r="G1130" s="73"/>
      <c r="H1130" s="76" t="s">
        <v>1855</v>
      </c>
      <c r="I1130" s="96" t="s">
        <v>2180</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35">
      <c r="A1131" s="45"/>
      <c r="B1131" s="54"/>
      <c r="C1131" s="47">
        <f>INT($C$29)+3</f>
        <v>4</v>
      </c>
      <c r="D1131" s="73"/>
      <c r="E1131" s="70"/>
      <c r="F1131" s="70" t="s">
        <v>1856</v>
      </c>
      <c r="G1131" s="73"/>
      <c r="H1131" s="76" t="s">
        <v>1857</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35">
      <c r="A1132" s="45"/>
      <c r="B1132" s="54"/>
      <c r="C1132" s="47">
        <f>INT($C$29)+3</f>
        <v>4</v>
      </c>
      <c r="D1132" s="73"/>
      <c r="E1132" s="70"/>
      <c r="F1132" s="70" t="s">
        <v>1858</v>
      </c>
      <c r="G1132" s="73"/>
      <c r="H1132" s="76" t="s">
        <v>1859</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1860</v>
      </c>
      <c r="G1133" s="73"/>
      <c r="H1133" s="76" t="s">
        <v>1861</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35">
      <c r="A1134" s="45"/>
      <c r="B1134" s="54"/>
      <c r="C1134" s="47">
        <f t="shared" si="171"/>
        <v>3</v>
      </c>
      <c r="D1134" s="73"/>
      <c r="E1134" s="70"/>
      <c r="F1134" s="70" t="s">
        <v>1862</v>
      </c>
      <c r="G1134" s="73"/>
      <c r="H1134" s="76" t="s">
        <v>1863</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2178</v>
      </c>
      <c r="AE1134" s="76"/>
      <c r="AF1134" s="97">
        <v>1</v>
      </c>
      <c r="AG1134" s="97">
        <v>1</v>
      </c>
      <c r="AH1134" s="73"/>
      <c r="AI1134" s="57"/>
      <c r="AJ1134" s="45"/>
      <c r="AK1134" s="45"/>
      <c r="AL1134" s="45"/>
    </row>
    <row r="1135" spans="1:38" hidden="1" outlineLevel="2" x14ac:dyDescent="0.35">
      <c r="A1135" s="45"/>
      <c r="B1135" s="54"/>
      <c r="C1135" s="47">
        <f t="shared" si="171"/>
        <v>3</v>
      </c>
      <c r="D1135" s="73"/>
      <c r="E1135" s="70"/>
      <c r="F1135" s="70" t="s">
        <v>1864</v>
      </c>
      <c r="G1135" s="73"/>
      <c r="H1135" s="76" t="s">
        <v>1865</v>
      </c>
      <c r="I1135" s="96" t="s">
        <v>2183</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1866</v>
      </c>
      <c r="AE1135" s="76"/>
      <c r="AF1135" s="97">
        <v>1</v>
      </c>
      <c r="AG1135" s="97">
        <v>1</v>
      </c>
      <c r="AH1135" s="73"/>
      <c r="AI1135" s="57"/>
      <c r="AJ1135" s="45"/>
      <c r="AK1135" s="45"/>
      <c r="AL1135" s="45"/>
    </row>
    <row r="1136" spans="1:38" hidden="1" outlineLevel="2" x14ac:dyDescent="0.35">
      <c r="A1136" s="45"/>
      <c r="B1136" s="54"/>
      <c r="C1136" s="47">
        <f t="shared" si="171"/>
        <v>3</v>
      </c>
      <c r="D1136" s="73"/>
      <c r="E1136" s="70"/>
      <c r="F1136" s="70" t="s">
        <v>1867</v>
      </c>
      <c r="G1136" s="73"/>
      <c r="H1136" s="76" t="s">
        <v>1868</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35">
      <c r="A1137" s="45"/>
      <c r="B1137" s="54"/>
      <c r="C1137" s="47">
        <f t="shared" si="171"/>
        <v>3</v>
      </c>
      <c r="D1137" s="73"/>
      <c r="E1137" s="70"/>
      <c r="F1137" s="70" t="s">
        <v>1869</v>
      </c>
      <c r="G1137" s="73"/>
      <c r="H1137" s="76" t="s">
        <v>1870</v>
      </c>
      <c r="I1137" s="96" t="s">
        <v>2182</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35">
      <c r="A1138" s="45"/>
      <c r="B1138" s="54"/>
      <c r="C1138" s="47">
        <f t="shared" si="171"/>
        <v>3</v>
      </c>
      <c r="D1138" s="73"/>
      <c r="E1138" s="70"/>
      <c r="F1138" s="70" t="s">
        <v>1871</v>
      </c>
      <c r="G1138" s="73"/>
      <c r="H1138" s="76" t="s">
        <v>1872</v>
      </c>
      <c r="I1138" s="96" t="s">
        <v>2182</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35">
      <c r="A1139" s="45"/>
      <c r="B1139" s="54"/>
      <c r="C1139" s="47">
        <f>INT($C$29)+3</f>
        <v>4</v>
      </c>
      <c r="D1139" s="73"/>
      <c r="E1139" s="70"/>
      <c r="F1139" s="70" t="s">
        <v>1873</v>
      </c>
      <c r="G1139" s="73"/>
      <c r="H1139" s="76" t="s">
        <v>1874</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35">
      <c r="A1140" s="45"/>
      <c r="B1140" s="54"/>
      <c r="C1140" s="47">
        <f>INT($C$29)+3</f>
        <v>4</v>
      </c>
      <c r="D1140" s="73"/>
      <c r="E1140" s="70"/>
      <c r="F1140" s="70" t="s">
        <v>1875</v>
      </c>
      <c r="G1140" s="73"/>
      <c r="H1140" s="76" t="s">
        <v>1876</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35">
      <c r="A1141" s="45"/>
      <c r="B1141" s="54"/>
      <c r="C1141" s="47">
        <f>INT($C$29)+3</f>
        <v>4</v>
      </c>
      <c r="D1141" s="73"/>
      <c r="E1141" s="70"/>
      <c r="F1141" s="70" t="s">
        <v>1877</v>
      </c>
      <c r="G1141" s="73"/>
      <c r="H1141" s="76" t="s">
        <v>1878</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35">
      <c r="A1142" s="45"/>
      <c r="B1142" s="54"/>
      <c r="C1142" s="47">
        <f t="shared" si="171"/>
        <v>3</v>
      </c>
      <c r="D1142" s="73"/>
      <c r="E1142" s="70"/>
      <c r="F1142" s="70" t="s">
        <v>1879</v>
      </c>
      <c r="G1142" s="73"/>
      <c r="H1142" s="76" t="s">
        <v>1758</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2178</v>
      </c>
      <c r="AE1142" s="76"/>
      <c r="AF1142" s="97">
        <v>1</v>
      </c>
      <c r="AG1142" s="97">
        <v>1</v>
      </c>
      <c r="AH1142" s="73"/>
      <c r="AI1142" s="57"/>
      <c r="AJ1142" s="45"/>
      <c r="AK1142" s="45"/>
      <c r="AL1142" s="45"/>
    </row>
    <row r="1143" spans="1:38" hidden="1" outlineLevel="3" x14ac:dyDescent="0.35">
      <c r="A1143" s="45"/>
      <c r="B1143" s="54"/>
      <c r="C1143" s="47">
        <f t="shared" ref="C1143:C1158" si="177">INT($C$29)+3</f>
        <v>4</v>
      </c>
      <c r="D1143" s="73"/>
      <c r="E1143" s="70"/>
      <c r="F1143" s="70" t="s">
        <v>1880</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77"/>
        <v>4</v>
      </c>
      <c r="D1144" s="73"/>
      <c r="E1144" s="70"/>
      <c r="F1144" s="70" t="s">
        <v>1881</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77"/>
        <v>4</v>
      </c>
      <c r="D1145" s="73"/>
      <c r="E1145" s="70"/>
      <c r="F1145" s="70" t="s">
        <v>1882</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77"/>
        <v>4</v>
      </c>
      <c r="D1146" s="73"/>
      <c r="E1146" s="70"/>
      <c r="F1146" s="70" t="s">
        <v>1883</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77"/>
        <v>4</v>
      </c>
      <c r="D1147" s="73"/>
      <c r="E1147" s="70"/>
      <c r="F1147" s="70" t="s">
        <v>1884</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35">
      <c r="A1148" s="45"/>
      <c r="B1148" s="54"/>
      <c r="C1148" s="47">
        <f t="shared" si="177"/>
        <v>4</v>
      </c>
      <c r="D1148" s="73"/>
      <c r="E1148" s="70"/>
      <c r="F1148" s="70" t="s">
        <v>1885</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35">
      <c r="A1149" s="45"/>
      <c r="B1149" s="54"/>
      <c r="C1149" s="47">
        <f t="shared" si="177"/>
        <v>4</v>
      </c>
      <c r="D1149" s="73"/>
      <c r="E1149" s="70"/>
      <c r="F1149" s="70" t="s">
        <v>1886</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35">
      <c r="A1150" s="45"/>
      <c r="B1150" s="54"/>
      <c r="C1150" s="47">
        <f t="shared" si="177"/>
        <v>4</v>
      </c>
      <c r="D1150" s="73"/>
      <c r="E1150" s="70"/>
      <c r="F1150" s="70" t="s">
        <v>1887</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35">
      <c r="A1151" s="45"/>
      <c r="B1151" s="54"/>
      <c r="C1151" s="47">
        <f t="shared" si="177"/>
        <v>4</v>
      </c>
      <c r="D1151" s="73"/>
      <c r="E1151" s="70"/>
      <c r="F1151" s="70" t="s">
        <v>1888</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35">
      <c r="A1152" s="45"/>
      <c r="B1152" s="54"/>
      <c r="C1152" s="47">
        <f t="shared" si="177"/>
        <v>4</v>
      </c>
      <c r="D1152" s="73"/>
      <c r="E1152" s="70"/>
      <c r="F1152" s="70" t="s">
        <v>1889</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35">
      <c r="A1153" s="45"/>
      <c r="B1153" s="54"/>
      <c r="C1153" s="47">
        <f t="shared" si="177"/>
        <v>4</v>
      </c>
      <c r="D1153" s="73"/>
      <c r="E1153" s="70"/>
      <c r="F1153" s="70" t="s">
        <v>1890</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177"/>
        <v>4</v>
      </c>
      <c r="D1154" s="73"/>
      <c r="E1154" s="70"/>
      <c r="F1154" s="70" t="s">
        <v>1891</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177"/>
        <v>4</v>
      </c>
      <c r="D1155" s="73"/>
      <c r="E1155" s="70"/>
      <c r="F1155" s="70" t="s">
        <v>1892</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177"/>
        <v>4</v>
      </c>
      <c r="D1156" s="73"/>
      <c r="E1156" s="70"/>
      <c r="F1156" s="70" t="s">
        <v>1893</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177"/>
        <v>4</v>
      </c>
      <c r="D1157" s="73"/>
      <c r="E1157" s="70"/>
      <c r="F1157" s="70" t="s">
        <v>1894</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177"/>
        <v>4</v>
      </c>
      <c r="D1158" s="73"/>
      <c r="E1158" s="402"/>
      <c r="F1158" s="402" t="s">
        <v>1895</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35">
      <c r="A1159" s="45"/>
      <c r="B1159" s="54"/>
      <c r="C1159" s="47">
        <f t="shared" si="171"/>
        <v>3</v>
      </c>
      <c r="D1159" s="73"/>
      <c r="E1159" s="406"/>
      <c r="F1159" s="406" t="s">
        <v>1896</v>
      </c>
      <c r="G1159" s="407"/>
      <c r="H1159" s="181" t="s">
        <v>1897</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1898</v>
      </c>
      <c r="AE1159" s="181"/>
      <c r="AF1159" s="408">
        <v>1</v>
      </c>
      <c r="AG1159" s="408">
        <v>1</v>
      </c>
      <c r="AH1159" s="73"/>
      <c r="AI1159" s="57"/>
      <c r="AJ1159" s="45"/>
      <c r="AK1159" s="45"/>
      <c r="AL1159" s="45"/>
    </row>
    <row r="1160" spans="1:38" hidden="1" outlineLevel="2" x14ac:dyDescent="0.35">
      <c r="A1160" s="45"/>
      <c r="B1160" s="54"/>
      <c r="C1160" s="47">
        <f t="shared" si="171"/>
        <v>3</v>
      </c>
      <c r="D1160" s="73"/>
      <c r="E1160" s="70"/>
      <c r="F1160" s="70" t="s">
        <v>1899</v>
      </c>
      <c r="G1160" s="234"/>
      <c r="H1160" s="76" t="s">
        <v>1900</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2191</v>
      </c>
      <c r="AE1160" s="76"/>
      <c r="AF1160" s="253">
        <f>AF1161</f>
        <v>1</v>
      </c>
      <c r="AG1160" s="253">
        <f>AG1161</f>
        <v>1</v>
      </c>
      <c r="AH1160" s="73"/>
      <c r="AI1160" s="57"/>
      <c r="AJ1160" s="45"/>
      <c r="AK1160" s="45"/>
      <c r="AL1160" s="45"/>
    </row>
    <row r="1161" spans="1:38" hidden="1" outlineLevel="2" x14ac:dyDescent="0.35">
      <c r="A1161" s="45"/>
      <c r="B1161" s="54"/>
      <c r="C1161" s="47">
        <f t="shared" si="171"/>
        <v>3</v>
      </c>
      <c r="D1161" s="73"/>
      <c r="E1161" s="70"/>
      <c r="F1161" s="70" t="s">
        <v>1901</v>
      </c>
      <c r="G1161" s="234"/>
      <c r="H1161" s="76" t="s">
        <v>1902</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35">
      <c r="A1162" s="45"/>
      <c r="B1162" s="54"/>
      <c r="C1162" s="47">
        <f t="shared" si="171"/>
        <v>3</v>
      </c>
      <c r="D1162" s="73"/>
      <c r="E1162" s="70"/>
      <c r="F1162" s="70" t="s">
        <v>1903</v>
      </c>
      <c r="G1162" s="234"/>
      <c r="H1162" s="76" t="s">
        <v>1904</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35">
      <c r="A1163" s="45"/>
      <c r="B1163" s="54"/>
      <c r="C1163" s="47">
        <f>INT($C$29)+3</f>
        <v>4</v>
      </c>
      <c r="D1163" s="73"/>
      <c r="E1163" s="70"/>
      <c r="F1163" s="70" t="s">
        <v>1905</v>
      </c>
      <c r="G1163" s="234"/>
      <c r="H1163" s="76" t="s">
        <v>1906</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35">
      <c r="A1164" s="45"/>
      <c r="B1164" s="54"/>
      <c r="C1164" s="47">
        <f>INT($C$29)+3</f>
        <v>4</v>
      </c>
      <c r="D1164" s="73"/>
      <c r="E1164" s="70"/>
      <c r="F1164" s="70" t="s">
        <v>1907</v>
      </c>
      <c r="G1164" s="234"/>
      <c r="H1164" s="76" t="s">
        <v>1908</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35">
      <c r="A1165" s="45"/>
      <c r="B1165" s="54"/>
      <c r="C1165" s="47">
        <f>INT($C$29)+3</f>
        <v>4</v>
      </c>
      <c r="D1165" s="73"/>
      <c r="E1165" s="70"/>
      <c r="F1165" s="70" t="s">
        <v>1909</v>
      </c>
      <c r="G1165" s="234"/>
      <c r="H1165" s="76" t="s">
        <v>1910</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35">
      <c r="A1166" s="45"/>
      <c r="B1166" s="54"/>
      <c r="C1166" s="47">
        <f t="shared" si="171"/>
        <v>3</v>
      </c>
      <c r="D1166" s="73"/>
      <c r="E1166" s="410"/>
      <c r="F1166" s="410" t="s">
        <v>1911</v>
      </c>
      <c r="G1166" s="411"/>
      <c r="H1166" s="184" t="s">
        <v>1912</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35">
      <c r="A1167" s="45"/>
      <c r="B1167" s="54"/>
      <c r="C1167" s="47">
        <f t="shared" si="171"/>
        <v>3</v>
      </c>
      <c r="D1167" s="73"/>
      <c r="E1167" s="403"/>
      <c r="F1167" s="403" t="s">
        <v>1913</v>
      </c>
      <c r="G1167" s="73"/>
      <c r="H1167" s="105" t="s">
        <v>1914</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1292</v>
      </c>
      <c r="AE1167" s="105"/>
      <c r="AF1167" s="119">
        <v>1</v>
      </c>
      <c r="AG1167" s="119">
        <v>1</v>
      </c>
      <c r="AH1167" s="73"/>
      <c r="AI1167" s="57"/>
      <c r="AJ1167" s="45"/>
      <c r="AK1167" s="45"/>
      <c r="AL1167" s="45"/>
    </row>
    <row r="1168" spans="1:38" hidden="1" outlineLevel="2" x14ac:dyDescent="0.35">
      <c r="A1168" s="45"/>
      <c r="B1168" s="54"/>
      <c r="C1168" s="47">
        <f t="shared" si="171"/>
        <v>3</v>
      </c>
      <c r="D1168" s="73"/>
      <c r="E1168" s="70"/>
      <c r="F1168" s="70" t="s">
        <v>1915</v>
      </c>
      <c r="G1168" s="73"/>
      <c r="H1168" s="76" t="s">
        <v>1916</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2191</v>
      </c>
      <c r="AE1168" s="76"/>
      <c r="AF1168" s="253">
        <f>AF1169</f>
        <v>1</v>
      </c>
      <c r="AG1168" s="253">
        <f>AG1169</f>
        <v>1</v>
      </c>
      <c r="AH1168" s="73"/>
      <c r="AI1168" s="57"/>
      <c r="AJ1168" s="45"/>
      <c r="AK1168" s="45"/>
      <c r="AL1168" s="45"/>
    </row>
    <row r="1169" spans="1:38" hidden="1" outlineLevel="2" x14ac:dyDescent="0.35">
      <c r="A1169" s="45"/>
      <c r="B1169" s="54"/>
      <c r="C1169" s="47">
        <f t="shared" si="171"/>
        <v>3</v>
      </c>
      <c r="D1169" s="73"/>
      <c r="E1169" s="70"/>
      <c r="F1169" s="70" t="s">
        <v>1917</v>
      </c>
      <c r="G1169" s="73"/>
      <c r="H1169" s="76" t="s">
        <v>1748</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35">
      <c r="A1170" s="45"/>
      <c r="B1170" s="54"/>
      <c r="C1170" s="47">
        <f t="shared" si="171"/>
        <v>3</v>
      </c>
      <c r="D1170" s="73"/>
      <c r="E1170" s="70"/>
      <c r="F1170" s="70" t="s">
        <v>1918</v>
      </c>
      <c r="G1170" s="73"/>
      <c r="H1170" s="76" t="s">
        <v>1750</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35">
      <c r="A1171" s="45"/>
      <c r="B1171" s="54"/>
      <c r="C1171" s="47">
        <f t="shared" si="171"/>
        <v>3</v>
      </c>
      <c r="D1171" s="73"/>
      <c r="E1171" s="70"/>
      <c r="F1171" s="70" t="s">
        <v>1919</v>
      </c>
      <c r="G1171" s="73"/>
      <c r="H1171" s="76" t="s">
        <v>1752</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35">
      <c r="A1172" s="45"/>
      <c r="B1172" s="54"/>
      <c r="C1172" s="47">
        <f t="shared" si="171"/>
        <v>3</v>
      </c>
      <c r="D1172" s="73"/>
      <c r="E1172" s="70"/>
      <c r="F1172" s="70" t="s">
        <v>1920</v>
      </c>
      <c r="G1172" s="73"/>
      <c r="H1172" s="76" t="s">
        <v>1908</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35">
      <c r="A1173" s="45"/>
      <c r="B1173" s="54"/>
      <c r="C1173" s="47">
        <f t="shared" si="171"/>
        <v>3</v>
      </c>
      <c r="D1173" s="73"/>
      <c r="E1173" s="70"/>
      <c r="F1173" s="70" t="s">
        <v>1921</v>
      </c>
      <c r="G1173" s="73"/>
      <c r="H1173" s="76" t="s">
        <v>1910</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35">
      <c r="A1174" s="45"/>
      <c r="B1174" s="54"/>
      <c r="C1174" s="47">
        <f t="shared" si="171"/>
        <v>3</v>
      </c>
      <c r="D1174" s="73"/>
      <c r="E1174" s="70"/>
      <c r="F1174" s="70" t="s">
        <v>1922</v>
      </c>
      <c r="G1174" s="73"/>
      <c r="H1174" s="76" t="s">
        <v>1923</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35">
      <c r="A1175" s="45"/>
      <c r="B1175" s="54"/>
      <c r="C1175" s="47">
        <f t="shared" si="171"/>
        <v>3</v>
      </c>
      <c r="D1175" s="73"/>
      <c r="E1175" s="70"/>
      <c r="F1175" s="70" t="s">
        <v>1924</v>
      </c>
      <c r="G1175" s="73"/>
      <c r="H1175" s="76" t="s">
        <v>1925</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1299</v>
      </c>
      <c r="AE1175" s="76"/>
      <c r="AF1175" s="97">
        <v>1</v>
      </c>
      <c r="AG1175" s="97">
        <v>1</v>
      </c>
      <c r="AH1175" s="73"/>
      <c r="AI1175" s="57"/>
      <c r="AJ1175" s="45"/>
      <c r="AK1175" s="45"/>
      <c r="AL1175" s="45"/>
    </row>
    <row r="1176" spans="1:38" hidden="1" outlineLevel="2" x14ac:dyDescent="0.35">
      <c r="A1176" s="45"/>
      <c r="B1176" s="54"/>
      <c r="C1176" s="47">
        <f t="shared" si="171"/>
        <v>3</v>
      </c>
      <c r="D1176" s="73"/>
      <c r="E1176" s="70"/>
      <c r="F1176" s="70" t="s">
        <v>1926</v>
      </c>
      <c r="G1176" s="73"/>
      <c r="H1176" s="76" t="s">
        <v>1927</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35">
      <c r="A1177" s="45"/>
      <c r="B1177" s="54"/>
      <c r="C1177" s="47">
        <f t="shared" si="171"/>
        <v>3</v>
      </c>
      <c r="D1177" s="73"/>
      <c r="E1177" s="70"/>
      <c r="F1177" s="70" t="s">
        <v>1928</v>
      </c>
      <c r="G1177" s="73"/>
      <c r="H1177" s="76" t="s">
        <v>1929</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35">
      <c r="A1178" s="45"/>
      <c r="B1178" s="54"/>
      <c r="C1178" s="47">
        <f t="shared" si="171"/>
        <v>3</v>
      </c>
      <c r="D1178" s="73"/>
      <c r="E1178" s="70"/>
      <c r="F1178" s="70" t="s">
        <v>1930</v>
      </c>
      <c r="G1178" s="73"/>
      <c r="H1178" s="76" t="s">
        <v>1931</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35">
      <c r="A1179" s="45"/>
      <c r="B1179" s="54"/>
      <c r="C1179" s="47">
        <f t="shared" si="171"/>
        <v>3</v>
      </c>
      <c r="D1179" s="73"/>
      <c r="E1179" s="70"/>
      <c r="F1179" s="70" t="s">
        <v>1932</v>
      </c>
      <c r="G1179" s="73"/>
      <c r="H1179" s="76" t="s">
        <v>1933</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35">
      <c r="A1180" s="45"/>
      <c r="B1180" s="54"/>
      <c r="C1180" s="47">
        <f t="shared" si="171"/>
        <v>3</v>
      </c>
      <c r="D1180" s="73"/>
      <c r="E1180" s="70"/>
      <c r="F1180" s="70" t="s">
        <v>1934</v>
      </c>
      <c r="G1180" s="73"/>
      <c r="H1180" s="76" t="s">
        <v>1935</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35">
      <c r="A1181" s="45"/>
      <c r="B1181" s="54"/>
      <c r="C1181" s="47">
        <f t="shared" si="171"/>
        <v>3</v>
      </c>
      <c r="D1181" s="73"/>
      <c r="E1181" s="70"/>
      <c r="F1181" s="70" t="s">
        <v>1936</v>
      </c>
      <c r="G1181" s="73"/>
      <c r="H1181" s="76" t="s">
        <v>1937</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35">
      <c r="A1182" s="45"/>
      <c r="B1182" s="54"/>
      <c r="C1182" s="47">
        <f t="shared" si="171"/>
        <v>3</v>
      </c>
      <c r="D1182" s="73"/>
      <c r="E1182" s="70"/>
      <c r="F1182" s="70" t="s">
        <v>1938</v>
      </c>
      <c r="G1182" s="73"/>
      <c r="H1182" s="76" t="s">
        <v>1939</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35">
      <c r="A1183" s="45"/>
      <c r="B1183" s="54"/>
      <c r="C1183" s="47">
        <f>INT($C$29)+1</f>
        <v>2</v>
      </c>
      <c r="D1183" s="73"/>
      <c r="E1183" s="70"/>
      <c r="F1183" s="265" t="s">
        <v>1728</v>
      </c>
      <c r="G1183" s="73"/>
      <c r="H1183" s="267" t="s">
        <v>2666</v>
      </c>
      <c r="I1183" s="129"/>
      <c r="J1183" s="129" t="s">
        <v>1054</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35">
      <c r="A1184" s="45"/>
      <c r="B1184" s="54"/>
      <c r="C1184" s="47">
        <f t="shared" ref="C1184:C1370" si="187">INT($C$29)+3</f>
        <v>4</v>
      </c>
      <c r="D1184" s="73"/>
      <c r="E1184" s="70"/>
      <c r="F1184" s="70" t="s">
        <v>1940</v>
      </c>
      <c r="G1184" s="73"/>
      <c r="H1184" s="76" t="s">
        <v>1941</v>
      </c>
      <c r="I1184" s="96" t="s">
        <v>2365</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87"/>
        <v>4</v>
      </c>
      <c r="D1185" s="73"/>
      <c r="E1185" s="70"/>
      <c r="F1185" s="70" t="s">
        <v>1942</v>
      </c>
      <c r="G1185" s="73"/>
      <c r="H1185" s="76" t="s">
        <v>1943</v>
      </c>
      <c r="I1185" s="96" t="s">
        <v>2366</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f t="shared" si="187"/>
        <v>4</v>
      </c>
      <c r="D1186" s="73"/>
      <c r="E1186" s="70"/>
      <c r="F1186" s="70" t="s">
        <v>1944</v>
      </c>
      <c r="G1186" s="73"/>
      <c r="H1186" s="76" t="s">
        <v>1945</v>
      </c>
      <c r="I1186" s="96" t="s">
        <v>2367</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187"/>
        <v>4</v>
      </c>
      <c r="D1187" s="73"/>
      <c r="E1187" s="70"/>
      <c r="F1187" s="70" t="s">
        <v>1946</v>
      </c>
      <c r="G1187" s="73"/>
      <c r="H1187" s="76" t="s">
        <v>2400</v>
      </c>
      <c r="I1187" s="96" t="s">
        <v>2401</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187"/>
        <v>4</v>
      </c>
      <c r="D1188" s="73"/>
      <c r="E1188" s="70"/>
      <c r="F1188" s="70" t="s">
        <v>1948</v>
      </c>
      <c r="G1188" s="73"/>
      <c r="H1188" s="76" t="s">
        <v>1947</v>
      </c>
      <c r="I1188" s="96" t="s">
        <v>2368</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87"/>
        <v>4</v>
      </c>
      <c r="D1189" s="73"/>
      <c r="E1189" s="70"/>
      <c r="F1189" s="70" t="s">
        <v>2406</v>
      </c>
      <c r="G1189" s="73"/>
      <c r="H1189" s="76" t="s">
        <v>1949</v>
      </c>
      <c r="I1189" s="96" t="s">
        <v>2369</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87"/>
        <v>4</v>
      </c>
      <c r="D1190" s="73"/>
      <c r="E1190" s="70"/>
      <c r="F1190" s="70" t="s">
        <v>2407</v>
      </c>
      <c r="G1190" s="73"/>
      <c r="H1190" s="76" t="s">
        <v>2402</v>
      </c>
      <c r="I1190" s="96" t="s">
        <v>2403</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87"/>
        <v>4</v>
      </c>
      <c r="D1191" s="73"/>
      <c r="E1191" s="70"/>
      <c r="F1191" s="70" t="s">
        <v>2408</v>
      </c>
      <c r="G1191" s="73"/>
      <c r="H1191" s="76" t="s">
        <v>2404</v>
      </c>
      <c r="I1191" s="96" t="s">
        <v>2405</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87"/>
        <v>4</v>
      </c>
      <c r="D1192" s="73"/>
      <c r="E1192" s="70"/>
      <c r="F1192" s="70" t="str">
        <f>SUBSTITUTE(F1188,",4)",",8)")</f>
        <v>C(U2,0,8)</v>
      </c>
      <c r="G1192" s="73"/>
      <c r="H1192" s="76" t="s">
        <v>2758</v>
      </c>
      <c r="I1192" s="96" t="s">
        <v>2762</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87"/>
        <v>4</v>
      </c>
      <c r="D1193" s="73"/>
      <c r="E1193" s="70"/>
      <c r="F1193" s="70" t="str">
        <f>SUBSTITUTE(F1189,",5)",",9)")</f>
        <v>C(U2,0,9)</v>
      </c>
      <c r="G1193" s="73"/>
      <c r="H1193" s="76" t="s">
        <v>2759</v>
      </c>
      <c r="I1193" s="96" t="s">
        <v>2763</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87"/>
        <v>4</v>
      </c>
      <c r="D1194" s="73"/>
      <c r="E1194" s="70"/>
      <c r="F1194" s="70" t="str">
        <f>SUBSTITUTE(F1190,",6)",",10)")</f>
        <v>C(U2,0,10)</v>
      </c>
      <c r="G1194" s="73"/>
      <c r="H1194" s="76" t="s">
        <v>2760</v>
      </c>
      <c r="I1194" s="96" t="s">
        <v>2764</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87"/>
        <v>4</v>
      </c>
      <c r="D1195" s="73"/>
      <c r="E1195" s="70"/>
      <c r="F1195" s="70" t="str">
        <f>SUBSTITUTE(F1191,",7)",",11)")</f>
        <v>C(U2,0,11)</v>
      </c>
      <c r="G1195" s="73"/>
      <c r="H1195" s="76" t="s">
        <v>2761</v>
      </c>
      <c r="I1195" s="96" t="s">
        <v>2765</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87"/>
        <v>4</v>
      </c>
      <c r="D1196" s="73"/>
      <c r="E1196" s="70"/>
      <c r="F1196" s="70" t="s">
        <v>1950</v>
      </c>
      <c r="G1196" s="73"/>
      <c r="H1196" s="76" t="s">
        <v>1951</v>
      </c>
      <c r="I1196" s="96" t="s">
        <v>2370</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87"/>
        <v>4</v>
      </c>
      <c r="D1197" s="73"/>
      <c r="E1197" s="70"/>
      <c r="F1197" s="70" t="s">
        <v>1952</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87"/>
        <v>4</v>
      </c>
      <c r="D1198" s="73"/>
      <c r="E1198" s="70"/>
      <c r="F1198" s="70" t="s">
        <v>1953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87"/>
        <v>4</v>
      </c>
      <c r="D1199" s="73"/>
      <c r="E1199" s="70"/>
      <c r="F1199" s="70" t="s">
        <v>1954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87"/>
        <v>4</v>
      </c>
      <c r="D1200" s="73"/>
      <c r="E1200" s="70"/>
      <c r="F1200" s="70" t="s">
        <v>1955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87"/>
        <v>4</v>
      </c>
      <c r="D1201" s="73"/>
      <c r="E1201" s="70"/>
      <c r="F1201" s="70" t="s">
        <v>1956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c r="D1202" s="73"/>
      <c r="E1202" s="70"/>
      <c r="F1202" s="70" t="s">
        <v>2409</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c r="D1203" s="73"/>
      <c r="E1203" s="70"/>
      <c r="F1203" s="70" t="s">
        <v>2410</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2411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87"/>
        <v>4</v>
      </c>
      <c r="D1209" s="73"/>
      <c r="E1209" s="70"/>
      <c r="F1209" s="70" t="s">
        <v>1957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87"/>
        <v>4</v>
      </c>
      <c r="D1210" s="73"/>
      <c r="E1210" s="70"/>
      <c r="F1210" s="70" t="s">
        <v>1958</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87"/>
        <v>4</v>
      </c>
      <c r="D1211" s="73"/>
      <c r="E1211" s="70"/>
      <c r="F1211" s="70" t="s">
        <v>1959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f t="shared" si="187"/>
        <v>4</v>
      </c>
      <c r="D1212" s="73"/>
      <c r="E1212" s="70"/>
      <c r="F1212" s="70" t="s">
        <v>1960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187"/>
        <v>4</v>
      </c>
      <c r="D1213" s="73"/>
      <c r="E1213" s="70"/>
      <c r="F1213" s="70" t="s">
        <v>1961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187"/>
        <v>4</v>
      </c>
      <c r="D1214" s="73"/>
      <c r="E1214" s="70"/>
      <c r="F1214" s="70" t="s">
        <v>1962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c r="D1215" s="73"/>
      <c r="E1215" s="70"/>
      <c r="F1215" s="70" t="s">
        <v>2412</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c r="D1216" s="73"/>
      <c r="E1216" s="70"/>
      <c r="F1216" s="70" t="s">
        <v>2413</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c r="D1217" s="73"/>
      <c r="E1217" s="70"/>
      <c r="F1217" s="70" t="s">
        <v>2414</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87"/>
        <v>4</v>
      </c>
      <c r="D1222" s="73"/>
      <c r="E1222" s="70"/>
      <c r="F1222" s="70" t="s">
        <v>1963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87"/>
        <v>4</v>
      </c>
      <c r="D1223" s="73"/>
      <c r="E1223" s="70"/>
      <c r="F1223" s="70" t="s">
        <v>1964</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87"/>
        <v>4</v>
      </c>
      <c r="D1224" s="73"/>
      <c r="E1224" s="70"/>
      <c r="F1224" s="70" t="s">
        <v>1965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87"/>
        <v>4</v>
      </c>
      <c r="D1225" s="73"/>
      <c r="E1225" s="70"/>
      <c r="F1225" s="70" t="s">
        <v>1966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87"/>
        <v>4</v>
      </c>
      <c r="D1226" s="73"/>
      <c r="E1226" s="70"/>
      <c r="F1226" s="70" t="s">
        <v>1967</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87"/>
        <v>4</v>
      </c>
      <c r="D1227" s="73"/>
      <c r="E1227" s="70"/>
      <c r="F1227" s="70" t="s">
        <v>1968</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c r="D1228" s="73"/>
      <c r="E1228" s="70"/>
      <c r="F1228" s="70" t="s">
        <v>2415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c r="D1229" s="73"/>
      <c r="E1229" s="70"/>
      <c r="F1229" s="70" t="s">
        <v>2416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2417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87"/>
        <v>4</v>
      </c>
      <c r="D1235" s="73"/>
      <c r="E1235" s="70"/>
      <c r="F1235" s="70" t="s">
        <v>1969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87"/>
        <v>4</v>
      </c>
      <c r="D1236" s="73"/>
      <c r="E1236" s="70"/>
      <c r="F1236" s="70" t="s">
        <v>1970</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87"/>
        <v>4</v>
      </c>
      <c r="D1237" s="73"/>
      <c r="E1237" s="70"/>
      <c r="F1237" s="70" t="s">
        <v>1971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87"/>
        <v>4</v>
      </c>
      <c r="D1238" s="73"/>
      <c r="E1238" s="70"/>
      <c r="F1238" s="70" t="s">
        <v>1972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187"/>
        <v>4</v>
      </c>
      <c r="D1239" s="73"/>
      <c r="E1239" s="70"/>
      <c r="F1239" s="70" t="s">
        <v>1973</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187"/>
        <v>4</v>
      </c>
      <c r="D1240" s="73"/>
      <c r="E1240" s="70"/>
      <c r="F1240" s="70" t="s">
        <v>1974</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c r="D1241" s="73"/>
      <c r="E1241" s="70"/>
      <c r="F1241" s="70" t="s">
        <v>2439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c r="D1242" s="73"/>
      <c r="E1242" s="70"/>
      <c r="F1242" s="70" t="s">
        <v>2440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c r="D1243" s="73"/>
      <c r="E1243" s="70"/>
      <c r="F1243" s="70" t="s">
        <v>2441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87"/>
        <v>4</v>
      </c>
      <c r="D1248" s="73"/>
      <c r="E1248" s="70"/>
      <c r="F1248" s="70" t="s">
        <v>1975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87"/>
        <v>4</v>
      </c>
      <c r="D1249" s="73"/>
      <c r="E1249" s="70"/>
      <c r="F1249" s="70" t="s">
        <v>1976</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87"/>
        <v>4</v>
      </c>
      <c r="D1250" s="73"/>
      <c r="E1250" s="70"/>
      <c r="F1250" s="70" t="s">
        <v>1977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187"/>
        <v>4</v>
      </c>
      <c r="D1251" s="73"/>
      <c r="E1251" s="70"/>
      <c r="F1251" s="70" t="s">
        <v>1978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187"/>
        <v>4</v>
      </c>
      <c r="D1252" s="73"/>
      <c r="E1252" s="70"/>
      <c r="F1252" s="70" t="s">
        <v>1979</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187"/>
        <v>4</v>
      </c>
      <c r="D1253" s="73"/>
      <c r="E1253" s="70"/>
      <c r="F1253" s="70" t="s">
        <v>1980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c r="D1254" s="73"/>
      <c r="E1254" s="70"/>
      <c r="F1254" s="70" t="s">
        <v>2442</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c r="D1255" s="73"/>
      <c r="E1255" s="70"/>
      <c r="F1255" s="70" t="s">
        <v>2443</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c r="D1256" s="73"/>
      <c r="E1256" s="70"/>
      <c r="F1256" s="70" t="s">
        <v>2444</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87"/>
        <v>4</v>
      </c>
      <c r="D1261" s="73"/>
      <c r="E1261" s="70"/>
      <c r="F1261" s="70" t="s">
        <v>1981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87"/>
        <v>4</v>
      </c>
      <c r="D1262" s="73"/>
      <c r="E1262" s="70"/>
      <c r="F1262" s="70" t="s">
        <v>1982</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87"/>
        <v>4</v>
      </c>
      <c r="D1263" s="73"/>
      <c r="E1263" s="70"/>
      <c r="F1263" s="70" t="s">
        <v>1983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187"/>
        <v>4</v>
      </c>
      <c r="D1264" s="73"/>
      <c r="E1264" s="70"/>
      <c r="F1264" s="70" t="s">
        <v>1984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187"/>
        <v>4</v>
      </c>
      <c r="D1265" s="73"/>
      <c r="E1265" s="70"/>
      <c r="F1265" s="70" t="s">
        <v>1985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187"/>
        <v>4</v>
      </c>
      <c r="D1266" s="73"/>
      <c r="E1266" s="70"/>
      <c r="F1266" s="70" t="s">
        <v>1986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c r="D1267" s="73"/>
      <c r="E1267" s="70"/>
      <c r="F1267" s="70" t="s">
        <v>2445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c r="D1268" s="73"/>
      <c r="E1268" s="70"/>
      <c r="F1268" s="70" t="s">
        <v>2446</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c r="D1269" s="73"/>
      <c r="E1269" s="70"/>
      <c r="F1269" s="70" t="s">
        <v>2447</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187"/>
        <v>4</v>
      </c>
      <c r="D1274" s="73"/>
      <c r="E1274" s="70"/>
      <c r="F1274" s="70" t="s">
        <v>1987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f t="shared" si="187"/>
        <v>4</v>
      </c>
      <c r="D1275" s="73"/>
      <c r="E1275" s="70"/>
      <c r="F1275" s="70" t="s">
        <v>1988</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f t="shared" si="187"/>
        <v>4</v>
      </c>
      <c r="D1276" s="73"/>
      <c r="E1276" s="70"/>
      <c r="F1276" s="70" t="s">
        <v>1989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f t="shared" si="187"/>
        <v>4</v>
      </c>
      <c r="D1277" s="73"/>
      <c r="E1277" s="70"/>
      <c r="F1277" s="70" t="s">
        <v>1990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187"/>
        <v>4</v>
      </c>
      <c r="D1278" s="73"/>
      <c r="E1278" s="70"/>
      <c r="F1278" s="70" t="s">
        <v>1991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87"/>
        <v>4</v>
      </c>
      <c r="D1279" s="73"/>
      <c r="E1279" s="70"/>
      <c r="F1279" s="70" t="s">
        <v>1992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c r="D1280" s="73"/>
      <c r="E1280" s="70"/>
      <c r="F1280" s="70" t="s">
        <v>2448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c r="D1281" s="73"/>
      <c r="E1281" s="70"/>
      <c r="F1281" s="70" t="s">
        <v>2449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c r="D1282" s="73"/>
      <c r="E1282" s="70"/>
      <c r="F1282" s="70" t="s">
        <v>2450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87"/>
        <v>4</v>
      </c>
      <c r="D1287" s="73"/>
      <c r="E1287" s="402"/>
      <c r="F1287" s="402" t="s">
        <v>1993</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35">
      <c r="A1288" s="45"/>
      <c r="B1288" s="54"/>
      <c r="C1288" s="47">
        <f t="shared" ref="C1288:C1300" si="188">INT($C$29)+2</f>
        <v>3</v>
      </c>
      <c r="D1288" s="73"/>
      <c r="E1288" s="406"/>
      <c r="F1288" s="406" t="s">
        <v>1994</v>
      </c>
      <c r="G1288" s="407"/>
      <c r="H1288" s="181" t="s">
        <v>1995</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2600</v>
      </c>
      <c r="AE1288" s="181"/>
      <c r="AF1288" s="408">
        <v>1</v>
      </c>
      <c r="AG1288" s="408">
        <v>1</v>
      </c>
      <c r="AH1288" s="73"/>
      <c r="AI1288" s="57"/>
      <c r="AJ1288" s="45"/>
      <c r="AK1288" s="45"/>
      <c r="AL1288" s="45"/>
    </row>
    <row r="1289" spans="1:38" hidden="1" outlineLevel="2" x14ac:dyDescent="0.35">
      <c r="A1289" s="45"/>
      <c r="B1289" s="54"/>
      <c r="C1289" s="47">
        <f t="shared" si="188"/>
        <v>3</v>
      </c>
      <c r="D1289" s="73"/>
      <c r="E1289" s="70"/>
      <c r="F1289" s="70" t="s">
        <v>1996</v>
      </c>
      <c r="G1289" s="234"/>
      <c r="H1289" s="76" t="s">
        <v>1997</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35">
      <c r="A1290" s="45"/>
      <c r="B1290" s="54"/>
      <c r="C1290" s="47">
        <f t="shared" si="188"/>
        <v>3</v>
      </c>
      <c r="D1290" s="73"/>
      <c r="E1290" s="70"/>
      <c r="F1290" s="70" t="s">
        <v>1998</v>
      </c>
      <c r="G1290" s="234"/>
      <c r="H1290" s="76" t="s">
        <v>1999</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35">
      <c r="A1291" s="45"/>
      <c r="B1291" s="54"/>
      <c r="C1291" s="47">
        <f t="shared" si="187"/>
        <v>4</v>
      </c>
      <c r="D1291" s="73"/>
      <c r="E1291" s="70"/>
      <c r="F1291" s="70" t="s">
        <v>2000</v>
      </c>
      <c r="G1291" s="234"/>
      <c r="H1291" s="76" t="s">
        <v>2503</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35">
      <c r="A1292" s="45"/>
      <c r="B1292" s="54"/>
      <c r="C1292" s="47">
        <f t="shared" si="188"/>
        <v>3</v>
      </c>
      <c r="D1292" s="73"/>
      <c r="E1292" s="70"/>
      <c r="F1292" s="70" t="s">
        <v>2002</v>
      </c>
      <c r="G1292" s="234"/>
      <c r="H1292" s="76" t="s">
        <v>2001</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35">
      <c r="A1293" s="45"/>
      <c r="B1293" s="54"/>
      <c r="C1293" s="47">
        <f t="shared" si="188"/>
        <v>3</v>
      </c>
      <c r="D1293" s="73"/>
      <c r="E1293" s="70"/>
      <c r="F1293" s="70" t="s">
        <v>2506</v>
      </c>
      <c r="G1293" s="234"/>
      <c r="H1293" s="76" t="s">
        <v>2003</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35">
      <c r="A1294" s="45"/>
      <c r="B1294" s="54"/>
      <c r="C1294" s="47">
        <f t="shared" si="187"/>
        <v>4</v>
      </c>
      <c r="D1294" s="73"/>
      <c r="E1294" s="70"/>
      <c r="F1294" s="70" t="s">
        <v>2507</v>
      </c>
      <c r="G1294" s="234"/>
      <c r="H1294" s="76" t="s">
        <v>2504</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87"/>
        <v>4</v>
      </c>
      <c r="D1295" s="73"/>
      <c r="E1295" s="70"/>
      <c r="F1295" s="70" t="s">
        <v>2508</v>
      </c>
      <c r="G1295" s="234"/>
      <c r="H1295" s="76" t="s">
        <v>2505</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87"/>
        <v>4</v>
      </c>
      <c r="D1296" s="73"/>
      <c r="E1296" s="70"/>
      <c r="F1296" s="70" t="str">
        <f>SUBSTITUTE(F1292,",4)",",8)")</f>
        <v>C(U2,8,8)</v>
      </c>
      <c r="G1296" s="73"/>
      <c r="H1296" s="76" t="s">
        <v>2758</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87"/>
        <v>4</v>
      </c>
      <c r="D1297" s="73"/>
      <c r="E1297" s="70"/>
      <c r="F1297" s="70" t="str">
        <f>SUBSTITUTE(F1293,",5)",",9)")</f>
        <v>C(U2,8,9)</v>
      </c>
      <c r="G1297" s="73"/>
      <c r="H1297" s="76" t="s">
        <v>2759</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87"/>
        <v>4</v>
      </c>
      <c r="D1298" s="73"/>
      <c r="E1298" s="70"/>
      <c r="F1298" s="70" t="str">
        <f>SUBSTITUTE(F1294,",6)",",10)")</f>
        <v>C(U2,8,10)</v>
      </c>
      <c r="G1298" s="73"/>
      <c r="H1298" s="76" t="s">
        <v>2760</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87"/>
        <v>4</v>
      </c>
      <c r="D1299" s="73"/>
      <c r="E1299" s="70"/>
      <c r="F1299" s="70" t="str">
        <f>SUBSTITUTE(F1295,",7)",",11)")</f>
        <v>C(U2,8,11)</v>
      </c>
      <c r="G1299" s="73"/>
      <c r="H1299" s="76" t="s">
        <v>2761</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35">
      <c r="A1300" s="45"/>
      <c r="B1300" s="54"/>
      <c r="C1300" s="47">
        <f t="shared" si="188"/>
        <v>3</v>
      </c>
      <c r="D1300" s="73"/>
      <c r="E1300" s="410"/>
      <c r="F1300" s="410" t="s">
        <v>2004</v>
      </c>
      <c r="G1300" s="411"/>
      <c r="H1300" s="184" t="s">
        <v>2667</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35">
      <c r="A1301" s="45"/>
      <c r="B1301" s="54"/>
      <c r="C1301" s="47">
        <f t="shared" si="187"/>
        <v>4</v>
      </c>
      <c r="D1301" s="73"/>
      <c r="E1301" s="403"/>
      <c r="F1301" s="403" t="s">
        <v>2005</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35">
      <c r="A1302" s="45"/>
      <c r="B1302" s="54"/>
      <c r="C1302" s="47">
        <f t="shared" si="187"/>
        <v>4</v>
      </c>
      <c r="D1302" s="73"/>
      <c r="E1302" s="70"/>
      <c r="F1302" s="70" t="s">
        <v>2006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f t="shared" si="187"/>
        <v>4</v>
      </c>
      <c r="D1303" s="73"/>
      <c r="E1303" s="70"/>
      <c r="F1303" s="70" t="s">
        <v>2007</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187"/>
        <v>4</v>
      </c>
      <c r="D1304" s="73"/>
      <c r="E1304" s="70"/>
      <c r="F1304" s="70" t="s">
        <v>2008</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187"/>
        <v>4</v>
      </c>
      <c r="D1305" s="73"/>
      <c r="E1305" s="70"/>
      <c r="F1305" s="70" t="s">
        <v>2009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c r="D1306" s="73"/>
      <c r="E1306" s="70"/>
      <c r="F1306" s="70" t="s">
        <v>2451</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c r="D1307" s="73"/>
      <c r="E1307" s="70"/>
      <c r="F1307" s="70" t="s">
        <v>2452</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c r="D1308" s="73"/>
      <c r="E1308" s="70"/>
      <c r="F1308" s="70" t="s">
        <v>2453</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87"/>
        <v>4</v>
      </c>
      <c r="D1313" s="73"/>
      <c r="E1313" s="70"/>
      <c r="F1313" s="70" t="s">
        <v>2010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87"/>
        <v>4</v>
      </c>
      <c r="D1314" s="73"/>
      <c r="E1314" s="70"/>
      <c r="F1314" s="70" t="s">
        <v>2011</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87"/>
        <v>4</v>
      </c>
      <c r="D1315" s="73"/>
      <c r="E1315" s="70"/>
      <c r="F1315" s="70" t="s">
        <v>2012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187"/>
        <v>4</v>
      </c>
      <c r="D1316" s="73"/>
      <c r="E1316" s="70"/>
      <c r="F1316" s="70" t="s">
        <v>2013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187"/>
        <v>4</v>
      </c>
      <c r="D1317" s="73"/>
      <c r="E1317" s="70"/>
      <c r="F1317" s="70" t="s">
        <v>2014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187"/>
        <v>4</v>
      </c>
      <c r="D1318" s="73"/>
      <c r="E1318" s="70"/>
      <c r="F1318" s="70" t="s">
        <v>2015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c r="D1319" s="73"/>
      <c r="E1319" s="70"/>
      <c r="F1319" s="70" t="s">
        <v>2454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c r="D1320" s="73"/>
      <c r="E1320" s="70"/>
      <c r="F1320" s="70" t="s">
        <v>2455</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c r="D1321" s="73"/>
      <c r="E1321" s="70"/>
      <c r="F1321" s="70" t="s">
        <v>2456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87"/>
        <v>4</v>
      </c>
      <c r="D1326" s="73"/>
      <c r="E1326" s="70"/>
      <c r="F1326" s="70" t="s">
        <v>2016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87"/>
        <v>4</v>
      </c>
      <c r="D1327" s="73"/>
      <c r="E1327" s="70"/>
      <c r="F1327" s="70" t="s">
        <v>2017</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87"/>
        <v>4</v>
      </c>
      <c r="D1328" s="73"/>
      <c r="E1328" s="70"/>
      <c r="F1328" s="70" t="s">
        <v>2018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f t="shared" si="187"/>
        <v>4</v>
      </c>
      <c r="D1329" s="73"/>
      <c r="E1329" s="70"/>
      <c r="F1329" s="70" t="s">
        <v>2019</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187"/>
        <v>4</v>
      </c>
      <c r="D1330" s="73"/>
      <c r="E1330" s="70"/>
      <c r="F1330" s="70" t="s">
        <v>2020</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187"/>
        <v>4</v>
      </c>
      <c r="D1331" s="73"/>
      <c r="E1331" s="70"/>
      <c r="F1331" s="70" t="s">
        <v>2021</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c r="D1332" s="73"/>
      <c r="E1332" s="70"/>
      <c r="F1332" s="70" t="s">
        <v>2457</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c r="D1333" s="73"/>
      <c r="E1333" s="70"/>
      <c r="F1333" s="70" t="s">
        <v>2458</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c r="D1334" s="73"/>
      <c r="E1334" s="70"/>
      <c r="F1334" s="70" t="s">
        <v>2459</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87"/>
        <v>4</v>
      </c>
      <c r="D1339" s="73"/>
      <c r="E1339" s="70"/>
      <c r="F1339" s="70" t="s">
        <v>2022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87"/>
        <v>4</v>
      </c>
      <c r="D1340" s="73"/>
      <c r="E1340" s="70"/>
      <c r="F1340" s="70" t="s">
        <v>2023</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87"/>
        <v>4</v>
      </c>
      <c r="D1341" s="73"/>
      <c r="E1341" s="70"/>
      <c r="F1341" s="70" t="s">
        <v>2024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f t="shared" si="187"/>
        <v>4</v>
      </c>
      <c r="D1342" s="73"/>
      <c r="E1342" s="70"/>
      <c r="F1342" s="70" t="s">
        <v>2025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si="187"/>
        <v>4</v>
      </c>
      <c r="D1343" s="73"/>
      <c r="E1343" s="70"/>
      <c r="F1343" s="70" t="s">
        <v>2026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187"/>
        <v>4</v>
      </c>
      <c r="D1344" s="73"/>
      <c r="E1344" s="70"/>
      <c r="F1344" s="70" t="s">
        <v>2027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c r="D1345" s="73"/>
      <c r="E1345" s="70"/>
      <c r="F1345" s="70" t="s">
        <v>2460</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c r="D1346" s="73"/>
      <c r="E1346" s="70"/>
      <c r="F1346" s="70" t="s">
        <v>2461</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c r="D1347" s="73"/>
      <c r="E1347" s="70"/>
      <c r="F1347" s="70" t="s">
        <v>2462</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87"/>
        <v>4</v>
      </c>
      <c r="D1352" s="73"/>
      <c r="E1352" s="70"/>
      <c r="F1352" s="70" t="s">
        <v>2028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87"/>
        <v>4</v>
      </c>
      <c r="D1353" s="73"/>
      <c r="E1353" s="70"/>
      <c r="F1353" s="70" t="s">
        <v>2029</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87"/>
        <v>4</v>
      </c>
      <c r="D1354" s="73"/>
      <c r="E1354" s="70"/>
      <c r="F1354" s="70" t="s">
        <v>2030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f t="shared" si="187"/>
        <v>4</v>
      </c>
      <c r="D1355" s="73"/>
      <c r="E1355" s="70"/>
      <c r="F1355" s="70" t="s">
        <v>2031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si="187"/>
        <v>4</v>
      </c>
      <c r="D1356" s="73"/>
      <c r="E1356" s="70"/>
      <c r="F1356" s="70" t="s">
        <v>2032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187"/>
        <v>4</v>
      </c>
      <c r="D1357" s="73"/>
      <c r="E1357" s="70"/>
      <c r="F1357" s="70" t="s">
        <v>2033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c r="D1358" s="73"/>
      <c r="E1358" s="70"/>
      <c r="F1358" s="70" t="s">
        <v>2463</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c r="D1359" s="73"/>
      <c r="E1359" s="70"/>
      <c r="F1359" s="70" t="s">
        <v>2464</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c r="D1360" s="73"/>
      <c r="E1360" s="70"/>
      <c r="F1360" s="70" t="s">
        <v>2465</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7"/>
        <v>4</v>
      </c>
      <c r="D1365" s="73"/>
      <c r="E1365" s="70"/>
      <c r="F1365" s="70" t="s">
        <v>2034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7"/>
        <v>4</v>
      </c>
      <c r="D1366" s="73"/>
      <c r="E1366" s="70"/>
      <c r="F1366" s="70" t="s">
        <v>2035</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7"/>
        <v>4</v>
      </c>
      <c r="D1367" s="73"/>
      <c r="E1367" s="70"/>
      <c r="F1367" s="70" t="s">
        <v>2036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f t="shared" si="187"/>
        <v>4</v>
      </c>
      <c r="D1368" s="73"/>
      <c r="E1368" s="70"/>
      <c r="F1368" s="70" t="s">
        <v>2037</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si="187"/>
        <v>4</v>
      </c>
      <c r="D1369" s="73"/>
      <c r="E1369" s="70"/>
      <c r="F1369" s="70" t="s">
        <v>2038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187"/>
        <v>4</v>
      </c>
      <c r="D1370" s="73"/>
      <c r="E1370" s="70"/>
      <c r="F1370" s="70" t="s">
        <v>2039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c r="D1371" s="73"/>
      <c r="E1371" s="70"/>
      <c r="F1371" s="70" t="s">
        <v>2466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c r="D1372" s="73"/>
      <c r="E1372" s="70"/>
      <c r="F1372" s="70" t="s">
        <v>2467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c r="D1373" s="73"/>
      <c r="E1373" s="70"/>
      <c r="F1373" s="70" t="s">
        <v>2468</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92"/>
        <v>4</v>
      </c>
      <c r="D1378" s="73"/>
      <c r="E1378" s="70"/>
      <c r="F1378" s="70" t="s">
        <v>2040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92"/>
        <v>4</v>
      </c>
      <c r="D1379" s="73"/>
      <c r="E1379" s="70"/>
      <c r="F1379" s="70" t="s">
        <v>2041</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92"/>
        <v>4</v>
      </c>
      <c r="D1380" s="73"/>
      <c r="E1380" s="70"/>
      <c r="F1380" s="70" t="s">
        <v>2042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f t="shared" si="192"/>
        <v>4</v>
      </c>
      <c r="D1381" s="73"/>
      <c r="E1381" s="70"/>
      <c r="F1381" s="70" t="s">
        <v>2043</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si="192"/>
        <v>4</v>
      </c>
      <c r="D1382" s="73"/>
      <c r="E1382" s="70"/>
      <c r="F1382" s="70" t="s">
        <v>2044</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192"/>
        <v>4</v>
      </c>
      <c r="D1383" s="73"/>
      <c r="E1383" s="70"/>
      <c r="F1383" s="70" t="s">
        <v>2045</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c r="D1384" s="73"/>
      <c r="E1384" s="70"/>
      <c r="F1384" s="70" t="s">
        <v>2469</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c r="D1385" s="73"/>
      <c r="E1385" s="70"/>
      <c r="F1385" s="70" t="s">
        <v>2470</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c r="D1386" s="73"/>
      <c r="E1386" s="70"/>
      <c r="F1386" s="70" t="s">
        <v>2471</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93"/>
        <v>4</v>
      </c>
      <c r="D1391" s="73"/>
      <c r="E1391" s="70"/>
      <c r="F1391" s="70" t="s">
        <v>2046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93"/>
        <v>4</v>
      </c>
      <c r="D1392" s="73"/>
      <c r="E1392" s="70"/>
      <c r="F1392" s="70" t="s">
        <v>2047</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93"/>
        <v>4</v>
      </c>
      <c r="D1393" s="73"/>
      <c r="E1393" s="70"/>
      <c r="F1393" s="70" t="s">
        <v>2048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f t="shared" si="193"/>
        <v>4</v>
      </c>
      <c r="D1394" s="73"/>
      <c r="E1394" s="70"/>
      <c r="F1394" s="70" t="s">
        <v>2049</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si="193"/>
        <v>4</v>
      </c>
      <c r="D1395" s="73"/>
      <c r="E1395" s="70"/>
      <c r="F1395" s="70" t="s">
        <v>2050</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193"/>
        <v>4</v>
      </c>
      <c r="D1396" s="73"/>
      <c r="E1396" s="70"/>
      <c r="F1396" s="70" t="s">
        <v>2051</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c r="D1397" s="73"/>
      <c r="E1397" s="70"/>
      <c r="F1397" s="70" t="s">
        <v>2472</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c r="D1398" s="73"/>
      <c r="E1398" s="70"/>
      <c r="F1398" s="70" t="s">
        <v>2473</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c r="D1399" s="73"/>
      <c r="E1399" s="70"/>
      <c r="F1399" s="70" t="s">
        <v>2474</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94"/>
        <v>4</v>
      </c>
      <c r="D1404" s="73"/>
      <c r="E1404" s="70"/>
      <c r="F1404" s="70" t="s">
        <v>2052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94"/>
        <v>4</v>
      </c>
      <c r="D1405" s="73"/>
      <c r="E1405" s="70"/>
      <c r="F1405" s="70" t="s">
        <v>2053</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94"/>
        <v>4</v>
      </c>
      <c r="D1406" s="73"/>
      <c r="E1406" s="70"/>
      <c r="F1406" s="70" t="s">
        <v>2054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f t="shared" si="194"/>
        <v>4</v>
      </c>
      <c r="D1407" s="73"/>
      <c r="E1407" s="70"/>
      <c r="F1407" s="70" t="s">
        <v>2055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si="194"/>
        <v>4</v>
      </c>
      <c r="D1408" s="73"/>
      <c r="E1408" s="70"/>
      <c r="F1408" s="70" t="s">
        <v>2056</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194"/>
        <v>4</v>
      </c>
      <c r="D1409" s="73"/>
      <c r="E1409" s="70"/>
      <c r="F1409" s="70" t="s">
        <v>2057</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c r="D1410" s="73"/>
      <c r="E1410" s="70"/>
      <c r="F1410" s="70" t="s">
        <v>2475</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c r="D1411" s="73"/>
      <c r="E1411" s="70"/>
      <c r="F1411" s="70" t="s">
        <v>2476</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c r="D1412" s="73"/>
      <c r="E1412" s="70"/>
      <c r="F1412" s="70" t="s">
        <v>2477</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95"/>
        <v>4</v>
      </c>
      <c r="D1417" s="73"/>
      <c r="E1417" s="70"/>
      <c r="F1417" s="70" t="s">
        <v>2058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95"/>
        <v>4</v>
      </c>
      <c r="D1418" s="73"/>
      <c r="E1418" s="70"/>
      <c r="F1418" s="70" t="s">
        <v>2059</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95"/>
        <v>4</v>
      </c>
      <c r="D1419" s="73"/>
      <c r="E1419" s="70"/>
      <c r="F1419" s="70" t="s">
        <v>2060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f t="shared" si="195"/>
        <v>4</v>
      </c>
      <c r="D1420" s="73"/>
      <c r="E1420" s="70"/>
      <c r="F1420" s="70" t="s">
        <v>2061</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f t="shared" si="195"/>
        <v>4</v>
      </c>
      <c r="D1421" s="73"/>
      <c r="E1421" s="70"/>
      <c r="F1421" s="70" t="s">
        <v>2062</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195"/>
        <v>4</v>
      </c>
      <c r="D1422" s="73"/>
      <c r="E1422" s="70"/>
      <c r="F1422" s="70" t="s">
        <v>2063</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c r="D1423" s="73"/>
      <c r="E1423" s="70"/>
      <c r="F1423" s="70" t="s">
        <v>2478</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c r="D1424" s="73"/>
      <c r="E1424" s="70"/>
      <c r="F1424" s="70" t="s">
        <v>2479</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c r="D1425" s="73"/>
      <c r="E1425" s="70"/>
      <c r="F1425" s="70" t="s">
        <v>2480</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196"/>
        <v>4</v>
      </c>
      <c r="D1430" s="73"/>
      <c r="E1430" s="70"/>
      <c r="F1430" s="70" t="s">
        <v>2064</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f t="shared" si="196"/>
        <v>4</v>
      </c>
      <c r="D1431" s="73"/>
      <c r="E1431" s="70"/>
      <c r="F1431" s="70" t="s">
        <v>2065</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f t="shared" si="196"/>
        <v>4</v>
      </c>
      <c r="D1432" s="73"/>
      <c r="E1432" s="70"/>
      <c r="F1432" s="70" t="s">
        <v>2066</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f t="shared" si="196"/>
        <v>4</v>
      </c>
      <c r="D1433" s="73"/>
      <c r="E1433" s="70"/>
      <c r="F1433" s="70" t="s">
        <v>2067</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si="196"/>
        <v>4</v>
      </c>
      <c r="D1434" s="73"/>
      <c r="E1434" s="70"/>
      <c r="F1434" s="70" t="s">
        <v>2068</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196"/>
        <v>4</v>
      </c>
      <c r="D1435" s="73"/>
      <c r="E1435" s="70"/>
      <c r="F1435" s="70" t="s">
        <v>2069</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c r="D1436" s="73"/>
      <c r="E1436" s="70"/>
      <c r="F1436" s="70" t="s">
        <v>2481</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c r="D1437" s="73"/>
      <c r="E1437" s="70"/>
      <c r="F1437" s="70" t="s">
        <v>2482</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c r="D1438" s="73"/>
      <c r="E1438" s="70"/>
      <c r="F1438" s="70" t="s">
        <v>2483</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3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3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2070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35">
      <c r="A1444" s="45"/>
      <c r="B1444" s="54"/>
      <c r="C1444" s="47">
        <f t="shared" ref="C1444:C1456" si="197">INT($C$29)+2</f>
        <v>3</v>
      </c>
      <c r="D1444" s="73"/>
      <c r="E1444" s="70"/>
      <c r="F1444" s="70" t="s">
        <v>2071</v>
      </c>
      <c r="G1444" s="73"/>
      <c r="H1444" s="76" t="s">
        <v>2072</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2073</v>
      </c>
      <c r="AE1444" s="76"/>
      <c r="AF1444" s="97">
        <v>1</v>
      </c>
      <c r="AG1444" s="97">
        <v>1</v>
      </c>
      <c r="AH1444" s="73"/>
      <c r="AI1444" s="57"/>
      <c r="AJ1444" s="45"/>
      <c r="AK1444" s="45"/>
      <c r="AL1444" s="45"/>
    </row>
    <row r="1445" spans="1:38" hidden="1" outlineLevel="2" x14ac:dyDescent="0.35">
      <c r="A1445" s="45"/>
      <c r="B1445" s="54"/>
      <c r="C1445" s="47">
        <f t="shared" si="197"/>
        <v>3</v>
      </c>
      <c r="D1445" s="73"/>
      <c r="E1445" s="70"/>
      <c r="F1445" s="70" t="s">
        <v>2074</v>
      </c>
      <c r="G1445" s="73"/>
      <c r="H1445" s="76" t="s">
        <v>2075</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35">
      <c r="A1446" s="45"/>
      <c r="B1446" s="54"/>
      <c r="C1446" s="47">
        <f t="shared" si="197"/>
        <v>3</v>
      </c>
      <c r="D1446" s="73"/>
      <c r="E1446" s="70"/>
      <c r="F1446" s="70" t="s">
        <v>2076</v>
      </c>
      <c r="G1446" s="73"/>
      <c r="H1446" s="76" t="s">
        <v>2077</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INT($C$29)+3</f>
        <v>4</v>
      </c>
      <c r="D1447" s="73"/>
      <c r="E1447" s="70"/>
      <c r="F1447" s="70" t="s">
        <v>2078</v>
      </c>
      <c r="G1447" s="73"/>
      <c r="H1447" s="377" t="s">
        <v>2497</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35">
      <c r="A1448" s="45"/>
      <c r="B1448" s="54"/>
      <c r="C1448" s="47">
        <f t="shared" si="197"/>
        <v>3</v>
      </c>
      <c r="D1448" s="73"/>
      <c r="E1448" s="70"/>
      <c r="F1448" s="70" t="s">
        <v>2080</v>
      </c>
      <c r="G1448" s="73"/>
      <c r="H1448" s="76" t="s">
        <v>2079</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35">
      <c r="A1449" s="45"/>
      <c r="B1449" s="54"/>
      <c r="C1449" s="47">
        <f t="shared" si="197"/>
        <v>3</v>
      </c>
      <c r="D1449" s="73"/>
      <c r="E1449" s="70"/>
      <c r="F1449" s="70" t="s">
        <v>2502</v>
      </c>
      <c r="G1449" s="73"/>
      <c r="H1449" s="76" t="s">
        <v>2081</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35">
      <c r="A1450" s="45"/>
      <c r="B1450" s="54"/>
      <c r="C1450" s="47">
        <f t="shared" ref="C1450:C1455" si="199">INT($C$29)+3</f>
        <v>4</v>
      </c>
      <c r="D1450" s="73"/>
      <c r="E1450" s="70"/>
      <c r="F1450" s="70" t="s">
        <v>2500</v>
      </c>
      <c r="G1450" s="73"/>
      <c r="H1450" s="377" t="s">
        <v>2498</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35">
      <c r="A1451" s="45"/>
      <c r="B1451" s="54"/>
      <c r="C1451" s="47">
        <f t="shared" si="199"/>
        <v>4</v>
      </c>
      <c r="D1451" s="73"/>
      <c r="E1451" s="70"/>
      <c r="F1451" s="70" t="s">
        <v>2501</v>
      </c>
      <c r="G1451" s="73"/>
      <c r="H1451" s="377" t="s">
        <v>2499</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35">
      <c r="A1452" s="45"/>
      <c r="B1452" s="54"/>
      <c r="C1452" s="47">
        <f t="shared" si="199"/>
        <v>4</v>
      </c>
      <c r="D1452" s="73"/>
      <c r="E1452" s="70"/>
      <c r="F1452" s="70" t="str">
        <f>SUBSTITUTE(F1448,",4)",",8)")</f>
        <v>C(U2,20,8)</v>
      </c>
      <c r="G1452" s="73"/>
      <c r="H1452" s="76" t="s">
        <v>2758</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199"/>
        <v>4</v>
      </c>
      <c r="D1453" s="73"/>
      <c r="E1453" s="70"/>
      <c r="F1453" s="70" t="str">
        <f>SUBSTITUTE(F1449,",5)",",9)")</f>
        <v>C(U2,20,9)</v>
      </c>
      <c r="G1453" s="73"/>
      <c r="H1453" s="76" t="s">
        <v>2759</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35">
      <c r="A1454" s="45"/>
      <c r="B1454" s="54"/>
      <c r="C1454" s="47">
        <f t="shared" si="199"/>
        <v>4</v>
      </c>
      <c r="D1454" s="73"/>
      <c r="E1454" s="70"/>
      <c r="F1454" s="70" t="str">
        <f>SUBSTITUTE(F1450,",6)",",10)")</f>
        <v>C(U2,20,10)</v>
      </c>
      <c r="G1454" s="73"/>
      <c r="H1454" s="76" t="s">
        <v>2760</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35">
      <c r="A1455" s="45"/>
      <c r="B1455" s="54"/>
      <c r="C1455" s="47">
        <f t="shared" si="199"/>
        <v>4</v>
      </c>
      <c r="D1455" s="73"/>
      <c r="E1455" s="70"/>
      <c r="F1455" s="70" t="str">
        <f>SUBSTITUTE(F1451,",7)",",11)")</f>
        <v>C(U2,20,11)</v>
      </c>
      <c r="G1455" s="73"/>
      <c r="H1455" s="76" t="s">
        <v>2761</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35">
      <c r="A1456" s="45"/>
      <c r="B1456" s="54"/>
      <c r="C1456" s="47">
        <f t="shared" si="197"/>
        <v>3</v>
      </c>
      <c r="D1456" s="73"/>
      <c r="E1456" s="70"/>
      <c r="F1456" s="70" t="s">
        <v>2082</v>
      </c>
      <c r="G1456" s="73"/>
      <c r="H1456" s="76" t="s">
        <v>2083</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35">
      <c r="A1457" s="45"/>
      <c r="B1457" s="54"/>
      <c r="C1457" s="47">
        <f>INT($C$29)+3</f>
        <v>4</v>
      </c>
      <c r="D1457" s="73"/>
      <c r="E1457" s="70"/>
      <c r="F1457" s="70" t="s">
        <v>2084</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INT($C$29)+3</f>
        <v>4</v>
      </c>
      <c r="D1458" s="73"/>
      <c r="E1458" s="70"/>
      <c r="F1458" s="70" t="s">
        <v>2085</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INT($C$29)+3</f>
        <v>4</v>
      </c>
      <c r="D1459" s="73"/>
      <c r="E1459" s="70"/>
      <c r="F1459" s="70" t="s">
        <v>2086</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INT($C$29)+3</f>
        <v>4</v>
      </c>
      <c r="D1460" s="73"/>
      <c r="E1460" s="70"/>
      <c r="F1460" s="70" t="s">
        <v>2087</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INT($C$29)+3</f>
        <v>4</v>
      </c>
      <c r="D1461" s="73"/>
      <c r="E1461" s="70"/>
      <c r="F1461" s="70" t="s">
        <v>2088</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c r="D1462" s="73"/>
      <c r="E1462" s="70"/>
      <c r="F1462" s="70" t="s">
        <v>2484</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c r="D1463" s="73"/>
      <c r="E1463" s="70"/>
      <c r="F1463" s="70" t="s">
        <v>2485</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c r="D1464" s="73"/>
      <c r="E1464" s="70"/>
      <c r="F1464" s="70" t="s">
        <v>2486</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3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3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3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35">
      <c r="A1469" s="45"/>
      <c r="B1469" s="54"/>
      <c r="C1469" s="47">
        <f>INT($C$29)+3</f>
        <v>4</v>
      </c>
      <c r="D1469" s="73"/>
      <c r="E1469" s="70"/>
      <c r="F1469" s="70" t="s">
        <v>2089</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35">
      <c r="A1470" s="45"/>
      <c r="B1470" s="54"/>
      <c r="C1470" s="47">
        <f>INT($C$29)+2</f>
        <v>3</v>
      </c>
      <c r="D1470" s="73"/>
      <c r="E1470" s="70"/>
      <c r="F1470" s="70" t="s">
        <v>2090</v>
      </c>
      <c r="G1470" s="73"/>
      <c r="H1470" s="76" t="s">
        <v>2776</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2777</v>
      </c>
      <c r="AE1470" s="76"/>
      <c r="AF1470" s="97">
        <v>1</v>
      </c>
      <c r="AG1470" s="97">
        <v>1</v>
      </c>
      <c r="AH1470" s="73"/>
      <c r="AI1470" s="57"/>
      <c r="AJ1470" s="45"/>
      <c r="AK1470" s="45"/>
      <c r="AL1470" s="45"/>
    </row>
    <row r="1471" spans="1:38" hidden="1" outlineLevel="2" x14ac:dyDescent="0.35">
      <c r="A1471" s="45"/>
      <c r="B1471" s="54"/>
      <c r="C1471" s="47">
        <f>INT($C$29)+2</f>
        <v>3</v>
      </c>
      <c r="D1471" s="73"/>
      <c r="E1471" s="70"/>
      <c r="F1471" s="70" t="s">
        <v>2091</v>
      </c>
      <c r="G1471" s="73"/>
      <c r="H1471" s="76" t="s">
        <v>2509</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35">
      <c r="A1472" s="45"/>
      <c r="B1472" s="54"/>
      <c r="C1472" s="47">
        <f t="shared" ref="C1472:C1481" si="201">INT($C$29)+3</f>
        <v>4</v>
      </c>
      <c r="D1472" s="73"/>
      <c r="E1472" s="70"/>
      <c r="F1472" s="70" t="s">
        <v>2092</v>
      </c>
      <c r="G1472" s="73"/>
      <c r="H1472" s="377" t="s">
        <v>2516</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201"/>
        <v>4</v>
      </c>
      <c r="D1473" s="73"/>
      <c r="E1473" s="70"/>
      <c r="F1473" s="70" t="s">
        <v>2093</v>
      </c>
      <c r="G1473" s="73"/>
      <c r="H1473" s="377" t="s">
        <v>2517</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35">
      <c r="A1474" s="45"/>
      <c r="B1474" s="54"/>
      <c r="C1474" s="47">
        <f t="shared" si="201"/>
        <v>4</v>
      </c>
      <c r="D1474" s="73"/>
      <c r="E1474" s="70"/>
      <c r="F1474" s="70" t="s">
        <v>2094</v>
      </c>
      <c r="G1474" s="73"/>
      <c r="H1474" s="377" t="s">
        <v>2518</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35">
      <c r="A1475" s="45"/>
      <c r="B1475" s="54"/>
      <c r="C1475" s="47">
        <f t="shared" si="201"/>
        <v>4</v>
      </c>
      <c r="D1475" s="73"/>
      <c r="E1475" s="70"/>
      <c r="F1475" s="70" t="s">
        <v>2418</v>
      </c>
      <c r="G1475" s="73"/>
      <c r="H1475" s="377" t="s">
        <v>2519</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35">
      <c r="A1476" s="45"/>
      <c r="B1476" s="54"/>
      <c r="C1476" s="47">
        <f t="shared" si="201"/>
        <v>4</v>
      </c>
      <c r="D1476" s="73"/>
      <c r="E1476" s="70"/>
      <c r="F1476" s="70" t="s">
        <v>2419</v>
      </c>
      <c r="G1476" s="73"/>
      <c r="H1476" s="377" t="s">
        <v>2520</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35">
      <c r="A1477" s="45"/>
      <c r="B1477" s="54"/>
      <c r="C1477" s="47">
        <f t="shared" si="201"/>
        <v>4</v>
      </c>
      <c r="D1477" s="73"/>
      <c r="E1477" s="70"/>
      <c r="F1477" s="70" t="s">
        <v>2420</v>
      </c>
      <c r="G1477" s="73"/>
      <c r="H1477" s="377" t="s">
        <v>2521</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35">
      <c r="A1478" s="45"/>
      <c r="B1478" s="54"/>
      <c r="C1478" s="47">
        <f t="shared" si="201"/>
        <v>4</v>
      </c>
      <c r="D1478" s="73"/>
      <c r="E1478" s="70"/>
      <c r="F1478" s="70" t="str">
        <f>SUBSTITUTE(F1474,",4)",",8)")</f>
        <v>C(U2,22,8)</v>
      </c>
      <c r="G1478" s="73"/>
      <c r="H1478" s="76" t="s">
        <v>2758</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35">
      <c r="A1479" s="45"/>
      <c r="B1479" s="54"/>
      <c r="C1479" s="47">
        <f t="shared" si="201"/>
        <v>4</v>
      </c>
      <c r="D1479" s="73"/>
      <c r="E1479" s="70"/>
      <c r="F1479" s="70" t="str">
        <f>SUBSTITUTE(F1475,",5)",",9)")</f>
        <v>C(U2,22,9)</v>
      </c>
      <c r="G1479" s="73"/>
      <c r="H1479" s="76" t="s">
        <v>2759</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35">
      <c r="A1480" s="45"/>
      <c r="B1480" s="54"/>
      <c r="C1480" s="47">
        <f t="shared" si="201"/>
        <v>4</v>
      </c>
      <c r="D1480" s="73"/>
      <c r="E1480" s="70"/>
      <c r="F1480" s="70" t="str">
        <f>SUBSTITUTE(F1476,",6)",",10)")</f>
        <v>C(U2,22,10)</v>
      </c>
      <c r="G1480" s="73"/>
      <c r="H1480" s="76" t="s">
        <v>2760</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35">
      <c r="A1481" s="45"/>
      <c r="B1481" s="54"/>
      <c r="C1481" s="47">
        <f t="shared" si="201"/>
        <v>4</v>
      </c>
      <c r="D1481" s="73"/>
      <c r="E1481" s="70"/>
      <c r="F1481" s="70" t="str">
        <f>SUBSTITUTE(F1477,",7)",",11)")</f>
        <v>C(U2,22,11)</v>
      </c>
      <c r="G1481" s="73"/>
      <c r="H1481" s="76" t="s">
        <v>2761</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35">
      <c r="A1482" s="45"/>
      <c r="B1482" s="54"/>
      <c r="C1482" s="47">
        <f>INT($C$29)+2</f>
        <v>3</v>
      </c>
      <c r="D1482" s="73"/>
      <c r="E1482" s="70"/>
      <c r="F1482" s="70" t="s">
        <v>2095</v>
      </c>
      <c r="G1482" s="73"/>
      <c r="H1482" s="76" t="s">
        <v>2668</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35">
      <c r="A1483" s="45"/>
      <c r="B1483" s="54"/>
      <c r="C1483" s="47">
        <f>INT($C$29)+2</f>
        <v>3</v>
      </c>
      <c r="D1483" s="73"/>
      <c r="E1483" s="70"/>
      <c r="F1483" s="70" t="s">
        <v>2421</v>
      </c>
      <c r="G1483" s="73"/>
      <c r="H1483" s="76" t="s">
        <v>2779</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2778</v>
      </c>
      <c r="AE1483" s="76"/>
      <c r="AF1483" s="76">
        <v>1</v>
      </c>
      <c r="AG1483" s="76">
        <v>1</v>
      </c>
      <c r="AH1483" s="73"/>
      <c r="AI1483" s="57"/>
      <c r="AJ1483" s="45"/>
      <c r="AK1483" s="45"/>
      <c r="AL1483" s="45"/>
    </row>
    <row r="1484" spans="1:38" hidden="1" outlineLevel="2" x14ac:dyDescent="0.35">
      <c r="A1484" s="45"/>
      <c r="B1484" s="54"/>
      <c r="C1484" s="47">
        <f>INT($C$29)+2</f>
        <v>3</v>
      </c>
      <c r="D1484" s="73"/>
      <c r="E1484" s="70"/>
      <c r="F1484" s="70" t="s">
        <v>2422</v>
      </c>
      <c r="G1484" s="73"/>
      <c r="H1484" s="76" t="s">
        <v>2509</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35">
      <c r="A1485" s="45"/>
      <c r="B1485" s="54"/>
      <c r="C1485" s="47">
        <f t="shared" ref="C1485:C1494" si="205">INT($C$29)+3</f>
        <v>4</v>
      </c>
      <c r="D1485" s="73"/>
      <c r="E1485" s="70"/>
      <c r="F1485" s="70" t="s">
        <v>2423</v>
      </c>
      <c r="G1485" s="73"/>
      <c r="H1485" s="378" t="s">
        <v>2780</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35">
      <c r="A1486" s="45"/>
      <c r="B1486" s="54"/>
      <c r="C1486" s="47">
        <f t="shared" si="205"/>
        <v>4</v>
      </c>
      <c r="D1486" s="73"/>
      <c r="E1486" s="70"/>
      <c r="F1486" s="70" t="s">
        <v>2424</v>
      </c>
      <c r="G1486" s="73"/>
      <c r="H1486" s="378" t="s">
        <v>2781</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35">
      <c r="A1487" s="45"/>
      <c r="B1487" s="54"/>
      <c r="C1487" s="47">
        <f t="shared" si="205"/>
        <v>4</v>
      </c>
      <c r="D1487" s="73"/>
      <c r="E1487" s="70"/>
      <c r="F1487" s="70" t="s">
        <v>2425</v>
      </c>
      <c r="G1487" s="73"/>
      <c r="H1487" s="377" t="s">
        <v>2518</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35">
      <c r="A1488" s="45"/>
      <c r="B1488" s="54"/>
      <c r="C1488" s="47">
        <f t="shared" si="205"/>
        <v>4</v>
      </c>
      <c r="D1488" s="73"/>
      <c r="E1488" s="70"/>
      <c r="F1488" s="70" t="s">
        <v>2426</v>
      </c>
      <c r="G1488" s="73"/>
      <c r="H1488" s="377" t="s">
        <v>2519</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35">
      <c r="A1489" s="45"/>
      <c r="B1489" s="54"/>
      <c r="C1489" s="47">
        <f t="shared" si="205"/>
        <v>4</v>
      </c>
      <c r="D1489" s="73"/>
      <c r="E1489" s="70"/>
      <c r="F1489" s="70" t="s">
        <v>2427</v>
      </c>
      <c r="G1489" s="73"/>
      <c r="H1489" s="377" t="s">
        <v>2520</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35">
      <c r="A1490" s="45"/>
      <c r="B1490" s="54"/>
      <c r="C1490" s="47">
        <f t="shared" si="205"/>
        <v>4</v>
      </c>
      <c r="D1490" s="73"/>
      <c r="E1490" s="70"/>
      <c r="F1490" s="70" t="s">
        <v>2428</v>
      </c>
      <c r="G1490" s="73"/>
      <c r="H1490" s="377" t="s">
        <v>2521</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35">
      <c r="A1491" s="45"/>
      <c r="B1491" s="54"/>
      <c r="C1491" s="47">
        <f t="shared" si="205"/>
        <v>4</v>
      </c>
      <c r="D1491" s="73"/>
      <c r="E1491" s="70"/>
      <c r="F1491" s="70" t="str">
        <f>SUBSTITUTE(F1487,",4)",",8)")</f>
        <v>C(U2,23,8)</v>
      </c>
      <c r="G1491" s="73"/>
      <c r="H1491" s="377" t="s">
        <v>2783</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35">
      <c r="A1492" s="45"/>
      <c r="B1492" s="54"/>
      <c r="C1492" s="47">
        <f t="shared" si="205"/>
        <v>4</v>
      </c>
      <c r="D1492" s="73"/>
      <c r="E1492" s="70"/>
      <c r="F1492" s="70" t="str">
        <f>SUBSTITUTE(F1488,",5)",",9)")</f>
        <v>C(U2,23,9)</v>
      </c>
      <c r="G1492" s="73"/>
      <c r="H1492" s="377" t="s">
        <v>2784</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35">
      <c r="A1493" s="45"/>
      <c r="B1493" s="54"/>
      <c r="C1493" s="47">
        <f t="shared" si="205"/>
        <v>4</v>
      </c>
      <c r="D1493" s="73"/>
      <c r="E1493" s="70"/>
      <c r="F1493" s="70" t="str">
        <f>SUBSTITUTE(F1489,",6)",",10)")</f>
        <v>C(U2,23,10)</v>
      </c>
      <c r="G1493" s="73"/>
      <c r="H1493" s="377" t="s">
        <v>2785</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35">
      <c r="A1494" s="45"/>
      <c r="B1494" s="54"/>
      <c r="C1494" s="47">
        <f t="shared" si="205"/>
        <v>4</v>
      </c>
      <c r="D1494" s="73"/>
      <c r="E1494" s="70"/>
      <c r="F1494" s="70" t="str">
        <f>SUBSTITUTE(F1490,",7)",",11)")</f>
        <v>C(U2,23,11)</v>
      </c>
      <c r="G1494" s="73"/>
      <c r="H1494" s="378" t="s">
        <v>2836</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35">
      <c r="A1495" s="45"/>
      <c r="B1495" s="54"/>
      <c r="C1495" s="47">
        <f>INT($C$29)+2</f>
        <v>3</v>
      </c>
      <c r="D1495" s="73"/>
      <c r="E1495" s="70"/>
      <c r="F1495" s="70" t="s">
        <v>2429</v>
      </c>
      <c r="G1495" s="73"/>
      <c r="H1495" s="76" t="s">
        <v>2782</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35">
      <c r="A1496" s="45"/>
      <c r="B1496" s="54"/>
      <c r="C1496" s="47">
        <f>INT($C$29)+2</f>
        <v>3</v>
      </c>
      <c r="D1496" s="73"/>
      <c r="E1496" s="70"/>
      <c r="F1496" s="70" t="s">
        <v>2430</v>
      </c>
      <c r="G1496" s="73"/>
      <c r="H1496" s="76" t="s">
        <v>2496</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2595</v>
      </c>
      <c r="AE1496" s="76"/>
      <c r="AF1496" s="97">
        <v>1</v>
      </c>
      <c r="AG1496" s="97">
        <v>1</v>
      </c>
      <c r="AH1496" s="73"/>
      <c r="AI1496" s="57"/>
      <c r="AJ1496" s="45"/>
      <c r="AK1496" s="45"/>
      <c r="AL1496" s="45"/>
    </row>
    <row r="1497" spans="1:38" hidden="1" outlineLevel="2" x14ac:dyDescent="0.35">
      <c r="A1497" s="45"/>
      <c r="B1497" s="54"/>
      <c r="C1497" s="47">
        <f>INT($C$29)+2</f>
        <v>3</v>
      </c>
      <c r="D1497" s="73"/>
      <c r="E1497" s="70"/>
      <c r="F1497" s="70" t="s">
        <v>2431</v>
      </c>
      <c r="G1497" s="73"/>
      <c r="H1497" s="76" t="s">
        <v>2510</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35">
      <c r="A1498" s="45"/>
      <c r="B1498" s="54"/>
      <c r="C1498" s="47">
        <f t="shared" ref="C1498:C1507" si="210">INT($C$29)+3</f>
        <v>4</v>
      </c>
      <c r="D1498" s="73"/>
      <c r="E1498" s="70"/>
      <c r="F1498" s="70" t="s">
        <v>2432</v>
      </c>
      <c r="G1498" s="73"/>
      <c r="H1498" s="378" t="s">
        <v>2828</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35">
      <c r="A1499" s="45"/>
      <c r="B1499" s="54"/>
      <c r="C1499" s="47">
        <f t="shared" si="210"/>
        <v>4</v>
      </c>
      <c r="D1499" s="73"/>
      <c r="E1499" s="70"/>
      <c r="F1499" s="70" t="s">
        <v>2433</v>
      </c>
      <c r="G1499" s="73"/>
      <c r="H1499" s="378" t="s">
        <v>2829</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35">
      <c r="A1500" s="45"/>
      <c r="B1500" s="54"/>
      <c r="C1500" s="47">
        <f t="shared" si="210"/>
        <v>4</v>
      </c>
      <c r="D1500" s="73"/>
      <c r="E1500" s="70"/>
      <c r="F1500" s="70" t="s">
        <v>2434</v>
      </c>
      <c r="G1500" s="73"/>
      <c r="H1500" s="378" t="s">
        <v>2830</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35">
      <c r="A1501" s="45"/>
      <c r="B1501" s="54"/>
      <c r="C1501" s="47">
        <f t="shared" si="210"/>
        <v>4</v>
      </c>
      <c r="D1501" s="73"/>
      <c r="E1501" s="70"/>
      <c r="F1501" s="70" t="s">
        <v>2435</v>
      </c>
      <c r="G1501" s="73"/>
      <c r="H1501" s="377" t="s">
        <v>2831</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35">
      <c r="A1502" s="45"/>
      <c r="B1502" s="54"/>
      <c r="C1502" s="47">
        <f t="shared" si="210"/>
        <v>4</v>
      </c>
      <c r="D1502" s="73"/>
      <c r="E1502" s="70"/>
      <c r="F1502" s="70" t="s">
        <v>2436</v>
      </c>
      <c r="G1502" s="73"/>
      <c r="H1502" s="378" t="s">
        <v>2832</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35">
      <c r="A1503" s="45"/>
      <c r="B1503" s="54"/>
      <c r="C1503" s="47">
        <f t="shared" si="210"/>
        <v>4</v>
      </c>
      <c r="D1503" s="73"/>
      <c r="E1503" s="70"/>
      <c r="F1503" s="70" t="s">
        <v>2437</v>
      </c>
      <c r="G1503" s="73"/>
      <c r="H1503" s="377" t="s">
        <v>2833</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35">
      <c r="A1504" s="45"/>
      <c r="B1504" s="54"/>
      <c r="C1504" s="47">
        <f t="shared" si="210"/>
        <v>4</v>
      </c>
      <c r="D1504" s="73"/>
      <c r="E1504" s="70"/>
      <c r="F1504" s="70" t="str">
        <f>SUBSTITUTE(F1500,",4)",",8)")</f>
        <v>C(U2,24,8)</v>
      </c>
      <c r="G1504" s="73"/>
      <c r="H1504" s="378" t="s">
        <v>2827</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35">
      <c r="A1505" s="45"/>
      <c r="B1505" s="54"/>
      <c r="C1505" s="47">
        <f t="shared" si="210"/>
        <v>4</v>
      </c>
      <c r="D1505" s="73"/>
      <c r="E1505" s="70"/>
      <c r="F1505" s="70" t="str">
        <f>SUBSTITUTE(F1501,",5)",",9)")</f>
        <v>C(U2,24,9)</v>
      </c>
      <c r="G1505" s="73"/>
      <c r="H1505" s="378" t="s">
        <v>2824</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35">
      <c r="A1506" s="45"/>
      <c r="B1506" s="54"/>
      <c r="C1506" s="47">
        <f t="shared" si="210"/>
        <v>4</v>
      </c>
      <c r="D1506" s="73"/>
      <c r="E1506" s="70"/>
      <c r="F1506" s="70" t="str">
        <f>SUBSTITUTE(F1502,",6)",",10)")</f>
        <v>C(U2,24,10)</v>
      </c>
      <c r="G1506" s="73"/>
      <c r="H1506" s="378" t="s">
        <v>2825</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35">
      <c r="A1507" s="45"/>
      <c r="B1507" s="54"/>
      <c r="C1507" s="47">
        <f t="shared" si="210"/>
        <v>4</v>
      </c>
      <c r="D1507" s="73"/>
      <c r="E1507" s="70"/>
      <c r="F1507" s="70" t="str">
        <f>SUBSTITUTE(F1503,",7)",",11)")</f>
        <v>C(U2,24,11)</v>
      </c>
      <c r="G1507" s="73"/>
      <c r="H1507" s="378" t="s">
        <v>2826</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35">
      <c r="A1508" s="45"/>
      <c r="B1508" s="54"/>
      <c r="C1508" s="47">
        <f>INT($C$29)+2</f>
        <v>3</v>
      </c>
      <c r="D1508" s="73"/>
      <c r="E1508" s="70"/>
      <c r="F1508" s="70" t="s">
        <v>2438</v>
      </c>
      <c r="G1508" s="73"/>
      <c r="H1508" s="76" t="s">
        <v>2834</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35">
      <c r="A1509" s="45"/>
      <c r="B1509" s="54"/>
      <c r="C1509" s="47">
        <f>INT($C$29)+2</f>
        <v>3</v>
      </c>
      <c r="D1509" s="73"/>
      <c r="E1509" s="70"/>
      <c r="F1509" s="70" t="s">
        <v>2487</v>
      </c>
      <c r="G1509" s="73"/>
      <c r="H1509" s="76" t="s">
        <v>2551</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2835</v>
      </c>
      <c r="AE1509" s="76"/>
      <c r="AF1509" s="97">
        <v>1</v>
      </c>
      <c r="AG1509" s="97">
        <v>1</v>
      </c>
      <c r="AH1509" s="73"/>
      <c r="AI1509" s="57"/>
      <c r="AJ1509" s="45"/>
      <c r="AK1509" s="45"/>
      <c r="AL1509" s="45"/>
    </row>
    <row r="1510" spans="1:38" hidden="1" outlineLevel="2" x14ac:dyDescent="0.35">
      <c r="A1510" s="45"/>
      <c r="B1510" s="54"/>
      <c r="C1510" s="47">
        <f>INT($C$29)+2</f>
        <v>3</v>
      </c>
      <c r="D1510" s="73"/>
      <c r="E1510" s="70"/>
      <c r="F1510" s="70" t="s">
        <v>2488</v>
      </c>
      <c r="G1510" s="73"/>
      <c r="H1510" s="76" t="s">
        <v>2511</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35">
      <c r="A1511" s="45"/>
      <c r="B1511" s="54"/>
      <c r="C1511" s="47">
        <f t="shared" ref="C1511:C1520" si="213">INT($C$29)+3</f>
        <v>4</v>
      </c>
      <c r="D1511" s="73"/>
      <c r="E1511" s="70"/>
      <c r="F1511" s="70" t="s">
        <v>2489</v>
      </c>
      <c r="G1511" s="73"/>
      <c r="H1511" s="378" t="s">
        <v>2512</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35">
      <c r="A1512" s="45"/>
      <c r="B1512" s="54"/>
      <c r="C1512" s="47">
        <f t="shared" si="213"/>
        <v>4</v>
      </c>
      <c r="D1512" s="73"/>
      <c r="E1512" s="70"/>
      <c r="F1512" s="70" t="s">
        <v>2490</v>
      </c>
      <c r="G1512" s="73"/>
      <c r="H1512" s="378" t="s">
        <v>2770</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35">
      <c r="A1513" s="45"/>
      <c r="B1513" s="54"/>
      <c r="C1513" s="47">
        <f t="shared" si="213"/>
        <v>4</v>
      </c>
      <c r="D1513" s="73"/>
      <c r="E1513" s="70"/>
      <c r="F1513" s="70" t="s">
        <v>2491</v>
      </c>
      <c r="G1513" s="73"/>
      <c r="H1513" s="378" t="s">
        <v>2513</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35">
      <c r="A1514" s="45"/>
      <c r="B1514" s="54"/>
      <c r="C1514" s="47">
        <f t="shared" si="213"/>
        <v>4</v>
      </c>
      <c r="D1514" s="73"/>
      <c r="E1514" s="70"/>
      <c r="F1514" s="70" t="s">
        <v>2492</v>
      </c>
      <c r="G1514" s="73"/>
      <c r="H1514" s="377" t="s">
        <v>2769</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35">
      <c r="A1515" s="45"/>
      <c r="B1515" s="54"/>
      <c r="C1515" s="47">
        <f t="shared" si="213"/>
        <v>4</v>
      </c>
      <c r="D1515" s="73"/>
      <c r="E1515" s="70"/>
      <c r="F1515" s="70" t="s">
        <v>2493</v>
      </c>
      <c r="G1515" s="73"/>
      <c r="H1515" s="378" t="s">
        <v>2514</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35">
      <c r="A1516" s="45"/>
      <c r="B1516" s="54"/>
      <c r="C1516" s="47">
        <f t="shared" si="213"/>
        <v>4</v>
      </c>
      <c r="D1516" s="73"/>
      <c r="E1516" s="70"/>
      <c r="F1516" s="70" t="s">
        <v>2494</v>
      </c>
      <c r="G1516" s="73"/>
      <c r="H1516" s="377" t="s">
        <v>2771</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35">
      <c r="A1517" s="45"/>
      <c r="B1517" s="54"/>
      <c r="C1517" s="47">
        <f t="shared" si="213"/>
        <v>4</v>
      </c>
      <c r="D1517" s="73"/>
      <c r="E1517" s="70"/>
      <c r="F1517" s="70" t="str">
        <f>SUBSTITUTE(F1513,",4)",",8)")</f>
        <v>C(U2,25,8)</v>
      </c>
      <c r="G1517" s="73"/>
      <c r="H1517" s="378" t="s">
        <v>2766</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35">
      <c r="A1518" s="45"/>
      <c r="B1518" s="54"/>
      <c r="C1518" s="47">
        <f t="shared" si="213"/>
        <v>4</v>
      </c>
      <c r="D1518" s="73"/>
      <c r="E1518" s="70"/>
      <c r="F1518" s="70" t="str">
        <f>SUBSTITUTE(F1514,",5)",",9)")</f>
        <v>C(U2,25,9)</v>
      </c>
      <c r="G1518" s="73"/>
      <c r="H1518" s="378" t="s">
        <v>2823</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35">
      <c r="A1519" s="45"/>
      <c r="B1519" s="54"/>
      <c r="C1519" s="47">
        <f t="shared" si="213"/>
        <v>4</v>
      </c>
      <c r="D1519" s="73"/>
      <c r="E1519" s="70"/>
      <c r="F1519" s="70" t="str">
        <f>SUBSTITUTE(F1515,",6)",",10)")</f>
        <v>C(U2,25,10)</v>
      </c>
      <c r="G1519" s="73"/>
      <c r="H1519" s="378" t="s">
        <v>2822</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35">
      <c r="A1520" s="45"/>
      <c r="B1520" s="54"/>
      <c r="C1520" s="47">
        <f t="shared" si="213"/>
        <v>4</v>
      </c>
      <c r="D1520" s="73"/>
      <c r="E1520" s="70"/>
      <c r="F1520" s="70" t="str">
        <f>SUBSTITUTE(F1516,",7)",",11)")</f>
        <v>C(U2,25,11)</v>
      </c>
      <c r="G1520" s="73"/>
      <c r="H1520" s="378" t="s">
        <v>2772</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35">
      <c r="A1521" s="45"/>
      <c r="B1521" s="54"/>
      <c r="C1521" s="47">
        <f>INT($C$29)+2</f>
        <v>3</v>
      </c>
      <c r="D1521" s="73"/>
      <c r="E1521" s="70"/>
      <c r="F1521" s="70" t="s">
        <v>2495</v>
      </c>
      <c r="G1521" s="73"/>
      <c r="H1521" s="76" t="s">
        <v>2515</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2768</v>
      </c>
      <c r="AE1521" s="76"/>
      <c r="AF1521" s="97">
        <v>1</v>
      </c>
      <c r="AG1521" s="97">
        <v>1</v>
      </c>
      <c r="AH1521" s="73"/>
      <c r="AI1521" s="57"/>
      <c r="AJ1521" s="45"/>
      <c r="AK1521" s="45"/>
      <c r="AL1521" s="45"/>
    </row>
    <row r="1522" spans="1:38" hidden="1" outlineLevel="2" x14ac:dyDescent="0.3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3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15" hidden="1" customHeight="1" outlineLevel="3" x14ac:dyDescent="0.3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15" hidden="1" customHeight="1" outlineLevel="2" x14ac:dyDescent="0.3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3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3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3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3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3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15" hidden="1" customHeight="1" outlineLevel="3" x14ac:dyDescent="0.3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15" hidden="1" customHeight="1" outlineLevel="2" x14ac:dyDescent="0.3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15" customHeight="1" outlineLevel="1" x14ac:dyDescent="0.3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15" customHeight="1" collapsed="1" x14ac:dyDescent="0.3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3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3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3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3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3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3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3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3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299">
        <v>44653.716487384299</v>
      </c>
      <c r="J11" s="629" t="s">
        <v>2386</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143</v>
      </c>
      <c r="I12" s="303">
        <v>44664.379814814798</v>
      </c>
      <c r="J12" s="626" t="s">
        <v>2397</v>
      </c>
      <c r="K12" s="627"/>
      <c r="L12" s="627"/>
      <c r="M12" s="627"/>
      <c r="N12" s="627"/>
      <c r="O12" s="627"/>
      <c r="P12" s="627"/>
      <c r="Q12" s="627"/>
      <c r="R12" s="627"/>
      <c r="S12" s="627"/>
      <c r="T12" s="627"/>
      <c r="U12" s="627"/>
      <c r="V12" s="627"/>
      <c r="W12" s="627"/>
      <c r="X12" s="628"/>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39" t="s">
        <v>2096</v>
      </c>
      <c r="L34" s="239"/>
      <c r="M34" s="239"/>
      <c r="N34" s="239"/>
      <c r="O34" s="239"/>
      <c r="P34" s="239"/>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441</v>
      </c>
      <c r="J35" s="72"/>
      <c r="K35" s="72" t="s">
        <v>2261</v>
      </c>
      <c r="L35" s="72"/>
      <c r="M35" s="72"/>
      <c r="N35" s="72"/>
      <c r="O35" s="72"/>
      <c r="P35" s="72"/>
      <c r="Q35" s="72"/>
      <c r="R35" s="72" t="s">
        <v>2097</v>
      </c>
      <c r="S35" s="239" t="s">
        <v>2388</v>
      </c>
      <c r="T35" s="239"/>
      <c r="U35" s="239"/>
      <c r="V35" s="239"/>
      <c r="W35" s="239"/>
      <c r="X35" s="239"/>
      <c r="Y35" s="239"/>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46" t="s">
        <v>2098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2099</v>
      </c>
      <c r="I41" s="76" t="s">
        <v>2100</v>
      </c>
      <c r="J41" s="76"/>
      <c r="K41" s="97">
        <f>30/1000</f>
        <v>0.03</v>
      </c>
      <c r="L41" s="76"/>
      <c r="M41" s="76"/>
      <c r="N41" s="76"/>
      <c r="O41" s="76"/>
      <c r="P41" s="76"/>
      <c r="Q41" s="76"/>
      <c r="R41" s="97" t="s">
        <v>2371</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2372</v>
      </c>
      <c r="I42" s="76" t="s">
        <v>2373</v>
      </c>
      <c r="J42" s="76"/>
      <c r="K42" s="97">
        <v>200</v>
      </c>
      <c r="L42" s="76"/>
      <c r="M42" s="76"/>
      <c r="N42" s="76"/>
      <c r="O42" s="76"/>
      <c r="P42" s="76"/>
      <c r="Q42" s="76"/>
      <c r="R42" s="97" t="s">
        <v>2396</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2101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65" t="s">
        <v>1728</v>
      </c>
      <c r="G47" s="73"/>
      <c r="H47" s="304" t="s">
        <v>2102</v>
      </c>
      <c r="I47" s="110">
        <v>2</v>
      </c>
      <c r="J47" s="305" t="s">
        <v>1054</v>
      </c>
      <c r="K47" s="110">
        <v>3</v>
      </c>
      <c r="L47" s="110">
        <v>10</v>
      </c>
      <c r="M47" s="155"/>
      <c r="N47" s="155"/>
      <c r="O47" s="155"/>
      <c r="P47" s="155"/>
      <c r="Q47" s="155"/>
      <c r="R47" s="153" t="s">
        <v>2103</v>
      </c>
      <c r="S47" s="155"/>
      <c r="T47" s="155"/>
      <c r="U47" s="155"/>
      <c r="V47" s="155"/>
      <c r="W47" s="155"/>
      <c r="X47" s="155"/>
      <c r="Y47" s="155"/>
      <c r="Z47" s="73"/>
      <c r="AA47" s="57"/>
      <c r="AB47" s="45"/>
      <c r="AC47" s="45"/>
      <c r="AD47" s="45"/>
    </row>
    <row r="48" spans="1:30" outlineLevel="2" x14ac:dyDescent="0.35">
      <c r="A48" s="45"/>
      <c r="B48" s="54"/>
      <c r="C48" s="87">
        <f>INT($C$29)+2</f>
        <v>3</v>
      </c>
      <c r="D48" s="73"/>
      <c r="E48" s="70" t="s">
        <v>2104</v>
      </c>
      <c r="F48" s="70" t="s">
        <v>2105</v>
      </c>
      <c r="G48" s="73"/>
      <c r="H48" s="306" t="s">
        <v>2374</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35">
      <c r="A49" s="45"/>
      <c r="B49" s="54"/>
      <c r="C49" s="87">
        <f t="shared" ref="C49:C132" si="0">INT($C$29)+3</f>
        <v>4</v>
      </c>
      <c r="D49" s="73"/>
      <c r="E49" s="70"/>
      <c r="F49" s="70" t="s">
        <v>2106</v>
      </c>
      <c r="G49" s="73"/>
      <c r="H49" s="76" t="s">
        <v>2257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2107</v>
      </c>
      <c r="G50" s="73"/>
      <c r="H50" s="76" t="s">
        <v>2108</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2109</v>
      </c>
      <c r="G51" s="73"/>
      <c r="H51" s="76" t="s">
        <v>2258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2110</v>
      </c>
      <c r="G52" s="73"/>
      <c r="H52" s="76" t="s">
        <v>2111</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2112</v>
      </c>
      <c r="G53" s="73"/>
      <c r="H53" s="76" t="s">
        <v>2259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2110</v>
      </c>
      <c r="G54" s="73"/>
      <c r="H54" s="76" t="s">
        <v>2298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2112</v>
      </c>
      <c r="G55" s="73"/>
      <c r="H55" s="76" t="s">
        <v>2260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2110</v>
      </c>
      <c r="G56" s="73"/>
      <c r="H56" s="76" t="s">
        <v>2298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2112</v>
      </c>
      <c r="G57" s="73"/>
      <c r="H57" s="218" t="s">
        <v>2260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35">
      <c r="A58" s="45"/>
      <c r="B58" s="54"/>
      <c r="C58" s="87">
        <f t="shared" si="0"/>
        <v>4</v>
      </c>
      <c r="D58" s="73"/>
      <c r="E58" s="70"/>
      <c r="F58" s="70" t="s">
        <v>2113</v>
      </c>
      <c r="G58" s="73"/>
      <c r="H58" s="306" t="s">
        <v>2375</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35">
      <c r="A59" s="45"/>
      <c r="B59" s="54"/>
      <c r="C59" s="87">
        <f t="shared" si="0"/>
        <v>4</v>
      </c>
      <c r="D59" s="73"/>
      <c r="E59" s="70"/>
      <c r="F59" s="70" t="s">
        <v>2114</v>
      </c>
      <c r="G59" s="73"/>
      <c r="H59" s="76" t="s">
        <v>2257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2115</v>
      </c>
      <c r="G60" s="73"/>
      <c r="H60" s="76" t="s">
        <v>2108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2116</v>
      </c>
      <c r="G61" s="73"/>
      <c r="H61" s="76" t="s">
        <v>2258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2117</v>
      </c>
      <c r="G62" s="73"/>
      <c r="H62" s="76" t="s">
        <v>2111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2118</v>
      </c>
      <c r="G63" s="73"/>
      <c r="H63" s="76" t="s">
        <v>2259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2110</v>
      </c>
      <c r="G64" s="73"/>
      <c r="H64" s="76" t="s">
        <v>2298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2112</v>
      </c>
      <c r="G65" s="73"/>
      <c r="H65" s="76" t="s">
        <v>2260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2110</v>
      </c>
      <c r="G66" s="73"/>
      <c r="H66" s="76" t="s">
        <v>2298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2112</v>
      </c>
      <c r="G67" s="73"/>
      <c r="H67" s="218" t="s">
        <v>2260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35">
      <c r="A68" s="45"/>
      <c r="B68" s="54"/>
      <c r="C68" s="87">
        <f t="shared" si="0"/>
        <v>4</v>
      </c>
      <c r="D68" s="73"/>
      <c r="E68" s="70"/>
      <c r="F68" s="70" t="s">
        <v>2119</v>
      </c>
      <c r="G68" s="73"/>
      <c r="H68" s="306" t="s">
        <v>2376</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35">
      <c r="A69" s="45"/>
      <c r="B69" s="54"/>
      <c r="C69" s="87">
        <f t="shared" si="0"/>
        <v>4</v>
      </c>
      <c r="D69" s="73"/>
      <c r="E69" s="70"/>
      <c r="F69" s="70" t="s">
        <v>2120</v>
      </c>
      <c r="G69" s="73"/>
      <c r="H69" s="76" t="s">
        <v>2257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2121</v>
      </c>
      <c r="G70" s="73"/>
      <c r="H70" s="76" t="s">
        <v>2108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2122</v>
      </c>
      <c r="G71" s="73"/>
      <c r="H71" s="76" t="s">
        <v>2258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2123</v>
      </c>
      <c r="G72" s="73"/>
      <c r="H72" s="76" t="s">
        <v>2111</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2124</v>
      </c>
      <c r="G73" s="73"/>
      <c r="H73" s="76" t="s">
        <v>2259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2123</v>
      </c>
      <c r="G74" s="73"/>
      <c r="H74" s="76" t="s">
        <v>2298</v>
      </c>
      <c r="I74" s="76"/>
      <c r="J74" s="76"/>
      <c r="K74" s="97">
        <v>-200</v>
      </c>
      <c r="L74" s="97"/>
      <c r="M74" s="97"/>
      <c r="N74" s="97"/>
      <c r="O74" s="76"/>
      <c r="P74" s="76"/>
      <c r="Q74" s="76"/>
      <c r="R74" s="97" t="s">
        <v>2299</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2124</v>
      </c>
      <c r="G75" s="73"/>
      <c r="H75" s="76" t="s">
        <v>2260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2123</v>
      </c>
      <c r="G76" s="73"/>
      <c r="H76" s="76" t="s">
        <v>2301</v>
      </c>
      <c r="I76" s="76"/>
      <c r="J76" s="76"/>
      <c r="K76" s="97">
        <v>-100</v>
      </c>
      <c r="L76" s="97"/>
      <c r="M76" s="97"/>
      <c r="N76" s="97"/>
      <c r="O76" s="76"/>
      <c r="P76" s="76"/>
      <c r="Q76" s="76"/>
      <c r="R76" s="97" t="s">
        <v>2300</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2124</v>
      </c>
      <c r="G77" s="73"/>
      <c r="H77" s="218" t="s">
        <v>2260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35">
      <c r="A78" s="45"/>
      <c r="B78" s="54"/>
      <c r="C78" s="87">
        <f t="shared" si="0"/>
        <v>4</v>
      </c>
      <c r="D78" s="73"/>
      <c r="E78" s="70"/>
      <c r="F78" s="265" t="s">
        <v>1728</v>
      </c>
      <c r="G78" s="73"/>
      <c r="H78" s="267" t="s">
        <v>2125</v>
      </c>
      <c r="I78" s="129"/>
      <c r="J78" s="129" t="s">
        <v>1054</v>
      </c>
      <c r="K78" s="79">
        <v>6</v>
      </c>
      <c r="L78" s="79">
        <v>10</v>
      </c>
      <c r="M78" s="76"/>
      <c r="N78" s="76"/>
      <c r="O78" s="76"/>
      <c r="P78" s="76"/>
      <c r="Q78" s="76"/>
      <c r="R78" s="97" t="s">
        <v>2103</v>
      </c>
      <c r="S78" s="76" t="s">
        <v>2383</v>
      </c>
      <c r="T78" s="76"/>
      <c r="U78" s="76" t="s">
        <v>2384</v>
      </c>
      <c r="V78" s="76" t="s">
        <v>2385</v>
      </c>
      <c r="W78" s="76"/>
      <c r="X78" s="76"/>
      <c r="Y78" s="76"/>
      <c r="Z78" s="73"/>
      <c r="AA78" s="57"/>
      <c r="AB78" s="45"/>
      <c r="AC78" s="45"/>
      <c r="AD78" s="45"/>
    </row>
    <row r="79" spans="1:30" outlineLevel="3" x14ac:dyDescent="0.35">
      <c r="A79" s="45"/>
      <c r="B79" s="54"/>
      <c r="C79" s="87">
        <f t="shared" si="0"/>
        <v>4</v>
      </c>
      <c r="D79" s="73"/>
      <c r="E79" s="70" t="s">
        <v>2126</v>
      </c>
      <c r="F79" s="70" t="s">
        <v>2127</v>
      </c>
      <c r="G79" s="73"/>
      <c r="H79" s="306" t="s">
        <v>2377</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35">
      <c r="A80" s="45"/>
      <c r="B80" s="54"/>
      <c r="C80" s="87">
        <f t="shared" si="0"/>
        <v>4</v>
      </c>
      <c r="D80" s="73"/>
      <c r="E80" s="70"/>
      <c r="F80" s="70" t="s">
        <v>2128</v>
      </c>
      <c r="G80" s="73"/>
      <c r="H80" s="76" t="s">
        <v>2257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2129</v>
      </c>
      <c r="G81" s="73"/>
      <c r="H81" s="76" t="s">
        <v>2108</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35">
      <c r="A82" s="45"/>
      <c r="B82" s="54"/>
      <c r="C82" s="87">
        <f t="shared" si="0"/>
        <v>4</v>
      </c>
      <c r="D82" s="73"/>
      <c r="E82" s="70"/>
      <c r="F82" s="70" t="s">
        <v>2130</v>
      </c>
      <c r="G82" s="73"/>
      <c r="H82" s="76" t="s">
        <v>2258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2387</v>
      </c>
      <c r="Y82" s="76" t="s">
        <v>2389</v>
      </c>
      <c r="Z82" s="73"/>
      <c r="AA82" s="57"/>
      <c r="AB82" s="45"/>
      <c r="AC82" s="45"/>
      <c r="AD82" s="45"/>
    </row>
    <row r="83" spans="1:30" outlineLevel="3" x14ac:dyDescent="0.35">
      <c r="A83" s="45"/>
      <c r="B83" s="54"/>
      <c r="C83" s="87">
        <f t="shared" si="0"/>
        <v>4</v>
      </c>
      <c r="D83" s="73"/>
      <c r="E83" s="70"/>
      <c r="F83" s="70" t="s">
        <v>2131</v>
      </c>
      <c r="G83" s="73"/>
      <c r="H83" s="76" t="s">
        <v>2111</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35">
      <c r="A84" s="45"/>
      <c r="B84" s="54"/>
      <c r="C84" s="87">
        <f t="shared" si="0"/>
        <v>4</v>
      </c>
      <c r="D84" s="73"/>
      <c r="E84" s="70"/>
      <c r="F84" s="70" t="s">
        <v>2132</v>
      </c>
      <c r="G84" s="73"/>
      <c r="H84" s="76" t="s">
        <v>2259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35">
      <c r="A85" s="45"/>
      <c r="B85" s="54"/>
      <c r="C85" s="87">
        <f t="shared" si="0"/>
        <v>4</v>
      </c>
      <c r="D85" s="73"/>
      <c r="E85" s="70"/>
      <c r="F85" s="70" t="s">
        <v>2123</v>
      </c>
      <c r="G85" s="73"/>
      <c r="H85" s="76" t="s">
        <v>2298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35">
      <c r="A86" s="45"/>
      <c r="B86" s="54"/>
      <c r="C86" s="87">
        <f t="shared" si="0"/>
        <v>4</v>
      </c>
      <c r="D86" s="73"/>
      <c r="E86" s="70"/>
      <c r="F86" s="70" t="s">
        <v>2132</v>
      </c>
      <c r="G86" s="73"/>
      <c r="H86" s="76" t="s">
        <v>2259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35">
      <c r="A87" s="45"/>
      <c r="B87" s="54"/>
      <c r="C87" s="87">
        <f t="shared" si="0"/>
        <v>4</v>
      </c>
      <c r="D87" s="73"/>
      <c r="E87" s="70"/>
      <c r="F87" s="70" t="s">
        <v>2123</v>
      </c>
      <c r="G87" s="73"/>
      <c r="H87" s="76" t="s">
        <v>2301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35">
      <c r="A88" s="45"/>
      <c r="B88" s="54"/>
      <c r="C88" s="87">
        <f t="shared" si="0"/>
        <v>4</v>
      </c>
      <c r="D88" s="73"/>
      <c r="E88" s="70"/>
      <c r="F88" s="70" t="s">
        <v>2124</v>
      </c>
      <c r="G88" s="73"/>
      <c r="H88" s="218" t="s">
        <v>2260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35">
      <c r="A89" s="45"/>
      <c r="B89" s="54"/>
      <c r="C89" s="87">
        <f t="shared" si="0"/>
        <v>4</v>
      </c>
      <c r="D89" s="73"/>
      <c r="E89" s="70"/>
      <c r="F89" s="70" t="s">
        <v>2133</v>
      </c>
      <c r="G89" s="73"/>
      <c r="H89" s="306" t="s">
        <v>2378</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35">
      <c r="A90" s="45"/>
      <c r="B90" s="54"/>
      <c r="C90" s="87">
        <f t="shared" si="0"/>
        <v>4</v>
      </c>
      <c r="D90" s="73"/>
      <c r="E90" s="70"/>
      <c r="F90" s="70" t="s">
        <v>2134</v>
      </c>
      <c r="G90" s="73"/>
      <c r="H90" s="76" t="s">
        <v>2257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2135</v>
      </c>
      <c r="G91" s="73"/>
      <c r="H91" s="76" t="s">
        <v>2108</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2136</v>
      </c>
      <c r="G92" s="73"/>
      <c r="H92" s="76" t="s">
        <v>2258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2137</v>
      </c>
      <c r="G93" s="73"/>
      <c r="H93" s="76" t="s">
        <v>2111</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2138</v>
      </c>
      <c r="G94" s="73"/>
      <c r="H94" s="76" t="s">
        <v>2259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2123</v>
      </c>
      <c r="G95" s="73"/>
      <c r="H95" s="76" t="s">
        <v>2298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2132</v>
      </c>
      <c r="G96" s="73"/>
      <c r="H96" s="76" t="s">
        <v>2259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2123</v>
      </c>
      <c r="G97" s="73"/>
      <c r="H97" s="76" t="s">
        <v>2301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2124</v>
      </c>
      <c r="G98" s="73"/>
      <c r="H98" s="218" t="s">
        <v>2260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35">
      <c r="A99" s="45"/>
      <c r="B99" s="54"/>
      <c r="C99" s="87">
        <f t="shared" si="0"/>
        <v>4</v>
      </c>
      <c r="D99" s="73"/>
      <c r="E99" s="70"/>
      <c r="F99" s="70" t="s">
        <v>2139</v>
      </c>
      <c r="G99" s="73"/>
      <c r="H99" s="306" t="s">
        <v>2379</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35">
      <c r="A100" s="45"/>
      <c r="B100" s="54"/>
      <c r="C100" s="87">
        <f t="shared" si="0"/>
        <v>4</v>
      </c>
      <c r="D100" s="73"/>
      <c r="E100" s="70"/>
      <c r="F100" s="70" t="s">
        <v>2140</v>
      </c>
      <c r="G100" s="73"/>
      <c r="H100" s="76" t="s">
        <v>2257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2141</v>
      </c>
      <c r="G101" s="73"/>
      <c r="H101" s="76" t="s">
        <v>2108</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2142</v>
      </c>
      <c r="G102" s="73"/>
      <c r="H102" s="76" t="s">
        <v>2258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2143</v>
      </c>
      <c r="G103" s="73"/>
      <c r="H103" s="76" t="s">
        <v>2111</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2144</v>
      </c>
      <c r="G104" s="73"/>
      <c r="H104" s="76" t="s">
        <v>2259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2123</v>
      </c>
      <c r="G105" s="73"/>
      <c r="H105" s="76" t="s">
        <v>2298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2132</v>
      </c>
      <c r="G106" s="73"/>
      <c r="H106" s="76" t="s">
        <v>2259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2123</v>
      </c>
      <c r="G107" s="73"/>
      <c r="H107" s="76" t="s">
        <v>2301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2124</v>
      </c>
      <c r="G108" s="73"/>
      <c r="H108" s="218" t="s">
        <v>2260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35">
      <c r="A109" s="45"/>
      <c r="B109" s="54"/>
      <c r="C109" s="87">
        <f t="shared" si="0"/>
        <v>4</v>
      </c>
      <c r="D109" s="73"/>
      <c r="E109" s="70"/>
      <c r="F109" s="70" t="s">
        <v>2145</v>
      </c>
      <c r="G109" s="73"/>
      <c r="H109" s="306" t="s">
        <v>2380</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35">
      <c r="A110" s="45"/>
      <c r="B110" s="54"/>
      <c r="C110" s="87">
        <f t="shared" si="0"/>
        <v>4</v>
      </c>
      <c r="D110" s="73"/>
      <c r="E110" s="70"/>
      <c r="F110" s="70" t="s">
        <v>2146</v>
      </c>
      <c r="G110" s="73"/>
      <c r="H110" s="76" t="s">
        <v>2257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2147</v>
      </c>
      <c r="G111" s="73"/>
      <c r="H111" s="76" t="s">
        <v>2108</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2148</v>
      </c>
      <c r="G112" s="73"/>
      <c r="H112" s="76" t="s">
        <v>2258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2149</v>
      </c>
      <c r="G113" s="73"/>
      <c r="H113" s="76" t="s">
        <v>2111</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2150</v>
      </c>
      <c r="G114" s="73"/>
      <c r="H114" s="76" t="s">
        <v>2259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2123</v>
      </c>
      <c r="G115" s="73"/>
      <c r="H115" s="76" t="s">
        <v>2298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2132</v>
      </c>
      <c r="G116" s="73"/>
      <c r="H116" s="76" t="s">
        <v>2259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2123</v>
      </c>
      <c r="G117" s="73"/>
      <c r="H117" s="76" t="s">
        <v>2301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2124</v>
      </c>
      <c r="G118" s="73"/>
      <c r="H118" s="218" t="s">
        <v>2260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35">
      <c r="A119" s="45"/>
      <c r="B119" s="54"/>
      <c r="C119" s="87">
        <f t="shared" si="0"/>
        <v>4</v>
      </c>
      <c r="D119" s="73"/>
      <c r="E119" s="70"/>
      <c r="F119" s="70" t="s">
        <v>2151</v>
      </c>
      <c r="G119" s="73"/>
      <c r="H119" s="306" t="s">
        <v>2381</v>
      </c>
      <c r="I119" s="306" t="s">
        <v>2152</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35">
      <c r="A120" s="45"/>
      <c r="B120" s="54"/>
      <c r="C120" s="87">
        <f t="shared" si="0"/>
        <v>4</v>
      </c>
      <c r="D120" s="73"/>
      <c r="E120" s="70"/>
      <c r="F120" s="70" t="s">
        <v>2153</v>
      </c>
      <c r="G120" s="73"/>
      <c r="H120" s="76" t="s">
        <v>2257</v>
      </c>
      <c r="I120" s="76" t="s">
        <v>2152</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2154</v>
      </c>
      <c r="G121" s="73"/>
      <c r="H121" s="76" t="s">
        <v>2108</v>
      </c>
      <c r="I121" s="76" t="s">
        <v>2152</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2155</v>
      </c>
      <c r="G122" s="73"/>
      <c r="H122" s="76" t="s">
        <v>2258</v>
      </c>
      <c r="I122" s="76" t="s">
        <v>2152</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2156</v>
      </c>
      <c r="G123" s="73"/>
      <c r="H123" s="76" t="s">
        <v>2111</v>
      </c>
      <c r="I123" s="76" t="s">
        <v>2152</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2157</v>
      </c>
      <c r="G124" s="73"/>
      <c r="H124" s="76" t="s">
        <v>2259</v>
      </c>
      <c r="I124" s="76" t="s">
        <v>2152</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2123</v>
      </c>
      <c r="G125" s="73"/>
      <c r="H125" s="76" t="s">
        <v>2298</v>
      </c>
      <c r="I125" s="76" t="s">
        <v>2152</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2132</v>
      </c>
      <c r="G126" s="73"/>
      <c r="H126" s="76" t="s">
        <v>2259</v>
      </c>
      <c r="I126" s="76" t="s">
        <v>2152</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2123</v>
      </c>
      <c r="G127" s="73"/>
      <c r="H127" s="76" t="s">
        <v>2301</v>
      </c>
      <c r="I127" s="76" t="s">
        <v>2152</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2124</v>
      </c>
      <c r="G128" s="73"/>
      <c r="H128" s="218" t="s">
        <v>2260</v>
      </c>
      <c r="I128" s="218" t="s">
        <v>2152</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35">
      <c r="A129" s="45"/>
      <c r="B129" s="54"/>
      <c r="C129" s="87">
        <f t="shared" si="0"/>
        <v>4</v>
      </c>
      <c r="D129" s="73"/>
      <c r="E129" s="70"/>
      <c r="F129" s="70" t="s">
        <v>2158</v>
      </c>
      <c r="G129" s="73"/>
      <c r="H129" s="306" t="s">
        <v>2382</v>
      </c>
      <c r="I129" s="306" t="s">
        <v>2159</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35">
      <c r="A130" s="45"/>
      <c r="B130" s="54"/>
      <c r="C130" s="87">
        <f t="shared" si="0"/>
        <v>4</v>
      </c>
      <c r="D130" s="73"/>
      <c r="E130" s="70"/>
      <c r="F130" s="70" t="s">
        <v>2160</v>
      </c>
      <c r="G130" s="73"/>
      <c r="H130" s="76" t="s">
        <v>2257</v>
      </c>
      <c r="I130" s="76" t="s">
        <v>2159</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2161</v>
      </c>
      <c r="G131" s="73"/>
      <c r="H131" s="76" t="s">
        <v>2108</v>
      </c>
      <c r="I131" s="76" t="s">
        <v>2159</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2162</v>
      </c>
      <c r="G132" s="73"/>
      <c r="H132" s="76" t="s">
        <v>2258</v>
      </c>
      <c r="I132" s="76" t="s">
        <v>2159</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2163</v>
      </c>
      <c r="G133" s="73"/>
      <c r="H133" s="76" t="s">
        <v>2111</v>
      </c>
      <c r="I133" s="76" t="s">
        <v>2159</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2164</v>
      </c>
      <c r="G134" s="73"/>
      <c r="H134" s="76" t="s">
        <v>2259</v>
      </c>
      <c r="I134" s="76" t="s">
        <v>2159</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2163</v>
      </c>
      <c r="G135" s="73"/>
      <c r="H135" s="76" t="s">
        <v>2298</v>
      </c>
      <c r="I135" s="76" t="s">
        <v>2159</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2132</v>
      </c>
      <c r="G136" s="73"/>
      <c r="H136" s="76" t="s">
        <v>2259</v>
      </c>
      <c r="I136" s="76" t="s">
        <v>2159</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2123</v>
      </c>
      <c r="G137" s="73"/>
      <c r="H137" s="76" t="s">
        <v>2301</v>
      </c>
      <c r="I137" s="76" t="s">
        <v>2159</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2164</v>
      </c>
      <c r="G138" s="73"/>
      <c r="H138" s="218" t="s">
        <v>2260</v>
      </c>
      <c r="I138" s="218" t="s">
        <v>2159</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2928</v>
      </c>
      <c r="B3" s="493">
        <v>6.9999999999999994E-5</v>
      </c>
      <c r="C3" s="1" t="s">
        <v>2932</v>
      </c>
    </row>
    <row r="4" spans="1:3" x14ac:dyDescent="0.35">
      <c r="A4" t="s">
        <v>2929</v>
      </c>
      <c r="B4" s="493">
        <v>1.2999999999999999E-4</v>
      </c>
      <c r="C4" s="1" t="s">
        <v>2933</v>
      </c>
    </row>
    <row r="5" spans="1:3" x14ac:dyDescent="0.35">
      <c r="A5" t="s">
        <v>2930</v>
      </c>
      <c r="B5" s="493">
        <v>1.9000000000000001E-4</v>
      </c>
      <c r="C5" s="1" t="s">
        <v>2934</v>
      </c>
    </row>
    <row r="6" spans="1:3" x14ac:dyDescent="0.35">
      <c r="A6" t="s">
        <v>2931</v>
      </c>
      <c r="B6" s="493">
        <v>1.9000000000000001E-4</v>
      </c>
      <c r="C6" s="1" t="s">
        <v>2933</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2940</v>
      </c>
      <c r="B14"/>
    </row>
    <row r="15" spans="1:3" x14ac:dyDescent="0.35">
      <c r="A15" s="341" t="str">
        <f>General!G37</f>
        <v>b</v>
      </c>
      <c r="B15">
        <v>20</v>
      </c>
      <c r="C15" s="1" t="s">
        <v>2938</v>
      </c>
    </row>
    <row r="16" spans="1:3" x14ac:dyDescent="0.35">
      <c r="A16" s="341" t="str">
        <f>General!G38</f>
        <v>bd</v>
      </c>
      <c r="B16">
        <v>20</v>
      </c>
      <c r="C16" s="1" t="s">
        <v>2938</v>
      </c>
    </row>
    <row r="17" spans="1:3" x14ac:dyDescent="0.35">
      <c r="A17" s="341" t="str">
        <f>General!G39</f>
        <v>f</v>
      </c>
      <c r="B17">
        <v>7</v>
      </c>
      <c r="C17" s="1" t="s">
        <v>2938</v>
      </c>
    </row>
    <row r="18" spans="1:3" x14ac:dyDescent="0.35">
      <c r="A18" s="341" t="str">
        <f>General!G40</f>
        <v>h</v>
      </c>
      <c r="B18">
        <v>20</v>
      </c>
      <c r="C18" s="1" t="s">
        <v>2938</v>
      </c>
    </row>
    <row r="19" spans="1:3" x14ac:dyDescent="0.35">
      <c r="A19" s="341" t="str">
        <f>General!G41</f>
        <v>i</v>
      </c>
      <c r="B19">
        <v>7</v>
      </c>
      <c r="C19" s="1" t="s">
        <v>2938</v>
      </c>
    </row>
    <row r="20" spans="1:3" x14ac:dyDescent="0.35">
      <c r="A20" s="341" t="str">
        <f>General!G42</f>
        <v>k</v>
      </c>
      <c r="B20">
        <v>7</v>
      </c>
      <c r="C20" s="1" t="s">
        <v>2938</v>
      </c>
    </row>
    <row r="21" spans="1:3" x14ac:dyDescent="0.35">
      <c r="A21" s="341" t="str">
        <f>General!G43</f>
        <v>l</v>
      </c>
      <c r="B21">
        <v>7</v>
      </c>
      <c r="C21" s="1" t="s">
        <v>2938</v>
      </c>
    </row>
    <row r="22" spans="1:3" x14ac:dyDescent="0.35">
      <c r="A22" s="341" t="str">
        <f>General!G44</f>
        <v>ms</v>
      </c>
      <c r="B22" s="530">
        <f>0.65*B15+0.35*B21</f>
        <v>15.45</v>
      </c>
      <c r="C22" s="1" t="s">
        <v>2938</v>
      </c>
    </row>
    <row r="23" spans="1:3" x14ac:dyDescent="0.35">
      <c r="A23" s="341" t="str">
        <f>General!G45</f>
        <v>o</v>
      </c>
      <c r="B23">
        <v>20</v>
      </c>
      <c r="C23" s="1" t="s">
        <v>2938</v>
      </c>
    </row>
    <row r="24" spans="1:3" x14ac:dyDescent="0.35">
      <c r="A24" s="341" t="str">
        <f>General!G46</f>
        <v>od</v>
      </c>
      <c r="B24">
        <v>20</v>
      </c>
      <c r="C24" s="1" t="s">
        <v>2938</v>
      </c>
    </row>
    <row r="25" spans="1:3" x14ac:dyDescent="0.35">
      <c r="A25" s="341" t="str">
        <f>General!G47</f>
        <v>of</v>
      </c>
      <c r="B25">
        <v>20</v>
      </c>
      <c r="C25" s="1" t="s">
        <v>2938</v>
      </c>
    </row>
    <row r="26" spans="1:3" x14ac:dyDescent="0.35">
      <c r="A26" s="341" t="str">
        <f>General!G48</f>
        <v>r</v>
      </c>
      <c r="B26">
        <v>7</v>
      </c>
      <c r="C26" s="1" t="s">
        <v>2938</v>
      </c>
    </row>
    <row r="27" spans="1:3" x14ac:dyDescent="0.35">
      <c r="A27" s="341" t="str">
        <f>General!G49</f>
        <v>rd</v>
      </c>
      <c r="B27">
        <v>7</v>
      </c>
      <c r="C27" s="1" t="s">
        <v>2938</v>
      </c>
    </row>
    <row r="28" spans="1:3" x14ac:dyDescent="0.35">
      <c r="A28" s="341" t="str">
        <f>General!G50</f>
        <v>v</v>
      </c>
      <c r="B28">
        <v>7</v>
      </c>
      <c r="C28" s="1" t="s">
        <v>2938</v>
      </c>
    </row>
    <row r="29" spans="1:3" x14ac:dyDescent="0.35">
      <c r="A29" s="341" t="str">
        <f>General!G51</f>
        <v>w</v>
      </c>
      <c r="B29">
        <v>20</v>
      </c>
      <c r="C29" s="1" t="s">
        <v>2938</v>
      </c>
    </row>
    <row r="30" spans="1:3" x14ac:dyDescent="0.35">
      <c r="A30" s="341" t="str">
        <f>General!G52</f>
        <v>wd</v>
      </c>
      <c r="B30">
        <v>20</v>
      </c>
      <c r="C30" s="1" t="s">
        <v>2938</v>
      </c>
    </row>
    <row r="31" spans="1:3" x14ac:dyDescent="0.35">
      <c r="A31" s="341" t="str">
        <f>General!G53</f>
        <v>z</v>
      </c>
      <c r="B31">
        <v>7</v>
      </c>
      <c r="C31" s="1" t="s">
        <v>2938</v>
      </c>
    </row>
    <row r="32" spans="1:3" x14ac:dyDescent="0.35">
      <c r="A32" s="341" t="str">
        <f>General!G54</f>
        <v>zd</v>
      </c>
      <c r="B32">
        <v>7</v>
      </c>
      <c r="C32" s="1" t="s">
        <v>2938</v>
      </c>
    </row>
    <row r="34" spans="1:3" x14ac:dyDescent="0.3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142" workbookViewId="0">
      <selection activeCell="A157" sqref="A157"/>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2174</v>
      </c>
    </row>
    <row r="11" spans="1:17" x14ac:dyDescent="0.35">
      <c r="A11" t="s">
        <v>77</v>
      </c>
      <c r="B11" t="s">
        <v>78</v>
      </c>
      <c r="C11" t="s">
        <v>128</v>
      </c>
      <c r="D11" t="s">
        <v>129</v>
      </c>
      <c r="E11" t="s">
        <v>2935</v>
      </c>
      <c r="F11" t="s">
        <v>2936</v>
      </c>
    </row>
    <row r="12" spans="1:17" x14ac:dyDescent="0.35">
      <c r="A12" t="s">
        <v>2805</v>
      </c>
      <c r="B12">
        <v>188000</v>
      </c>
      <c r="C12" s="44">
        <v>1</v>
      </c>
      <c r="D12" s="44">
        <v>0</v>
      </c>
      <c r="E12" s="44">
        <v>0</v>
      </c>
      <c r="F12" s="44">
        <v>0</v>
      </c>
    </row>
    <row r="13" spans="1:17" x14ac:dyDescent="0.35">
      <c r="A13" t="s">
        <v>2803</v>
      </c>
      <c r="B13">
        <v>87000</v>
      </c>
      <c r="C13" s="44">
        <v>1</v>
      </c>
      <c r="D13" s="44">
        <v>0</v>
      </c>
      <c r="E13" s="44">
        <v>0</v>
      </c>
      <c r="F13" s="44">
        <v>0</v>
      </c>
    </row>
    <row r="14" spans="1:17" x14ac:dyDescent="0.35">
      <c r="A14" t="s">
        <v>2804</v>
      </c>
      <c r="B14">
        <v>297000</v>
      </c>
      <c r="C14" s="44">
        <v>0</v>
      </c>
      <c r="D14" s="44">
        <v>1</v>
      </c>
      <c r="E14" s="44">
        <v>0</v>
      </c>
      <c r="F14" s="44">
        <v>0</v>
      </c>
    </row>
    <row r="15" spans="1:17" x14ac:dyDescent="0.35">
      <c r="A15" t="s">
        <v>127</v>
      </c>
      <c r="B15">
        <v>30000</v>
      </c>
      <c r="C15" s="44">
        <v>0</v>
      </c>
      <c r="D15" s="44">
        <v>1</v>
      </c>
      <c r="E15" s="44">
        <v>0</v>
      </c>
      <c r="F15" s="44">
        <v>0</v>
      </c>
      <c r="Q15" s="481"/>
    </row>
    <row r="16" spans="1:17" x14ac:dyDescent="0.35">
      <c r="A16" t="s">
        <v>2806</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2808</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2807</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1497000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2801</v>
      </c>
      <c r="B34" s="436">
        <v>1</v>
      </c>
    </row>
    <row r="35" spans="1:3" ht="7.4" customHeight="1" x14ac:dyDescent="0.35"/>
    <row r="36" spans="1:3" x14ac:dyDescent="0.35">
      <c r="A36" t="s">
        <v>2942</v>
      </c>
      <c r="B36">
        <v>8.6999999999999993</v>
      </c>
      <c r="C36" s="1" t="s">
        <v>2941</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41" t="str">
        <f>General!I37</f>
        <v>a</v>
      </c>
      <c r="B45">
        <v>1</v>
      </c>
    </row>
    <row r="46" spans="1:3" x14ac:dyDescent="0.35">
      <c r="A46" s="341" t="str">
        <f>General!I38</f>
        <v>a2</v>
      </c>
      <c r="B46">
        <v>1</v>
      </c>
    </row>
    <row r="47" spans="1:3" x14ac:dyDescent="0.35">
      <c r="A47" s="341" t="str">
        <f>General!I39</f>
        <v>b</v>
      </c>
      <c r="B47">
        <v>1</v>
      </c>
    </row>
    <row r="48" spans="1:3"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m</v>
      </c>
      <c r="B56">
        <v>1</v>
      </c>
    </row>
    <row r="57" spans="1:2" x14ac:dyDescent="0.35">
      <c r="A57" s="341" t="str">
        <f>General!I49</f>
        <v>ms</v>
      </c>
      <c r="B57">
        <v>1</v>
      </c>
    </row>
    <row r="58" spans="1:2" x14ac:dyDescent="0.35">
      <c r="A58" s="341" t="str">
        <f>General!I50</f>
        <v>o</v>
      </c>
      <c r="B58">
        <v>1</v>
      </c>
    </row>
    <row r="59" spans="1:2" x14ac:dyDescent="0.35">
      <c r="A59" s="341" t="str">
        <f>General!I51</f>
        <v>od</v>
      </c>
      <c r="B59">
        <v>1</v>
      </c>
    </row>
    <row r="60" spans="1:2" x14ac:dyDescent="0.35">
      <c r="A60" s="341" t="str">
        <f>General!I52</f>
        <v>of</v>
      </c>
      <c r="B60">
        <v>1</v>
      </c>
    </row>
    <row r="61" spans="1:2" x14ac:dyDescent="0.35">
      <c r="A61" s="341" t="str">
        <f>General!I53</f>
        <v>r</v>
      </c>
      <c r="B61">
        <v>1</v>
      </c>
    </row>
    <row r="62" spans="1:2" x14ac:dyDescent="0.35">
      <c r="A62" s="341" t="str">
        <f>General!I54</f>
        <v>rd</v>
      </c>
      <c r="B62">
        <v>1</v>
      </c>
    </row>
    <row r="63" spans="1:2" x14ac:dyDescent="0.35">
      <c r="A63" s="341" t="str">
        <f>General!I55</f>
        <v>s</v>
      </c>
      <c r="B63">
        <v>1</v>
      </c>
    </row>
    <row r="64" spans="1:2" x14ac:dyDescent="0.35">
      <c r="A64" s="341" t="str">
        <f>General!I56</f>
        <v>sp</v>
      </c>
      <c r="B64">
        <v>1</v>
      </c>
    </row>
    <row r="65" spans="1:2" x14ac:dyDescent="0.35">
      <c r="A65" s="341" t="str">
        <f>General!I57</f>
        <v>t</v>
      </c>
      <c r="B65">
        <v>1</v>
      </c>
    </row>
    <row r="66" spans="1:2" x14ac:dyDescent="0.35">
      <c r="A66" s="341" t="str">
        <f>General!I58</f>
        <v>tc</v>
      </c>
      <c r="B66">
        <v>1</v>
      </c>
    </row>
    <row r="67" spans="1:2" x14ac:dyDescent="0.35">
      <c r="A67" s="341" t="str">
        <f>General!I59</f>
        <v>u</v>
      </c>
      <c r="B67">
        <v>1</v>
      </c>
    </row>
    <row r="68" spans="1:2" x14ac:dyDescent="0.35">
      <c r="A68" s="341" t="str">
        <f>General!I60</f>
        <v>uc</v>
      </c>
      <c r="B68">
        <v>1</v>
      </c>
    </row>
    <row r="69" spans="1:2" x14ac:dyDescent="0.35">
      <c r="A69" s="341" t="str">
        <f>General!I61</f>
        <v>v</v>
      </c>
      <c r="B69">
        <v>1</v>
      </c>
    </row>
    <row r="70" spans="1:2" x14ac:dyDescent="0.35">
      <c r="A70" s="341" t="str">
        <f>General!I62</f>
        <v>w</v>
      </c>
      <c r="B70">
        <v>1</v>
      </c>
    </row>
    <row r="71" spans="1:2" x14ac:dyDescent="0.35">
      <c r="A71" s="341" t="str">
        <f>General!I63</f>
        <v>wd</v>
      </c>
      <c r="B71">
        <v>1</v>
      </c>
    </row>
    <row r="72" spans="1:2" x14ac:dyDescent="0.35">
      <c r="A72" s="341" t="str">
        <f>General!I64</f>
        <v>x</v>
      </c>
      <c r="B72">
        <v>1</v>
      </c>
    </row>
    <row r="73" spans="1:2" x14ac:dyDescent="0.35">
      <c r="A73" s="341" t="str">
        <f>General!I65</f>
        <v>xc</v>
      </c>
      <c r="B73">
        <v>1</v>
      </c>
    </row>
    <row r="74" spans="1:2" x14ac:dyDescent="0.35">
      <c r="A74" s="341" t="str">
        <f>General!I66</f>
        <v>z</v>
      </c>
      <c r="B74">
        <v>1</v>
      </c>
    </row>
    <row r="75" spans="1:2" x14ac:dyDescent="0.35">
      <c r="A75" s="341" t="str">
        <f>General!I67</f>
        <v>zd</v>
      </c>
      <c r="B75">
        <v>1</v>
      </c>
    </row>
    <row r="77" spans="1:2" x14ac:dyDescent="0.35">
      <c r="A77" s="3" t="s">
        <v>38</v>
      </c>
    </row>
    <row r="78" spans="1:2" x14ac:dyDescent="0.35">
      <c r="A78" t="s">
        <v>2802</v>
      </c>
      <c r="B78" s="436">
        <v>1</v>
      </c>
    </row>
    <row r="79" spans="1:2" ht="7.4" customHeight="1" x14ac:dyDescent="0.35"/>
    <row r="80" spans="1:2" x14ac:dyDescent="0.35">
      <c r="A80" t="s">
        <v>2927</v>
      </c>
      <c r="B80">
        <v>63</v>
      </c>
    </row>
    <row r="81" spans="1:5" ht="7.15" customHeight="1" x14ac:dyDescent="0.35"/>
    <row r="82" spans="1:5" x14ac:dyDescent="0.35">
      <c r="A82" t="s">
        <v>40</v>
      </c>
      <c r="B82">
        <v>0.3</v>
      </c>
      <c r="C82" s="1" t="s">
        <v>120</v>
      </c>
    </row>
    <row r="83" spans="1:5" ht="7.15" customHeight="1" x14ac:dyDescent="0.35"/>
    <row r="84" spans="1:5" x14ac:dyDescent="0.35">
      <c r="A84" t="s">
        <v>2937</v>
      </c>
      <c r="B84"/>
    </row>
    <row r="85" spans="1:5" x14ac:dyDescent="0.35">
      <c r="A85" s="341" t="str">
        <f>General!G37</f>
        <v>b</v>
      </c>
      <c r="B85">
        <v>20</v>
      </c>
      <c r="C85" s="1" t="s">
        <v>2938</v>
      </c>
      <c r="E85" s="1" t="s">
        <v>2939</v>
      </c>
    </row>
    <row r="86" spans="1:5" x14ac:dyDescent="0.35">
      <c r="A86" s="341" t="str">
        <f>General!G38</f>
        <v>bd</v>
      </c>
      <c r="B86">
        <v>20</v>
      </c>
      <c r="C86" s="1" t="s">
        <v>2938</v>
      </c>
    </row>
    <row r="87" spans="1:5" x14ac:dyDescent="0.35">
      <c r="A87" s="341" t="str">
        <f>General!G39</f>
        <v>f</v>
      </c>
      <c r="B87">
        <v>12</v>
      </c>
      <c r="C87" s="1" t="s">
        <v>2938</v>
      </c>
    </row>
    <row r="88" spans="1:5" x14ac:dyDescent="0.35">
      <c r="A88" s="341" t="str">
        <f>General!G40</f>
        <v>h</v>
      </c>
      <c r="B88">
        <v>20</v>
      </c>
      <c r="C88" s="1" t="s">
        <v>2938</v>
      </c>
    </row>
    <row r="89" spans="1:5" x14ac:dyDescent="0.35">
      <c r="A89" s="341" t="str">
        <f>General!G41</f>
        <v>i</v>
      </c>
      <c r="B89">
        <v>12</v>
      </c>
      <c r="C89" s="1" t="s">
        <v>2938</v>
      </c>
    </row>
    <row r="90" spans="1:5" x14ac:dyDescent="0.35">
      <c r="A90" s="341" t="str">
        <f>General!G42</f>
        <v>k</v>
      </c>
      <c r="B90">
        <v>12</v>
      </c>
      <c r="C90" s="1" t="s">
        <v>2938</v>
      </c>
    </row>
    <row r="91" spans="1:5" x14ac:dyDescent="0.35">
      <c r="A91" s="341" t="str">
        <f>General!G43</f>
        <v>l</v>
      </c>
      <c r="B91">
        <v>12</v>
      </c>
      <c r="C91" s="1" t="s">
        <v>2938</v>
      </c>
    </row>
    <row r="92" spans="1:5" x14ac:dyDescent="0.35">
      <c r="A92" s="341" t="str">
        <f>General!G44</f>
        <v>ms</v>
      </c>
      <c r="B92" s="530">
        <f>0.65*B85+0.35*B91</f>
        <v>17.2</v>
      </c>
      <c r="C92" s="1" t="s">
        <v>2938</v>
      </c>
    </row>
    <row r="93" spans="1:5" x14ac:dyDescent="0.35">
      <c r="A93" s="341" t="str">
        <f>General!G45</f>
        <v>o</v>
      </c>
      <c r="B93">
        <v>20</v>
      </c>
      <c r="C93" s="1" t="s">
        <v>2938</v>
      </c>
    </row>
    <row r="94" spans="1:5" x14ac:dyDescent="0.35">
      <c r="A94" s="341" t="str">
        <f>General!G46</f>
        <v>od</v>
      </c>
      <c r="B94">
        <v>20</v>
      </c>
      <c r="C94" s="1" t="s">
        <v>2938</v>
      </c>
    </row>
    <row r="95" spans="1:5" x14ac:dyDescent="0.35">
      <c r="A95" s="341" t="str">
        <f>General!G47</f>
        <v>of</v>
      </c>
      <c r="B95">
        <v>20</v>
      </c>
      <c r="C95" s="1" t="s">
        <v>2938</v>
      </c>
    </row>
    <row r="96" spans="1:5" x14ac:dyDescent="0.35">
      <c r="A96" s="341" t="str">
        <f>General!G48</f>
        <v>r</v>
      </c>
      <c r="B96">
        <v>7</v>
      </c>
      <c r="C96" s="1" t="s">
        <v>2938</v>
      </c>
    </row>
    <row r="97" spans="1:3" x14ac:dyDescent="0.35">
      <c r="A97" s="341" t="str">
        <f>General!G49</f>
        <v>rd</v>
      </c>
      <c r="B97">
        <v>7</v>
      </c>
      <c r="C97" s="1" t="s">
        <v>2938</v>
      </c>
    </row>
    <row r="98" spans="1:3" x14ac:dyDescent="0.35">
      <c r="A98" s="341" t="str">
        <f>General!G50</f>
        <v>v</v>
      </c>
      <c r="B98">
        <v>12</v>
      </c>
      <c r="C98" s="1" t="s">
        <v>2938</v>
      </c>
    </row>
    <row r="99" spans="1:3" x14ac:dyDescent="0.35">
      <c r="A99" s="341" t="str">
        <f>General!G51</f>
        <v>w</v>
      </c>
      <c r="B99">
        <v>20</v>
      </c>
      <c r="C99" s="1" t="s">
        <v>2938</v>
      </c>
    </row>
    <row r="100" spans="1:3" x14ac:dyDescent="0.35">
      <c r="A100" s="341" t="str">
        <f>General!G52</f>
        <v>wd</v>
      </c>
      <c r="B100">
        <v>20</v>
      </c>
      <c r="C100" s="1" t="s">
        <v>2938</v>
      </c>
    </row>
    <row r="101" spans="1:3" x14ac:dyDescent="0.35">
      <c r="A101" s="341" t="str">
        <f>General!G53</f>
        <v>z</v>
      </c>
      <c r="B101">
        <v>7</v>
      </c>
      <c r="C101" s="1" t="s">
        <v>2938</v>
      </c>
    </row>
    <row r="102" spans="1:3" x14ac:dyDescent="0.35">
      <c r="A102" s="341" t="str">
        <f>General!G54</f>
        <v>zd</v>
      </c>
      <c r="B102">
        <v>7</v>
      </c>
      <c r="C102" s="1" t="s">
        <v>2938</v>
      </c>
    </row>
    <row r="104" spans="1:3" x14ac:dyDescent="0.35">
      <c r="A104" t="s">
        <v>41</v>
      </c>
      <c r="B104" t="s">
        <v>2926</v>
      </c>
    </row>
    <row r="105" spans="1:3" x14ac:dyDescent="0.35">
      <c r="A105" s="341" t="str">
        <f>General!G37</f>
        <v>b</v>
      </c>
      <c r="B105">
        <v>33</v>
      </c>
    </row>
    <row r="106" spans="1:3" x14ac:dyDescent="0.35">
      <c r="A106" s="341" t="str">
        <f>General!G38</f>
        <v>bd</v>
      </c>
      <c r="B106">
        <v>33</v>
      </c>
    </row>
    <row r="107" spans="1:3" x14ac:dyDescent="0.35">
      <c r="A107" s="341" t="str">
        <f>General!G39</f>
        <v>f</v>
      </c>
      <c r="B107">
        <v>38</v>
      </c>
    </row>
    <row r="108" spans="1:3" x14ac:dyDescent="0.35">
      <c r="A108" s="341" t="str">
        <f>General!G40</f>
        <v>h</v>
      </c>
      <c r="B108">
        <v>33</v>
      </c>
    </row>
    <row r="109" spans="1:3" x14ac:dyDescent="0.35">
      <c r="A109" s="341" t="str">
        <f>General!G41</f>
        <v>i</v>
      </c>
      <c r="B109">
        <v>38</v>
      </c>
    </row>
    <row r="110" spans="1:3" x14ac:dyDescent="0.35">
      <c r="A110" s="341" t="str">
        <f>General!G42</f>
        <v>k</v>
      </c>
      <c r="B110">
        <v>38</v>
      </c>
    </row>
    <row r="111" spans="1:3" x14ac:dyDescent="0.35">
      <c r="A111" s="341" t="str">
        <f>General!G43</f>
        <v>l</v>
      </c>
      <c r="B111">
        <v>33</v>
      </c>
    </row>
    <row r="112" spans="1:3" x14ac:dyDescent="0.35">
      <c r="A112" s="341" t="str">
        <f>General!G44</f>
        <v>ms</v>
      </c>
      <c r="B112" s="530">
        <f>0.65*B105+0.35*B111</f>
        <v>33</v>
      </c>
    </row>
    <row r="113" spans="1:3" x14ac:dyDescent="0.35">
      <c r="A113" s="341" t="str">
        <f>General!G45</f>
        <v>o</v>
      </c>
      <c r="B113">
        <v>33</v>
      </c>
    </row>
    <row r="114" spans="1:3" x14ac:dyDescent="0.35">
      <c r="A114" s="341" t="str">
        <f>General!G46</f>
        <v>od</v>
      </c>
      <c r="B114">
        <v>33</v>
      </c>
    </row>
    <row r="115" spans="1:3" x14ac:dyDescent="0.35">
      <c r="A115" s="341" t="str">
        <f>General!G47</f>
        <v>of</v>
      </c>
      <c r="B115">
        <v>33</v>
      </c>
    </row>
    <row r="116" spans="1:3" x14ac:dyDescent="0.35">
      <c r="A116" s="341" t="str">
        <f>General!G48</f>
        <v>r</v>
      </c>
      <c r="B116">
        <v>38</v>
      </c>
    </row>
    <row r="117" spans="1:3" x14ac:dyDescent="0.35">
      <c r="A117" s="341" t="str">
        <f>General!G49</f>
        <v>rd</v>
      </c>
      <c r="B117">
        <v>38</v>
      </c>
    </row>
    <row r="118" spans="1:3" x14ac:dyDescent="0.35">
      <c r="A118" s="341" t="str">
        <f>General!G50</f>
        <v>v</v>
      </c>
      <c r="B118">
        <v>38</v>
      </c>
    </row>
    <row r="119" spans="1:3" x14ac:dyDescent="0.35">
      <c r="A119" s="341" t="str">
        <f>General!G51</f>
        <v>w</v>
      </c>
      <c r="B119">
        <v>33</v>
      </c>
    </row>
    <row r="120" spans="1:3" x14ac:dyDescent="0.35">
      <c r="A120" s="341" t="str">
        <f>General!G52</f>
        <v>wd</v>
      </c>
      <c r="B120">
        <v>33</v>
      </c>
    </row>
    <row r="121" spans="1:3" x14ac:dyDescent="0.35">
      <c r="A121" s="341" t="str">
        <f>General!G53</f>
        <v>z</v>
      </c>
      <c r="B121">
        <v>38</v>
      </c>
    </row>
    <row r="122" spans="1:3" x14ac:dyDescent="0.35">
      <c r="A122" s="341" t="str">
        <f>General!G54</f>
        <v>zd</v>
      </c>
      <c r="B122">
        <v>38</v>
      </c>
    </row>
    <row r="124" spans="1:3" x14ac:dyDescent="0.35">
      <c r="A124" s="3" t="s">
        <v>42</v>
      </c>
    </row>
    <row r="125" spans="1:3" x14ac:dyDescent="0.35">
      <c r="A125" t="s">
        <v>2943</v>
      </c>
      <c r="B125">
        <v>33</v>
      </c>
      <c r="C125" s="1" t="s">
        <v>2945</v>
      </c>
    </row>
    <row r="126" spans="1:3" ht="4.1500000000000004" customHeight="1" x14ac:dyDescent="0.35"/>
    <row r="127" spans="1:3" x14ac:dyDescent="0.35">
      <c r="A127" t="s">
        <v>43</v>
      </c>
      <c r="B127">
        <v>19.8</v>
      </c>
      <c r="C127" s="1" t="s">
        <v>2944</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31" t="s">
        <v>49</v>
      </c>
      <c r="B135" t="str">
        <f>General!K37</f>
        <v>lime</v>
      </c>
      <c r="C135">
        <v>15</v>
      </c>
    </row>
    <row r="136" spans="1:3" x14ac:dyDescent="0.35">
      <c r="A136" s="431" t="s">
        <v>48</v>
      </c>
      <c r="B136" t="str">
        <f>General!K38</f>
        <v>early</v>
      </c>
      <c r="C136">
        <v>25</v>
      </c>
    </row>
    <row r="137" spans="1:3" x14ac:dyDescent="0.35">
      <c r="A137" s="431" t="s">
        <v>76</v>
      </c>
      <c r="B137" t="str">
        <f>General!K39</f>
        <v>at_seeding</v>
      </c>
      <c r="C137"/>
    </row>
    <row r="138" spans="1:3" x14ac:dyDescent="0.35">
      <c r="A138" s="431" t="s">
        <v>2946</v>
      </c>
      <c r="B138" t="str">
        <f>General!K40</f>
        <v>mid</v>
      </c>
      <c r="C138">
        <v>25</v>
      </c>
    </row>
    <row r="139" spans="1:3" x14ac:dyDescent="0.35">
      <c r="A139" s="431" t="s">
        <v>2580</v>
      </c>
      <c r="B139" t="str">
        <f>General!K41</f>
        <v>late</v>
      </c>
      <c r="C139">
        <v>30</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t="s">
        <v>3323</v>
      </c>
      <c r="B157" s="6" t="s">
        <v>99</v>
      </c>
      <c r="C157" s="6" t="s">
        <v>100</v>
      </c>
    </row>
    <row r="158" spans="1:3" x14ac:dyDescent="0.35">
      <c r="A158" s="342" t="str">
        <f>General!G37</f>
        <v>b</v>
      </c>
      <c r="B158" s="6">
        <v>1</v>
      </c>
      <c r="C158" s="6">
        <v>1</v>
      </c>
    </row>
    <row r="159" spans="1:3" x14ac:dyDescent="0.35">
      <c r="A159" s="342" t="str">
        <f>General!G38</f>
        <v>bd</v>
      </c>
      <c r="B159" s="6">
        <v>1</v>
      </c>
      <c r="C159" s="6">
        <v>1</v>
      </c>
    </row>
    <row r="160" spans="1:3" x14ac:dyDescent="0.35">
      <c r="A160" s="342" t="str">
        <f>General!G39</f>
        <v>f</v>
      </c>
      <c r="B160" s="6">
        <v>1</v>
      </c>
      <c r="C160" s="6">
        <v>1</v>
      </c>
    </row>
    <row r="161" spans="1:3" x14ac:dyDescent="0.35">
      <c r="A161" s="342" t="str">
        <f>General!G40</f>
        <v>h</v>
      </c>
      <c r="B161" s="6">
        <v>1</v>
      </c>
      <c r="C161" s="6">
        <v>3</v>
      </c>
    </row>
    <row r="162" spans="1:3" x14ac:dyDescent="0.35">
      <c r="A162" s="342" t="str">
        <f>General!G41</f>
        <v>i</v>
      </c>
      <c r="B162" s="6">
        <v>1</v>
      </c>
      <c r="C162" s="6">
        <v>1</v>
      </c>
    </row>
    <row r="163" spans="1:3" x14ac:dyDescent="0.35">
      <c r="A163" s="342" t="str">
        <f>General!G42</f>
        <v>k</v>
      </c>
      <c r="B163" s="6">
        <v>1</v>
      </c>
      <c r="C163" s="6">
        <v>1</v>
      </c>
    </row>
    <row r="164" spans="1:3" x14ac:dyDescent="0.35">
      <c r="A164" s="342" t="str">
        <f>General!G43</f>
        <v>l</v>
      </c>
      <c r="B164" s="6">
        <v>1</v>
      </c>
      <c r="C164" s="6">
        <v>1</v>
      </c>
    </row>
    <row r="165" spans="1:3" x14ac:dyDescent="0.35">
      <c r="A165" s="342" t="str">
        <f>General!G44</f>
        <v>ms</v>
      </c>
      <c r="B165" s="6">
        <v>1</v>
      </c>
      <c r="C165" s="6">
        <v>1</v>
      </c>
    </row>
    <row r="166" spans="1:3" x14ac:dyDescent="0.35">
      <c r="A166" s="342" t="str">
        <f>General!G45</f>
        <v>o</v>
      </c>
      <c r="B166" s="6">
        <v>1</v>
      </c>
      <c r="C166" s="6">
        <v>1</v>
      </c>
    </row>
    <row r="167" spans="1:3" x14ac:dyDescent="0.35">
      <c r="A167" s="342" t="str">
        <f>General!G46</f>
        <v>od</v>
      </c>
      <c r="B167" s="6">
        <v>1</v>
      </c>
      <c r="C167" s="6">
        <v>1</v>
      </c>
    </row>
    <row r="168" spans="1:3" x14ac:dyDescent="0.35">
      <c r="A168" s="342" t="str">
        <f>General!G47</f>
        <v>of</v>
      </c>
      <c r="B168" s="6">
        <v>1</v>
      </c>
      <c r="C168" s="6">
        <v>1</v>
      </c>
    </row>
    <row r="169" spans="1:3" x14ac:dyDescent="0.35">
      <c r="A169" s="342" t="str">
        <f>General!G48</f>
        <v>r</v>
      </c>
      <c r="B169" s="6">
        <v>1</v>
      </c>
      <c r="C169" s="6">
        <v>1</v>
      </c>
    </row>
    <row r="170" spans="1:3" x14ac:dyDescent="0.35">
      <c r="A170" s="342" t="str">
        <f>General!G49</f>
        <v>rd</v>
      </c>
      <c r="B170" s="6">
        <v>1</v>
      </c>
      <c r="C170" s="6">
        <v>1</v>
      </c>
    </row>
    <row r="171" spans="1:3" x14ac:dyDescent="0.35">
      <c r="A171" s="342" t="str">
        <f>General!G50</f>
        <v>v</v>
      </c>
      <c r="B171" s="6">
        <v>1</v>
      </c>
      <c r="C171" s="6">
        <v>1</v>
      </c>
    </row>
    <row r="172" spans="1:3" x14ac:dyDescent="0.35">
      <c r="A172" s="342" t="str">
        <f>General!G51</f>
        <v>w</v>
      </c>
      <c r="B172" s="6">
        <v>1</v>
      </c>
      <c r="C172" s="6">
        <v>1</v>
      </c>
    </row>
    <row r="173" spans="1:3" x14ac:dyDescent="0.35">
      <c r="A173" s="342" t="str">
        <f>General!G52</f>
        <v>wd</v>
      </c>
      <c r="B173" s="6">
        <v>1</v>
      </c>
      <c r="C173" s="6">
        <v>1</v>
      </c>
    </row>
    <row r="174" spans="1:3" x14ac:dyDescent="0.35">
      <c r="A174" s="342" t="str">
        <f>General!G53</f>
        <v>z</v>
      </c>
      <c r="B174" s="6">
        <v>1</v>
      </c>
      <c r="C174" s="6">
        <v>1</v>
      </c>
    </row>
    <row r="175" spans="1:3" x14ac:dyDescent="0.3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2174</v>
      </c>
    </row>
    <row r="11" spans="1:6" x14ac:dyDescent="0.35">
      <c r="A11" t="s">
        <v>77</v>
      </c>
      <c r="B11" t="s">
        <v>78</v>
      </c>
      <c r="C11" t="s">
        <v>128</v>
      </c>
      <c r="D11" t="s">
        <v>129</v>
      </c>
      <c r="E11" t="s">
        <v>2935</v>
      </c>
      <c r="F11" t="s">
        <v>2936</v>
      </c>
    </row>
    <row r="12" spans="1:6" x14ac:dyDescent="0.35">
      <c r="A12" t="s">
        <v>130</v>
      </c>
      <c r="B12" s="315">
        <v>62666.666666666664</v>
      </c>
      <c r="C12" s="44">
        <v>1</v>
      </c>
      <c r="D12" s="44">
        <v>0</v>
      </c>
      <c r="E12" s="44">
        <v>0</v>
      </c>
      <c r="F12" s="44">
        <v>0</v>
      </c>
    </row>
    <row r="13" spans="1:6" x14ac:dyDescent="0.35">
      <c r="A13" t="s">
        <v>22</v>
      </c>
      <c r="B13" s="315">
        <v>29000</v>
      </c>
      <c r="C13" s="44">
        <v>1</v>
      </c>
      <c r="D13" s="44">
        <v>0</v>
      </c>
      <c r="E13" s="44">
        <v>0</v>
      </c>
      <c r="F13" s="44">
        <v>0</v>
      </c>
    </row>
    <row r="14" spans="1:6" x14ac:dyDescent="0.35">
      <c r="A14" t="s">
        <v>23</v>
      </c>
      <c r="B14" s="315">
        <v>99000</v>
      </c>
      <c r="C14" s="44">
        <v>0</v>
      </c>
      <c r="D14" s="44">
        <v>1</v>
      </c>
      <c r="E14" s="44">
        <v>0</v>
      </c>
      <c r="F14" s="44">
        <v>0</v>
      </c>
    </row>
    <row r="15" spans="1:6" x14ac:dyDescent="0.35">
      <c r="A15" t="s">
        <v>127</v>
      </c>
      <c r="B15" s="315">
        <v>10000</v>
      </c>
      <c r="C15" s="44">
        <v>0</v>
      </c>
      <c r="D15" s="44">
        <v>1</v>
      </c>
      <c r="E15" s="44">
        <v>0</v>
      </c>
      <c r="F15" s="44">
        <v>0</v>
      </c>
    </row>
    <row r="16" spans="1:6" x14ac:dyDescent="0.35">
      <c r="A16" t="s">
        <v>131</v>
      </c>
      <c r="B16" s="315">
        <v>62666.666666666664</v>
      </c>
      <c r="C16" s="44">
        <v>0</v>
      </c>
      <c r="D16" s="44">
        <v>0.3</v>
      </c>
      <c r="E16" s="44">
        <v>1</v>
      </c>
      <c r="F16" s="44">
        <v>1</v>
      </c>
    </row>
    <row r="17" spans="1:6" x14ac:dyDescent="0.35">
      <c r="A17" t="s">
        <v>24</v>
      </c>
      <c r="B17" s="315">
        <v>30000</v>
      </c>
      <c r="C17" s="44">
        <v>0</v>
      </c>
      <c r="D17" s="44">
        <v>0</v>
      </c>
      <c r="E17" s="44">
        <v>1</v>
      </c>
      <c r="F17" s="44">
        <v>0</v>
      </c>
    </row>
    <row r="18" spans="1:6" x14ac:dyDescent="0.35">
      <c r="A18" t="s">
        <v>25</v>
      </c>
      <c r="B18" s="315">
        <v>11666.666666666666</v>
      </c>
      <c r="C18" s="44">
        <v>0</v>
      </c>
      <c r="D18" s="44">
        <v>0</v>
      </c>
      <c r="E18" s="44">
        <v>0</v>
      </c>
      <c r="F18" s="44">
        <v>1</v>
      </c>
    </row>
    <row r="19" spans="1:6" x14ac:dyDescent="0.35">
      <c r="A19" t="s">
        <v>26</v>
      </c>
      <c r="B19" s="315">
        <v>5000</v>
      </c>
      <c r="C19" s="44">
        <v>0</v>
      </c>
      <c r="D19" s="44">
        <v>0</v>
      </c>
      <c r="E19" s="44">
        <v>0</v>
      </c>
      <c r="F19" s="44">
        <v>0</v>
      </c>
    </row>
    <row r="20" spans="1:6" x14ac:dyDescent="0.35">
      <c r="A20" t="s">
        <v>27</v>
      </c>
      <c r="B20" s="315">
        <v>3333.3333333333335</v>
      </c>
      <c r="C20" s="44">
        <v>0</v>
      </c>
      <c r="D20" s="44">
        <v>0</v>
      </c>
      <c r="E20" s="44">
        <v>0</v>
      </c>
      <c r="F20" s="44">
        <v>0</v>
      </c>
    </row>
    <row r="21" spans="1:6" x14ac:dyDescent="0.35">
      <c r="A21" t="s">
        <v>28</v>
      </c>
      <c r="B21" s="315">
        <v>25000</v>
      </c>
      <c r="C21" s="44">
        <v>0</v>
      </c>
      <c r="D21" s="44">
        <v>0</v>
      </c>
      <c r="E21" s="44">
        <v>0</v>
      </c>
      <c r="F21" s="44">
        <v>0</v>
      </c>
    </row>
    <row r="22" spans="1:6" x14ac:dyDescent="0.35">
      <c r="A22" t="s">
        <v>29</v>
      </c>
      <c r="B22" s="315">
        <v>12000</v>
      </c>
      <c r="C22" s="44">
        <v>0.15</v>
      </c>
      <c r="D22" s="44">
        <v>0.3</v>
      </c>
      <c r="E22" s="44">
        <v>0</v>
      </c>
      <c r="F22" s="44">
        <v>0.15</v>
      </c>
    </row>
    <row r="23" spans="1:6" x14ac:dyDescent="0.35">
      <c r="A23" t="s">
        <v>30</v>
      </c>
      <c r="B23" s="315">
        <v>26000</v>
      </c>
      <c r="C23" s="44">
        <v>0</v>
      </c>
      <c r="D23" s="44">
        <v>1</v>
      </c>
      <c r="E23" s="44">
        <v>0</v>
      </c>
      <c r="F23" s="44">
        <v>0</v>
      </c>
    </row>
    <row r="24" spans="1:6" x14ac:dyDescent="0.35">
      <c r="A24" t="s">
        <v>31</v>
      </c>
      <c r="B24" s="315">
        <v>7333.333333333333</v>
      </c>
      <c r="C24" s="44">
        <v>0</v>
      </c>
      <c r="D24" s="44">
        <v>0.05</v>
      </c>
      <c r="E24" s="44">
        <v>0</v>
      </c>
      <c r="F24" s="44">
        <v>0</v>
      </c>
    </row>
    <row r="25" spans="1:6" x14ac:dyDescent="0.35">
      <c r="A25" t="s">
        <v>32</v>
      </c>
      <c r="B25" s="315">
        <v>0</v>
      </c>
      <c r="C25" s="44">
        <v>0.05</v>
      </c>
      <c r="D25" s="44">
        <v>0.05</v>
      </c>
      <c r="E25" s="44">
        <v>0.05</v>
      </c>
      <c r="F25" s="44">
        <v>0.05</v>
      </c>
    </row>
    <row r="26" spans="1:6" x14ac:dyDescent="0.35">
      <c r="A26" t="s">
        <v>33</v>
      </c>
      <c r="B26" s="315">
        <v>12000</v>
      </c>
      <c r="C26" s="44">
        <v>0</v>
      </c>
      <c r="D26" s="44">
        <v>0</v>
      </c>
      <c r="E26" s="44">
        <v>0</v>
      </c>
      <c r="F26" s="44">
        <v>0</v>
      </c>
    </row>
    <row r="27" spans="1:6" x14ac:dyDescent="0.35">
      <c r="B27" s="369">
        <f>SUM(B12:B26)</f>
        <v>395666.66666666663</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2801</v>
      </c>
      <c r="B34" s="436">
        <v>1</v>
      </c>
    </row>
    <row r="35" spans="1:3" ht="7.4" customHeight="1" x14ac:dyDescent="0.35"/>
    <row r="36" spans="1:3" ht="4.9000000000000004" customHeight="1" x14ac:dyDescent="0.35"/>
    <row r="37" spans="1:3" x14ac:dyDescent="0.35">
      <c r="A37" t="s">
        <v>2942</v>
      </c>
      <c r="B37">
        <v>4</v>
      </c>
      <c r="C37" s="1" t="s">
        <v>2941</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41" t="str">
        <f>General!I37</f>
        <v>a</v>
      </c>
      <c r="B46">
        <v>1</v>
      </c>
    </row>
    <row r="47" spans="1:3" x14ac:dyDescent="0.35">
      <c r="A47" s="341" t="str">
        <f>General!I38</f>
        <v>a2</v>
      </c>
      <c r="B47">
        <v>1</v>
      </c>
    </row>
    <row r="48" spans="1:3" x14ac:dyDescent="0.35">
      <c r="A48" s="341" t="str">
        <f>General!I39</f>
        <v>b</v>
      </c>
      <c r="B48">
        <v>1</v>
      </c>
    </row>
    <row r="49" spans="1:2" x14ac:dyDescent="0.35">
      <c r="A49" s="341" t="str">
        <f>General!I40</f>
        <v>bd</v>
      </c>
      <c r="B49">
        <v>1</v>
      </c>
    </row>
    <row r="50" spans="1:2" x14ac:dyDescent="0.35">
      <c r="A50" s="341" t="str">
        <f>General!I41</f>
        <v>f</v>
      </c>
      <c r="B50">
        <v>1</v>
      </c>
    </row>
    <row r="51" spans="1:2" x14ac:dyDescent="0.35">
      <c r="A51" s="341" t="str">
        <f>General!I42</f>
        <v>h</v>
      </c>
      <c r="B51">
        <v>1</v>
      </c>
    </row>
    <row r="52" spans="1:2" x14ac:dyDescent="0.35">
      <c r="A52" s="341" t="str">
        <f>General!I43</f>
        <v>i</v>
      </c>
      <c r="B52">
        <v>1</v>
      </c>
    </row>
    <row r="53" spans="1:2" x14ac:dyDescent="0.35">
      <c r="A53" s="341" t="str">
        <f>General!I44</f>
        <v>j</v>
      </c>
      <c r="B53">
        <v>1</v>
      </c>
    </row>
    <row r="54" spans="1:2" x14ac:dyDescent="0.35">
      <c r="A54" s="341" t="str">
        <f>General!I45</f>
        <v>jc</v>
      </c>
      <c r="B54">
        <v>1</v>
      </c>
    </row>
    <row r="55" spans="1:2" x14ac:dyDescent="0.35">
      <c r="A55" s="341" t="str">
        <f>General!I46</f>
        <v>k</v>
      </c>
      <c r="B55">
        <v>1</v>
      </c>
    </row>
    <row r="56" spans="1:2" x14ac:dyDescent="0.35">
      <c r="A56" s="341" t="str">
        <f>General!I47</f>
        <v>l</v>
      </c>
      <c r="B56">
        <v>1</v>
      </c>
    </row>
    <row r="57" spans="1:2" x14ac:dyDescent="0.35">
      <c r="A57" s="341" t="str">
        <f>General!I48</f>
        <v>m</v>
      </c>
      <c r="B57">
        <v>1</v>
      </c>
    </row>
    <row r="58" spans="1:2" x14ac:dyDescent="0.35">
      <c r="A58" s="341" t="str">
        <f>General!I49</f>
        <v>ms</v>
      </c>
      <c r="B58">
        <v>1</v>
      </c>
    </row>
    <row r="59" spans="1:2" x14ac:dyDescent="0.35">
      <c r="A59" s="341" t="str">
        <f>General!I50</f>
        <v>o</v>
      </c>
      <c r="B59">
        <v>1</v>
      </c>
    </row>
    <row r="60" spans="1:2" x14ac:dyDescent="0.35">
      <c r="A60" s="341" t="str">
        <f>General!I51</f>
        <v>od</v>
      </c>
      <c r="B60">
        <v>1</v>
      </c>
    </row>
    <row r="61" spans="1:2" x14ac:dyDescent="0.35">
      <c r="A61" s="341" t="str">
        <f>General!I52</f>
        <v>of</v>
      </c>
      <c r="B61">
        <v>1</v>
      </c>
    </row>
    <row r="62" spans="1:2" x14ac:dyDescent="0.35">
      <c r="A62" s="341" t="str">
        <f>General!I53</f>
        <v>r</v>
      </c>
      <c r="B62">
        <v>1</v>
      </c>
    </row>
    <row r="63" spans="1:2" x14ac:dyDescent="0.35">
      <c r="A63" s="341" t="str">
        <f>General!I54</f>
        <v>rd</v>
      </c>
      <c r="B63">
        <v>1</v>
      </c>
    </row>
    <row r="64" spans="1:2" x14ac:dyDescent="0.35">
      <c r="A64" s="341" t="str">
        <f>General!I55</f>
        <v>s</v>
      </c>
      <c r="B64">
        <v>1</v>
      </c>
    </row>
    <row r="65" spans="1:2" x14ac:dyDescent="0.35">
      <c r="A65" s="341" t="str">
        <f>General!I56</f>
        <v>sp</v>
      </c>
      <c r="B65">
        <v>1</v>
      </c>
    </row>
    <row r="66" spans="1:2" x14ac:dyDescent="0.35">
      <c r="A66" s="341" t="str">
        <f>General!I57</f>
        <v>t</v>
      </c>
      <c r="B66">
        <v>1</v>
      </c>
    </row>
    <row r="67" spans="1:2" x14ac:dyDescent="0.35">
      <c r="A67" s="341" t="str">
        <f>General!I58</f>
        <v>tc</v>
      </c>
      <c r="B67">
        <v>1</v>
      </c>
    </row>
    <row r="68" spans="1:2" x14ac:dyDescent="0.35">
      <c r="A68" s="341" t="str">
        <f>General!I59</f>
        <v>u</v>
      </c>
      <c r="B68">
        <v>1</v>
      </c>
    </row>
    <row r="69" spans="1:2" x14ac:dyDescent="0.35">
      <c r="A69" s="341" t="str">
        <f>General!I60</f>
        <v>uc</v>
      </c>
      <c r="B69">
        <v>1</v>
      </c>
    </row>
    <row r="70" spans="1:2" x14ac:dyDescent="0.35">
      <c r="A70" s="341" t="str">
        <f>General!I61</f>
        <v>v</v>
      </c>
      <c r="B70">
        <v>1</v>
      </c>
    </row>
    <row r="71" spans="1:2" x14ac:dyDescent="0.35">
      <c r="A71" s="341" t="str">
        <f>General!I62</f>
        <v>w</v>
      </c>
      <c r="B71">
        <v>1</v>
      </c>
    </row>
    <row r="72" spans="1:2" x14ac:dyDescent="0.35">
      <c r="A72" s="341" t="str">
        <f>General!I63</f>
        <v>wd</v>
      </c>
      <c r="B72">
        <v>1</v>
      </c>
    </row>
    <row r="73" spans="1:2" x14ac:dyDescent="0.35">
      <c r="A73" s="341" t="str">
        <f>General!I64</f>
        <v>x</v>
      </c>
      <c r="B73">
        <v>1</v>
      </c>
    </row>
    <row r="74" spans="1:2" x14ac:dyDescent="0.35">
      <c r="A74" s="341" t="str">
        <f>General!I65</f>
        <v>xc</v>
      </c>
      <c r="B74">
        <v>1</v>
      </c>
    </row>
    <row r="75" spans="1:2" x14ac:dyDescent="0.35">
      <c r="A75" s="341" t="str">
        <f>General!I66</f>
        <v>z</v>
      </c>
      <c r="B75">
        <v>1</v>
      </c>
    </row>
    <row r="76" spans="1:2" x14ac:dyDescent="0.35">
      <c r="A76" s="341" t="str">
        <f>General!I67</f>
        <v>zd</v>
      </c>
      <c r="B76">
        <v>1</v>
      </c>
    </row>
    <row r="78" spans="1:2" x14ac:dyDescent="0.35">
      <c r="A78" s="3" t="s">
        <v>38</v>
      </c>
    </row>
    <row r="79" spans="1:2" x14ac:dyDescent="0.35">
      <c r="A79" t="s">
        <v>2802</v>
      </c>
      <c r="B79" s="436">
        <v>1</v>
      </c>
    </row>
    <row r="80" spans="1:2" ht="7.4" customHeight="1" x14ac:dyDescent="0.35"/>
    <row r="81" spans="1:3" x14ac:dyDescent="0.35">
      <c r="A81" t="s">
        <v>39</v>
      </c>
      <c r="B81">
        <v>50</v>
      </c>
    </row>
    <row r="82" spans="1:3" ht="7.15" customHeight="1" x14ac:dyDescent="0.35"/>
    <row r="83" spans="1:3" x14ac:dyDescent="0.35">
      <c r="A83" t="s">
        <v>40</v>
      </c>
      <c r="B83">
        <v>0.3</v>
      </c>
      <c r="C83" s="1" t="s">
        <v>120</v>
      </c>
    </row>
    <row r="84" spans="1:3" ht="7.15" customHeight="1" x14ac:dyDescent="0.35"/>
    <row r="85" spans="1:3" x14ac:dyDescent="0.35">
      <c r="A85" t="s">
        <v>2937</v>
      </c>
      <c r="B85"/>
    </row>
    <row r="86" spans="1:3" x14ac:dyDescent="0.35">
      <c r="A86" s="341" t="str">
        <f>General!G37</f>
        <v>b</v>
      </c>
      <c r="B86">
        <f>'Mach 1'!B85*0.66</f>
        <v>13.200000000000001</v>
      </c>
      <c r="C86" s="1" t="s">
        <v>2938</v>
      </c>
    </row>
    <row r="87" spans="1:3" x14ac:dyDescent="0.35">
      <c r="A87" s="341" t="str">
        <f>General!G38</f>
        <v>bd</v>
      </c>
      <c r="B87">
        <f>'Mach 1'!B86*0.66</f>
        <v>13.200000000000001</v>
      </c>
      <c r="C87" s="1" t="s">
        <v>2938</v>
      </c>
    </row>
    <row r="88" spans="1:3" x14ac:dyDescent="0.35">
      <c r="A88" s="341" t="str">
        <f>General!G39</f>
        <v>f</v>
      </c>
      <c r="B88">
        <f>'Mach 1'!B87*0.66</f>
        <v>7.92</v>
      </c>
      <c r="C88" s="1" t="s">
        <v>2938</v>
      </c>
    </row>
    <row r="89" spans="1:3" x14ac:dyDescent="0.35">
      <c r="A89" s="341" t="str">
        <f>General!G40</f>
        <v>h</v>
      </c>
      <c r="B89">
        <f>'Mach 1'!B88*0.66</f>
        <v>13.200000000000001</v>
      </c>
      <c r="C89" s="1" t="s">
        <v>2938</v>
      </c>
    </row>
    <row r="90" spans="1:3" x14ac:dyDescent="0.35">
      <c r="A90" s="341" t="str">
        <f>General!G41</f>
        <v>i</v>
      </c>
      <c r="B90">
        <f>'Mach 1'!B89*0.66</f>
        <v>7.92</v>
      </c>
      <c r="C90" s="1" t="s">
        <v>2938</v>
      </c>
    </row>
    <row r="91" spans="1:3" x14ac:dyDescent="0.35">
      <c r="A91" s="341" t="str">
        <f>General!G42</f>
        <v>k</v>
      </c>
      <c r="B91">
        <f>'Mach 1'!B90*0.66</f>
        <v>7.92</v>
      </c>
      <c r="C91" s="1" t="s">
        <v>2938</v>
      </c>
    </row>
    <row r="92" spans="1:3" x14ac:dyDescent="0.35">
      <c r="A92" s="341" t="str">
        <f>General!G43</f>
        <v>l</v>
      </c>
      <c r="B92">
        <f>'Mach 1'!B91*0.66</f>
        <v>7.92</v>
      </c>
      <c r="C92" s="1" t="s">
        <v>2938</v>
      </c>
    </row>
    <row r="93" spans="1:3" x14ac:dyDescent="0.35">
      <c r="A93" s="341" t="str">
        <f>General!G44</f>
        <v>ms</v>
      </c>
      <c r="B93" s="530">
        <f>0.65*B86+0.35*B92</f>
        <v>11.352000000000002</v>
      </c>
      <c r="C93" s="1" t="s">
        <v>2938</v>
      </c>
    </row>
    <row r="94" spans="1:3" x14ac:dyDescent="0.35">
      <c r="A94" s="341" t="str">
        <f>General!G45</f>
        <v>o</v>
      </c>
      <c r="B94">
        <f>'Mach 1'!B93*0.66</f>
        <v>13.200000000000001</v>
      </c>
      <c r="C94" s="1" t="s">
        <v>2938</v>
      </c>
    </row>
    <row r="95" spans="1:3" x14ac:dyDescent="0.35">
      <c r="A95" s="341" t="str">
        <f>General!G46</f>
        <v>od</v>
      </c>
      <c r="B95">
        <f>'Mach 1'!B94*0.66</f>
        <v>13.200000000000001</v>
      </c>
      <c r="C95" s="1" t="s">
        <v>2938</v>
      </c>
    </row>
    <row r="96" spans="1:3" x14ac:dyDescent="0.35">
      <c r="A96" s="341" t="str">
        <f>General!G47</f>
        <v>of</v>
      </c>
      <c r="B96">
        <f>'Mach 1'!B95*0.66</f>
        <v>13.200000000000001</v>
      </c>
      <c r="C96" s="1" t="s">
        <v>2938</v>
      </c>
    </row>
    <row r="97" spans="1:3" x14ac:dyDescent="0.35">
      <c r="A97" s="341" t="str">
        <f>General!G48</f>
        <v>r</v>
      </c>
      <c r="B97">
        <f>'Mach 1'!B96*0.66</f>
        <v>4.62</v>
      </c>
      <c r="C97" s="1" t="s">
        <v>2938</v>
      </c>
    </row>
    <row r="98" spans="1:3" x14ac:dyDescent="0.35">
      <c r="A98" s="341" t="str">
        <f>General!G49</f>
        <v>rd</v>
      </c>
      <c r="B98">
        <f>'Mach 1'!B97*0.66</f>
        <v>4.62</v>
      </c>
      <c r="C98" s="1" t="s">
        <v>2938</v>
      </c>
    </row>
    <row r="99" spans="1:3" x14ac:dyDescent="0.35">
      <c r="A99" s="341" t="str">
        <f>General!G50</f>
        <v>v</v>
      </c>
      <c r="B99">
        <f>'Mach 1'!B98*0.66</f>
        <v>7.92</v>
      </c>
      <c r="C99" s="1" t="s">
        <v>2938</v>
      </c>
    </row>
    <row r="100" spans="1:3" x14ac:dyDescent="0.35">
      <c r="A100" s="341" t="str">
        <f>General!G51</f>
        <v>w</v>
      </c>
      <c r="B100">
        <f>'Mach 1'!B99*0.66</f>
        <v>13.200000000000001</v>
      </c>
      <c r="C100" s="1" t="s">
        <v>2938</v>
      </c>
    </row>
    <row r="101" spans="1:3" x14ac:dyDescent="0.35">
      <c r="A101" s="341" t="str">
        <f>General!G52</f>
        <v>wd</v>
      </c>
      <c r="B101">
        <f>'Mach 1'!B100*0.66</f>
        <v>13.200000000000001</v>
      </c>
      <c r="C101" s="1" t="s">
        <v>2938</v>
      </c>
    </row>
    <row r="102" spans="1:3" x14ac:dyDescent="0.35">
      <c r="A102" s="341" t="str">
        <f>General!G53</f>
        <v>z</v>
      </c>
      <c r="B102">
        <f>'Mach 1'!B101*0.66</f>
        <v>4.62</v>
      </c>
      <c r="C102" s="1" t="s">
        <v>2938</v>
      </c>
    </row>
    <row r="103" spans="1:3" x14ac:dyDescent="0.35">
      <c r="A103" s="341" t="str">
        <f>General!G54</f>
        <v>zd</v>
      </c>
      <c r="B103">
        <f>'Mach 1'!B102*0.66</f>
        <v>4.62</v>
      </c>
      <c r="C103" s="1" t="s">
        <v>2938</v>
      </c>
    </row>
    <row r="105" spans="1:3" x14ac:dyDescent="0.35">
      <c r="A105" t="s">
        <v>41</v>
      </c>
      <c r="B105"/>
    </row>
    <row r="106" spans="1:3" x14ac:dyDescent="0.35">
      <c r="A106" s="341" t="str">
        <f>General!G37</f>
        <v>b</v>
      </c>
      <c r="B106">
        <v>17.5</v>
      </c>
    </row>
    <row r="107" spans="1:3" x14ac:dyDescent="0.35">
      <c r="A107" s="341" t="str">
        <f>General!G38</f>
        <v>bd</v>
      </c>
      <c r="B107">
        <v>17.5</v>
      </c>
    </row>
    <row r="108" spans="1:3" x14ac:dyDescent="0.35">
      <c r="A108" s="341" t="str">
        <f>General!G39</f>
        <v>f</v>
      </c>
      <c r="B108">
        <v>22.5</v>
      </c>
    </row>
    <row r="109" spans="1:3" x14ac:dyDescent="0.35">
      <c r="A109" s="341" t="str">
        <f>General!G40</f>
        <v>h</v>
      </c>
      <c r="B109">
        <v>17.5</v>
      </c>
    </row>
    <row r="110" spans="1:3" x14ac:dyDescent="0.35">
      <c r="A110" s="341" t="str">
        <f>General!G41</f>
        <v>i</v>
      </c>
      <c r="B110">
        <v>22.5</v>
      </c>
    </row>
    <row r="111" spans="1:3" x14ac:dyDescent="0.35">
      <c r="A111" s="341" t="str">
        <f>General!G42</f>
        <v>k</v>
      </c>
      <c r="B111">
        <v>22.5</v>
      </c>
    </row>
    <row r="112" spans="1:3" x14ac:dyDescent="0.35">
      <c r="A112" s="341" t="str">
        <f>General!G43</f>
        <v>l</v>
      </c>
      <c r="B112">
        <v>22.5</v>
      </c>
    </row>
    <row r="113" spans="1:3" x14ac:dyDescent="0.35">
      <c r="A113" s="341" t="str">
        <f>General!G44</f>
        <v>ms</v>
      </c>
      <c r="B113" s="530">
        <f>0.65*B106+0.35*B112</f>
        <v>19.25</v>
      </c>
    </row>
    <row r="114" spans="1:3" x14ac:dyDescent="0.35">
      <c r="A114" s="341" t="str">
        <f>General!G45</f>
        <v>o</v>
      </c>
      <c r="B114">
        <v>17.5</v>
      </c>
    </row>
    <row r="115" spans="1:3" x14ac:dyDescent="0.35">
      <c r="A115" s="341" t="str">
        <f>General!G46</f>
        <v>od</v>
      </c>
      <c r="B115">
        <v>17.5</v>
      </c>
    </row>
    <row r="116" spans="1:3" x14ac:dyDescent="0.35">
      <c r="A116" s="341" t="str">
        <f>General!G47</f>
        <v>of</v>
      </c>
      <c r="B116">
        <v>17.5</v>
      </c>
    </row>
    <row r="117" spans="1:3" x14ac:dyDescent="0.35">
      <c r="A117" s="341" t="str">
        <f>General!G48</f>
        <v>r</v>
      </c>
      <c r="B117">
        <v>22.5</v>
      </c>
    </row>
    <row r="118" spans="1:3" x14ac:dyDescent="0.35">
      <c r="A118" s="341" t="str">
        <f>General!G49</f>
        <v>rd</v>
      </c>
      <c r="B118">
        <v>22.5</v>
      </c>
    </row>
    <row r="119" spans="1:3" x14ac:dyDescent="0.35">
      <c r="A119" s="341" t="str">
        <f>General!G50</f>
        <v>v</v>
      </c>
      <c r="B119">
        <v>22.5</v>
      </c>
    </row>
    <row r="120" spans="1:3" x14ac:dyDescent="0.35">
      <c r="A120" s="341" t="str">
        <f>General!G51</f>
        <v>w</v>
      </c>
      <c r="B120">
        <v>17.5</v>
      </c>
    </row>
    <row r="121" spans="1:3" x14ac:dyDescent="0.35">
      <c r="A121" s="341" t="str">
        <f>General!G52</f>
        <v>wd</v>
      </c>
      <c r="B121">
        <v>17.5</v>
      </c>
    </row>
    <row r="122" spans="1:3" x14ac:dyDescent="0.35">
      <c r="A122" s="341" t="str">
        <f>General!G53</f>
        <v>z</v>
      </c>
      <c r="B122">
        <v>22.5</v>
      </c>
    </row>
    <row r="123" spans="1:3" x14ac:dyDescent="0.35">
      <c r="A123" s="341" t="str">
        <f>General!G54</f>
        <v>zd</v>
      </c>
      <c r="B123">
        <v>22.5</v>
      </c>
    </row>
    <row r="125" spans="1:3" x14ac:dyDescent="0.35">
      <c r="A125" s="3" t="s">
        <v>42</v>
      </c>
    </row>
    <row r="126" spans="1:3" x14ac:dyDescent="0.35">
      <c r="A126" t="s">
        <v>2943</v>
      </c>
      <c r="B126">
        <v>23</v>
      </c>
      <c r="C126" s="1" t="s">
        <v>2945</v>
      </c>
    </row>
    <row r="127" spans="1:3" ht="4.1500000000000004" customHeight="1" x14ac:dyDescent="0.35"/>
    <row r="128" spans="1:3" x14ac:dyDescent="0.35">
      <c r="A128" t="s">
        <v>43</v>
      </c>
      <c r="B128">
        <v>18</v>
      </c>
      <c r="C128" s="1" t="s">
        <v>2944</v>
      </c>
    </row>
    <row r="129" spans="1:3" ht="3" customHeight="1" x14ac:dyDescent="0.35"/>
    <row r="130" spans="1:3" x14ac:dyDescent="0.35">
      <c r="A130" t="s">
        <v>44</v>
      </c>
      <c r="B130">
        <v>42.9</v>
      </c>
      <c r="C130" s="1" t="s">
        <v>126</v>
      </c>
    </row>
    <row r="132" spans="1:3" x14ac:dyDescent="0.35">
      <c r="A132" s="3" t="s">
        <v>45</v>
      </c>
    </row>
    <row r="133" spans="1:3" x14ac:dyDescent="0.35">
      <c r="A133" t="s">
        <v>46</v>
      </c>
      <c r="B133">
        <v>11.3</v>
      </c>
      <c r="C133" s="1" t="s">
        <v>124</v>
      </c>
    </row>
    <row r="135" spans="1:3" x14ac:dyDescent="0.35">
      <c r="B135" t="s">
        <v>47</v>
      </c>
      <c r="C135"/>
    </row>
    <row r="136" spans="1:3" x14ac:dyDescent="0.35">
      <c r="A136" s="431" t="s">
        <v>49</v>
      </c>
      <c r="B136" t="str">
        <f>General!K37</f>
        <v>lime</v>
      </c>
      <c r="C136">
        <v>15</v>
      </c>
    </row>
    <row r="137" spans="1:3" x14ac:dyDescent="0.35">
      <c r="A137" s="431" t="s">
        <v>48</v>
      </c>
      <c r="B137" t="str">
        <f>General!K38</f>
        <v>early</v>
      </c>
      <c r="C137">
        <v>20</v>
      </c>
    </row>
    <row r="138" spans="1:3" x14ac:dyDescent="0.35">
      <c r="A138" s="431" t="s">
        <v>76</v>
      </c>
      <c r="B138" t="str">
        <f>General!K39</f>
        <v>at_seeding</v>
      </c>
      <c r="C138"/>
    </row>
    <row r="139" spans="1:3" x14ac:dyDescent="0.35">
      <c r="A139" s="431" t="s">
        <v>2946</v>
      </c>
      <c r="B139" t="str">
        <f>General!K40</f>
        <v>mid</v>
      </c>
      <c r="C139">
        <v>20</v>
      </c>
    </row>
    <row r="140" spans="1:3" x14ac:dyDescent="0.35">
      <c r="A140" s="431" t="s">
        <v>2580</v>
      </c>
      <c r="B140" t="str">
        <f>General!K41</f>
        <v>late</v>
      </c>
      <c r="C140">
        <v>25</v>
      </c>
    </row>
    <row r="142" spans="1:3" x14ac:dyDescent="0.35">
      <c r="A142" t="s">
        <v>50</v>
      </c>
      <c r="B142">
        <v>5</v>
      </c>
    </row>
    <row r="143" spans="1:3" ht="7.15" customHeight="1" x14ac:dyDescent="0.35"/>
    <row r="144" spans="1:3" x14ac:dyDescent="0.35">
      <c r="A144" t="s">
        <v>51</v>
      </c>
      <c r="B144">
        <v>0.25</v>
      </c>
      <c r="C144" s="1" t="s">
        <v>125</v>
      </c>
    </row>
    <row r="145" spans="1:3" ht="7.9" customHeight="1" x14ac:dyDescent="0.35"/>
    <row r="146" spans="1:3" x14ac:dyDescent="0.35">
      <c r="A146" t="s">
        <v>52</v>
      </c>
      <c r="B146">
        <v>20</v>
      </c>
      <c r="C146" s="1" t="s">
        <v>122</v>
      </c>
    </row>
    <row r="147" spans="1:3" ht="5.5" customHeight="1" x14ac:dyDescent="0.35"/>
    <row r="148" spans="1:3" x14ac:dyDescent="0.35">
      <c r="A148" t="s">
        <v>53</v>
      </c>
      <c r="B148">
        <v>0.3</v>
      </c>
    </row>
    <row r="149" spans="1:3" ht="6" customHeight="1" x14ac:dyDescent="0.35"/>
    <row r="150" spans="1:3" x14ac:dyDescent="0.35">
      <c r="A150" t="s">
        <v>54</v>
      </c>
      <c r="B150">
        <v>14.3</v>
      </c>
      <c r="C150" s="1" t="s">
        <v>126</v>
      </c>
    </row>
    <row r="152" spans="1:3" x14ac:dyDescent="0.35">
      <c r="A152" s="3" t="s">
        <v>55</v>
      </c>
    </row>
    <row r="153" spans="1:3" x14ac:dyDescent="0.35">
      <c r="A153" t="s">
        <v>56</v>
      </c>
      <c r="B153">
        <v>2</v>
      </c>
      <c r="C153" s="1" t="s">
        <v>123</v>
      </c>
    </row>
    <row r="154" spans="1:3" ht="6" customHeight="1" x14ac:dyDescent="0.35"/>
    <row r="155" spans="1:3" x14ac:dyDescent="0.35">
      <c r="A155" t="s">
        <v>57</v>
      </c>
      <c r="B155">
        <v>1.3</v>
      </c>
      <c r="C155" s="1" t="s">
        <v>13</v>
      </c>
    </row>
    <row r="157" spans="1:3" x14ac:dyDescent="0.35">
      <c r="A157" s="3" t="s">
        <v>88</v>
      </c>
    </row>
    <row r="158" spans="1:3" x14ac:dyDescent="0.35">
      <c r="A158" s="6"/>
      <c r="B158" s="6" t="s">
        <v>99</v>
      </c>
      <c r="C158" s="6" t="s">
        <v>100</v>
      </c>
    </row>
    <row r="159" spans="1:3" x14ac:dyDescent="0.35">
      <c r="A159" s="342" t="str">
        <f>General!G37</f>
        <v>b</v>
      </c>
      <c r="B159" s="6">
        <v>1</v>
      </c>
      <c r="C159" s="6">
        <v>1</v>
      </c>
    </row>
    <row r="160" spans="1:3" x14ac:dyDescent="0.35">
      <c r="A160" s="342" t="str">
        <f>General!G38</f>
        <v>bd</v>
      </c>
      <c r="B160" s="6">
        <v>1</v>
      </c>
      <c r="C160" s="6">
        <v>1</v>
      </c>
    </row>
    <row r="161" spans="1:3" x14ac:dyDescent="0.35">
      <c r="A161" s="342" t="str">
        <f>General!G39</f>
        <v>f</v>
      </c>
      <c r="B161" s="6">
        <v>1</v>
      </c>
      <c r="C161" s="6">
        <v>1</v>
      </c>
    </row>
    <row r="162" spans="1:3" x14ac:dyDescent="0.35">
      <c r="A162" s="342" t="str">
        <f>General!G40</f>
        <v>h</v>
      </c>
      <c r="B162" s="6">
        <v>1</v>
      </c>
      <c r="C162" s="6">
        <v>3</v>
      </c>
    </row>
    <row r="163" spans="1:3" x14ac:dyDescent="0.35">
      <c r="A163" s="342" t="str">
        <f>General!G41</f>
        <v>i</v>
      </c>
      <c r="B163" s="6">
        <v>1</v>
      </c>
      <c r="C163" s="6">
        <v>1</v>
      </c>
    </row>
    <row r="164" spans="1:3" x14ac:dyDescent="0.35">
      <c r="A164" s="342" t="str">
        <f>General!G42</f>
        <v>k</v>
      </c>
      <c r="B164" s="6">
        <v>1</v>
      </c>
      <c r="C164" s="6">
        <v>1</v>
      </c>
    </row>
    <row r="165" spans="1:3" x14ac:dyDescent="0.35">
      <c r="A165" s="342" t="str">
        <f>General!G43</f>
        <v>l</v>
      </c>
      <c r="B165" s="6">
        <v>1</v>
      </c>
      <c r="C165" s="6">
        <v>1</v>
      </c>
    </row>
    <row r="166" spans="1:3" x14ac:dyDescent="0.35">
      <c r="A166" s="342" t="str">
        <f>General!G44</f>
        <v>ms</v>
      </c>
      <c r="B166" s="6">
        <v>1</v>
      </c>
      <c r="C166" s="6">
        <v>1</v>
      </c>
    </row>
    <row r="167" spans="1:3" x14ac:dyDescent="0.35">
      <c r="A167" s="342" t="str">
        <f>General!G45</f>
        <v>o</v>
      </c>
      <c r="B167" s="6">
        <v>1</v>
      </c>
      <c r="C167" s="6">
        <v>1</v>
      </c>
    </row>
    <row r="168" spans="1:3" x14ac:dyDescent="0.35">
      <c r="A168" s="342" t="str">
        <f>General!G46</f>
        <v>od</v>
      </c>
      <c r="B168" s="6">
        <v>1</v>
      </c>
      <c r="C168" s="6">
        <v>1</v>
      </c>
    </row>
    <row r="169" spans="1:3" x14ac:dyDescent="0.35">
      <c r="A169" s="342" t="str">
        <f>General!G47</f>
        <v>of</v>
      </c>
      <c r="B169" s="6">
        <v>1</v>
      </c>
      <c r="C169" s="6">
        <v>1</v>
      </c>
    </row>
    <row r="170" spans="1:3" x14ac:dyDescent="0.35">
      <c r="A170" s="342" t="str">
        <f>General!G48</f>
        <v>r</v>
      </c>
      <c r="B170" s="6">
        <v>1</v>
      </c>
      <c r="C170" s="6">
        <v>1</v>
      </c>
    </row>
    <row r="171" spans="1:3" x14ac:dyDescent="0.35">
      <c r="A171" s="342" t="str">
        <f>General!G49</f>
        <v>rd</v>
      </c>
      <c r="B171" s="6">
        <v>1</v>
      </c>
      <c r="C171" s="6">
        <v>1</v>
      </c>
    </row>
    <row r="172" spans="1:3" x14ac:dyDescent="0.35">
      <c r="A172" s="342" t="str">
        <f>General!G50</f>
        <v>v</v>
      </c>
      <c r="B172" s="6">
        <v>1</v>
      </c>
      <c r="C172" s="6">
        <v>1</v>
      </c>
    </row>
    <row r="173" spans="1:3" x14ac:dyDescent="0.35">
      <c r="A173" s="342" t="str">
        <f>General!G51</f>
        <v>w</v>
      </c>
      <c r="B173" s="6">
        <v>1</v>
      </c>
      <c r="C173" s="6">
        <v>1</v>
      </c>
    </row>
    <row r="174" spans="1:3" x14ac:dyDescent="0.35">
      <c r="A174" s="342" t="str">
        <f>General!G52</f>
        <v>wd</v>
      </c>
      <c r="B174" s="6">
        <v>1</v>
      </c>
      <c r="C174" s="6">
        <v>1</v>
      </c>
    </row>
    <row r="175" spans="1:3" x14ac:dyDescent="0.35">
      <c r="A175" s="342" t="str">
        <f>General!G53</f>
        <v>z</v>
      </c>
      <c r="B175" s="6">
        <v>1</v>
      </c>
      <c r="C175" s="6">
        <v>1</v>
      </c>
    </row>
    <row r="176" spans="1:3" x14ac:dyDescent="0.3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2174</v>
      </c>
    </row>
    <row r="11" spans="1:17" x14ac:dyDescent="0.35">
      <c r="A11" t="s">
        <v>77</v>
      </c>
      <c r="B11" t="s">
        <v>78</v>
      </c>
      <c r="C11" t="s">
        <v>128</v>
      </c>
      <c r="D11" t="s">
        <v>129</v>
      </c>
      <c r="E11" t="s">
        <v>2935</v>
      </c>
      <c r="F11" t="s">
        <v>2936</v>
      </c>
    </row>
    <row r="12" spans="1:17" x14ac:dyDescent="0.35">
      <c r="A12" t="s">
        <v>2805</v>
      </c>
      <c r="B12">
        <v>250000</v>
      </c>
      <c r="C12" s="44">
        <v>1</v>
      </c>
      <c r="D12" s="44">
        <v>0</v>
      </c>
      <c r="E12" s="44">
        <v>0</v>
      </c>
      <c r="F12" s="44">
        <v>0</v>
      </c>
    </row>
    <row r="13" spans="1:17" x14ac:dyDescent="0.35">
      <c r="A13" t="s">
        <v>2803</v>
      </c>
      <c r="B13">
        <v>115000</v>
      </c>
      <c r="C13" s="44">
        <v>1</v>
      </c>
      <c r="D13" s="44">
        <v>0</v>
      </c>
      <c r="E13" s="44">
        <v>0</v>
      </c>
      <c r="F13" s="44">
        <v>0</v>
      </c>
    </row>
    <row r="14" spans="1:17" x14ac:dyDescent="0.35">
      <c r="A14" t="s">
        <v>2804</v>
      </c>
      <c r="B14">
        <v>500000</v>
      </c>
      <c r="C14" s="44">
        <v>0</v>
      </c>
      <c r="D14" s="44">
        <v>1</v>
      </c>
      <c r="E14" s="44">
        <v>0</v>
      </c>
      <c r="F14" s="44">
        <v>0</v>
      </c>
    </row>
    <row r="15" spans="1:17" x14ac:dyDescent="0.35">
      <c r="A15" t="s">
        <v>127</v>
      </c>
      <c r="B15">
        <v>50000</v>
      </c>
      <c r="C15" s="44">
        <v>0</v>
      </c>
      <c r="D15" s="44">
        <v>1</v>
      </c>
      <c r="E15" s="44">
        <v>0</v>
      </c>
      <c r="F15" s="44">
        <v>0</v>
      </c>
      <c r="Q15" s="481"/>
    </row>
    <row r="16" spans="1:17" x14ac:dyDescent="0.35">
      <c r="A16" t="s">
        <v>2806</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2808</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2807</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1865000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4" x14ac:dyDescent="0.35">
      <c r="A33" s="3" t="s">
        <v>36</v>
      </c>
    </row>
    <row r="34" spans="1:4" x14ac:dyDescent="0.35">
      <c r="A34" t="s">
        <v>2801</v>
      </c>
      <c r="B34" s="436">
        <v>1</v>
      </c>
    </row>
    <row r="35" spans="1:4" ht="7.4" customHeight="1" x14ac:dyDescent="0.35"/>
    <row r="36" spans="1:4" x14ac:dyDescent="0.35">
      <c r="A36" t="s">
        <v>2942</v>
      </c>
      <c r="B36">
        <v>12.5</v>
      </c>
      <c r="C36" s="1" t="s">
        <v>2941</v>
      </c>
      <c r="D36" s="1" t="s">
        <v>3064</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41" t="str">
        <f>General!I37</f>
        <v>a</v>
      </c>
      <c r="B45">
        <v>1</v>
      </c>
    </row>
    <row r="46" spans="1:4" x14ac:dyDescent="0.35">
      <c r="A46" s="341" t="str">
        <f>General!I38</f>
        <v>a2</v>
      </c>
      <c r="B46">
        <v>1</v>
      </c>
    </row>
    <row r="47" spans="1:4" x14ac:dyDescent="0.35">
      <c r="A47" s="341" t="str">
        <f>General!I39</f>
        <v>b</v>
      </c>
      <c r="B47">
        <v>1</v>
      </c>
    </row>
    <row r="48" spans="1:4"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m</v>
      </c>
      <c r="B56">
        <v>1</v>
      </c>
    </row>
    <row r="57" spans="1:2" x14ac:dyDescent="0.35">
      <c r="A57" s="341" t="str">
        <f>General!I49</f>
        <v>ms</v>
      </c>
      <c r="B57">
        <v>1</v>
      </c>
    </row>
    <row r="58" spans="1:2" x14ac:dyDescent="0.35">
      <c r="A58" s="341" t="str">
        <f>General!I50</f>
        <v>o</v>
      </c>
      <c r="B58">
        <v>1</v>
      </c>
    </row>
    <row r="59" spans="1:2" x14ac:dyDescent="0.35">
      <c r="A59" s="341" t="str">
        <f>General!I51</f>
        <v>od</v>
      </c>
      <c r="B59">
        <v>1</v>
      </c>
    </row>
    <row r="60" spans="1:2" x14ac:dyDescent="0.35">
      <c r="A60" s="341" t="str">
        <f>General!I52</f>
        <v>of</v>
      </c>
      <c r="B60">
        <v>1</v>
      </c>
    </row>
    <row r="61" spans="1:2" x14ac:dyDescent="0.35">
      <c r="A61" s="341" t="str">
        <f>General!I53</f>
        <v>r</v>
      </c>
      <c r="B61">
        <v>1</v>
      </c>
    </row>
    <row r="62" spans="1:2" x14ac:dyDescent="0.35">
      <c r="A62" s="341" t="str">
        <f>General!I54</f>
        <v>rd</v>
      </c>
      <c r="B62">
        <v>1</v>
      </c>
    </row>
    <row r="63" spans="1:2" x14ac:dyDescent="0.35">
      <c r="A63" s="341" t="str">
        <f>General!I55</f>
        <v>s</v>
      </c>
      <c r="B63">
        <v>1</v>
      </c>
    </row>
    <row r="64" spans="1:2" x14ac:dyDescent="0.35">
      <c r="A64" s="341" t="str">
        <f>General!I56</f>
        <v>sp</v>
      </c>
      <c r="B64">
        <v>1</v>
      </c>
    </row>
    <row r="65" spans="1:2" x14ac:dyDescent="0.35">
      <c r="A65" s="341" t="str">
        <f>General!I57</f>
        <v>t</v>
      </c>
      <c r="B65">
        <v>1</v>
      </c>
    </row>
    <row r="66" spans="1:2" x14ac:dyDescent="0.35">
      <c r="A66" s="341" t="str">
        <f>General!I58</f>
        <v>tc</v>
      </c>
      <c r="B66">
        <v>1</v>
      </c>
    </row>
    <row r="67" spans="1:2" x14ac:dyDescent="0.35">
      <c r="A67" s="341" t="str">
        <f>General!I59</f>
        <v>u</v>
      </c>
      <c r="B67">
        <v>1</v>
      </c>
    </row>
    <row r="68" spans="1:2" x14ac:dyDescent="0.35">
      <c r="A68" s="341" t="str">
        <f>General!I60</f>
        <v>uc</v>
      </c>
      <c r="B68">
        <v>1</v>
      </c>
    </row>
    <row r="69" spans="1:2" x14ac:dyDescent="0.35">
      <c r="A69" s="341" t="str">
        <f>General!I61</f>
        <v>v</v>
      </c>
      <c r="B69">
        <v>1</v>
      </c>
    </row>
    <row r="70" spans="1:2" x14ac:dyDescent="0.35">
      <c r="A70" s="341" t="str">
        <f>General!I62</f>
        <v>w</v>
      </c>
      <c r="B70">
        <v>1</v>
      </c>
    </row>
    <row r="71" spans="1:2" x14ac:dyDescent="0.35">
      <c r="A71" s="341" t="str">
        <f>General!I63</f>
        <v>wd</v>
      </c>
      <c r="B71">
        <v>1</v>
      </c>
    </row>
    <row r="72" spans="1:2" x14ac:dyDescent="0.35">
      <c r="A72" s="341" t="str">
        <f>General!I64</f>
        <v>x</v>
      </c>
      <c r="B72">
        <v>1</v>
      </c>
    </row>
    <row r="73" spans="1:2" x14ac:dyDescent="0.35">
      <c r="A73" s="341" t="str">
        <f>General!I65</f>
        <v>xc</v>
      </c>
      <c r="B73">
        <v>1</v>
      </c>
    </row>
    <row r="74" spans="1:2" x14ac:dyDescent="0.35">
      <c r="A74" s="341" t="str">
        <f>General!I66</f>
        <v>z</v>
      </c>
      <c r="B74">
        <v>1</v>
      </c>
    </row>
    <row r="75" spans="1:2" x14ac:dyDescent="0.35">
      <c r="A75" s="341" t="str">
        <f>General!I67</f>
        <v>zd</v>
      </c>
      <c r="B75">
        <v>1</v>
      </c>
    </row>
    <row r="77" spans="1:2" x14ac:dyDescent="0.35">
      <c r="A77" s="3" t="s">
        <v>38</v>
      </c>
    </row>
    <row r="78" spans="1:2" x14ac:dyDescent="0.35">
      <c r="A78" t="s">
        <v>2802</v>
      </c>
      <c r="B78" s="436">
        <v>1</v>
      </c>
    </row>
    <row r="79" spans="1:2" ht="7.4" customHeight="1" x14ac:dyDescent="0.35"/>
    <row r="80" spans="1:2" x14ac:dyDescent="0.35">
      <c r="A80" t="s">
        <v>2927</v>
      </c>
      <c r="B80">
        <v>63</v>
      </c>
    </row>
    <row r="81" spans="1:3" ht="7.15" customHeight="1" x14ac:dyDescent="0.35"/>
    <row r="82" spans="1:3" x14ac:dyDescent="0.35">
      <c r="A82" t="s">
        <v>40</v>
      </c>
      <c r="B82">
        <v>0.3</v>
      </c>
      <c r="C82" s="1" t="s">
        <v>120</v>
      </c>
    </row>
    <row r="83" spans="1:3" ht="7.15" customHeight="1" x14ac:dyDescent="0.35"/>
    <row r="84" spans="1:3" x14ac:dyDescent="0.35">
      <c r="A84" t="s">
        <v>2937</v>
      </c>
      <c r="B84"/>
    </row>
    <row r="85" spans="1:3" x14ac:dyDescent="0.35">
      <c r="A85" s="341" t="str">
        <f>General!G37</f>
        <v>b</v>
      </c>
      <c r="B85">
        <v>30</v>
      </c>
      <c r="C85" s="1" t="s">
        <v>2938</v>
      </c>
    </row>
    <row r="86" spans="1:3" x14ac:dyDescent="0.35">
      <c r="A86" s="341" t="str">
        <f>General!G38</f>
        <v>bd</v>
      </c>
      <c r="B86">
        <v>30</v>
      </c>
      <c r="C86" s="1" t="s">
        <v>2938</v>
      </c>
    </row>
    <row r="87" spans="1:3" x14ac:dyDescent="0.35">
      <c r="A87" s="341" t="str">
        <f>General!G39</f>
        <v>f</v>
      </c>
      <c r="B87">
        <v>18</v>
      </c>
      <c r="C87" s="1" t="s">
        <v>2938</v>
      </c>
    </row>
    <row r="88" spans="1:3" x14ac:dyDescent="0.35">
      <c r="A88" s="341" t="str">
        <f>General!G40</f>
        <v>h</v>
      </c>
      <c r="B88">
        <v>30</v>
      </c>
      <c r="C88" s="1" t="s">
        <v>2938</v>
      </c>
    </row>
    <row r="89" spans="1:3" x14ac:dyDescent="0.35">
      <c r="A89" s="341" t="str">
        <f>General!G41</f>
        <v>i</v>
      </c>
      <c r="B89">
        <v>18</v>
      </c>
      <c r="C89" s="1" t="s">
        <v>2938</v>
      </c>
    </row>
    <row r="90" spans="1:3" x14ac:dyDescent="0.35">
      <c r="A90" s="341" t="str">
        <f>General!G42</f>
        <v>k</v>
      </c>
      <c r="B90">
        <v>18</v>
      </c>
      <c r="C90" s="1" t="s">
        <v>2938</v>
      </c>
    </row>
    <row r="91" spans="1:3" x14ac:dyDescent="0.35">
      <c r="A91" s="341" t="str">
        <f>General!G43</f>
        <v>l</v>
      </c>
      <c r="B91">
        <v>18</v>
      </c>
      <c r="C91" s="1" t="s">
        <v>2938</v>
      </c>
    </row>
    <row r="92" spans="1:3" x14ac:dyDescent="0.35">
      <c r="A92" s="341" t="str">
        <f>General!G44</f>
        <v>ms</v>
      </c>
      <c r="B92" s="530">
        <f>0.65*B85+0.35*B91</f>
        <v>25.8</v>
      </c>
      <c r="C92" s="1" t="s">
        <v>2938</v>
      </c>
    </row>
    <row r="93" spans="1:3" x14ac:dyDescent="0.35">
      <c r="A93" s="341" t="str">
        <f>General!G45</f>
        <v>o</v>
      </c>
      <c r="B93">
        <v>30</v>
      </c>
      <c r="C93" s="1" t="s">
        <v>2938</v>
      </c>
    </row>
    <row r="94" spans="1:3" x14ac:dyDescent="0.35">
      <c r="A94" s="341" t="str">
        <f>General!G46</f>
        <v>od</v>
      </c>
      <c r="B94">
        <v>30</v>
      </c>
      <c r="C94" s="1" t="s">
        <v>2938</v>
      </c>
    </row>
    <row r="95" spans="1:3" x14ac:dyDescent="0.35">
      <c r="A95" s="341" t="str">
        <f>General!G47</f>
        <v>of</v>
      </c>
      <c r="B95">
        <v>30</v>
      </c>
      <c r="C95" s="1" t="s">
        <v>2938</v>
      </c>
    </row>
    <row r="96" spans="1:3" x14ac:dyDescent="0.35">
      <c r="A96" s="341" t="str">
        <f>General!G48</f>
        <v>r</v>
      </c>
      <c r="B96">
        <v>12</v>
      </c>
      <c r="C96" s="1" t="s">
        <v>2938</v>
      </c>
    </row>
    <row r="97" spans="1:3" x14ac:dyDescent="0.35">
      <c r="A97" s="341" t="str">
        <f>General!G49</f>
        <v>rd</v>
      </c>
      <c r="B97">
        <v>12</v>
      </c>
      <c r="C97" s="1" t="s">
        <v>2938</v>
      </c>
    </row>
    <row r="98" spans="1:3" x14ac:dyDescent="0.35">
      <c r="A98" s="341" t="str">
        <f>General!G50</f>
        <v>v</v>
      </c>
      <c r="B98">
        <v>18</v>
      </c>
      <c r="C98" s="1" t="s">
        <v>2938</v>
      </c>
    </row>
    <row r="99" spans="1:3" x14ac:dyDescent="0.35">
      <c r="A99" s="341" t="str">
        <f>General!G51</f>
        <v>w</v>
      </c>
      <c r="B99">
        <v>30</v>
      </c>
      <c r="C99" s="1" t="s">
        <v>2938</v>
      </c>
    </row>
    <row r="100" spans="1:3" x14ac:dyDescent="0.35">
      <c r="A100" s="341" t="str">
        <f>General!G52</f>
        <v>wd</v>
      </c>
      <c r="B100">
        <v>30</v>
      </c>
      <c r="C100" s="1" t="s">
        <v>2938</v>
      </c>
    </row>
    <row r="101" spans="1:3" x14ac:dyDescent="0.35">
      <c r="A101" s="341" t="str">
        <f>General!G53</f>
        <v>z</v>
      </c>
      <c r="B101">
        <v>12</v>
      </c>
      <c r="C101" s="1" t="s">
        <v>2938</v>
      </c>
    </row>
    <row r="102" spans="1:3" x14ac:dyDescent="0.35">
      <c r="A102" s="341" t="str">
        <f>General!G54</f>
        <v>zd</v>
      </c>
      <c r="B102">
        <v>12</v>
      </c>
      <c r="C102" s="1" t="s">
        <v>2938</v>
      </c>
    </row>
    <row r="104" spans="1:3" x14ac:dyDescent="0.35">
      <c r="A104" t="s">
        <v>41</v>
      </c>
      <c r="B104" t="s">
        <v>2926</v>
      </c>
    </row>
    <row r="105" spans="1:3" x14ac:dyDescent="0.35">
      <c r="A105" s="341" t="str">
        <f>General!G37</f>
        <v>b</v>
      </c>
      <c r="B105">
        <v>33</v>
      </c>
    </row>
    <row r="106" spans="1:3" x14ac:dyDescent="0.35">
      <c r="A106" s="341" t="str">
        <f>General!G38</f>
        <v>bd</v>
      </c>
      <c r="B106">
        <v>33</v>
      </c>
    </row>
    <row r="107" spans="1:3" x14ac:dyDescent="0.35">
      <c r="A107" s="341" t="str">
        <f>General!G39</f>
        <v>f</v>
      </c>
      <c r="B107">
        <v>38</v>
      </c>
    </row>
    <row r="108" spans="1:3" x14ac:dyDescent="0.35">
      <c r="A108" s="341" t="str">
        <f>General!G40</f>
        <v>h</v>
      </c>
      <c r="B108">
        <v>33</v>
      </c>
    </row>
    <row r="109" spans="1:3" x14ac:dyDescent="0.35">
      <c r="A109" s="341" t="str">
        <f>General!G41</f>
        <v>i</v>
      </c>
      <c r="B109">
        <v>38</v>
      </c>
    </row>
    <row r="110" spans="1:3" x14ac:dyDescent="0.35">
      <c r="A110" s="341" t="str">
        <f>General!G42</f>
        <v>k</v>
      </c>
      <c r="B110">
        <v>38</v>
      </c>
    </row>
    <row r="111" spans="1:3" x14ac:dyDescent="0.35">
      <c r="A111" s="341" t="str">
        <f>General!G43</f>
        <v>l</v>
      </c>
      <c r="B111">
        <v>33</v>
      </c>
    </row>
    <row r="112" spans="1:3" x14ac:dyDescent="0.35">
      <c r="A112" s="341" t="str">
        <f>General!G44</f>
        <v>ms</v>
      </c>
      <c r="B112" s="530">
        <f>0.65*B105+0.35*B111</f>
        <v>33</v>
      </c>
    </row>
    <row r="113" spans="1:3" x14ac:dyDescent="0.35">
      <c r="A113" s="341" t="str">
        <f>General!G45</f>
        <v>o</v>
      </c>
      <c r="B113">
        <v>33</v>
      </c>
    </row>
    <row r="114" spans="1:3" x14ac:dyDescent="0.35">
      <c r="A114" s="341" t="str">
        <f>General!G46</f>
        <v>od</v>
      </c>
      <c r="B114">
        <v>33</v>
      </c>
    </row>
    <row r="115" spans="1:3" x14ac:dyDescent="0.35">
      <c r="A115" s="341" t="str">
        <f>General!G47</f>
        <v>of</v>
      </c>
      <c r="B115">
        <v>33</v>
      </c>
    </row>
    <row r="116" spans="1:3" x14ac:dyDescent="0.35">
      <c r="A116" s="341" t="str">
        <f>General!G48</f>
        <v>r</v>
      </c>
      <c r="B116">
        <v>38</v>
      </c>
    </row>
    <row r="117" spans="1:3" x14ac:dyDescent="0.35">
      <c r="A117" s="341" t="str">
        <f>General!G49</f>
        <v>rd</v>
      </c>
      <c r="B117">
        <v>38</v>
      </c>
    </row>
    <row r="118" spans="1:3" x14ac:dyDescent="0.35">
      <c r="A118" s="341" t="str">
        <f>General!G50</f>
        <v>v</v>
      </c>
      <c r="B118">
        <v>38</v>
      </c>
    </row>
    <row r="119" spans="1:3" x14ac:dyDescent="0.35">
      <c r="A119" s="341" t="str">
        <f>General!G51</f>
        <v>w</v>
      </c>
      <c r="B119">
        <v>33</v>
      </c>
    </row>
    <row r="120" spans="1:3" x14ac:dyDescent="0.35">
      <c r="A120" s="341" t="str">
        <f>General!G52</f>
        <v>wd</v>
      </c>
      <c r="B120">
        <v>33</v>
      </c>
    </row>
    <row r="121" spans="1:3" x14ac:dyDescent="0.35">
      <c r="A121" s="341" t="str">
        <f>General!G53</f>
        <v>z</v>
      </c>
      <c r="B121">
        <v>38</v>
      </c>
    </row>
    <row r="122" spans="1:3" x14ac:dyDescent="0.35">
      <c r="A122" s="341" t="str">
        <f>General!G54</f>
        <v>zd</v>
      </c>
      <c r="B122">
        <v>38</v>
      </c>
    </row>
    <row r="124" spans="1:3" x14ac:dyDescent="0.35">
      <c r="A124" s="3" t="s">
        <v>42</v>
      </c>
    </row>
    <row r="125" spans="1:3" x14ac:dyDescent="0.35">
      <c r="A125" t="s">
        <v>2943</v>
      </c>
      <c r="B125">
        <v>50</v>
      </c>
      <c r="C125" s="1" t="s">
        <v>2945</v>
      </c>
    </row>
    <row r="126" spans="1:3" ht="4.1500000000000004" customHeight="1" x14ac:dyDescent="0.35"/>
    <row r="127" spans="1:3" x14ac:dyDescent="0.35">
      <c r="A127" t="s">
        <v>43</v>
      </c>
      <c r="B127">
        <v>19.8</v>
      </c>
      <c r="C127" s="1" t="s">
        <v>2944</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31" t="s">
        <v>49</v>
      </c>
      <c r="B135" t="str">
        <f>General!K37</f>
        <v>lime</v>
      </c>
      <c r="C135">
        <v>15</v>
      </c>
    </row>
    <row r="136" spans="1:3" x14ac:dyDescent="0.35">
      <c r="A136" s="431" t="s">
        <v>48</v>
      </c>
      <c r="B136" t="str">
        <f>General!K38</f>
        <v>early</v>
      </c>
      <c r="C136">
        <v>25</v>
      </c>
    </row>
    <row r="137" spans="1:3" x14ac:dyDescent="0.35">
      <c r="A137" s="431" t="s">
        <v>76</v>
      </c>
      <c r="B137" t="str">
        <f>General!K39</f>
        <v>at_seeding</v>
      </c>
      <c r="C137"/>
    </row>
    <row r="138" spans="1:3" x14ac:dyDescent="0.35">
      <c r="A138" s="431" t="s">
        <v>2946</v>
      </c>
      <c r="B138" t="str">
        <f>General!K40</f>
        <v>mid</v>
      </c>
      <c r="C138">
        <v>25</v>
      </c>
    </row>
    <row r="139" spans="1:3" x14ac:dyDescent="0.35">
      <c r="A139" s="431" t="s">
        <v>2580</v>
      </c>
      <c r="B139" t="str">
        <f>General!K41</f>
        <v>late</v>
      </c>
      <c r="C139">
        <v>36</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0.75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42" t="str">
        <f>General!G37</f>
        <v>b</v>
      </c>
      <c r="B158" s="6">
        <v>1</v>
      </c>
      <c r="C158" s="6">
        <v>1</v>
      </c>
    </row>
    <row r="159" spans="1:3" x14ac:dyDescent="0.35">
      <c r="A159" s="342" t="str">
        <f>General!G38</f>
        <v>bd</v>
      </c>
      <c r="B159" s="6">
        <v>1</v>
      </c>
      <c r="C159" s="6">
        <v>1</v>
      </c>
    </row>
    <row r="160" spans="1:3" x14ac:dyDescent="0.35">
      <c r="A160" s="342" t="str">
        <f>General!G39</f>
        <v>f</v>
      </c>
      <c r="B160" s="6">
        <v>1</v>
      </c>
      <c r="C160" s="6">
        <v>1</v>
      </c>
    </row>
    <row r="161" spans="1:3" x14ac:dyDescent="0.35">
      <c r="A161" s="342" t="str">
        <f>General!G40</f>
        <v>h</v>
      </c>
      <c r="B161" s="6">
        <v>1</v>
      </c>
      <c r="C161" s="6">
        <v>3</v>
      </c>
    </row>
    <row r="162" spans="1:3" x14ac:dyDescent="0.35">
      <c r="A162" s="342" t="str">
        <f>General!G41</f>
        <v>i</v>
      </c>
      <c r="B162" s="6">
        <v>1</v>
      </c>
      <c r="C162" s="6">
        <v>1</v>
      </c>
    </row>
    <row r="163" spans="1:3" x14ac:dyDescent="0.35">
      <c r="A163" s="342" t="str">
        <f>General!G42</f>
        <v>k</v>
      </c>
      <c r="B163" s="6">
        <v>1</v>
      </c>
      <c r="C163" s="6">
        <v>1</v>
      </c>
    </row>
    <row r="164" spans="1:3" x14ac:dyDescent="0.35">
      <c r="A164" s="342" t="str">
        <f>General!G43</f>
        <v>l</v>
      </c>
      <c r="B164" s="6">
        <v>1</v>
      </c>
      <c r="C164" s="6">
        <v>1</v>
      </c>
    </row>
    <row r="165" spans="1:3" x14ac:dyDescent="0.35">
      <c r="A165" s="342" t="str">
        <f>General!G44</f>
        <v>ms</v>
      </c>
      <c r="B165" s="6">
        <v>1</v>
      </c>
      <c r="C165" s="6">
        <v>1</v>
      </c>
    </row>
    <row r="166" spans="1:3" x14ac:dyDescent="0.35">
      <c r="A166" s="342" t="str">
        <f>General!G45</f>
        <v>o</v>
      </c>
      <c r="B166" s="6">
        <v>1</v>
      </c>
      <c r="C166" s="6">
        <v>1</v>
      </c>
    </row>
    <row r="167" spans="1:3" x14ac:dyDescent="0.35">
      <c r="A167" s="342" t="str">
        <f>General!G46</f>
        <v>od</v>
      </c>
      <c r="B167" s="6">
        <v>1</v>
      </c>
      <c r="C167" s="6">
        <v>1</v>
      </c>
    </row>
    <row r="168" spans="1:3" x14ac:dyDescent="0.35">
      <c r="A168" s="342" t="str">
        <f>General!G47</f>
        <v>of</v>
      </c>
      <c r="B168" s="6">
        <v>1</v>
      </c>
      <c r="C168" s="6">
        <v>1</v>
      </c>
    </row>
    <row r="169" spans="1:3" x14ac:dyDescent="0.35">
      <c r="A169" s="342" t="str">
        <f>General!G48</f>
        <v>r</v>
      </c>
      <c r="B169" s="6">
        <v>1</v>
      </c>
      <c r="C169" s="6">
        <v>1</v>
      </c>
    </row>
    <row r="170" spans="1:3" x14ac:dyDescent="0.35">
      <c r="A170" s="342" t="str">
        <f>General!G49</f>
        <v>rd</v>
      </c>
      <c r="B170" s="6">
        <v>1</v>
      </c>
      <c r="C170" s="6">
        <v>1</v>
      </c>
    </row>
    <row r="171" spans="1:3" x14ac:dyDescent="0.35">
      <c r="A171" s="342" t="str">
        <f>General!G50</f>
        <v>v</v>
      </c>
      <c r="B171" s="6">
        <v>1</v>
      </c>
      <c r="C171" s="6">
        <v>1</v>
      </c>
    </row>
    <row r="172" spans="1:3" x14ac:dyDescent="0.35">
      <c r="A172" s="342" t="str">
        <f>General!G51</f>
        <v>w</v>
      </c>
      <c r="B172" s="6">
        <v>1</v>
      </c>
      <c r="C172" s="6">
        <v>1</v>
      </c>
    </row>
    <row r="173" spans="1:3" x14ac:dyDescent="0.35">
      <c r="A173" s="342" t="str">
        <f>General!G52</f>
        <v>wd</v>
      </c>
      <c r="B173" s="6">
        <v>1</v>
      </c>
      <c r="C173" s="6">
        <v>1</v>
      </c>
    </row>
    <row r="174" spans="1:3" x14ac:dyDescent="0.35">
      <c r="A174" s="342" t="str">
        <f>General!G53</f>
        <v>z</v>
      </c>
      <c r="B174" s="6">
        <v>1</v>
      </c>
      <c r="C174" s="6">
        <v>1</v>
      </c>
    </row>
    <row r="175" spans="1:3" x14ac:dyDescent="0.3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2024-10-11T11:58:08Z</dcterms:modified>
</cp:coreProperties>
</file>