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99887C22-E23C-4A8C-A6E8-FF9E8098EBB2}" xr6:coauthVersionLast="47" xr6:coauthVersionMax="47" xr10:uidLastSave="{00000000-0000-0000-0000-000000000000}"/>
  <bookViews>
    <workbookView xWindow="2190" yWindow="375" windowWidth="25140" windowHeight="15075"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CropResidue!$J$297:$U$299</definedName>
    <definedName name="animal_age_t" localSheetId="14">CropResidue!$J$253:$U$253</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CropResidue!$J$348:$U$348</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CropResidue!$J$349:$U$349</definedName>
    <definedName name="i_b0_propn_b0t" localSheetId="14">CropResidue!$J$278:$U$283</definedName>
    <definedName name="i_b1_propn_b1t" localSheetId="14">CropResidue!$J$266:$U$276</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CropResidue!$J$350:$U$350</definedName>
    <definedName name="i_calibration_offest_t" localSheetId="14">CropResidue!$J$243:$U$243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CropResidue!$J$263:$U$263</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CropResidue!$J$257:$U$257</definedName>
    <definedName name="i_fat_yatf_t" localSheetId="14">CropResidue!$J$290:$U$290</definedName>
    <definedName name="i_fd_t" localSheetId="14">CropResidue!$J$255:$U$255</definedName>
    <definedName name="i_fd_yatf_t" localSheetId="14">CropResidue!$J$288:$U$288</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CropResidue!$J$256:$U$256</definedName>
    <definedName name="i_fl_yatf_t" localSheetId="14">CropResidue!$J$289:$U$289</definedName>
    <definedName name="i_foo_t" localSheetId="14">CropResidue!$J$323:$U$323</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CropResidue!$J$302:$U$305</definedName>
    <definedName name="i_gbal_og1" localSheetId="11">Sheep!$N$371:$Q$378</definedName>
    <definedName name="i_gender_propn_x" localSheetId="11">Sheep!$V$679:$V$681</definedName>
    <definedName name="i_gfw_t" localSheetId="14">CropResidue!$J$254:$U$254</definedName>
    <definedName name="i_gfw_yatf_t" localSheetId="14">CropResidue!$J$287:$U$287</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CropResidue!$J$286:$U$286</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CropResidue!$J$261:$U$261</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CropResidue!$J$259:$U$259</definedName>
    <definedName name="i_muscle_yatf_t" localSheetId="14">CropResidue!$J$292:$U$292</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CropResidue!$J$264:$U$264</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CropResidue!$J$316:$U$316</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CropResidue!$J$246:$U$246</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CropResidue!$J$324:$U$324</definedName>
    <definedName name="i_supplement_zp6">Sheep!$V$65:$V$164</definedName>
    <definedName name="i_t_inc_s2kt" localSheetId="14">CropResidue!$J$353:$U$403</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CropResidue!$J$319:$U$319</definedName>
    <definedName name="i_temp_max_p4" localSheetId="11">Sheep!$P$173:$P$184</definedName>
    <definedName name="i_temp_max_t" localSheetId="14">CropResidue!$J$317:$U$317</definedName>
    <definedName name="i_temp_min_p4" localSheetId="11">Sheep!$O$173:$O$184</definedName>
    <definedName name="i_temp_min_t" localSheetId="14">CropResidue!$J$318:$U$318</definedName>
    <definedName name="i_trial_biomass_use_t" localSheetId="14">CropResidue!$J$248:$U$248</definedName>
    <definedName name="i_trial_crop_t" localSheetId="14">CropResidue!$J$249:$U$249</definedName>
    <definedName name="i_trial_yield_t" localSheetId="14">CropResidue!$J$251:$U$251</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CropResidue!$J$258:$U$258</definedName>
    <definedName name="i_viscera_yatf_t" localSheetId="14">CropResidue!$J$291:$U$291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CropResidue!$J$315:$U$315</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CropResidue!$J$309:$U$309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CropResidue!$J$311:$U$311</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CropResidue!$J$242:$U$242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CropResidue!$J$244:$U$244</definedName>
    <definedName name="user_crop_rot">Crop!$J$113</definedName>
    <definedName name="variable_crop_monitoring">Labour!$E$131:$Q$148</definedName>
    <definedName name="w_foetus_start_t" localSheetId="14">CropResidue!$J$260:$U$260</definedName>
    <definedName name="yield_by_lmu" localSheetId="3">Crop!$I$652:$R$669</definedName>
    <definedName name="yield_penalty_wet" localSheetId="3">Crop!$H$42:$R$59</definedName>
    <definedName name="yields" localSheetId="3">Crop!$G$208:$Q$287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M261" i="6" l="1"/>
  <c r="AM260" i="6"/>
  <c r="AM258" i="6"/>
  <c r="AM257" i="6"/>
  <c r="AM256" i="6"/>
  <c r="AM255" i="6"/>
  <c r="AM254" i="6"/>
  <c r="AM253" i="6"/>
  <c r="AM246" i="6"/>
  <c r="AM244" i="6"/>
  <c r="AM243" i="6"/>
  <c r="AM403" i="6"/>
  <c r="AL403" i="6"/>
  <c r="AK403" i="6"/>
  <c r="AJ403" i="6"/>
  <c r="AI403" i="6"/>
  <c r="AH403" i="6"/>
  <c r="AG403" i="6"/>
  <c r="AF403" i="6"/>
  <c r="AM402" i="6"/>
  <c r="AL402" i="6"/>
  <c r="AK402" i="6"/>
  <c r="AJ402" i="6"/>
  <c r="AI402" i="6"/>
  <c r="AH402" i="6"/>
  <c r="AG402" i="6"/>
  <c r="AF402" i="6"/>
  <c r="AM401" i="6"/>
  <c r="AL401" i="6"/>
  <c r="AK401" i="6"/>
  <c r="AJ401" i="6"/>
  <c r="AI401" i="6"/>
  <c r="AH401" i="6"/>
  <c r="AG401" i="6"/>
  <c r="AF401" i="6"/>
  <c r="AM400" i="6"/>
  <c r="AL400" i="6"/>
  <c r="AK400" i="6"/>
  <c r="AJ400" i="6"/>
  <c r="AI400" i="6"/>
  <c r="AH400" i="6"/>
  <c r="AG400" i="6"/>
  <c r="AF400" i="6"/>
  <c r="AM399" i="6"/>
  <c r="AL399" i="6"/>
  <c r="AK399" i="6"/>
  <c r="AJ399" i="6"/>
  <c r="AI399" i="6"/>
  <c r="AH399" i="6"/>
  <c r="AG399" i="6"/>
  <c r="AF399" i="6"/>
  <c r="AM398" i="6"/>
  <c r="AL398" i="6"/>
  <c r="AK398" i="6"/>
  <c r="AJ398" i="6"/>
  <c r="AI398" i="6"/>
  <c r="AH398" i="6"/>
  <c r="AG398" i="6"/>
  <c r="AF398" i="6"/>
  <c r="AM397" i="6"/>
  <c r="AL397" i="6"/>
  <c r="AK397" i="6"/>
  <c r="AJ397" i="6"/>
  <c r="AI397" i="6"/>
  <c r="AH397" i="6"/>
  <c r="AG397" i="6"/>
  <c r="AF397" i="6"/>
  <c r="AM396" i="6"/>
  <c r="AL396" i="6"/>
  <c r="AK396" i="6"/>
  <c r="AJ396" i="6"/>
  <c r="AI396" i="6"/>
  <c r="AH396" i="6"/>
  <c r="AG396" i="6"/>
  <c r="AF396" i="6"/>
  <c r="AM395" i="6"/>
  <c r="AL395" i="6"/>
  <c r="AK395" i="6"/>
  <c r="AJ395" i="6"/>
  <c r="AI395" i="6"/>
  <c r="AH395" i="6"/>
  <c r="AG395" i="6"/>
  <c r="AF395" i="6"/>
  <c r="AM394" i="6"/>
  <c r="AL394" i="6"/>
  <c r="AK394" i="6"/>
  <c r="AJ394" i="6"/>
  <c r="AI394" i="6"/>
  <c r="AH394" i="6"/>
  <c r="AG394" i="6"/>
  <c r="AF394" i="6"/>
  <c r="AM393" i="6"/>
  <c r="AL393" i="6"/>
  <c r="AK393" i="6"/>
  <c r="AJ393" i="6"/>
  <c r="AI393" i="6"/>
  <c r="AH393" i="6"/>
  <c r="AG393" i="6"/>
  <c r="AF393" i="6"/>
  <c r="AM392" i="6"/>
  <c r="AL392" i="6"/>
  <c r="AK392" i="6"/>
  <c r="AJ392" i="6"/>
  <c r="AI392" i="6"/>
  <c r="AH392" i="6"/>
  <c r="AG392" i="6"/>
  <c r="AF392" i="6"/>
  <c r="AM391" i="6"/>
  <c r="AL391" i="6"/>
  <c r="AK391" i="6"/>
  <c r="AJ391" i="6"/>
  <c r="AI391" i="6"/>
  <c r="AH391" i="6"/>
  <c r="AG391" i="6"/>
  <c r="AF391" i="6"/>
  <c r="AM390" i="6"/>
  <c r="AL390" i="6"/>
  <c r="AK390" i="6"/>
  <c r="AJ390" i="6"/>
  <c r="AI390" i="6"/>
  <c r="AH390" i="6"/>
  <c r="AG390" i="6"/>
  <c r="AF390" i="6"/>
  <c r="AM389" i="6"/>
  <c r="AL389" i="6"/>
  <c r="AK389" i="6"/>
  <c r="AJ389" i="6"/>
  <c r="AI389" i="6"/>
  <c r="AH389" i="6"/>
  <c r="AG389" i="6"/>
  <c r="AF389" i="6"/>
  <c r="AM388" i="6"/>
  <c r="AL388" i="6"/>
  <c r="AK388" i="6"/>
  <c r="AJ388" i="6"/>
  <c r="AI388" i="6"/>
  <c r="AH388" i="6"/>
  <c r="AG388" i="6"/>
  <c r="AF388" i="6"/>
  <c r="AM387" i="6"/>
  <c r="AL387" i="6"/>
  <c r="AK387" i="6"/>
  <c r="AJ387" i="6"/>
  <c r="AI387" i="6"/>
  <c r="AH387" i="6"/>
  <c r="AG387" i="6"/>
  <c r="AF387" i="6"/>
  <c r="AJ343" i="6"/>
  <c r="AJ342" i="6"/>
  <c r="AJ341" i="6"/>
  <c r="AJ340" i="6"/>
  <c r="AJ339" i="6"/>
  <c r="AJ338" i="6"/>
  <c r="AJ337" i="6"/>
  <c r="AJ336" i="6"/>
  <c r="AK335" i="6"/>
  <c r="AJ335" i="6"/>
  <c r="AI335" i="6"/>
  <c r="AJ334" i="6"/>
  <c r="AJ333" i="6"/>
  <c r="AJ332" i="6"/>
  <c r="AJ331" i="6"/>
  <c r="AJ330" i="6"/>
  <c r="AJ329" i="6"/>
  <c r="AK328" i="6"/>
  <c r="AJ328" i="6"/>
  <c r="AI328" i="6"/>
  <c r="AJ327" i="6"/>
  <c r="AI327" i="6"/>
  <c r="AJ326" i="6"/>
  <c r="AJ325" i="6"/>
  <c r="AI325" i="6"/>
  <c r="AM319" i="6"/>
  <c r="AM318" i="6"/>
  <c r="AM317" i="6"/>
  <c r="AM316" i="6"/>
  <c r="AM315" i="6"/>
  <c r="AM311" i="6"/>
  <c r="AL311" i="6"/>
  <c r="AK311" i="6"/>
  <c r="AJ311" i="6"/>
  <c r="AI311" i="6"/>
  <c r="AH311" i="6"/>
  <c r="AG311" i="6"/>
  <c r="AF311" i="6"/>
  <c r="AM309" i="6"/>
  <c r="AL309" i="6"/>
  <c r="AK309" i="6"/>
  <c r="AJ309" i="6"/>
  <c r="AI309" i="6"/>
  <c r="AH309" i="6"/>
  <c r="AG309" i="6"/>
  <c r="AF309" i="6"/>
  <c r="AM292" i="6"/>
  <c r="AL292" i="6"/>
  <c r="AK292" i="6"/>
  <c r="AJ292" i="6"/>
  <c r="AI292" i="6"/>
  <c r="AH292" i="6"/>
  <c r="AG292" i="6"/>
  <c r="AF292" i="6"/>
  <c r="AM264" i="6"/>
  <c r="AL264" i="6"/>
  <c r="AK264" i="6"/>
  <c r="AJ264" i="6"/>
  <c r="AI264" i="6"/>
  <c r="AH264" i="6"/>
  <c r="AG264" i="6"/>
  <c r="AF264" i="6"/>
  <c r="AL259" i="6"/>
  <c r="AK259" i="6"/>
  <c r="AJ259" i="6"/>
  <c r="AI259" i="6"/>
  <c r="AH259" i="6"/>
  <c r="AG259" i="6"/>
  <c r="AF259" i="6"/>
  <c r="AM259" i="6"/>
  <c r="AM251" i="6"/>
  <c r="AL251" i="6"/>
  <c r="AK251" i="6"/>
  <c r="AJ251" i="6"/>
  <c r="AI251" i="6"/>
  <c r="AH251" i="6"/>
  <c r="AG251" i="6"/>
  <c r="AF251" i="6"/>
  <c r="AL242" i="6"/>
  <c r="AK242" i="6"/>
  <c r="AJ242" i="6"/>
  <c r="AI242" i="6"/>
  <c r="AH242" i="6"/>
  <c r="AG242" i="6"/>
  <c r="AF242" i="6"/>
  <c r="AM241" i="6"/>
  <c r="AM242" i="6" s="1"/>
  <c r="AS324" i="6"/>
  <c r="AS325" i="6" s="1"/>
  <c r="AS326" i="6" s="1"/>
  <c r="AS327" i="6" s="1"/>
  <c r="AS328" i="6" s="1"/>
  <c r="AS329" i="6" s="1"/>
  <c r="AS330" i="6" s="1"/>
  <c r="AS331" i="6" s="1"/>
  <c r="AS332" i="6" s="1"/>
  <c r="AS333" i="6" s="1"/>
  <c r="AS334" i="6" s="1"/>
  <c r="AS335" i="6" s="1"/>
  <c r="AS336" i="6" s="1"/>
  <c r="J388" i="6"/>
  <c r="K388" i="6"/>
  <c r="L388" i="6"/>
  <c r="M388" i="6"/>
  <c r="N388" i="6"/>
  <c r="J389" i="6"/>
  <c r="K389" i="6"/>
  <c r="L389" i="6"/>
  <c r="M389" i="6"/>
  <c r="N389" i="6"/>
  <c r="J390" i="6"/>
  <c r="K390" i="6"/>
  <c r="L390" i="6"/>
  <c r="M390" i="6"/>
  <c r="N390" i="6"/>
  <c r="J391" i="6"/>
  <c r="K391" i="6"/>
  <c r="L391" i="6"/>
  <c r="M391" i="6"/>
  <c r="N391" i="6"/>
  <c r="J392" i="6"/>
  <c r="K392" i="6"/>
  <c r="L392" i="6"/>
  <c r="M392" i="6"/>
  <c r="N392" i="6"/>
  <c r="J393" i="6"/>
  <c r="K393" i="6"/>
  <c r="L393" i="6"/>
  <c r="M393" i="6"/>
  <c r="N393" i="6"/>
  <c r="J394" i="6"/>
  <c r="K394" i="6"/>
  <c r="L394" i="6"/>
  <c r="M394" i="6"/>
  <c r="N394" i="6"/>
  <c r="J395" i="6"/>
  <c r="K395" i="6"/>
  <c r="L395" i="6"/>
  <c r="M395" i="6"/>
  <c r="N395" i="6"/>
  <c r="J396" i="6"/>
  <c r="K396" i="6"/>
  <c r="L396" i="6"/>
  <c r="M396" i="6"/>
  <c r="N396" i="6"/>
  <c r="J397" i="6"/>
  <c r="K397" i="6"/>
  <c r="L397" i="6"/>
  <c r="M397" i="6"/>
  <c r="N397" i="6"/>
  <c r="J398" i="6"/>
  <c r="K398" i="6"/>
  <c r="L398" i="6"/>
  <c r="M398" i="6"/>
  <c r="N398" i="6"/>
  <c r="J399" i="6"/>
  <c r="K399" i="6"/>
  <c r="L399" i="6"/>
  <c r="M399" i="6"/>
  <c r="N399" i="6"/>
  <c r="J400" i="6"/>
  <c r="K400" i="6"/>
  <c r="L400" i="6"/>
  <c r="M400" i="6"/>
  <c r="N400" i="6"/>
  <c r="J401" i="6"/>
  <c r="K401" i="6"/>
  <c r="L401" i="6"/>
  <c r="M401" i="6"/>
  <c r="N401" i="6"/>
  <c r="J402" i="6"/>
  <c r="K402" i="6"/>
  <c r="L402" i="6"/>
  <c r="M402" i="6"/>
  <c r="N402" i="6"/>
  <c r="J403" i="6"/>
  <c r="K403" i="6"/>
  <c r="L403" i="6"/>
  <c r="M403" i="6"/>
  <c r="N403" i="6"/>
  <c r="K387" i="6"/>
  <c r="L387" i="6"/>
  <c r="M387" i="6"/>
  <c r="N387" i="6"/>
  <c r="J387" i="6"/>
  <c r="N311" i="6"/>
  <c r="N309" i="6"/>
  <c r="N292" i="6"/>
  <c r="N264" i="6"/>
  <c r="N259" i="6"/>
  <c r="N242" i="6"/>
  <c r="M311" i="6"/>
  <c r="M309" i="6"/>
  <c r="M292" i="6"/>
  <c r="M264" i="6"/>
  <c r="M259" i="6"/>
  <c r="M242" i="6"/>
  <c r="L311" i="6"/>
  <c r="L309" i="6"/>
  <c r="L292" i="6"/>
  <c r="L264" i="6"/>
  <c r="L259" i="6"/>
  <c r="L242" i="6"/>
  <c r="AS340" i="6" l="1"/>
  <c r="AS337" i="6"/>
  <c r="AS338" i="6" l="1"/>
  <c r="AS341" i="6"/>
  <c r="AS342" i="6" l="1"/>
  <c r="AS339" i="6"/>
  <c r="AS343" i="6" s="1"/>
  <c r="G209" i="27" l="1"/>
  <c r="G219" i="9"/>
  <c r="G699" i="1" l="1"/>
  <c r="J243" i="6" l="1"/>
  <c r="I369" i="6"/>
  <c r="I368" i="6"/>
  <c r="I367" i="6"/>
  <c r="I366" i="6"/>
  <c r="I365" i="6"/>
  <c r="I364" i="6"/>
  <c r="I363" i="6"/>
  <c r="I362" i="6"/>
  <c r="I361" i="6"/>
  <c r="I360" i="6"/>
  <c r="I359" i="6"/>
  <c r="I358" i="6"/>
  <c r="I357" i="6"/>
  <c r="I356" i="6"/>
  <c r="I355" i="6"/>
  <c r="I354" i="6"/>
  <c r="I353" i="6"/>
  <c r="J292" i="6"/>
  <c r="J264" i="6"/>
  <c r="J259" i="6"/>
  <c r="J242" i="6"/>
  <c r="I403" i="6" l="1"/>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G407" i="6" l="1"/>
  <c r="K242" i="6"/>
  <c r="K259" i="6"/>
  <c r="K264" i="6"/>
  <c r="K292"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MQ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L251" i="6" l="1"/>
  <c r="N251" i="6"/>
  <c r="M251" i="6"/>
  <c r="K251" i="6"/>
  <c r="J251"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J309" i="6" l="1"/>
  <c r="J311" i="6"/>
  <c r="K309" i="6"/>
  <c r="K311"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4" i="1"/>
  <c r="I803" i="1"/>
  <c r="I8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AM236" authorId="2" shapeId="0" xr:uid="{D2154DE8-CFF5-410F-A6D9-45AD777859B4}">
      <text>
        <r>
          <rPr>
            <b/>
            <sz val="9"/>
            <color indexed="81"/>
            <rFont val="Tahoma"/>
            <family val="2"/>
          </rPr>
          <t>John:</t>
        </r>
        <r>
          <rPr>
            <sz val="9"/>
            <color indexed="81"/>
            <rFont val="Tahoma"/>
            <family val="2"/>
          </rPr>
          <t xml:space="preserve">
Based on average management at Scanlon &amp; Watts that are being used for the Lupin calibration</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4" shapeId="0" xr:uid="{5D4DE436-9041-4DDA-AAE0-D4B7BEF49788}">
      <text>
        <r>
          <rPr>
            <b/>
            <sz val="9"/>
            <color indexed="81"/>
            <rFont val="Tahoma"/>
            <charset val="1"/>
          </rPr>
          <t>Michael:</t>
        </r>
        <r>
          <rPr>
            <sz val="9"/>
            <color indexed="81"/>
            <rFont val="Tahoma"/>
            <charset val="1"/>
          </rPr>
          <t xml:space="preserve">
Used in the sim to calc biomass available for grazing (because it depends if the crop was harvested or not).</t>
        </r>
      </text>
    </comment>
    <comment ref="H249" authorId="4" shapeId="0" xr:uid="{D9F6652A-3F44-4EF5-B7D7-15A46C919632}">
      <text>
        <r>
          <rPr>
            <b/>
            <sz val="9"/>
            <color indexed="81"/>
            <rFont val="Tahoma"/>
            <charset val="1"/>
          </rPr>
          <t>Michael:</t>
        </r>
        <r>
          <rPr>
            <sz val="9"/>
            <color indexed="81"/>
            <rFont val="Tahoma"/>
            <charset val="1"/>
          </rPr>
          <t xml:space="preserve">
Used in the sim to slice the quality and quantity decay arrays.</t>
        </r>
      </text>
    </comment>
    <comment ref="H251"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AF251" authorId="2" shapeId="0" xr:uid="{B9E053B5-2E77-441C-95D1-A7CEDB88819D}">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AG251" authorId="2" shapeId="0" xr:uid="{662F8F7E-AB95-401F-97DA-0D50AB8EEF1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H251" authorId="2" shapeId="0" xr:uid="{FF9D1896-83B8-4A06-964B-A87205A7E6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I251" authorId="2" shapeId="0" xr:uid="{FDE312EC-D37A-4C8F-9202-4658852EEF07}">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K251" authorId="2" shapeId="0" xr:uid="{78BBC6AF-A5C0-4236-92DB-D3BAE0143825}">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3"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6"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7"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8"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9"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0"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1"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3"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4"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6"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8"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5"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9"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0"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1"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2"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1" authorId="0" shapeId="0" xr:uid="{2C09F26B-BA8B-4638-814B-F2144DB1CC2F}">
      <text>
        <r>
          <rPr>
            <b/>
            <sz val="9"/>
            <color indexed="81"/>
            <rFont val="Tahoma"/>
            <family val="2"/>
          </rPr>
          <t>Michael Young:</t>
        </r>
        <r>
          <rPr>
            <sz val="9"/>
            <color indexed="81"/>
            <rFont val="Tahoma"/>
            <family val="2"/>
          </rPr>
          <t xml:space="preserve">
select one</t>
        </r>
      </text>
    </comment>
    <comment ref="J307"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7"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7" authorId="0" shapeId="0" xr:uid="{CB2EC1A6-7A64-4E0D-AF99-4E1A0BE476EB}">
      <text>
        <r>
          <rPr>
            <b/>
            <sz val="9"/>
            <color indexed="81"/>
            <rFont val="Tahoma"/>
            <family val="2"/>
          </rPr>
          <t>Michael Young:</t>
        </r>
        <r>
          <rPr>
            <sz val="9"/>
            <color indexed="81"/>
            <rFont val="Tahoma"/>
            <family val="2"/>
          </rPr>
          <t xml:space="preserve">
use the start date of sgen if you don’t want to trigger shearing or birth
</t>
        </r>
      </text>
    </comment>
    <comment ref="M307" authorId="0" shapeId="0" xr:uid="{8D039204-41D2-48B4-8F90-61F92C55A44E}">
      <text>
        <r>
          <rPr>
            <b/>
            <sz val="9"/>
            <color indexed="81"/>
            <rFont val="Tahoma"/>
            <family val="2"/>
          </rPr>
          <t>Michael Young:</t>
        </r>
        <r>
          <rPr>
            <sz val="9"/>
            <color indexed="81"/>
            <rFont val="Tahoma"/>
            <family val="2"/>
          </rPr>
          <t xml:space="preserve">
use the start date of sgen if you don’t want to trigger shearing or birth
</t>
        </r>
      </text>
    </comment>
    <comment ref="N307" authorId="0" shapeId="0" xr:uid="{800BD30C-7879-4032-8E80-685501542B16}">
      <text>
        <r>
          <rPr>
            <b/>
            <sz val="9"/>
            <color indexed="81"/>
            <rFont val="Tahoma"/>
            <family val="2"/>
          </rPr>
          <t>Michael Young:</t>
        </r>
        <r>
          <rPr>
            <sz val="9"/>
            <color indexed="81"/>
            <rFont val="Tahoma"/>
            <family val="2"/>
          </rPr>
          <t xml:space="preserve">
use the start date of sgen if you don’t want to trigger shearing or birth
</t>
        </r>
      </text>
    </comment>
    <comment ref="O307" authorId="0" shapeId="0" xr:uid="{33E4DB3B-A126-42BF-843E-1559BCFD0CA0}">
      <text>
        <r>
          <rPr>
            <b/>
            <sz val="9"/>
            <color indexed="81"/>
            <rFont val="Tahoma"/>
            <family val="2"/>
          </rPr>
          <t>Michael Young:</t>
        </r>
        <r>
          <rPr>
            <sz val="9"/>
            <color indexed="81"/>
            <rFont val="Tahoma"/>
            <family val="2"/>
          </rPr>
          <t xml:space="preserve">
use the start date of sgen if you don’t want to trigger shearing or birth
</t>
        </r>
      </text>
    </comment>
    <comment ref="P307" authorId="0" shapeId="0" xr:uid="{AADA84C9-0496-4266-8CD2-E60AAB1B29A1}">
      <text>
        <r>
          <rPr>
            <b/>
            <sz val="9"/>
            <color indexed="81"/>
            <rFont val="Tahoma"/>
            <family val="2"/>
          </rPr>
          <t>Michael Young:</t>
        </r>
        <r>
          <rPr>
            <sz val="9"/>
            <color indexed="81"/>
            <rFont val="Tahoma"/>
            <family val="2"/>
          </rPr>
          <t xml:space="preserve">
use the start date of sgen if you don’t want to trigger shearing or birth
</t>
        </r>
      </text>
    </comment>
    <comment ref="Q307" authorId="0" shapeId="0" xr:uid="{D51FF785-AB46-4D2E-9C8D-7C8CE67C10CC}">
      <text>
        <r>
          <rPr>
            <b/>
            <sz val="9"/>
            <color indexed="81"/>
            <rFont val="Tahoma"/>
            <family val="2"/>
          </rPr>
          <t>Michael Young:</t>
        </r>
        <r>
          <rPr>
            <sz val="9"/>
            <color indexed="81"/>
            <rFont val="Tahoma"/>
            <family val="2"/>
          </rPr>
          <t xml:space="preserve">
use the start date of sgen if you don’t want to trigger shearing or birth
</t>
        </r>
      </text>
    </comment>
    <comment ref="R307" authorId="0" shapeId="0" xr:uid="{67D42D5A-03C9-4738-B240-7B6B2E9DCC9D}">
      <text>
        <r>
          <rPr>
            <b/>
            <sz val="9"/>
            <color indexed="81"/>
            <rFont val="Tahoma"/>
            <family val="2"/>
          </rPr>
          <t>Michael Young:</t>
        </r>
        <r>
          <rPr>
            <sz val="9"/>
            <color indexed="81"/>
            <rFont val="Tahoma"/>
            <family val="2"/>
          </rPr>
          <t xml:space="preserve">
use the start date of sgen if you don’t want to trigger shearing or birth
</t>
        </r>
      </text>
    </comment>
    <comment ref="S307" authorId="0" shapeId="0" xr:uid="{AD20C663-E355-451E-A3D5-FF7C07926DCC}">
      <text>
        <r>
          <rPr>
            <b/>
            <sz val="9"/>
            <color indexed="81"/>
            <rFont val="Tahoma"/>
            <family val="2"/>
          </rPr>
          <t>Michael Young:</t>
        </r>
        <r>
          <rPr>
            <sz val="9"/>
            <color indexed="81"/>
            <rFont val="Tahoma"/>
            <family val="2"/>
          </rPr>
          <t xml:space="preserve">
use the start date of sgen if you don’t want to trigger shearing or birth
</t>
        </r>
      </text>
    </comment>
    <comment ref="T307" authorId="0" shapeId="0" xr:uid="{5F7E044B-C66B-49A0-863E-C1F524C6A079}">
      <text>
        <r>
          <rPr>
            <b/>
            <sz val="9"/>
            <color indexed="81"/>
            <rFont val="Tahoma"/>
            <family val="2"/>
          </rPr>
          <t>Michael Young:</t>
        </r>
        <r>
          <rPr>
            <sz val="9"/>
            <color indexed="81"/>
            <rFont val="Tahoma"/>
            <family val="2"/>
          </rPr>
          <t xml:space="preserve">
use the start date of sgen if you don’t want to trigger shearing or birth
</t>
        </r>
      </text>
    </comment>
    <comment ref="U307" authorId="0" shapeId="0" xr:uid="{0EFEB0DF-0C81-49E0-982E-4E99D6713593}">
      <text>
        <r>
          <rPr>
            <b/>
            <sz val="9"/>
            <color indexed="81"/>
            <rFont val="Tahoma"/>
            <family val="2"/>
          </rPr>
          <t>Michael Young:</t>
        </r>
        <r>
          <rPr>
            <sz val="9"/>
            <color indexed="81"/>
            <rFont val="Tahoma"/>
            <family val="2"/>
          </rPr>
          <t xml:space="preserve">
use the start date of sgen if you don’t want to trigger shearing or birth
</t>
        </r>
      </text>
    </comment>
    <comment ref="V307" authorId="0" shapeId="0" xr:uid="{C7C29713-CA96-450B-970E-346D3865074E}">
      <text>
        <r>
          <rPr>
            <b/>
            <sz val="9"/>
            <color indexed="81"/>
            <rFont val="Tahoma"/>
            <family val="2"/>
          </rPr>
          <t>Michael Young:</t>
        </r>
        <r>
          <rPr>
            <sz val="9"/>
            <color indexed="81"/>
            <rFont val="Tahoma"/>
            <family val="2"/>
          </rPr>
          <t xml:space="preserve">
use the start date of sgen if you don’t want to trigger shearing or birth
</t>
        </r>
      </text>
    </comment>
    <comment ref="W307" authorId="0" shapeId="0" xr:uid="{240B49B6-524A-4138-B8C4-1F3E5FFD4AEB}">
      <text>
        <r>
          <rPr>
            <b/>
            <sz val="9"/>
            <color indexed="81"/>
            <rFont val="Tahoma"/>
            <family val="2"/>
          </rPr>
          <t>Michael Young:</t>
        </r>
        <r>
          <rPr>
            <sz val="9"/>
            <color indexed="81"/>
            <rFont val="Tahoma"/>
            <family val="2"/>
          </rPr>
          <t xml:space="preserve">
use the start date of sgen if you don’t want to trigger shearing or birth
</t>
        </r>
      </text>
    </comment>
    <comment ref="X307" authorId="0" shapeId="0" xr:uid="{F3412900-425C-494C-B3AF-CD5F34AD8077}">
      <text>
        <r>
          <rPr>
            <b/>
            <sz val="9"/>
            <color indexed="81"/>
            <rFont val="Tahoma"/>
            <family val="2"/>
          </rPr>
          <t>Michael Young:</t>
        </r>
        <r>
          <rPr>
            <sz val="9"/>
            <color indexed="81"/>
            <rFont val="Tahoma"/>
            <family val="2"/>
          </rPr>
          <t xml:space="preserve">
use the start date of sgen if you don’t want to trigger shearing or birth
</t>
        </r>
      </text>
    </comment>
    <comment ref="Y307" authorId="0" shapeId="0" xr:uid="{54178779-25C6-407C-AADD-A96361FEAC4F}">
      <text>
        <r>
          <rPr>
            <b/>
            <sz val="9"/>
            <color indexed="81"/>
            <rFont val="Tahoma"/>
            <family val="2"/>
          </rPr>
          <t>Michael Young:</t>
        </r>
        <r>
          <rPr>
            <sz val="9"/>
            <color indexed="81"/>
            <rFont val="Tahoma"/>
            <family val="2"/>
          </rPr>
          <t xml:space="preserve">
use the start date of sgen if you don’t want to trigger shearing or birth
</t>
        </r>
      </text>
    </comment>
    <comment ref="Z307" authorId="0" shapeId="0" xr:uid="{7A3FF886-DB2D-4AEB-A2FF-9233D86582B7}">
      <text>
        <r>
          <rPr>
            <b/>
            <sz val="9"/>
            <color indexed="81"/>
            <rFont val="Tahoma"/>
            <family val="2"/>
          </rPr>
          <t>Michael Young:</t>
        </r>
        <r>
          <rPr>
            <sz val="9"/>
            <color indexed="81"/>
            <rFont val="Tahoma"/>
            <family val="2"/>
          </rPr>
          <t xml:space="preserve">
use the start date of sgen if you don’t want to trigger shearing or birth
</t>
        </r>
      </text>
    </comment>
    <comment ref="AA307" authorId="0" shapeId="0" xr:uid="{28DD1191-47A6-42DD-A001-335134C71A29}">
      <text>
        <r>
          <rPr>
            <b/>
            <sz val="9"/>
            <color indexed="81"/>
            <rFont val="Tahoma"/>
            <family val="2"/>
          </rPr>
          <t>Michael Young:</t>
        </r>
        <r>
          <rPr>
            <sz val="9"/>
            <color indexed="81"/>
            <rFont val="Tahoma"/>
            <family val="2"/>
          </rPr>
          <t xml:space="preserve">
use the start date of sgen if you don’t want to trigger shearing or birth
</t>
        </r>
      </text>
    </comment>
    <comment ref="AB307" authorId="0" shapeId="0" xr:uid="{BD824067-2626-4B7B-8613-F1ADCA0D283A}">
      <text>
        <r>
          <rPr>
            <b/>
            <sz val="9"/>
            <color indexed="81"/>
            <rFont val="Tahoma"/>
            <family val="2"/>
          </rPr>
          <t>Michael Young:</t>
        </r>
        <r>
          <rPr>
            <sz val="9"/>
            <color indexed="81"/>
            <rFont val="Tahoma"/>
            <family val="2"/>
          </rPr>
          <t xml:space="preserve">
use the start date of sgen if you don’t want to trigger shearing or birth
</t>
        </r>
      </text>
    </comment>
    <comment ref="AC307" authorId="0" shapeId="0" xr:uid="{B3020CE3-83E6-4FB4-8C11-361BE0DCDD9E}">
      <text>
        <r>
          <rPr>
            <b/>
            <sz val="9"/>
            <color indexed="81"/>
            <rFont val="Tahoma"/>
            <family val="2"/>
          </rPr>
          <t>Michael Young:</t>
        </r>
        <r>
          <rPr>
            <sz val="9"/>
            <color indexed="81"/>
            <rFont val="Tahoma"/>
            <family val="2"/>
          </rPr>
          <t xml:space="preserve">
use the start date of sgen if you don’t want to trigger shearing or birth
</t>
        </r>
      </text>
    </comment>
    <comment ref="AD307" authorId="0" shapeId="0" xr:uid="{C0502C15-2C18-48A6-926D-5B9A4DE3B329}">
      <text>
        <r>
          <rPr>
            <b/>
            <sz val="9"/>
            <color indexed="81"/>
            <rFont val="Tahoma"/>
            <family val="2"/>
          </rPr>
          <t>Michael Young:</t>
        </r>
        <r>
          <rPr>
            <sz val="9"/>
            <color indexed="81"/>
            <rFont val="Tahoma"/>
            <family val="2"/>
          </rPr>
          <t xml:space="preserve">
use the start date of sgen if you don’t want to trigger shearing or birth
</t>
        </r>
      </text>
    </comment>
    <comment ref="AE307" authorId="0" shapeId="0" xr:uid="{C4726E07-2546-4497-B855-C0010040ACAF}">
      <text>
        <r>
          <rPr>
            <b/>
            <sz val="9"/>
            <color indexed="81"/>
            <rFont val="Tahoma"/>
            <family val="2"/>
          </rPr>
          <t>Michael Young:</t>
        </r>
        <r>
          <rPr>
            <sz val="9"/>
            <color indexed="81"/>
            <rFont val="Tahoma"/>
            <family val="2"/>
          </rPr>
          <t xml:space="preserve">
use the start date of sgen if you don’t want to trigger shearing or birth
</t>
        </r>
      </text>
    </comment>
    <comment ref="AF307" authorId="0" shapeId="0" xr:uid="{77D54884-3864-4BEA-AF63-02B8BA79F0F9}">
      <text>
        <r>
          <rPr>
            <b/>
            <sz val="9"/>
            <color indexed="81"/>
            <rFont val="Tahoma"/>
            <family val="2"/>
          </rPr>
          <t>Michael Young:</t>
        </r>
        <r>
          <rPr>
            <sz val="9"/>
            <color indexed="81"/>
            <rFont val="Tahoma"/>
            <family val="2"/>
          </rPr>
          <t xml:space="preserve">
use the start date of sgen if you don’t want to trigger shearing or birth
</t>
        </r>
      </text>
    </comment>
    <comment ref="AG307" authorId="0" shapeId="0" xr:uid="{F91598C1-FAF1-4C6F-9DAA-3FF09D00E569}">
      <text>
        <r>
          <rPr>
            <b/>
            <sz val="9"/>
            <color indexed="81"/>
            <rFont val="Tahoma"/>
            <family val="2"/>
          </rPr>
          <t>Michael Young:</t>
        </r>
        <r>
          <rPr>
            <sz val="9"/>
            <color indexed="81"/>
            <rFont val="Tahoma"/>
            <family val="2"/>
          </rPr>
          <t xml:space="preserve">
use the start date of sgen if you don’t want to trigger shearing or birth
</t>
        </r>
      </text>
    </comment>
    <comment ref="AH307" authorId="0" shapeId="0" xr:uid="{3A70D472-5C53-43EF-B4AF-3FD957FAFFF2}">
      <text>
        <r>
          <rPr>
            <b/>
            <sz val="9"/>
            <color indexed="81"/>
            <rFont val="Tahoma"/>
            <family val="2"/>
          </rPr>
          <t>Michael Young:</t>
        </r>
        <r>
          <rPr>
            <sz val="9"/>
            <color indexed="81"/>
            <rFont val="Tahoma"/>
            <family val="2"/>
          </rPr>
          <t xml:space="preserve">
use the start date of sgen if you don’t want to trigger shearing or birth
</t>
        </r>
      </text>
    </comment>
    <comment ref="AI307" authorId="0" shapeId="0" xr:uid="{802B41AD-5080-424F-8E3E-CE8C310BCB0C}">
      <text>
        <r>
          <rPr>
            <b/>
            <sz val="9"/>
            <color indexed="81"/>
            <rFont val="Tahoma"/>
            <family val="2"/>
          </rPr>
          <t>Michael Young:</t>
        </r>
        <r>
          <rPr>
            <sz val="9"/>
            <color indexed="81"/>
            <rFont val="Tahoma"/>
            <family val="2"/>
          </rPr>
          <t xml:space="preserve">
use the start date of sgen if you don’t want to trigger shearing or birth
</t>
        </r>
      </text>
    </comment>
    <comment ref="AJ307" authorId="0" shapeId="0" xr:uid="{3BE76864-D095-483D-8683-0880701E903D}">
      <text>
        <r>
          <rPr>
            <b/>
            <sz val="9"/>
            <color indexed="81"/>
            <rFont val="Tahoma"/>
            <family val="2"/>
          </rPr>
          <t>Michael Young:</t>
        </r>
        <r>
          <rPr>
            <sz val="9"/>
            <color indexed="81"/>
            <rFont val="Tahoma"/>
            <family val="2"/>
          </rPr>
          <t xml:space="preserve">
use the start date of sgen if you don’t want to trigger shearing or birth
</t>
        </r>
      </text>
    </comment>
    <comment ref="AK307" authorId="0" shapeId="0" xr:uid="{80EDDB2D-8D2E-4F6E-9B8F-CCEABA759B16}">
      <text>
        <r>
          <rPr>
            <b/>
            <sz val="9"/>
            <color indexed="81"/>
            <rFont val="Tahoma"/>
            <family val="2"/>
          </rPr>
          <t>Michael Young:</t>
        </r>
        <r>
          <rPr>
            <sz val="9"/>
            <color indexed="81"/>
            <rFont val="Tahoma"/>
            <family val="2"/>
          </rPr>
          <t xml:space="preserve">
use the start date of sgen if you don’t want to trigger shearing or birth
</t>
        </r>
      </text>
    </comment>
    <comment ref="AL307" authorId="0" shapeId="0" xr:uid="{A3E19D50-5D75-46DE-9F3A-6EDF4FE8D86B}">
      <text>
        <r>
          <rPr>
            <b/>
            <sz val="9"/>
            <color indexed="81"/>
            <rFont val="Tahoma"/>
            <family val="2"/>
          </rPr>
          <t>Michael Young:</t>
        </r>
        <r>
          <rPr>
            <sz val="9"/>
            <color indexed="81"/>
            <rFont val="Tahoma"/>
            <family val="2"/>
          </rPr>
          <t xml:space="preserve">
use the start date of sgen if you don’t want to trigger shearing or birth
</t>
        </r>
      </text>
    </comment>
    <comment ref="AM307" authorId="0" shapeId="0" xr:uid="{972787D5-60E7-41DA-88D4-3C0828B353E2}">
      <text>
        <r>
          <rPr>
            <b/>
            <sz val="9"/>
            <color indexed="81"/>
            <rFont val="Tahoma"/>
            <family val="2"/>
          </rPr>
          <t>Michael Young:</t>
        </r>
        <r>
          <rPr>
            <sz val="9"/>
            <color indexed="81"/>
            <rFont val="Tahoma"/>
            <family val="2"/>
          </rPr>
          <t xml:space="preserve">
use the start date of sgen if you don’t want to trigger shearing or birth
</t>
        </r>
      </text>
    </comment>
    <comment ref="H316"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AS323" authorId="2" shapeId="0" xr:uid="{3C5451DD-A1DA-40E3-9A82-607B67E3697E}">
      <text>
        <r>
          <rPr>
            <b/>
            <sz val="9"/>
            <color indexed="81"/>
            <rFont val="Tahoma"/>
            <family val="2"/>
          </rPr>
          <t>John:</t>
        </r>
        <r>
          <rPr>
            <sz val="9"/>
            <color indexed="81"/>
            <rFont val="Tahoma"/>
            <family val="2"/>
          </rPr>
          <t xml:space="preserve">
Used to allocate supplementary feeding</t>
        </r>
      </text>
    </comment>
    <comment ref="AJ338" authorId="2" shapeId="0" xr:uid="{736DAEC0-1E55-45D5-B464-1C425B22C0B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2"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0" authorId="4" shapeId="0" xr:uid="{3E2DC412-7DCB-4CC3-A29E-FAF299D1BF87}">
      <text>
        <r>
          <rPr>
            <b/>
            <sz val="9"/>
            <color indexed="81"/>
            <rFont val="Tahoma"/>
            <charset val="1"/>
          </rPr>
          <t>Michael:</t>
        </r>
        <r>
          <rPr>
            <sz val="9"/>
            <color indexed="81"/>
            <rFont val="Tahoma"/>
            <charset val="1"/>
          </rPr>
          <t xml:space="preserve">
no oat trial so gets average of wheat and barley</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<sst xmlns="http://schemas.openxmlformats.org/spreadsheetml/2006/main" count="7836" uniqueCount="1416">
  <si>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</si>
  <si>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</si>
  <si>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</si>
  <si>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</si>
  <si>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</si>
  <si>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</si>
  <si>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</si>
  <si>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</si>
  <si>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</si>
  <si>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</si>
  <si>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</si>
  <si>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</si>
  <si>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</si>
  <si>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</si>
  <si>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</si>
  <si>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</si>
  <si>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</si>
  <si>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</si>
  <si>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</si>
  <si>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</si>
  <si>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</si>
  <si>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</si>
  <si>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</si>
  <si>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</si>
  <si>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</si>
  <si>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</si>
  <si>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</si>
  <si>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</si>
  <si>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</si>
  <si>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</si>
  <si>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</si>
  <si>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</si>
  <si>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</si>
  <si>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</si>
  <si>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</si>
  <si>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</si>
  <si>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</si>
  <si>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</si>
  <si>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</si>
  <si>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</si>
  <si>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</si>
  <si>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</si>
  <si>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</si>
  <si>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</si>
  <si>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</si>
  <si>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</si>
  <si>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</si>
  <si>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</si>
  <si>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</si>
  <si>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</si>
  <si>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</si>
  <si>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</si>
  <si>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</si>
  <si>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</si>
  <si>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</si>
  <si>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</si>
  <si>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</si>
  <si>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</si>
  <si>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</si>
  <si>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</si>
  <si>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</si>
  <si>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</si>
  <si>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</si>
  <si>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</si>
  <si>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</si>
  <si>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</si>
  <si>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</si>
  <si>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</si>
  <si>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</si>
  <si>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</si>
  <si>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</si>
  <si>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</si>
  <si>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</si>
  <si>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</si>
  <si>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</si>
  <si>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</si>
  <si>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</si>
  <si>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</si>
  <si>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</si>
  <si>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</si>
  <si>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</si>
  <si>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</si>
  <si>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</si>
  <si>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</si>
  <si>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</si>
  <si>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</si>
  <si>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</si>
  <si>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</si>
  <si>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</si>
  <si>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</si>
  <si>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</si>
  <si>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</si>
  <si>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</si>
  <si>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</si>
  <si>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</si>
  <si>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</si>
  <si>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</si>
  <si>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</si>
  <si>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</si>
  <si>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</si>
  <si>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</si>
  <si>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</si>
  <si>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</si>
  <si>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</si>
  <si>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</si>
  <si>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</si>
  <si>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</si>
  <si>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</si>
  <si>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</si>
  <si>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</si>
  <si>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</si>
  <si>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</si>
  <si>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</si>
  <si>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</si>
  <si>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</si>
  <si>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</si>
  <si>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</si>
  <si>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</si>
  <si>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</si>
  <si>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</si>
  <si>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</si>
  <si>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</si>
  <si>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</si>
  <si>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</si>
  <si>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</si>
  <si>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</si>
  <si>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</si>
  <si>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</si>
  <si>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</si>
  <si>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</si>
  <si>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</si>
  <si>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</si>
  <si>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</si>
  <si>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</si>
  <si>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</si>
  <si>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</si>
  <si>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</si>
  <si>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</si>
  <si>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</si>
  <si>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</si>
  <si>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</si>
  <si>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</si>
  <si>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</si>
  <si>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</si>
  <si>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</si>
  <si>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</si>
  <si>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</si>
  <si>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</si>
  <si>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</si>
  <si>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</si>
  <si>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</si>
  <si>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</si>
  <si>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</si>
  <si>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</si>
  <si>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</si>
  <si>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</si>
  <si>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</si>
  <si>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</si>
  <si>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</si>
  <si>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</si>
  <si>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</si>
  <si>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</si>
  <si>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</si>
  <si>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</si>
  <si>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</si>
  <si>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</si>
  <si>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</si>
  <si>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</si>
  <si>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</si>
  <si>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</si>
  <si>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</si>
  <si>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</si>
  <si>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</si>
  <si>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</si>
  <si>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</si>
  <si>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</si>
  <si>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</si>
  <si>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</si>
  <si>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</si>
  <si>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</si>
  <si>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</si>
  <si>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</si>
  <si>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</si>
  <si>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</si>
  <si>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</si>
  <si>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</si>
  <si>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</si>
  <si>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</si>
  <si>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</si>
  <si>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</si>
  <si>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</si>
  <si>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</si>
  <si>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</si>
  <si>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</si>
  <si>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</si>
  <si>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</si>
  <si>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</si>
  <si>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</si>
  <si>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</si>
  <si>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</si>
  <si>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</si>
  <si>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</si>
  <si>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</si>
  <si>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</si>
  <si>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</si>
  <si>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</si>
  <si>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</si>
  <si>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</si>
  <si>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</si>
  <si>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</si>
  <si>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</si>
  <si>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</si>
  <si>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</si>
  <si>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</si>
  <si>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</si>
  <si>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</si>
  <si>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</si>
  <si>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</si>
  <si>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</si>
  <si>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</si>
  <si>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</si>
  <si>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</si>
  <si>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</si>
  <si>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</si>
  <si>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</si>
  <si>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</si>
  <si>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</si>
  <si>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</si>
  <si>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</si>
  <si>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</si>
  <si>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</si>
  <si>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</si>
  <si>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</si>
  <si>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</si>
  <si>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</si>
  <si>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</si>
  <si>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</si>
  <si>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</si>
  <si>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</si>
  <si>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</si>
  <si>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</si>
  <si>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</si>
  <si>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</si>
  <si>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</si>
  <si>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</si>
  <si>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</si>
  <si>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</si>
  <si>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</si>
  <si>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</si>
  <si>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</si>
  <si>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</si>
  <si>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</si>
  <si>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</si>
  <si>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</si>
  <si>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</si>
  <si>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</si>
  <si>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</si>
  <si>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</si>
  <si>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</si>
  <si>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</si>
  <si>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</si>
  <si>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</si>
  <si>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</si>
  <si>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</si>
  <si>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</si>
  <si>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</si>
  <si>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</si>
  <si>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</si>
  <si>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</si>
  <si>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</si>
  <si>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</si>
  <si>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</si>
  <si>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</si>
  <si>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</si>
  <si>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</si>
  <si>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</si>
  <si>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</si>
  <si>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</si>
  <si>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</si>
  <si>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</si>
  <si>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</si>
  <si>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</si>
  <si>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</si>
  <si>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</si>
  <si>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</si>
  <si>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</si>
  <si>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</si>
  <si>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</si>
  <si>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</si>
  <si>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</si>
  <si>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</si>
  <si>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</si>
  <si>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</si>
  <si>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</si>
  <si>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</si>
  <si>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</si>
  <si>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</si>
  <si>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</si>
  <si>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</si>
  <si>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</si>
  <si>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</si>
  <si>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</si>
  <si>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</si>
  <si>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</si>
  <si>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</si>
  <si>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</si>
  <si>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</si>
  <si>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</si>
  <si>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</si>
  <si>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</si>
  <si>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</si>
  <si>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</si>
  <si>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</si>
  <si>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</si>
  <si>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</si>
  <si>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</si>
  <si>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</si>
  <si>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</si>
  <si>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</si>
  <si>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</si>
  <si>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</si>
  <si>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</si>
  <si>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</si>
  <si>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</si>
  <si>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</si>
  <si>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</si>
  <si>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</si>
  <si>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</si>
  <si>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</si>
  <si>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</si>
  <si>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</si>
  <si>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</si>
  <si>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</si>
  <si>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</si>
  <si>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</si>
  <si>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</si>
  <si>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</si>
  <si>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</si>
  <si>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</si>
  <si>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</si>
  <si>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</si>
  <si>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</si>
  <si>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</si>
  <si>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</si>
  <si>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</si>
  <si>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</si>
  <si>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</si>
  <si>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</si>
  <si>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</si>
  <si>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</si>
  <si>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</si>
  <si>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</si>
  <si>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</si>
  <si>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</si>
  <si>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</si>
  <si>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</si>
  <si>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</si>
  <si>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</si>
  <si>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</si>
  <si>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</si>
  <si>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</si>
  <si>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</si>
  <si>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</si>
  <si>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</si>
  <si>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</si>
  <si>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</si>
  <si>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</si>
  <si>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</si>
  <si>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</si>
  <si>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</si>
  <si>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</si>
  <si>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</si>
  <si>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</si>
  <si>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</si>
  <si>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</si>
  <si>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</si>
  <si>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</si>
  <si>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</si>
  <si>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</si>
  <si>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</si>
  <si>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</si>
  <si>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</si>
  <si>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</si>
  <si>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</si>
  <si>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</si>
  <si>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</si>
  <si>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</si>
  <si>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</si>
  <si>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</si>
  <si>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</si>
  <si>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</si>
  <si>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</si>
  <si>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</si>
  <si>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</si>
  <si>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</si>
  <si>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</si>
  <si>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</si>
  <si>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</si>
  <si>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</si>
  <si>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</si>
  <si>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</si>
  <si>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</si>
  <si>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</si>
  <si>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</si>
  <si>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</si>
  <si>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</si>
  <si>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</si>
  <si>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</si>
  <si>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</si>
  <si>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</si>
  <si>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</si>
  <si>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</si>
  <si>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</si>
  <si>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</si>
  <si>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</si>
  <si>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</si>
  <si>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</si>
  <si>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</si>
  <si>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</si>
  <si>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</si>
  <si>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</si>
  <si>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</si>
  <si>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</si>
  <si>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</si>
  <si>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</si>
  <si>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</si>
  <si>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</si>
  <si>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</si>
  <si>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</si>
  <si>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</si>
  <si>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</si>
  <si>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</si>
  <si>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</si>
  <si>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</si>
  <si>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</si>
  <si>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</si>
  <si>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</si>
  <si>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</si>
  <si>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</si>
  <si>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</si>
  <si>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</si>
  <si>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</si>
  <si>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</si>
  <si>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</si>
  <si>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</si>
  <si>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</si>
  <si>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</si>
  <si>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</si>
  <si>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</si>
  <si>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</si>
  <si>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</si>
  <si>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</si>
  <si>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</si>
  <si>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</si>
  <si>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</si>
  <si>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</si>
  <si>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</si>
  <si>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</si>
  <si>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</si>
  <si>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</si>
  <si>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</si>
  <si>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</si>
  <si>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</si>
  <si>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</si>
  <si>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</si>
  <si>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</si>
  <si>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</si>
  <si>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</si>
  <si>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</si>
  <si>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</si>
  <si>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</si>
  <si>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</si>
  <si>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</si>
  <si>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</si>
  <si>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</si>
  <si>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</si>
  <si>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</si>
  <si>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</si>
  <si>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</si>
  <si>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</si>
  <si>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</si>
  <si>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</si>
  <si>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</si>
  <si>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</si>
  <si>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</si>
  <si>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</si>
  <si>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</si>
  <si>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</si>
  <si>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</si>
  <si>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</si>
  <si>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</si>
  <si>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</si>
  <si>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</si>
  <si>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</si>
  <si>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</si>
  <si>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</si>
  <si>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</si>
  <si>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</si>
  <si>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</si>
  <si>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</si>
  <si>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</si>
  <si>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</si>
  <si>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</si>
  <si>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</si>
  <si>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</si>
  <si>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</si>
  <si>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</si>
  <si>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</si>
  <si>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</si>
  <si>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</si>
  <si>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</si>
  <si>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</si>
  <si>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</si>
  <si>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</si>
  <si>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</si>
  <si>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</si>
  <si>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</si>
  <si>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</si>
  <si>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</si>
  <si>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</si>
  <si>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</si>
  <si>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</si>
  <si>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</si>
  <si>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</si>
  <si>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</si>
  <si>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</si>
  <si>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</si>
  <si>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</si>
  <si>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</si>
  <si>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</si>
  <si>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</si>
  <si>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</si>
  <si>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</si>
  <si>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</si>
  <si>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</si>
  <si>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</si>
  <si>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</si>
  <si>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</si>
  <si>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</si>
  <si>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</si>
  <si>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</si>
  <si>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</si>
  <si>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</si>
  <si>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</si>
  <si>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</si>
  <si>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</si>
  <si>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</si>
  <si>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</si>
  <si>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</si>
  <si>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</si>
  <si>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</si>
  <si>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</si>
  <si>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</si>
  <si>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</si>
  <si>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</si>
  <si>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</si>
  <si>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</si>
  <si>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</si>
  <si>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</si>
  <si>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</si>
  <si>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</si>
  <si>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</si>
  <si>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</si>
  <si>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</si>
  <si>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</si>
  <si>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</si>
  <si>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</si>
  <si>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</si>
  <si>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</si>
  <si>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</si>
  <si>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</si>
  <si>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</si>
  <si>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</si>
  <si>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</si>
  <si>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</si>
  <si>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</si>
  <si>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</si>
  <si>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</si>
  <si>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</si>
  <si>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</si>
  <si>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</si>
  <si>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</si>
  <si>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</si>
  <si>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</si>
  <si>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</si>
  <si>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</si>
  <si>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</si>
  <si>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</si>
  <si>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</si>
  <si>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</si>
  <si>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</si>
  <si>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</si>
  <si>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</si>
  <si>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</si>
  <si>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</si>
  <si>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</si>
  <si>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</si>
  <si>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</si>
  <si>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</si>
  <si>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</si>
  <si>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</si>
  <si>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</si>
  <si>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</si>
  <si>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</si>
  <si>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</si>
  <si>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</si>
  <si>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</si>
  <si>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</si>
  <si>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</si>
  <si>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</si>
  <si>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</si>
  <si>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</si>
  <si>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</si>
  <si>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</si>
  <si>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</si>
  <si>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</si>
  <si>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</si>
  <si>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</si>
  <si>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</si>
  <si>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</si>
  <si>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</si>
  <si>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</si>
  <si>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</si>
  <si>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</si>
  <si>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</si>
  <si>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</si>
  <si>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</si>
  <si>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</si>
  <si>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</si>
  <si>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</si>
  <si>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</si>
  <si>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</si>
  <si>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</si>
  <si>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</si>
  <si>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</si>
  <si>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</si>
  <si>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</si>
  <si>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</si>
  <si>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</si>
  <si>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</si>
  <si>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</si>
  <si>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</si>
  <si>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</si>
  <si>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</si>
  <si>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</si>
  <si>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</si>
  <si>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</si>
  <si>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</si>
  <si>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</si>
  <si>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</si>
  <si>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</si>
  <si>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</si>
  <si>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</si>
  <si>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</si>
  <si>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</si>
  <si>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</si>
  <si>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</si>
  <si>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</si>
  <si>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</si>
  <si>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</si>
  <si>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</si>
  <si>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</si>
  <si>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</si>
  <si>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</si>
  <si>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</si>
  <si>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</si>
  <si>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</si>
  <si>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</si>
  <si>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</si>
  <si>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</si>
  <si>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</si>
  <si>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</si>
  <si>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</si>
  <si>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</si>
  <si>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</si>
  <si>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</si>
  <si>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</si>
  <si>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</si>
  <si>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</si>
  <si>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</si>
  <si>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</si>
  <si>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</si>
  <si>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</si>
  <si>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</si>
  <si>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</si>
  <si>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</si>
  <si>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</si>
  <si>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</si>
  <si>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</si>
  <si>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</si>
  <si>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</si>
  <si>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</si>
  <si>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</si>
  <si>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</si>
  <si>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</si>
  <si>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</si>
  <si>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</si>
  <si>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</si>
  <si>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</si>
  <si>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</si>
  <si>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</si>
  <si>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</si>
  <si>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</si>
  <si>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</si>
  <si>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</si>
  <si>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</si>
  <si>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</si>
  <si>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</si>
  <si>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</si>
  <si>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</si>
  <si>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</si>
  <si>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</si>
  <si>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</si>
  <si>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</si>
  <si>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</si>
  <si>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</si>
  <si>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</si>
  <si>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</si>
  <si>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</si>
  <si>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</si>
  <si>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</si>
  <si>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</si>
  <si>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</si>
  <si>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</si>
  <si>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</si>
  <si>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</si>
  <si>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</si>
  <si>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</si>
  <si>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</si>
  <si>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</si>
  <si>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</si>
  <si>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</si>
  <si>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</si>
  <si>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</si>
  <si>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</si>
  <si>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</si>
  <si>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</si>
  <si>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</si>
  <si>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</si>
  <si>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</si>
  <si>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</si>
  <si>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</si>
  <si>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</si>
  <si>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</si>
  <si>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</si>
  <si>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</si>
  <si>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</si>
  <si>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</si>
  <si>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</si>
  <si>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</si>
  <si>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</si>
  <si>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</si>
  <si>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</si>
  <si>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</si>
  <si>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</si>
  <si>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</si>
  <si>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</si>
  <si>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</si>
  <si>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</si>
  <si>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</si>
  <si>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</si>
  <si>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</si>
  <si>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</si>
  <si>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</si>
  <si>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</si>
  <si>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</si>
  <si>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</si>
  <si>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</si>
  <si>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</si>
  <si>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</si>
  <si>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</si>
  <si>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</si>
  <si>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</si>
  <si>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</si>
  <si>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</si>
  <si>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</si>
  <si>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</si>
  <si>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</si>
  <si>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</si>
  <si>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</si>
  <si>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</si>
  <si>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</si>
  <si>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</si>
  <si>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</si>
  <si>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</si>
  <si>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</si>
  <si>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</si>
  <si>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</si>
  <si>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</si>
  <si>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</si>
  <si>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</si>
  <si>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</si>
  <si>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</si>
  <si>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</si>
  <si>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</si>
  <si>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</si>
  <si>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</si>
  <si>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</si>
  <si>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</si>
  <si>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</si>
  <si>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</si>
  <si>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</si>
  <si>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</si>
  <si>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</si>
  <si>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</si>
  <si>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</si>
  <si>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</si>
  <si>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</si>
  <si>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</si>
  <si>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</si>
  <si>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</si>
  <si>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</si>
  <si>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</si>
  <si>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</si>
  <si>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</si>
  <si>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</si>
  <si>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</si>
  <si>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</si>
  <si>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</si>
  <si>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</si>
  <si>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</si>
  <si>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</si>
  <si>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</si>
  <si>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</si>
  <si>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</si>
  <si>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</si>
  <si>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</si>
  <si>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</si>
  <si>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</si>
  <si>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</si>
  <si>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</si>
  <si>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</si>
  <si>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</si>
  <si>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</si>
  <si>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</si>
  <si>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</si>
  <si>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</si>
  <si>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</si>
  <si>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</si>
  <si>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</si>
  <si>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</si>
  <si>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</si>
  <si>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</si>
  <si>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</si>
  <si>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</si>
  <si>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</si>
  <si>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</si>
  <si>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</si>
  <si>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</si>
  <si>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</si>
  <si>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</si>
  <si>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</si>
  <si>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</si>
  <si>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</si>
  <si>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</si>
  <si>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</si>
  <si>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</si>
  <si>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</si>
  <si>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</si>
  <si>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</si>
  <si>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</si>
  <si>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</si>
  <si>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</si>
  <si>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</si>
  <si>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</si>
  <si>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</si>
  <si>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</si>
  <si>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</si>
  <si>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</si>
  <si>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</si>
  <si>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</si>
  <si>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</si>
  <si>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</si>
  <si>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</si>
  <si>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</si>
  <si>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</si>
  <si>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</si>
  <si>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</si>
  <si>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</si>
  <si>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</si>
  <si>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</si>
  <si>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</si>
  <si>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</si>
  <si>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</si>
  <si>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</si>
  <si>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</si>
  <si>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</si>
  <si>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</si>
  <si>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</si>
  <si>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</si>
  <si>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</si>
  <si>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</si>
  <si>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</si>
  <si>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</si>
  <si>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</si>
  <si>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</si>
  <si>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</si>
  <si>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</si>
  <si>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</si>
  <si>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</si>
  <si>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</si>
  <si>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</si>
  <si>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</si>
  <si>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</si>
  <si>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</si>
  <si>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</si>
  <si>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</si>
  <si>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</si>
  <si>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</si>
  <si>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</si>
  <si>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</si>
  <si>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</si>
  <si>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</si>
  <si>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</si>
  <si>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</si>
  <si>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</si>
  <si>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</si>
  <si>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</si>
  <si>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</si>
  <si>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</si>
  <si>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</si>
  <si>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</si>
  <si>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</si>
  <si>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</si>
  <si>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</si>
  <si>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</si>
  <si>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</si>
  <si>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</si>
  <si>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</si>
  <si>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</si>
  <si>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</si>
  <si>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</si>
  <si>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</si>
  <si>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</si>
  <si>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</si>
  <si>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</si>
  <si>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</si>
  <si>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</si>
  <si>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</si>
  <si>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</si>
  <si>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</si>
  <si>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</si>
  <si>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</si>
  <si>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</si>
  <si>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</si>
  <si>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</si>
  <si>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</si>
  <si>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</si>
  <si>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</si>
  <si>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</si>
  <si>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</si>
  <si>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</si>
  <si>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</si>
  <si>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</si>
  <si>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</si>
  <si>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</si>
  <si>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</si>
  <si>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</si>
  <si>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</si>
  <si>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</si>
  <si>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</si>
  <si>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</si>
  <si>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</si>
  <si>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</si>
  <si>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</si>
  <si>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</si>
  <si>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</si>
  <si>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</si>
  <si>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</si>
  <si>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</si>
  <si>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</si>
  <si>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</si>
  <si>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</si>
  <si>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</si>
  <si>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</si>
  <si>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</si>
  <si>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</si>
  <si>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</si>
  <si>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</si>
  <si>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</si>
  <si>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</si>
  <si>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</si>
  <si>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</si>
  <si>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</si>
  <si>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</si>
  <si>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</si>
  <si>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</si>
  <si>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</si>
  <si>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</si>
  <si>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</si>
  <si>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</si>
  <si>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</si>
  <si>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</si>
  <si>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</si>
  <si>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</si>
  <si>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</si>
  <si>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</si>
  <si>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</si>
  <si>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</si>
  <si>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</si>
  <si>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</si>
  <si>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</si>
  <si>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</si>
  <si>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</si>
  <si>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</si>
  <si>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</si>
  <si>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</si>
  <si>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</si>
  <si>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</si>
  <si>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</si>
  <si>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</si>
  <si>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</si>
  <si>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</si>
  <si>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</si>
  <si>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</si>
  <si>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</si>
  <si>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</si>
  <si>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</si>
  <si>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</si>
  <si>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</si>
  <si>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</si>
  <si>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</si>
  <si>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</si>
  <si>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</si>
  <si>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</si>
  <si>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</si>
  <si>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</si>
  <si>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</si>
  <si>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</si>
  <si>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</si>
  <si>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</si>
  <si>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</si>
  <si>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</si>
  <si>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</si>
  <si>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</si>
  <si>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</si>
  <si>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</si>
  <si>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</si>
  <si>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</si>
  <si>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</si>
  <si>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</si>
  <si>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</si>
  <si>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</si>
  <si>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</si>
  <si>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</si>
  <si>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</si>
  <si>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</si>
  <si>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</si>
  <si>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</si>
  <si>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</si>
  <si>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</si>
  <si>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</si>
  <si>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</si>
  <si>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</si>
  <si>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</si>
  <si>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</si>
  <si>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</si>
  <si>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</si>
  <si>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</si>
  <si>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</si>
  <si>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</si>
  <si>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</si>
  <si>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</si>
  <si>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</si>
  <si>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</si>
  <si>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</si>
  <si>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</si>
  <si>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</si>
  <si>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</si>
  <si>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</si>
  <si>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</si>
  <si>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</si>
  <si>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</si>
  <si>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</si>
  <si>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</si>
  <si>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</si>
  <si>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</si>
  <si>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</si>
  <si>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</si>
  <si>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</si>
  <si>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</si>
  <si>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</si>
  <si>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</si>
  <si>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</si>
  <si>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</si>
  <si>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</si>
  <si>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</si>
  <si>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</si>
  <si>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</si>
  <si>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</si>
  <si>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</si>
  <si>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</si>
  <si>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</si>
  <si>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</si>
  <si>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</si>
  <si>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</si>
  <si>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</si>
  <si>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</si>
  <si>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</si>
  <si>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</si>
  <si>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</si>
  <si>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</si>
  <si>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</si>
  <si>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</si>
  <si>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</si>
  <si>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</si>
  <si>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</si>
  <si>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</si>
  <si>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</si>
  <si>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</si>
  <si>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</si>
  <si>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</si>
  <si>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</si>
  <si>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</si>
  <si>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</si>
  <si>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</si>
  <si>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</si>
  <si>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</si>
  <si>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</si>
  <si>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</si>
  <si>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</si>
  <si>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</si>
  <si>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</si>
  <si>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</si>
  <si>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</si>
  <si>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</si>
  <si>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</si>
  <si>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</si>
  <si>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</si>
  <si>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</si>
  <si>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</si>
  <si>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</si>
  <si>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</si>
  <si>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</si>
  <si>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</si>
  <si>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</si>
  <si>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</si>
  <si>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</si>
  <si>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</si>
  <si>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</si>
  <si>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</si>
  <si>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</si>
  <si>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</si>
  <si>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</si>
  <si>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</si>
  <si>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</si>
  <si>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</si>
  <si>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</si>
  <si>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</si>
  <si>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</si>
  <si>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</si>
  <si>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</si>
  <si>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</si>
  <si>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</si>
  <si>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</si>
  <si>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</si>
  <si>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</si>
  <si>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</si>
  <si>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</si>
  <si>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</si>
  <si>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</si>
  <si>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</si>
  <si>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</si>
  <si>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</si>
  <si>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</si>
  <si>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</si>
  <si>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</si>
  <si>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</si>
  <si>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</si>
  <si>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</si>
  <si>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</si>
  <si>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</si>
  <si>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</si>
  <si>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</si>
  <si>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</si>
  <si>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</si>
  <si>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</si>
  <si>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</si>
  <si>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</si>
  <si>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</si>
  <si>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</si>
  <si>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</si>
  <si>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</si>
  <si>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</si>
  <si>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</si>
  <si>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</si>
  <si>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</si>
  <si>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</si>
  <si>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</si>
  <si>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</si>
  <si>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</si>
  <si>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</si>
  <si>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</si>
  <si>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</si>
  <si>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</si>
  <si>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</si>
  <si>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</si>
  <si>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</si>
  <si>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</si>
  <si>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</si>
  <si>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</si>
  <si>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</si>
  <si>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</si>
  <si>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</si>
  <si>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</si>
  <si>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</si>
  <si>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</si>
  <si>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</si>
  <si>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</si>
  <si>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</si>
  <si>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</si>
  <si>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</si>
  <si>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</si>
  <si>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</si>
  <si>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</si>
  <si>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</si>
  <si>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</si>
  <si>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</si>
  <si>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</si>
  <si>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</si>
  <si>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</si>
  <si>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</si>
  <si>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</si>
  <si>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</si>
  <si>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</si>
  <si>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</si>
  <si>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</si>
  <si>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</si>
  <si>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</si>
  <si>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</si>
  <si>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</si>
  <si>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</si>
  <si>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</si>
  <si>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</si>
  <si>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</si>
  <si>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</si>
  <si>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</si>
  <si>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</si>
  <si>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</si>
  <si>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</si>
  <si>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</si>
  <si>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</si>
  <si>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</si>
  <si>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</si>
  <si>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</si>
  <si>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</si>
  <si>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</si>
  <si>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</si>
  <si>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</si>
  <si>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</si>
  <si>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</si>
  <si>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</si>
  <si>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</si>
  <si>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</si>
  <si>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</si>
  <si>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</si>
  <si>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</si>
  <si>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</si>
  <si>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</si>
  <si>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</si>
  <si>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</si>
  <si>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</si>
  <si>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</si>
  <si>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</si>
  <si>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</si>
  <si>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</si>
  <si>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</si>
  <si>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</si>
  <si>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</si>
  <si>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</si>
  <si>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</si>
  <si>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</si>
  <si>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</si>
  <si>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</si>
  <si>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</si>
  <si>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</si>
  <si>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</si>
  <si>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</si>
  <si>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</si>
  <si>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</si>
  <si>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</si>
  <si>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</si>
  <si>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</si>
  <si>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</si>
  <si>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</si>
  <si>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</si>
  <si>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</si>
  <si>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</si>
  <si>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</si>
  <si>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</si>
  <si>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</si>
  <si>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</si>
  <si>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</si>
  <si>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</si>
  <si>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</si>
  <si>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</si>
  <si>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</si>
  <si>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</si>
  <si>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</si>
  <si>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</si>
  <si>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</si>
  <si>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</si>
  <si>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</si>
  <si>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</si>
  <si>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</si>
  <si>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</si>
  <si>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</si>
  <si>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</si>
  <si>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</si>
  <si>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</si>
  <si>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</si>
  <si>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</si>
  <si>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</si>
  <si>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</si>
  <si>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White</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</si>
  <si>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</si>
  <si>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</si>
  <si>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</si>
  <si>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</si>
  <si>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</si>
  <si>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</si>
  <si>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</si>
  <si>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</si>
  <si>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</si>
  <si>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</si>
  <si>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</si>
  <si>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</si>
  <si>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</si>
  <si>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</si>
  <si>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</si>
  <si>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</si>
  <si>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</si>
  <si>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</si>
  <si>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</si>
  <si>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</si>
  <si>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</si>
  <si>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</si>
  <si>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</si>
  <si>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</si>
  <si>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</si>
  <si>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</si>
  <si>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</si>
  <si>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</si>
  <si>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</si>
  <si>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</si>
  <si>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</si>
  <si>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Crop key</t>
  </si>
  <si>
    <t>Canola</t>
  </si>
  <si>
    <t>Lupins Estimate</t>
  </si>
  <si>
    <t>Biomass use</t>
  </si>
  <si>
    <t>Trial 1</t>
  </si>
  <si>
    <t>Trial 2</t>
  </si>
  <si>
    <t>Trial 3</t>
  </si>
  <si>
    <t>Trial 4</t>
  </si>
  <si>
    <t>Trial 5</t>
  </si>
  <si>
    <t>Trial 6</t>
  </si>
  <si>
    <t>Trial 7</t>
  </si>
  <si>
    <t>Trial 8</t>
  </si>
  <si>
    <t>Trial 9</t>
  </si>
  <si>
    <t>Trial 10</t>
  </si>
  <si>
    <t>Trial 11</t>
  </si>
  <si>
    <t>Trial 0</t>
  </si>
  <si>
    <t>Trial 12</t>
  </si>
  <si>
    <t>Trial 13</t>
  </si>
  <si>
    <t>Trial 14</t>
  </si>
  <si>
    <t>Trial 15</t>
  </si>
  <si>
    <t>Trial 16</t>
  </si>
  <si>
    <t>Trial 17</t>
  </si>
  <si>
    <t>Trial 18</t>
  </si>
  <si>
    <t>Trial 19</t>
  </si>
  <si>
    <t>Trial 20</t>
  </si>
  <si>
    <t>Trial 21</t>
  </si>
  <si>
    <t>Trial 22</t>
  </si>
  <si>
    <t>Trial 23</t>
  </si>
  <si>
    <t>Trial 24</t>
  </si>
  <si>
    <t>Trial 25</t>
  </si>
  <si>
    <t>Trial 26</t>
  </si>
  <si>
    <t>Trial 27</t>
  </si>
  <si>
    <t>Trial 28</t>
  </si>
  <si>
    <t>Trial 29</t>
  </si>
  <si>
    <t>Trial 30</t>
  </si>
  <si>
    <t>Trial 31</t>
  </si>
  <si>
    <t>Descriptio that goes with the inputs</t>
  </si>
  <si>
    <t>AgPro</t>
  </si>
  <si>
    <t>Murdoch</t>
  </si>
  <si>
    <t>Desktop</t>
  </si>
  <si>
    <t>Dandaragan</t>
  </si>
  <si>
    <t>Merredin</t>
  </si>
  <si>
    <t>Tammin</t>
  </si>
  <si>
    <t>Warradarge</t>
  </si>
  <si>
    <t>tenterden</t>
  </si>
  <si>
    <t>Koji</t>
  </si>
  <si>
    <t>Cranbrook</t>
  </si>
  <si>
    <t>Bignell</t>
  </si>
  <si>
    <t>Letter</t>
  </si>
  <si>
    <t>White - XB</t>
  </si>
  <si>
    <t>Scanlon - Mer</t>
  </si>
  <si>
    <t>Watts - Mer</t>
  </si>
  <si>
    <t>Gooding - Mer</t>
  </si>
  <si>
    <t>Gooding - XB</t>
  </si>
  <si>
    <t>John</t>
  </si>
  <si>
    <t>Wheat_Harv</t>
  </si>
  <si>
    <t>barley_Cart</t>
  </si>
  <si>
    <t>barley_Harv</t>
  </si>
  <si>
    <t>canola_Cart</t>
  </si>
  <si>
    <t>canola_Harv</t>
  </si>
  <si>
    <t>wheat_cart</t>
  </si>
  <si>
    <t>wheat_Harv</t>
  </si>
  <si>
    <t>Canola no SR_Cart</t>
  </si>
  <si>
    <t>Canola no SR_Chopped</t>
  </si>
  <si>
    <t>Canola_Cart</t>
  </si>
  <si>
    <t>Canola_Harv</t>
  </si>
  <si>
    <t>Wheat_Cart</t>
  </si>
  <si>
    <t>Lupin_Graz</t>
  </si>
  <si>
    <t>Oat_Graz</t>
  </si>
  <si>
    <t>Lupin_Harv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</si>
</sst>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_)"/>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65">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7"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7"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79"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8"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8"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8"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8"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7" fontId="16" fillId="13" borderId="7" xfId="8" applyNumberFormat="1" applyFont="1" applyFill="1" applyBorder="1" applyAlignment="1" applyProtection="1">
      <alignment horizontal="right"/>
      <protection locked="0"/>
    </xf>
    <xf numFmtId="167" fontId="16" fillId="13" borderId="6" xfId="8" applyNumberFormat="1" applyFont="1" applyFill="1" applyBorder="1" applyAlignment="1" applyProtection="1">
      <alignment horizontal="right"/>
      <protection locked="0"/>
    </xf>
    <xf numFmtId="167"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2"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8" fontId="26" fillId="19" borderId="24" xfId="9" applyNumberFormat="1" applyAlignment="1" applyProtection="1">
      <alignment horizontal="center"/>
      <protection locked="0"/>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5" fillId="38" borderId="25" xfId="31" applyNumberFormat="1" applyBorder="1" applyAlignment="1"/>
    <xf numFmtId="2" fontId="2" fillId="0" borderId="25" xfId="0" applyNumberFormat="1" applyFont="1" applyBorder="1"/>
    <xf numFmtId="2" fontId="2" fillId="0" borderId="7" xfId="0" applyNumberFormat="1" applyFont="1" applyBorder="1"/>
    <xf numFmtId="179" fontId="16" fillId="18" borderId="8" xfId="4" applyNumberFormat="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0" fontId="3" fillId="0" borderId="142" xfId="0" applyFont="1" applyBorder="1" applyAlignment="1">
      <alignment horizontal="centerContinuous"/>
    </xf>
    <xf numFmtId="0" fontId="2" fillId="0" borderId="32" xfId="0" applyFont="1" applyBorder="1" applyAlignment="1">
      <alignment horizontal="centerContinuous"/>
    </xf>
    <xf numFmtId="0" fontId="2" fillId="0" borderId="143" xfId="0" applyFont="1" applyBorder="1" applyAlignment="1">
      <alignment horizontal="centerContinuous"/>
    </xf>
    <xf numFmtId="0" fontId="2" fillId="0" borderId="144" xfId="0" applyFont="1" applyBorder="1"/>
    <xf numFmtId="0" fontId="2" fillId="0" borderId="0" xfId="0" applyFont="1" applyBorder="1"/>
    <xf numFmtId="0" fontId="2" fillId="0" borderId="145" xfId="0" applyFont="1" applyBorder="1"/>
    <xf numFmtId="0" fontId="2" fillId="0" borderId="146" xfId="0" applyFont="1" applyBorder="1"/>
    <xf numFmtId="0" fontId="2" fillId="0" borderId="10" xfId="0" applyFont="1" applyBorder="1"/>
    <xf numFmtId="0" fontId="2" fillId="0" borderId="147" xfId="0" applyFont="1" applyBorder="1"/>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5"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1076</v>
      </c>
      <c r="K107" s="18"/>
      <c r="L107" s="24" t="s">
        <v>340</v>
      </c>
      <c r="M107" s="24" t="s">
        <v>342</v>
      </c>
      <c r="N107" s="896"/>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25">
      <c r="A678" s="7"/>
      <c r="B678" s="8"/>
      <c r="C678" s="13"/>
      <c r="D678" s="13"/>
      <c r="E678" s="13" t="s">
        <v>1</v>
      </c>
      <c r="F678" s="14"/>
      <c r="G678" s="15" t="s">
        <v>1321</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8"/>
      <c r="D680" s="13"/>
      <c r="E680" s="18"/>
      <c r="F680" s="14"/>
      <c r="G680" s="14" t="s">
        <v>1323</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5" outlineLevel="1" x14ac:dyDescent="0.2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5" outlineLevel="1" x14ac:dyDescent="0.2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5" outlineLevel="1" x14ac:dyDescent="0.2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0999999999999996" customHeight="1" outlineLevel="1" x14ac:dyDescent="0.2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35" customHeight="1" outlineLevel="1" x14ac:dyDescent="0.2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0999999999999996" customHeight="1" outlineLevel="1" thickBot="1" x14ac:dyDescent="0.3">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0999999999999996" customHeight="1" outlineLevel="1" x14ac:dyDescent="0.2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5" outlineLevel="1" x14ac:dyDescent="0.2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5" outlineLevel="1" x14ac:dyDescent="0.2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5" outlineLevel="1" x14ac:dyDescent="0.2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5" outlineLevel="1" x14ac:dyDescent="0.2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2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2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2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2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2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2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2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2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2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0999999999999996" customHeight="1" outlineLevel="1" x14ac:dyDescent="0.2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35" customHeight="1" outlineLevel="1" x14ac:dyDescent="0.2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2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2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0999999999999996" customHeight="1" outlineLevel="1" thickBot="1" x14ac:dyDescent="0.3">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0999999999999996" customHeight="1" outlineLevel="1" x14ac:dyDescent="0.2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2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0999999999999996" customHeight="1" outlineLevel="1" x14ac:dyDescent="0.2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35" customHeight="1" outlineLevel="1" x14ac:dyDescent="0.2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outlineLevel="1" thickBot="1" x14ac:dyDescent="0.3">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0999999999999996" customHeight="1" outlineLevel="1" x14ac:dyDescent="0.2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0999999999999996" customHeight="1" outlineLevel="1" x14ac:dyDescent="0.2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35" customHeight="1" outlineLevel="1" x14ac:dyDescent="0.2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0999999999999996" customHeight="1" outlineLevel="1" thickBot="1" x14ac:dyDescent="0.3">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0999999999999996" customHeight="1" outlineLevel="1" x14ac:dyDescent="0.2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5" outlineLevel="1" x14ac:dyDescent="0.2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5" outlineLevel="1" x14ac:dyDescent="0.2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5" outlineLevel="1" x14ac:dyDescent="0.2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0999999999999996" customHeight="1" outlineLevel="1" x14ac:dyDescent="0.2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35" customHeight="1" outlineLevel="1" x14ac:dyDescent="0.2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0999999999999996" customHeight="1" outlineLevel="1" thickBot="1" x14ac:dyDescent="0.3">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0999999999999996" customHeight="1" outlineLevel="1" x14ac:dyDescent="0.2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5" outlineLevel="1" x14ac:dyDescent="0.2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5" outlineLevel="1" x14ac:dyDescent="0.2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5" outlineLevel="1" x14ac:dyDescent="0.2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5" outlineLevel="1" x14ac:dyDescent="0.2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0999999999999996" customHeight="1" outlineLevel="1" x14ac:dyDescent="0.2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35" customHeight="1" outlineLevel="1" x14ac:dyDescent="0.2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0999999999999996" customHeight="1" outlineLevel="1" thickBot="1" x14ac:dyDescent="0.3">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0999999999999996" customHeight="1" outlineLevel="1" x14ac:dyDescent="0.2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18"/>
      <c r="H817" s="897"/>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18"/>
      <c r="G818" s="18"/>
      <c r="H818" s="897"/>
      <c r="I818" s="18"/>
      <c r="J818" s="898" t="s">
        <v>1024</v>
      </c>
      <c r="K818" s="899"/>
      <c r="L818" s="899"/>
      <c r="M818" s="899"/>
      <c r="N818" s="899"/>
      <c r="O818" s="899"/>
      <c r="P818" s="899"/>
      <c r="Q818" s="899"/>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18"/>
      <c r="G819" s="18" t="s">
        <v>39</v>
      </c>
      <c r="H819" s="897"/>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0999999999999996" customHeight="1" outlineLevel="1" x14ac:dyDescent="0.2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35" customHeight="1" outlineLevel="1" x14ac:dyDescent="0.2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2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0999999999999996" customHeight="1" thickBot="1" x14ac:dyDescent="0.3">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0999999999999996" customHeight="1" x14ac:dyDescent="0.2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0999999999999996" customHeight="1" outlineLevel="1" x14ac:dyDescent="0.2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35" customHeight="1" outlineLevel="1" x14ac:dyDescent="0.2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2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0999999999999996" customHeight="1" thickBot="1" x14ac:dyDescent="0.3">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0999999999999996" customHeight="1" x14ac:dyDescent="0.2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2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2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2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2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2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2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0999999999999996" customHeight="1" outlineLevel="1" x14ac:dyDescent="0.2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0999999999999996" customHeight="1" outlineLevel="1" x14ac:dyDescent="0.2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5" outlineLevel="1" x14ac:dyDescent="0.2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5" outlineLevel="1" x14ac:dyDescent="0.2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2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2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2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2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0999999999999996" customHeight="1" outlineLevel="1" x14ac:dyDescent="0.2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35" customHeight="1" outlineLevel="1" x14ac:dyDescent="0.2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2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2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2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2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2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1001</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1111</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1002</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1003</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1004</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1317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25">
      <c r="A21" s="7"/>
      <c r="B21" s="8"/>
      <c r="C21" s="18"/>
      <c r="D21" s="18"/>
      <c r="E21" s="18"/>
      <c r="F21" s="27"/>
      <c r="G21" s="667" t="str">
        <f>General!G17</f>
        <v>b</v>
      </c>
      <c r="H21" s="8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7" t="str">
        <f>General!G18</f>
        <v>bd</v>
      </c>
      <c r="H22" s="8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7" t="str">
        <f>General!G19</f>
        <v>f</v>
      </c>
      <c r="H23" s="8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7" t="str">
        <f>General!G20</f>
        <v>h</v>
      </c>
      <c r="H24" s="8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7" t="str">
        <f>General!G21</f>
        <v>i</v>
      </c>
      <c r="H25" s="8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7" t="str">
        <f>General!G22</f>
        <v>k</v>
      </c>
      <c r="H26" s="8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7" t="str">
        <f>General!G23</f>
        <v>l</v>
      </c>
      <c r="H27" s="8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7" t="str">
        <f>General!G24</f>
        <v>o</v>
      </c>
      <c r="H28" s="8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7" t="str">
        <f>General!G25</f>
        <v>od</v>
      </c>
      <c r="H29" s="8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7" t="str">
        <f>General!G26</f>
        <v>of</v>
      </c>
      <c r="H30" s="8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7" t="str">
        <f>General!G27</f>
        <v>r</v>
      </c>
      <c r="H31" s="8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7" t="str">
        <f>General!G28</f>
        <v>rd</v>
      </c>
      <c r="H32" s="8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7" t="str">
        <f>General!G29</f>
        <v>v</v>
      </c>
      <c r="H33" s="8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7" t="str">
        <f>General!G30</f>
        <v>w</v>
      </c>
      <c r="H34" s="8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7" t="str">
        <f>General!G31</f>
        <v>wd</v>
      </c>
      <c r="H35" s="8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7" t="str">
        <f>General!G32</f>
        <v>z</v>
      </c>
      <c r="H36" s="8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7" t="str">
        <f>General!G33</f>
        <v>zd</v>
      </c>
      <c r="H37" s="8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8" t="str">
        <f t="shared" ref="G70:G86" si="0">G21</f>
        <v>b</v>
      </c>
      <c r="H70" s="246">
        <v>1</v>
      </c>
      <c r="J70" s="14" t="s">
        <v>809</v>
      </c>
      <c r="K70" s="877">
        <v>0</v>
      </c>
      <c r="L70" s="877">
        <v>6.7304129956117515</v>
      </c>
      <c r="M70" s="877">
        <v>18.621160034415535</v>
      </c>
      <c r="N70" s="877">
        <v>40.874865090265118</v>
      </c>
      <c r="O70" s="877">
        <v>66.708513761285133</v>
      </c>
      <c r="P70" s="877">
        <v>22.431814023508618</v>
      </c>
      <c r="Q70" s="877">
        <v>0</v>
      </c>
      <c r="R70" s="877">
        <v>0</v>
      </c>
      <c r="S70" s="877">
        <v>0</v>
      </c>
      <c r="T70" s="877">
        <v>0</v>
      </c>
      <c r="U70" s="29"/>
      <c r="V70" s="31"/>
      <c r="W70" s="17"/>
      <c r="X70" s="9"/>
    </row>
    <row r="71" spans="1:24" outlineLevel="1" x14ac:dyDescent="0.25">
      <c r="A71" s="170"/>
      <c r="B71" s="8"/>
      <c r="C71" s="18"/>
      <c r="D71" s="18"/>
      <c r="E71" s="18"/>
      <c r="F71" s="27"/>
      <c r="G71" s="668" t="str">
        <f t="shared" si="0"/>
        <v>bd</v>
      </c>
      <c r="H71" s="246">
        <v>1</v>
      </c>
      <c r="J71" s="14" t="s">
        <v>387</v>
      </c>
      <c r="K71" s="877">
        <v>3.3491874970627462</v>
      </c>
      <c r="L71" s="877">
        <v>23.332528064560734</v>
      </c>
      <c r="M71" s="877">
        <v>49.807843985399089</v>
      </c>
      <c r="N71" s="877">
        <v>60.698704786567852</v>
      </c>
      <c r="O71" s="877">
        <v>29.607371996334308</v>
      </c>
      <c r="P71" s="877">
        <v>6.4811680578286506</v>
      </c>
      <c r="Q71" s="877">
        <v>0</v>
      </c>
      <c r="R71" s="877">
        <v>0</v>
      </c>
      <c r="S71" s="877">
        <v>0</v>
      </c>
      <c r="T71" s="877">
        <v>0</v>
      </c>
      <c r="U71" s="29"/>
      <c r="V71" s="31"/>
      <c r="W71" s="17"/>
      <c r="X71" s="9"/>
    </row>
    <row r="72" spans="1:24" outlineLevel="1" x14ac:dyDescent="0.25">
      <c r="A72" s="170"/>
      <c r="B72" s="8"/>
      <c r="C72" s="18"/>
      <c r="D72" s="18"/>
      <c r="E72" s="18"/>
      <c r="F72" s="27"/>
      <c r="G72" s="668" t="str">
        <f t="shared" si="0"/>
        <v>f</v>
      </c>
      <c r="H72" s="246">
        <v>1</v>
      </c>
      <c r="J72" s="14" t="s">
        <v>780</v>
      </c>
      <c r="K72" s="877">
        <v>3.3491874970627462</v>
      </c>
      <c r="L72" s="877">
        <v>23.332528064560734</v>
      </c>
      <c r="M72" s="877">
        <v>49.807843985399089</v>
      </c>
      <c r="N72" s="877">
        <v>60.698704786567852</v>
      </c>
      <c r="O72" s="877">
        <v>29.607371996334308</v>
      </c>
      <c r="P72" s="877">
        <v>7.8515786200839175</v>
      </c>
      <c r="Q72" s="877">
        <v>0</v>
      </c>
      <c r="R72" s="877">
        <v>0</v>
      </c>
      <c r="S72" s="877">
        <v>0</v>
      </c>
      <c r="T72" s="877">
        <v>0</v>
      </c>
      <c r="U72" s="90"/>
      <c r="V72" s="31"/>
      <c r="W72" s="17"/>
      <c r="X72" s="9"/>
    </row>
    <row r="73" spans="1:24" outlineLevel="1" x14ac:dyDescent="0.25">
      <c r="A73" s="170"/>
      <c r="B73" s="8"/>
      <c r="C73" s="18"/>
      <c r="D73" s="18"/>
      <c r="E73" s="18"/>
      <c r="F73" s="27"/>
      <c r="G73" s="668" t="str">
        <f t="shared" si="0"/>
        <v>h</v>
      </c>
      <c r="H73" s="246">
        <v>1</v>
      </c>
      <c r="J73" s="14" t="s">
        <v>781</v>
      </c>
      <c r="K73" s="877">
        <v>3.3491874970627462</v>
      </c>
      <c r="L73" s="877">
        <v>23.332528064560734</v>
      </c>
      <c r="M73" s="877">
        <v>49.807843985399089</v>
      </c>
      <c r="N73" s="877">
        <v>60.698704786567852</v>
      </c>
      <c r="O73" s="877">
        <v>29.607371996334308</v>
      </c>
      <c r="P73" s="877">
        <v>7.7032289575132529</v>
      </c>
      <c r="Q73" s="877">
        <v>0</v>
      </c>
      <c r="R73" s="877">
        <v>0</v>
      </c>
      <c r="S73" s="877">
        <v>0</v>
      </c>
      <c r="T73" s="877">
        <v>0</v>
      </c>
      <c r="U73" s="90"/>
      <c r="V73" s="31"/>
      <c r="W73" s="17"/>
      <c r="X73" s="9"/>
    </row>
    <row r="74" spans="1:24" outlineLevel="1" x14ac:dyDescent="0.25">
      <c r="A74" s="170"/>
      <c r="B74" s="8"/>
      <c r="C74" s="18"/>
      <c r="D74" s="18"/>
      <c r="E74" s="18"/>
      <c r="F74" s="27"/>
      <c r="G74" s="668" t="str">
        <f t="shared" si="0"/>
        <v>i</v>
      </c>
      <c r="H74" s="246">
        <v>1</v>
      </c>
      <c r="J74" s="14" t="s">
        <v>782</v>
      </c>
      <c r="K74" s="877">
        <v>3.3491874970627462</v>
      </c>
      <c r="L74" s="877">
        <v>23.332528064560734</v>
      </c>
      <c r="M74" s="877">
        <v>49.807843985399089</v>
      </c>
      <c r="N74" s="877">
        <v>60.698704786567852</v>
      </c>
      <c r="O74" s="877">
        <v>29.607371996334308</v>
      </c>
      <c r="P74" s="877">
        <v>1.6681016603833239</v>
      </c>
      <c r="Q74" s="877">
        <v>0</v>
      </c>
      <c r="R74" s="877">
        <v>0</v>
      </c>
      <c r="S74" s="877">
        <v>0</v>
      </c>
      <c r="T74" s="877">
        <v>0</v>
      </c>
      <c r="U74" s="90"/>
      <c r="V74" s="31"/>
      <c r="W74" s="17"/>
      <c r="X74" s="9"/>
    </row>
    <row r="75" spans="1:24" outlineLevel="1" x14ac:dyDescent="0.25">
      <c r="A75" s="170"/>
      <c r="B75" s="8"/>
      <c r="C75" s="18"/>
      <c r="D75" s="18"/>
      <c r="E75" s="18"/>
      <c r="F75" s="27"/>
      <c r="G75" s="668" t="str">
        <f t="shared" si="0"/>
        <v>k</v>
      </c>
      <c r="H75" s="246">
        <v>1</v>
      </c>
      <c r="J75" s="14" t="s">
        <v>783</v>
      </c>
      <c r="K75" s="877">
        <v>0</v>
      </c>
      <c r="L75" s="877">
        <v>6.7086390324067793</v>
      </c>
      <c r="M75" s="877">
        <v>34.822040385226046</v>
      </c>
      <c r="N75" s="877">
        <v>69.85291649316359</v>
      </c>
      <c r="O75" s="877">
        <v>37.871325115579346</v>
      </c>
      <c r="P75" s="877">
        <v>15.528139197025709</v>
      </c>
      <c r="Q75" s="877">
        <v>0</v>
      </c>
      <c r="R75" s="877">
        <v>0</v>
      </c>
      <c r="S75" s="877">
        <v>0</v>
      </c>
      <c r="T75" s="877">
        <v>0</v>
      </c>
      <c r="U75" s="90"/>
      <c r="V75" s="31"/>
      <c r="W75" s="17"/>
      <c r="X75" s="9"/>
    </row>
    <row r="76" spans="1:24" outlineLevel="1" x14ac:dyDescent="0.25">
      <c r="A76" s="170"/>
      <c r="B76" s="8"/>
      <c r="C76" s="18"/>
      <c r="D76" s="18"/>
      <c r="E76" s="18"/>
      <c r="F76" s="27"/>
      <c r="G76" s="668" t="str">
        <f t="shared" si="0"/>
        <v>l</v>
      </c>
      <c r="H76" s="246">
        <v>1</v>
      </c>
      <c r="J76" s="14" t="s">
        <v>784</v>
      </c>
      <c r="K76" s="877">
        <v>0</v>
      </c>
      <c r="L76" s="877">
        <v>6.7086390324067793</v>
      </c>
      <c r="M76" s="877">
        <v>34.822040385226046</v>
      </c>
      <c r="N76" s="877">
        <v>69.85291649316359</v>
      </c>
      <c r="O76" s="877">
        <v>37.871325115579346</v>
      </c>
      <c r="P76" s="877">
        <v>13.579492767334838</v>
      </c>
      <c r="Q76" s="877">
        <v>0</v>
      </c>
      <c r="R76" s="877">
        <v>0</v>
      </c>
      <c r="S76" s="877">
        <v>0</v>
      </c>
      <c r="T76" s="877">
        <v>0</v>
      </c>
      <c r="U76" s="90"/>
      <c r="V76" s="31"/>
      <c r="W76" s="17"/>
      <c r="X76" s="9"/>
    </row>
    <row r="77" spans="1:24" outlineLevel="1" x14ac:dyDescent="0.25">
      <c r="A77" s="170"/>
      <c r="B77" s="8"/>
      <c r="C77" s="18"/>
      <c r="D77" s="18"/>
      <c r="E77" s="18"/>
      <c r="F77" s="27"/>
      <c r="G77" s="668" t="str">
        <f t="shared" si="0"/>
        <v>o</v>
      </c>
      <c r="H77" s="246">
        <v>1</v>
      </c>
      <c r="J77" s="14" t="s">
        <v>785</v>
      </c>
      <c r="K77" s="877">
        <v>0</v>
      </c>
      <c r="L77" s="877">
        <v>0</v>
      </c>
      <c r="M77" s="877">
        <v>17.415549579522263</v>
      </c>
      <c r="N77" s="877">
        <v>81.609573296265495</v>
      </c>
      <c r="O77" s="877">
        <v>58.821227090462394</v>
      </c>
      <c r="P77" s="877">
        <v>17.423162591878018</v>
      </c>
      <c r="Q77" s="877">
        <v>0</v>
      </c>
      <c r="R77" s="877">
        <v>0</v>
      </c>
      <c r="S77" s="877">
        <v>0</v>
      </c>
      <c r="T77" s="877">
        <v>0</v>
      </c>
      <c r="U77" s="90"/>
      <c r="V77" s="31"/>
      <c r="W77" s="17"/>
      <c r="X77" s="9"/>
    </row>
    <row r="78" spans="1:24" outlineLevel="1" x14ac:dyDescent="0.25">
      <c r="A78" s="170"/>
      <c r="B78" s="8"/>
      <c r="C78" s="18"/>
      <c r="D78" s="18"/>
      <c r="E78" s="18"/>
      <c r="F78" s="27"/>
      <c r="G78" s="668" t="str">
        <f t="shared" si="0"/>
        <v>od</v>
      </c>
      <c r="H78" s="246">
        <v>1</v>
      </c>
      <c r="J78" s="14" t="s">
        <v>786</v>
      </c>
      <c r="K78" s="877">
        <v>0</v>
      </c>
      <c r="L78" s="877">
        <v>0</v>
      </c>
      <c r="M78" s="877">
        <v>17.415549579522263</v>
      </c>
      <c r="N78" s="877">
        <v>81.609573296265495</v>
      </c>
      <c r="O78" s="877">
        <v>58.821227090462394</v>
      </c>
      <c r="P78" s="877">
        <v>12.943321133667325</v>
      </c>
      <c r="Q78" s="877">
        <v>0</v>
      </c>
      <c r="R78" s="877">
        <v>0</v>
      </c>
      <c r="S78" s="877">
        <v>0</v>
      </c>
      <c r="T78" s="877">
        <v>0</v>
      </c>
      <c r="U78" s="90"/>
      <c r="V78" s="31"/>
      <c r="W78" s="17"/>
      <c r="X78" s="9"/>
    </row>
    <row r="79" spans="1:24" outlineLevel="1" x14ac:dyDescent="0.25">
      <c r="A79" s="170"/>
      <c r="B79" s="8"/>
      <c r="C79" s="18"/>
      <c r="D79" s="18"/>
      <c r="E79" s="18"/>
      <c r="F79" s="27"/>
      <c r="G79" s="668" t="str">
        <f t="shared" si="0"/>
        <v>of</v>
      </c>
      <c r="H79" s="246">
        <v>1</v>
      </c>
      <c r="J79" s="14" t="s">
        <v>787</v>
      </c>
      <c r="K79" s="877">
        <v>0</v>
      </c>
      <c r="L79" s="877">
        <v>0</v>
      </c>
      <c r="M79" s="877">
        <v>0</v>
      </c>
      <c r="N79" s="877">
        <v>0</v>
      </c>
      <c r="O79" s="877">
        <v>0</v>
      </c>
      <c r="P79" s="877">
        <v>0</v>
      </c>
      <c r="Q79" s="877">
        <v>0</v>
      </c>
      <c r="R79" s="877">
        <v>0</v>
      </c>
      <c r="S79" s="877">
        <v>0</v>
      </c>
      <c r="T79" s="877">
        <v>0</v>
      </c>
      <c r="U79" s="90"/>
      <c r="V79" s="31"/>
      <c r="W79" s="17"/>
      <c r="X79" s="9"/>
    </row>
    <row r="80" spans="1:24" outlineLevel="1" x14ac:dyDescent="0.2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1316</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2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2.95" customHeight="1" x14ac:dyDescent="0.25">
      <c r="A6" s="7"/>
      <c r="B6" s="97"/>
      <c r="C6" s="13"/>
      <c r="D6" s="13"/>
      <c r="E6" s="18"/>
      <c r="F6" s="756"/>
      <c r="G6" s="14"/>
      <c r="H6" s="76"/>
      <c r="I6" s="14"/>
      <c r="J6" s="14"/>
      <c r="K6" s="14"/>
      <c r="L6" s="14"/>
      <c r="M6" s="14"/>
      <c r="N6" s="14"/>
      <c r="O6" s="14"/>
      <c r="P6" s="14"/>
      <c r="Q6" s="14"/>
      <c r="R6" s="14"/>
      <c r="S6" s="14"/>
      <c r="T6" s="16"/>
      <c r="U6" s="111"/>
      <c r="V6" s="110"/>
      <c r="W6" s="757"/>
      <c r="X6" s="17"/>
      <c r="Y6" s="9"/>
    </row>
    <row r="7" spans="1:25" ht="12.95" customHeight="1" x14ac:dyDescent="0.2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2.95" customHeight="1" x14ac:dyDescent="0.2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2.95" customHeight="1" x14ac:dyDescent="0.2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2.95" customHeight="1" x14ac:dyDescent="0.2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2.95" customHeight="1" x14ac:dyDescent="0.2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69"/>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2.95" customHeight="1" x14ac:dyDescent="0.2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2.95" customHeight="1" x14ac:dyDescent="0.2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2.95" customHeight="1" x14ac:dyDescent="0.2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2.95" customHeight="1" x14ac:dyDescent="0.2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2.95" customHeight="1" x14ac:dyDescent="0.2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2.95" customHeight="1" x14ac:dyDescent="0.2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2.95" customHeight="1" x14ac:dyDescent="0.2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2.95" customHeight="1" x14ac:dyDescent="0.2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2.95" customHeight="1" x14ac:dyDescent="0.2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2.95" customHeight="1" x14ac:dyDescent="0.2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2.95" customHeight="1" x14ac:dyDescent="0.2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2.95" customHeight="1" outlineLevel="1" x14ac:dyDescent="0.2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2.95" customHeight="1" outlineLevel="1" x14ac:dyDescent="0.2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2.95" customHeight="1" outlineLevel="1" x14ac:dyDescent="0.2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2.95" customHeight="1" outlineLevel="1" x14ac:dyDescent="0.2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2.95" customHeight="1" outlineLevel="1" x14ac:dyDescent="0.2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2.95" customHeight="1" outlineLevel="1" x14ac:dyDescent="0.2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2.95" customHeight="1" outlineLevel="1" x14ac:dyDescent="0.2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2.95" customHeight="1" outlineLevel="1" x14ac:dyDescent="0.2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2.95" customHeight="1" outlineLevel="1" x14ac:dyDescent="0.2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2.95" customHeight="1" outlineLevel="1" x14ac:dyDescent="0.2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2.95" customHeight="1" outlineLevel="1" x14ac:dyDescent="0.2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2.95" customHeight="1" outlineLevel="1" x14ac:dyDescent="0.2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2.95" customHeight="1" outlineLevel="1" x14ac:dyDescent="0.2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2.95" customHeight="1" outlineLevel="1" x14ac:dyDescent="0.2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2.95" customHeight="1" outlineLevel="1" x14ac:dyDescent="0.2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2.95" customHeight="1" outlineLevel="1" x14ac:dyDescent="0.2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2.95" customHeight="1" outlineLevel="1" x14ac:dyDescent="0.2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2.95" customHeight="1" outlineLevel="1" x14ac:dyDescent="0.2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2.95" customHeight="1" outlineLevel="1" x14ac:dyDescent="0.2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2.95" customHeight="1" outlineLevel="1" x14ac:dyDescent="0.2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2.95" customHeight="1" outlineLevel="1" x14ac:dyDescent="0.2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2.95" customHeight="1" outlineLevel="1" x14ac:dyDescent="0.2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2.95" customHeight="1" outlineLevel="1" x14ac:dyDescent="0.2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2.95" customHeight="1" outlineLevel="1" x14ac:dyDescent="0.2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2.95" customHeight="1" outlineLevel="1" x14ac:dyDescent="0.2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2.95" customHeight="1" outlineLevel="1" x14ac:dyDescent="0.2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2.95" customHeight="1" outlineLevel="1" x14ac:dyDescent="0.2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2.95" customHeight="1" outlineLevel="1" x14ac:dyDescent="0.2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2.95" customHeight="1" outlineLevel="1" x14ac:dyDescent="0.2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2.95" customHeight="1" outlineLevel="1" x14ac:dyDescent="0.2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2.95" customHeight="1" outlineLevel="1" x14ac:dyDescent="0.2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2.95" customHeight="1" outlineLevel="1" x14ac:dyDescent="0.2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2.95" customHeight="1" outlineLevel="1" x14ac:dyDescent="0.2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2.95" customHeight="1" outlineLevel="1" x14ac:dyDescent="0.2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2.95" customHeight="1" outlineLevel="1" x14ac:dyDescent="0.2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2.95" customHeight="1" outlineLevel="1" x14ac:dyDescent="0.2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2.95" customHeight="1" outlineLevel="1" x14ac:dyDescent="0.2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2.95" customHeight="1" outlineLevel="1" x14ac:dyDescent="0.2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2.95" customHeight="1" outlineLevel="1" x14ac:dyDescent="0.2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2.95" customHeight="1" outlineLevel="1" x14ac:dyDescent="0.2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2.95" customHeight="1" outlineLevel="1" x14ac:dyDescent="0.2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2.95" customHeight="1" outlineLevel="1" x14ac:dyDescent="0.2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2.95" customHeight="1" outlineLevel="1" x14ac:dyDescent="0.2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2.95" customHeight="1" outlineLevel="1" x14ac:dyDescent="0.2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2.95" customHeight="1" outlineLevel="1" x14ac:dyDescent="0.2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2.95" customHeight="1" outlineLevel="1" x14ac:dyDescent="0.2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2.95" customHeight="1" outlineLevel="1" x14ac:dyDescent="0.2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2.95" customHeight="1" outlineLevel="1" x14ac:dyDescent="0.2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2.95" customHeight="1" outlineLevel="1" x14ac:dyDescent="0.2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2.95" customHeight="1" outlineLevel="1" x14ac:dyDescent="0.2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2.95" customHeight="1" outlineLevel="1" x14ac:dyDescent="0.2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2.95" customHeight="1" outlineLevel="1" x14ac:dyDescent="0.2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2.95" customHeight="1" outlineLevel="1" x14ac:dyDescent="0.2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2.95" customHeight="1" outlineLevel="1" x14ac:dyDescent="0.2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2.95" customHeight="1" outlineLevel="1" x14ac:dyDescent="0.2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2.95" customHeight="1" outlineLevel="1" x14ac:dyDescent="0.2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2.95" customHeight="1" outlineLevel="1" x14ac:dyDescent="0.2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2.95" customHeight="1" outlineLevel="1" x14ac:dyDescent="0.2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2.95" customHeight="1" outlineLevel="1" x14ac:dyDescent="0.2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2.95" customHeight="1" outlineLevel="1" x14ac:dyDescent="0.2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2.95" customHeight="1" outlineLevel="1" x14ac:dyDescent="0.2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2.95" customHeight="1" outlineLevel="1" x14ac:dyDescent="0.2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2.95" customHeight="1" outlineLevel="1" x14ac:dyDescent="0.2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2.95" customHeight="1" outlineLevel="1" x14ac:dyDescent="0.2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2.95" customHeight="1" outlineLevel="1" x14ac:dyDescent="0.2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2.95" customHeight="1" outlineLevel="1" x14ac:dyDescent="0.2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2.95" customHeight="1" outlineLevel="1" x14ac:dyDescent="0.2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2.95" customHeight="1" outlineLevel="1" x14ac:dyDescent="0.2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2.95" customHeight="1" outlineLevel="1" x14ac:dyDescent="0.2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2.95" customHeight="1" outlineLevel="1" x14ac:dyDescent="0.2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2.95" customHeight="1" outlineLevel="1" x14ac:dyDescent="0.2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2.95" customHeight="1" outlineLevel="1" x14ac:dyDescent="0.2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2.95" customHeight="1" outlineLevel="1" x14ac:dyDescent="0.2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2.95" customHeight="1" outlineLevel="1" x14ac:dyDescent="0.2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2.95" customHeight="1" outlineLevel="1" x14ac:dyDescent="0.2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2.95" customHeight="1" outlineLevel="1" x14ac:dyDescent="0.2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2.95" customHeight="1" outlineLevel="1" x14ac:dyDescent="0.2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2.95" customHeight="1" outlineLevel="1" x14ac:dyDescent="0.2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2.95" customHeight="1" outlineLevel="1" x14ac:dyDescent="0.2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2.95" customHeight="1" outlineLevel="1" x14ac:dyDescent="0.2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2.95" customHeight="1" outlineLevel="1" x14ac:dyDescent="0.2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2.95" customHeight="1" outlineLevel="1" x14ac:dyDescent="0.2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2.95" customHeight="1" outlineLevel="1" x14ac:dyDescent="0.2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2.95" customHeight="1" outlineLevel="1" x14ac:dyDescent="0.2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2.95" customHeight="1" outlineLevel="1" x14ac:dyDescent="0.2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2.95" customHeight="1" outlineLevel="1" x14ac:dyDescent="0.2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2.95" customHeight="1" outlineLevel="1" x14ac:dyDescent="0.2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2.95" customHeight="1" outlineLevel="1" x14ac:dyDescent="0.2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2.95" customHeight="1" outlineLevel="1" x14ac:dyDescent="0.2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2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0" t="s">
        <v>756</v>
      </c>
      <c r="H95" s="900"/>
      <c r="I95" s="900"/>
      <c r="J95" s="900"/>
      <c r="K95" s="900" t="s">
        <v>757</v>
      </c>
      <c r="L95" s="900"/>
      <c r="M95" s="900" t="s">
        <v>758</v>
      </c>
      <c r="N95" s="900"/>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1" t="s">
        <v>1235</v>
      </c>
      <c r="I61" s="902"/>
      <c r="J61" s="902"/>
      <c r="K61" s="902"/>
      <c r="L61" s="902"/>
      <c r="M61" s="902"/>
      <c r="N61" s="902"/>
      <c r="O61" s="902"/>
      <c r="P61" s="902"/>
      <c r="Q61" s="902"/>
      <c r="R61" s="902"/>
      <c r="S61" s="902"/>
      <c r="T61" s="903"/>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1322</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1323</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4" t="s">
        <v>1059</v>
      </c>
      <c r="H624" s="904"/>
      <c r="I624" s="904"/>
      <c r="J624" s="904"/>
      <c r="K624" s="904"/>
      <c r="L624" s="904"/>
      <c r="M624" s="904"/>
      <c r="N624" s="904"/>
      <c r="O624" s="904"/>
      <c r="P624" s="904"/>
      <c r="Q624" s="904"/>
      <c r="R624" s="904"/>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hidden="1"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hidden="1"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35" hidden="1"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hidden="1"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hidden="1"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hidden="1"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hidden="1"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hidden="1"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hidden="1" customHeight="1" outlineLevel="1" x14ac:dyDescent="0.25">
      <c r="A768" s="7"/>
      <c r="B768" s="97"/>
      <c r="C768" s="18"/>
      <c r="D768" s="18"/>
      <c r="E768" s="18"/>
      <c r="F768" s="18"/>
      <c r="G768" s="18"/>
      <c r="H768" s="18"/>
      <c r="I768" s="25"/>
      <c r="J768" s="25"/>
      <c r="K768" s="24"/>
      <c r="L768" s="898"/>
      <c r="M768" s="899"/>
      <c r="N768" s="899"/>
      <c r="O768" s="24"/>
      <c r="P768" s="24"/>
      <c r="Q768" s="24"/>
      <c r="R768" s="24"/>
      <c r="S768" s="24"/>
      <c r="T768" s="24"/>
      <c r="U768" s="24"/>
      <c r="V768" s="24"/>
      <c r="W768" s="24"/>
      <c r="X768" s="24"/>
      <c r="Y768" s="24"/>
      <c r="Z768" s="24"/>
      <c r="AA768" s="25"/>
      <c r="AB768" s="25"/>
      <c r="AC768" s="25"/>
      <c r="AD768" s="25"/>
      <c r="AE768" s="17"/>
      <c r="AF768" s="9"/>
    </row>
    <row r="769" spans="1:58" ht="13.35" hidden="1"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0999999999999996" hidden="1"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hidden="1"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hidden="1" customHeight="1" outlineLevel="1" x14ac:dyDescent="0.2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35" hidden="1" customHeight="1" outlineLevel="1" x14ac:dyDescent="0.2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35" hidden="1" customHeight="1" outlineLevel="1" x14ac:dyDescent="0.2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35" hidden="1" customHeight="1" outlineLevel="1" x14ac:dyDescent="0.2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35" hidden="1" customHeight="1" outlineLevel="1" x14ac:dyDescent="0.2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35" hidden="1" customHeight="1" outlineLevel="1" x14ac:dyDescent="0.2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35" hidden="1" customHeight="1" outlineLevel="1" x14ac:dyDescent="0.2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35" hidden="1" customHeight="1" outlineLevel="1" x14ac:dyDescent="0.2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35" hidden="1" customHeight="1" outlineLevel="1" x14ac:dyDescent="0.2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35" hidden="1" customHeight="1" outlineLevel="1" x14ac:dyDescent="0.2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35" hidden="1" customHeight="1" outlineLevel="1" x14ac:dyDescent="0.2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hidden="1"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hidden="1"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hidden="1"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hidden="1"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hidden="1"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hidden="1"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hidden="1"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hidden="1"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hidden="1"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hidden="1"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hidden="1"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hidden="1"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hidden="1"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hidden="1"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hidden="1"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1" x14ac:dyDescent="0.2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hidden="1" customHeight="1" outlineLevel="1" x14ac:dyDescent="0.2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hidden="1" customHeight="1" outlineLevel="1" x14ac:dyDescent="0.2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hidden="1" customHeight="1" outlineLevel="1" x14ac:dyDescent="0.2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hidden="1" customHeight="1" outlineLevel="1" x14ac:dyDescent="0.2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hidden="1" customHeight="1" outlineLevel="1" x14ac:dyDescent="0.2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hidden="1" customHeight="1" outlineLevel="1" x14ac:dyDescent="0.2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hidden="1" customHeight="1" outlineLevel="1" x14ac:dyDescent="0.2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hidden="1" customHeight="1" outlineLevel="1" x14ac:dyDescent="0.2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hidden="1" customHeight="1" outlineLevel="1" x14ac:dyDescent="0.2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hidden="1"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hidden="1"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hidden="1"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hidden="1"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2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2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2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2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2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2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2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2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2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2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2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2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hidden="1"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hidden="1"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hidden="1"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hidden="1"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hidden="1" customHeight="1" outlineLevel="1" collapsed="1" x14ac:dyDescent="0.2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hidden="1" customHeight="1" outlineLevel="1" x14ac:dyDescent="0.2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hidden="1"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hidden="1"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hidden="1" customHeight="1" outlineLevel="1" x14ac:dyDescent="0.2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hidden="1" customHeight="1" outlineLevel="1" x14ac:dyDescent="0.2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hidden="1" customHeight="1" outlineLevel="1" x14ac:dyDescent="0.2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hidden="1" customHeight="1" outlineLevel="1" x14ac:dyDescent="0.2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hidden="1" customHeight="1" outlineLevel="1" x14ac:dyDescent="0.2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hidden="1" customHeight="1" outlineLevel="1" x14ac:dyDescent="0.2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hidden="1" customHeight="1" outlineLevel="1" x14ac:dyDescent="0.2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hidden="1" customHeight="1" outlineLevel="1" x14ac:dyDescent="0.2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hidden="1" customHeight="1" outlineLevel="1" x14ac:dyDescent="0.2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hidden="1" customHeight="1" outlineLevel="1" x14ac:dyDescent="0.2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hidden="1" customHeight="1" outlineLevel="1" x14ac:dyDescent="0.2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hidden="1" customHeight="1" outlineLevel="1" x14ac:dyDescent="0.2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hidden="1" customHeight="1" outlineLevel="1" x14ac:dyDescent="0.2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hidden="1" customHeight="1" outlineLevel="1" x14ac:dyDescent="0.2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hidden="1" customHeight="1" outlineLevel="1" x14ac:dyDescent="0.2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hidden="1"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hidden="1" customHeight="1" outlineLevel="1" x14ac:dyDescent="0.2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hidden="1"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hidden="1"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1" t="s">
        <v>1236</v>
      </c>
      <c r="I60" s="902"/>
      <c r="J60" s="902"/>
      <c r="K60" s="902"/>
      <c r="L60" s="902"/>
      <c r="M60" s="902"/>
      <c r="N60" s="902"/>
      <c r="O60" s="902"/>
      <c r="P60" s="902"/>
      <c r="Q60" s="902"/>
      <c r="R60" s="902"/>
      <c r="S60" s="902"/>
      <c r="T60" s="903"/>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1322</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1323</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4" t="s">
        <v>1059</v>
      </c>
      <c r="H614" s="904"/>
      <c r="I614" s="904"/>
      <c r="J614" s="904"/>
      <c r="K614" s="904"/>
      <c r="L614" s="904"/>
      <c r="M614" s="904"/>
      <c r="N614" s="904"/>
      <c r="O614" s="904"/>
      <c r="P614" s="904"/>
      <c r="Q614" s="904"/>
      <c r="R614" s="904"/>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98"/>
      <c r="M758" s="899"/>
      <c r="N758" s="899"/>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0"/>
      <c r="F99" s="905"/>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2" t="s">
        <v>1227</v>
      </c>
      <c r="K11" s="913"/>
      <c r="L11" s="913"/>
      <c r="M11" s="913"/>
      <c r="N11" s="913"/>
      <c r="O11" s="913"/>
      <c r="P11" s="913"/>
      <c r="Q11" s="913"/>
      <c r="R11" s="913"/>
      <c r="S11" s="913"/>
      <c r="T11" s="913"/>
      <c r="U11" s="913"/>
      <c r="V11" s="913"/>
      <c r="W11" s="913"/>
      <c r="X11" s="914"/>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5" t="s">
        <v>1237</v>
      </c>
      <c r="K12" s="915"/>
      <c r="L12" s="915"/>
      <c r="M12" s="915"/>
      <c r="N12" s="915"/>
      <c r="O12" s="915"/>
      <c r="P12" s="915"/>
      <c r="Q12" s="915"/>
      <c r="R12" s="915"/>
      <c r="S12" s="915"/>
      <c r="T12" s="915"/>
      <c r="U12" s="915"/>
      <c r="V12" s="915"/>
      <c r="W12" s="915"/>
      <c r="X12" s="915"/>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2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2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2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2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2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2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2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2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2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2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49" t="s">
        <v>939</v>
      </c>
      <c r="K216" s="949"/>
      <c r="L216" s="949" t="s">
        <v>938</v>
      </c>
      <c r="M216" s="949"/>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6" t="s">
        <v>514</v>
      </c>
      <c r="AD251" s="917"/>
      <c r="AE251" s="917"/>
      <c r="AF251" s="918"/>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9"/>
      <c r="AD252" s="920"/>
      <c r="AE252" s="920"/>
      <c r="AF252" s="921"/>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2"/>
      <c r="AD253" s="923"/>
      <c r="AE253" s="923"/>
      <c r="AF253" s="924"/>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6" t="s">
        <v>1095</v>
      </c>
      <c r="AD254" s="917"/>
      <c r="AE254" s="917"/>
      <c r="AF254" s="918"/>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2"/>
      <c r="AD255" s="923"/>
      <c r="AE255" s="923"/>
      <c r="AF255" s="924"/>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5" t="s">
        <v>1032</v>
      </c>
      <c r="P339" s="926"/>
      <c r="Q339" s="926"/>
      <c r="R339" s="926"/>
      <c r="S339" s="926"/>
      <c r="T339" s="926"/>
      <c r="U339" s="926"/>
      <c r="V339" s="926"/>
      <c r="W339" s="926"/>
      <c r="X339" s="927"/>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8"/>
      <c r="P340" s="929"/>
      <c r="Q340" s="929"/>
      <c r="R340" s="929"/>
      <c r="S340" s="929"/>
      <c r="T340" s="929"/>
      <c r="U340" s="929"/>
      <c r="V340" s="929"/>
      <c r="W340" s="929"/>
      <c r="X340" s="930"/>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1107</v>
      </c>
      <c r="I341" s="283">
        <v>1</v>
      </c>
      <c r="J341" s="283" t="b">
        <f>COUNTA(K341:M341)&gt;0</f>
        <v>0</v>
      </c>
      <c r="K341" s="300"/>
      <c r="L341" s="300"/>
      <c r="M341" s="300"/>
      <c r="N341" s="283"/>
      <c r="O341" s="928"/>
      <c r="P341" s="929"/>
      <c r="Q341" s="929"/>
      <c r="R341" s="929"/>
      <c r="S341" s="929"/>
      <c r="T341" s="929"/>
      <c r="U341" s="929"/>
      <c r="V341" s="929"/>
      <c r="W341" s="929"/>
      <c r="X341" s="930"/>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1"/>
      <c r="P342" s="932"/>
      <c r="Q342" s="932"/>
      <c r="R342" s="932"/>
      <c r="S342" s="932"/>
      <c r="T342" s="932"/>
      <c r="U342" s="932"/>
      <c r="V342" s="932"/>
      <c r="W342" s="932"/>
      <c r="X342" s="933"/>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4" t="s">
        <v>910</v>
      </c>
      <c r="Q405" s="934"/>
      <c r="R405" s="934"/>
      <c r="S405" s="934"/>
      <c r="T405" s="934"/>
      <c r="U405" s="934"/>
      <c r="V405" s="934"/>
      <c r="W405" s="934"/>
      <c r="X405" s="934"/>
      <c r="Y405" s="934"/>
      <c r="Z405" s="935"/>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6"/>
      <c r="Q406" s="936"/>
      <c r="R406" s="936"/>
      <c r="S406" s="936"/>
      <c r="T406" s="936"/>
      <c r="U406" s="936"/>
      <c r="V406" s="936"/>
      <c r="W406" s="936"/>
      <c r="X406" s="936"/>
      <c r="Y406" s="936"/>
      <c r="Z406" s="937"/>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36"/>
      <c r="Q407" s="936"/>
      <c r="R407" s="936"/>
      <c r="S407" s="936"/>
      <c r="T407" s="936"/>
      <c r="U407" s="936"/>
      <c r="V407" s="936"/>
      <c r="W407" s="936"/>
      <c r="X407" s="936"/>
      <c r="Y407" s="936"/>
      <c r="Z407" s="937"/>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36"/>
      <c r="Q408" s="936"/>
      <c r="R408" s="936"/>
      <c r="S408" s="936"/>
      <c r="T408" s="936"/>
      <c r="U408" s="936"/>
      <c r="V408" s="936"/>
      <c r="W408" s="936"/>
      <c r="X408" s="936"/>
      <c r="Y408" s="936"/>
      <c r="Z408" s="937"/>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36"/>
      <c r="Q409" s="936"/>
      <c r="R409" s="936"/>
      <c r="S409" s="936"/>
      <c r="T409" s="936"/>
      <c r="U409" s="936"/>
      <c r="V409" s="936"/>
      <c r="W409" s="936"/>
      <c r="X409" s="936"/>
      <c r="Y409" s="936"/>
      <c r="Z409" s="937"/>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6"/>
      <c r="Q410" s="936"/>
      <c r="R410" s="936"/>
      <c r="S410" s="936"/>
      <c r="T410" s="936"/>
      <c r="U410" s="936"/>
      <c r="V410" s="936"/>
      <c r="W410" s="936"/>
      <c r="X410" s="936"/>
      <c r="Y410" s="936"/>
      <c r="Z410" s="937"/>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6"/>
      <c r="Q411" s="936"/>
      <c r="R411" s="936"/>
      <c r="S411" s="936"/>
      <c r="T411" s="936"/>
      <c r="U411" s="936"/>
      <c r="V411" s="936"/>
      <c r="W411" s="936"/>
      <c r="X411" s="936"/>
      <c r="Y411" s="936"/>
      <c r="Z411" s="937"/>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8"/>
      <c r="Q412" s="938"/>
      <c r="R412" s="938"/>
      <c r="S412" s="938"/>
      <c r="T412" s="938"/>
      <c r="U412" s="938"/>
      <c r="V412" s="938"/>
      <c r="W412" s="938"/>
      <c r="X412" s="938"/>
      <c r="Y412" s="938"/>
      <c r="Z412" s="939"/>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0" t="s">
        <v>1206</v>
      </c>
      <c r="T848" s="941"/>
      <c r="U848" s="941"/>
      <c r="V848" s="941"/>
      <c r="W848" s="942"/>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3"/>
      <c r="T849" s="944"/>
      <c r="U849" s="944"/>
      <c r="V849" s="944"/>
      <c r="W849" s="945"/>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3"/>
      <c r="T850" s="944"/>
      <c r="U850" s="944"/>
      <c r="V850" s="944"/>
      <c r="W850" s="945"/>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3"/>
      <c r="T851" s="944"/>
      <c r="U851" s="944"/>
      <c r="V851" s="944"/>
      <c r="W851" s="945"/>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3"/>
      <c r="T852" s="944"/>
      <c r="U852" s="944"/>
      <c r="V852" s="944"/>
      <c r="W852" s="945"/>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3"/>
      <c r="T853" s="944"/>
      <c r="U853" s="944"/>
      <c r="V853" s="944"/>
      <c r="W853" s="945"/>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3"/>
      <c r="T854" s="944"/>
      <c r="U854" s="944"/>
      <c r="V854" s="944"/>
      <c r="W854" s="945"/>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3"/>
      <c r="T855" s="944"/>
      <c r="U855" s="944"/>
      <c r="V855" s="944"/>
      <c r="W855" s="945"/>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3"/>
      <c r="T856" s="944"/>
      <c r="U856" s="944"/>
      <c r="V856" s="944"/>
      <c r="W856" s="945"/>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3"/>
      <c r="T857" s="944"/>
      <c r="U857" s="944"/>
      <c r="V857" s="944"/>
      <c r="W857" s="945"/>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3"/>
      <c r="T858" s="944"/>
      <c r="U858" s="944"/>
      <c r="V858" s="944"/>
      <c r="W858" s="945"/>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43"/>
      <c r="T859" s="944"/>
      <c r="U859" s="944"/>
      <c r="V859" s="944"/>
      <c r="W859" s="945"/>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3"/>
      <c r="T860" s="944"/>
      <c r="U860" s="944"/>
      <c r="V860" s="944"/>
      <c r="W860" s="945"/>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3"/>
      <c r="T861" s="944"/>
      <c r="U861" s="944"/>
      <c r="V861" s="944"/>
      <c r="W861" s="945"/>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3"/>
      <c r="T862" s="944"/>
      <c r="U862" s="944"/>
      <c r="V862" s="944"/>
      <c r="W862" s="945"/>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3"/>
      <c r="T863" s="944"/>
      <c r="U863" s="944"/>
      <c r="V863" s="944"/>
      <c r="W863" s="945"/>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3"/>
      <c r="T864" s="944"/>
      <c r="U864" s="944"/>
      <c r="V864" s="944"/>
      <c r="W864" s="945"/>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6"/>
      <c r="T865" s="947"/>
      <c r="U865" s="947"/>
      <c r="V865" s="947"/>
      <c r="W865" s="948"/>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06" t="s">
        <v>658</v>
      </c>
      <c r="I888" s="907"/>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08"/>
      <c r="I889" s="909"/>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10"/>
      <c r="I890" s="911"/>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06" t="s">
        <v>664</v>
      </c>
      <c r="I892" s="907"/>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08"/>
      <c r="I893" s="909"/>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10"/>
      <c r="I894" s="911"/>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06" t="s">
        <v>666</v>
      </c>
      <c r="I896" s="907"/>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08"/>
      <c r="I897" s="909"/>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10"/>
      <c r="I898" s="911"/>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06" t="s">
        <v>668</v>
      </c>
      <c r="I900" s="907"/>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08"/>
      <c r="I901" s="909"/>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10"/>
      <c r="I902" s="911"/>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06" t="s">
        <v>670</v>
      </c>
      <c r="I904" s="907"/>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08"/>
      <c r="I905" s="909"/>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10"/>
      <c r="I906" s="911"/>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06"/>
      <c r="I908" s="907"/>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08"/>
      <c r="I909" s="909"/>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10"/>
      <c r="I910" s="911"/>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06"/>
      <c r="I912" s="907"/>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08"/>
      <c r="I913" s="909"/>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10"/>
      <c r="I914" s="911"/>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06"/>
      <c r="I916" s="907"/>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08"/>
      <c r="I917" s="909"/>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10"/>
      <c r="I918" s="911"/>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06" t="s">
        <v>1035</v>
      </c>
      <c r="I920" s="907"/>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08"/>
      <c r="I921" s="909"/>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10"/>
      <c r="I922" s="911"/>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06" t="s">
        <v>1036</v>
      </c>
      <c r="I924" s="907"/>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08"/>
      <c r="I925" s="909"/>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10"/>
      <c r="I926" s="911"/>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06" t="s">
        <v>1037</v>
      </c>
      <c r="I928" s="907"/>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08"/>
      <c r="I929" s="909"/>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10"/>
      <c r="I930" s="911"/>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06" t="s">
        <v>1037</v>
      </c>
      <c r="I932" s="907"/>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08"/>
      <c r="I933" s="909"/>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10"/>
      <c r="I934" s="911"/>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06" t="s">
        <v>1037</v>
      </c>
      <c r="I936" s="907"/>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08"/>
      <c r="I937" s="909"/>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10"/>
      <c r="I938" s="911"/>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06" t="s">
        <v>679</v>
      </c>
      <c r="I940" s="907"/>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08"/>
      <c r="I941" s="909"/>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10"/>
      <c r="I942" s="911"/>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06" t="s">
        <v>681</v>
      </c>
      <c r="I944" s="907"/>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08"/>
      <c r="I945" s="909"/>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10"/>
      <c r="I946" s="911"/>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06" t="s">
        <v>683</v>
      </c>
      <c r="I948" s="907"/>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08"/>
      <c r="I949" s="909"/>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10"/>
      <c r="I950" s="911"/>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06"/>
      <c r="I952" s="907"/>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08"/>
      <c r="I953" s="909"/>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10"/>
      <c r="I954" s="911"/>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06" t="s">
        <v>686</v>
      </c>
      <c r="I956" s="907"/>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08"/>
      <c r="I957" s="909"/>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10"/>
      <c r="I958" s="911"/>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06" t="s">
        <v>688</v>
      </c>
      <c r="I960" s="907"/>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08"/>
      <c r="I961" s="909"/>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10"/>
      <c r="I962" s="911"/>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06" t="s">
        <v>690</v>
      </c>
      <c r="I964" s="907"/>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08"/>
      <c r="I965" s="909"/>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10"/>
      <c r="I966" s="911"/>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06" t="s">
        <v>692</v>
      </c>
      <c r="I968" s="907"/>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08"/>
      <c r="I969" s="909"/>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10"/>
      <c r="I970" s="911"/>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06" t="s">
        <v>694</v>
      </c>
      <c r="I972" s="907"/>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08"/>
      <c r="I973" s="909"/>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10"/>
      <c r="I974" s="911"/>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06" t="s">
        <v>696</v>
      </c>
      <c r="I976" s="907"/>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08"/>
      <c r="I977" s="909"/>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10"/>
      <c r="I978" s="911"/>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06" t="s">
        <v>698</v>
      </c>
      <c r="I980" s="907"/>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08"/>
      <c r="I981" s="909"/>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10"/>
      <c r="I982" s="911"/>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06" t="s">
        <v>700</v>
      </c>
      <c r="I984" s="907"/>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08"/>
      <c r="I985" s="909"/>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10"/>
      <c r="I986" s="911"/>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06" t="s">
        <v>1031</v>
      </c>
      <c r="I988" s="907"/>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08"/>
      <c r="I989" s="909"/>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10"/>
      <c r="I990" s="911"/>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06" t="s">
        <v>702</v>
      </c>
      <c r="I992" s="907"/>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08"/>
      <c r="I993" s="909"/>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10"/>
      <c r="I994" s="911"/>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50" t="s">
        <v>954</v>
      </c>
      <c r="L11" s="951"/>
      <c r="M11" s="951"/>
      <c r="N11" s="951"/>
      <c r="O11" s="951"/>
      <c r="P11" s="951"/>
      <c r="Q11" s="951"/>
      <c r="R11" s="951"/>
      <c r="S11" s="951"/>
      <c r="T11" s="951"/>
      <c r="U11" s="951"/>
      <c r="V11" s="951"/>
      <c r="W11" s="951"/>
      <c r="X11" s="951"/>
      <c r="Y11" s="951"/>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2" t="s">
        <v>1238</v>
      </c>
      <c r="L12" s="953"/>
      <c r="M12" s="953"/>
      <c r="N12" s="953"/>
      <c r="O12" s="953"/>
      <c r="P12" s="953"/>
      <c r="Q12" s="953"/>
      <c r="R12" s="953"/>
      <c r="S12" s="953"/>
      <c r="T12" s="953"/>
      <c r="U12" s="953"/>
      <c r="V12" s="953"/>
      <c r="W12" s="953"/>
      <c r="X12" s="953"/>
      <c r="Y12" s="954"/>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1254</v>
      </c>
    </row>
    <row r="13" spans="1:2" x14ac:dyDescent="0.25">
      <c r="A13" t="s">
        <v>1255</v>
      </c>
      <c r="B13" s="843">
        <v>0.1</v>
      </c>
    </row>
    <row r="14" spans="1:2" ht="9.75" customHeight="1" x14ac:dyDescent="0.25"/>
    <row r="15" spans="1:2" x14ac:dyDescent="0.25">
      <c r="A15" s="66" t="s">
        <v>259</v>
      </c>
    </row>
    <row r="16" spans="1:2" x14ac:dyDescent="0.25">
      <c r="A16" t="s">
        <v>1256</v>
      </c>
      <c r="B16" s="843">
        <v>7.4999999999999997E-2</v>
      </c>
    </row>
    <row r="17" spans="1:2" ht="9.75" customHeight="1" x14ac:dyDescent="0.25"/>
    <row r="18" spans="1:2" x14ac:dyDescent="0.25">
      <c r="A18" t="s">
        <v>1229</v>
      </c>
      <c r="B18" s="843">
        <v>7.4999999999999997E-2</v>
      </c>
    </row>
    <row r="20" spans="1:2" x14ac:dyDescent="0.25">
      <c r="A20" s="66" t="s">
        <v>84</v>
      </c>
    </row>
    <row r="21" spans="1:2" x14ac:dyDescent="0.25">
      <c r="A21" t="s">
        <v>1257</v>
      </c>
      <c r="B21" s="843">
        <v>0.15</v>
      </c>
    </row>
    <row r="22" spans="1:2" ht="9.75" customHeight="1" x14ac:dyDescent="0.25"/>
    <row r="23" spans="1:2" x14ac:dyDescent="0.25">
      <c r="A23" t="s">
        <v>1228</v>
      </c>
      <c r="B23" s="843">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1169</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1169</v>
      </c>
      <c r="B45" s="205">
        <v>1</v>
      </c>
    </row>
    <row r="47" spans="1:2" x14ac:dyDescent="0.25">
      <c r="A47" t="s">
        <v>1253</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1169</v>
      </c>
      <c r="B56" s="205">
        <v>1</v>
      </c>
    </row>
    <row r="58" spans="1:3" x14ac:dyDescent="0.25">
      <c r="A58" s="66" t="s">
        <v>87</v>
      </c>
    </row>
    <row r="59" spans="1:3" x14ac:dyDescent="0.25">
      <c r="A59" t="s">
        <v>88</v>
      </c>
      <c r="B59" s="723">
        <f>MIN(364,INT((C59 - DATE(YEAR(C59),1,1))))</f>
        <v>104</v>
      </c>
      <c r="C59" s="748">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R412"/>
  <sheetViews>
    <sheetView tabSelected="1" topLeftCell="A228" zoomScale="80" zoomScaleNormal="80" workbookViewId="0">
      <pane xSplit="9" ySplit="12" topLeftCell="J240" activePane="bottomRight" state="frozen"/>
      <selection activeCell="A228" sqref="A228"/>
      <selection pane="topRight" activeCell="J228" sqref="J228"/>
      <selection pane="bottomLeft" activeCell="A240" sqref="A240"/>
      <selection pane="bottomRight" activeCell="J241" sqref="J241"/>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80" customFormat="1" ht="12" customHeight="1" outlineLevel="1" x14ac:dyDescent="0.2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80" customFormat="1" ht="12" customHeight="1" outlineLevel="1" x14ac:dyDescent="0.2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80" customFormat="1" ht="12" customHeight="1" outlineLevel="1" x14ac:dyDescent="0.2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80" customFormat="1" ht="12" customHeight="1" outlineLevel="1" x14ac:dyDescent="0.2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80" customFormat="1" ht="12" customHeight="1" outlineLevel="1" x14ac:dyDescent="0.2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80" customFormat="1" ht="12" customHeight="1" outlineLevel="1" x14ac:dyDescent="0.2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80" customFormat="1" ht="12" customHeight="1" outlineLevel="1" x14ac:dyDescent="0.2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80" customFormat="1" ht="12" customHeight="1" outlineLevel="1" x14ac:dyDescent="0.2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80" customFormat="1" ht="12" customHeight="1" outlineLevel="1" x14ac:dyDescent="0.2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80" customFormat="1" ht="12" customHeight="1" outlineLevel="1" x14ac:dyDescent="0.2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80" customFormat="1" ht="12" customHeight="1" outlineLevel="1" x14ac:dyDescent="0.2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80"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80"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80"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8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80"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row>
    <row r="81" spans="1:80"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row>
    <row r="82" spans="1:80"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customFormat="1" ht="12" customHeight="1" x14ac:dyDescent="0.2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customFormat="1" outlineLevel="1" x14ac:dyDescent="0.2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customFormat="1" ht="30" outlineLevel="1" x14ac:dyDescent="0.2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customFormat="1" outlineLevel="1" x14ac:dyDescent="0.2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customFormat="1" outlineLevel="1" x14ac:dyDescent="0.2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customFormat="1" outlineLevel="1" x14ac:dyDescent="0.2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customFormat="1" outlineLevel="1" x14ac:dyDescent="0.2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customFormat="1" outlineLevel="1" x14ac:dyDescent="0.2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customFormat="1" outlineLevel="1" x14ac:dyDescent="0.2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customFormat="1" outlineLevel="1" x14ac:dyDescent="0.2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customFormat="1" outlineLevel="1" x14ac:dyDescent="0.2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customFormat="1" outlineLevel="1" x14ac:dyDescent="0.2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customFormat="1" outlineLevel="1" x14ac:dyDescent="0.2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customFormat="1" outlineLevel="1" x14ac:dyDescent="0.2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customFormat="1" outlineLevel="1" x14ac:dyDescent="0.2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customFormat="1" outlineLevel="1" x14ac:dyDescent="0.2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customFormat="1" outlineLevel="1" x14ac:dyDescent="0.2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customFormat="1" outlineLevel="1" x14ac:dyDescent="0.2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customFormat="1" outlineLevel="1" x14ac:dyDescent="0.2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customFormat="1" outlineLevel="1" x14ac:dyDescent="0.2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customFormat="1" outlineLevel="1" x14ac:dyDescent="0.2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customFormat="1" outlineLevel="1" x14ac:dyDescent="0.2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96"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96"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96"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row>
    <row r="116" spans="1:96"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96"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96"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96"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96"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96"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96"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96"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96"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96"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96"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96"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96"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4"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4"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4"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4"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4"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4"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4"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4"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4"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4"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4"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4"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4"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4"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4"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4"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4"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4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4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4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8"/>
      <c r="AS227" s="8"/>
      <c r="AT227" s="8"/>
    </row>
    <row r="228" spans="1:4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8"/>
      <c r="AS228" s="8"/>
      <c r="AT228" s="8"/>
    </row>
    <row r="229" spans="1:4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2"/>
      <c r="AR229" s="9"/>
      <c r="AS229" s="9"/>
      <c r="AT229" s="9"/>
    </row>
    <row r="230" spans="1:46" customFormat="1" ht="12" customHeight="1" x14ac:dyDescent="0.25">
      <c r="A230" s="7"/>
      <c r="B230" s="8"/>
      <c r="C230" s="13"/>
      <c r="D230" s="13"/>
      <c r="E230" s="13" t="s">
        <v>1</v>
      </c>
      <c r="F230" s="14"/>
      <c r="G230" s="15" t="s">
        <v>967</v>
      </c>
      <c r="H230" s="14"/>
      <c r="I230" s="14"/>
      <c r="J230" s="956" t="s">
        <v>1382</v>
      </c>
      <c r="K230" s="957"/>
      <c r="L230" s="957"/>
      <c r="M230" s="957"/>
      <c r="N230" s="958"/>
      <c r="O230" s="14"/>
      <c r="P230" s="14"/>
      <c r="Q230" s="14"/>
      <c r="R230" s="14"/>
      <c r="S230" s="14"/>
      <c r="T230" s="14"/>
      <c r="U230" s="14"/>
      <c r="V230" s="16"/>
      <c r="W230" s="14"/>
      <c r="X230" s="14"/>
      <c r="Y230" s="14"/>
      <c r="Z230" s="14"/>
      <c r="AA230" s="14"/>
      <c r="AB230" s="14"/>
      <c r="AC230" s="16"/>
      <c r="AD230" s="16"/>
      <c r="AE230" s="16"/>
      <c r="AF230" s="16"/>
      <c r="AG230" s="14"/>
      <c r="AH230" s="14"/>
      <c r="AI230" s="14"/>
      <c r="AJ230" s="14"/>
      <c r="AK230" s="14"/>
      <c r="AL230" s="14"/>
      <c r="AM230" s="16"/>
      <c r="AN230" s="16"/>
      <c r="AO230" s="16"/>
      <c r="AP230" s="16"/>
      <c r="AQ230" s="17"/>
      <c r="AR230" s="9"/>
      <c r="AS230" s="9"/>
      <c r="AT230" s="9"/>
    </row>
    <row r="231" spans="1:46" customFormat="1" ht="12" customHeight="1" outlineLevel="1" x14ac:dyDescent="0.25">
      <c r="A231" s="7"/>
      <c r="B231" s="8"/>
      <c r="C231" s="13"/>
      <c r="D231" s="13"/>
      <c r="E231" s="18"/>
      <c r="F231" s="14"/>
      <c r="G231" s="14" t="s">
        <v>981</v>
      </c>
      <c r="H231" s="14"/>
      <c r="I231" s="14"/>
      <c r="J231" s="959" t="s">
        <v>1318</v>
      </c>
      <c r="K231" s="960" t="s">
        <v>1313</v>
      </c>
      <c r="L231" s="960"/>
      <c r="M231" s="960"/>
      <c r="N231" s="961"/>
      <c r="O231" s="14"/>
      <c r="P231" s="14"/>
      <c r="Q231" s="14"/>
      <c r="R231" s="14"/>
      <c r="S231" s="14"/>
      <c r="T231" s="14"/>
      <c r="U231" s="14"/>
      <c r="V231" s="16"/>
      <c r="W231" s="20"/>
      <c r="X231" s="20"/>
      <c r="Y231" s="20"/>
      <c r="Z231" s="20"/>
      <c r="AA231" s="20"/>
      <c r="AB231" s="20"/>
      <c r="AC231" s="16"/>
      <c r="AD231" s="16"/>
      <c r="AE231" s="16"/>
      <c r="AF231" s="16"/>
      <c r="AG231" s="14"/>
      <c r="AH231" s="14"/>
      <c r="AI231" s="14"/>
      <c r="AJ231" s="14"/>
      <c r="AK231" s="14"/>
      <c r="AL231" s="14"/>
      <c r="AM231" s="16"/>
      <c r="AN231" s="16"/>
      <c r="AO231" s="16"/>
      <c r="AP231" s="16"/>
      <c r="AQ231" s="17"/>
      <c r="AR231" s="9"/>
      <c r="AS231" s="9"/>
      <c r="AT231" s="9"/>
    </row>
    <row r="232" spans="1:46" customFormat="1" ht="12" customHeight="1" outlineLevel="1" x14ac:dyDescent="0.25">
      <c r="A232" s="7"/>
      <c r="B232" s="8"/>
      <c r="C232" s="18"/>
      <c r="D232" s="13"/>
      <c r="E232" s="18"/>
      <c r="F232" s="14"/>
      <c r="G232" s="46"/>
      <c r="H232" s="14"/>
      <c r="I232" s="14"/>
      <c r="J232" s="962"/>
      <c r="K232" s="963" t="s">
        <v>7</v>
      </c>
      <c r="L232" s="963" t="s">
        <v>13</v>
      </c>
      <c r="M232" s="963" t="s">
        <v>1348</v>
      </c>
      <c r="N232" s="964" t="s">
        <v>1347</v>
      </c>
      <c r="O232" s="14"/>
      <c r="P232" s="14"/>
      <c r="Q232" s="14"/>
      <c r="R232" s="14"/>
      <c r="S232" s="14"/>
      <c r="T232" s="14"/>
      <c r="U232" s="14"/>
      <c r="V232" s="16"/>
      <c r="W232" s="20"/>
      <c r="X232" s="20"/>
      <c r="Y232" s="20"/>
      <c r="Z232" s="20"/>
      <c r="AA232" s="20"/>
      <c r="AB232" s="20"/>
      <c r="AC232" s="16"/>
      <c r="AD232" s="16"/>
      <c r="AE232" s="16"/>
      <c r="AF232" s="16"/>
      <c r="AG232" s="14"/>
      <c r="AH232" s="14"/>
      <c r="AI232" s="14"/>
      <c r="AJ232" s="14"/>
      <c r="AK232" s="14"/>
      <c r="AL232" s="14"/>
      <c r="AM232" s="16"/>
      <c r="AN232" s="16"/>
      <c r="AO232" s="16"/>
      <c r="AP232" s="16"/>
      <c r="AQ232" s="17"/>
      <c r="AR232" s="9"/>
      <c r="AS232" s="9"/>
      <c r="AT232" s="9"/>
    </row>
    <row r="233" spans="1:4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20"/>
      <c r="AB233" s="20"/>
      <c r="AC233" s="16"/>
      <c r="AD233" s="16"/>
      <c r="AE233" s="16"/>
      <c r="AF233" s="16"/>
      <c r="AG233" s="14"/>
      <c r="AH233" s="14"/>
      <c r="AI233" s="14"/>
      <c r="AJ233" s="14"/>
      <c r="AK233" s="14"/>
      <c r="AL233" s="14"/>
      <c r="AM233" s="16"/>
      <c r="AN233" s="16"/>
      <c r="AO233" s="16"/>
      <c r="AP233" s="16"/>
      <c r="AQ233" s="17"/>
      <c r="AR233" s="9"/>
      <c r="AS233" s="9"/>
      <c r="AT233" s="9"/>
    </row>
    <row r="234" spans="1:46" customFormat="1" ht="12" customHeight="1" outlineLevel="1" x14ac:dyDescent="0.25">
      <c r="A234" s="7"/>
      <c r="B234" s="8"/>
      <c r="C234" s="18"/>
      <c r="D234" s="18"/>
      <c r="E234" s="18"/>
      <c r="F234" s="18"/>
      <c r="G234" s="18"/>
      <c r="H234" s="18"/>
      <c r="I234" s="18"/>
      <c r="J234" s="23" t="s">
        <v>1361</v>
      </c>
      <c r="K234" s="23" t="s">
        <v>1350</v>
      </c>
      <c r="L234" s="23" t="s">
        <v>1351</v>
      </c>
      <c r="M234" s="23" t="s">
        <v>1352</v>
      </c>
      <c r="N234" s="23" t="s">
        <v>1353</v>
      </c>
      <c r="O234" s="23" t="s">
        <v>1354</v>
      </c>
      <c r="P234" s="23" t="s">
        <v>1355</v>
      </c>
      <c r="Q234" s="23" t="s">
        <v>1356</v>
      </c>
      <c r="R234" s="23" t="s">
        <v>1357</v>
      </c>
      <c r="S234" s="23" t="s">
        <v>1358</v>
      </c>
      <c r="T234" s="23" t="s">
        <v>1359</v>
      </c>
      <c r="U234" s="23" t="s">
        <v>1360</v>
      </c>
      <c r="V234" s="23" t="s">
        <v>1362</v>
      </c>
      <c r="W234" s="23" t="s">
        <v>1363</v>
      </c>
      <c r="X234" s="23" t="s">
        <v>1364</v>
      </c>
      <c r="Y234" s="23" t="s">
        <v>1365</v>
      </c>
      <c r="Z234" s="23" t="s">
        <v>1366</v>
      </c>
      <c r="AA234" s="23" t="s">
        <v>1367</v>
      </c>
      <c r="AB234" s="23" t="s">
        <v>1368</v>
      </c>
      <c r="AC234" s="23" t="s">
        <v>1369</v>
      </c>
      <c r="AD234" s="23" t="s">
        <v>1370</v>
      </c>
      <c r="AE234" s="23" t="s">
        <v>1371</v>
      </c>
      <c r="AF234" s="23" t="s">
        <v>1372</v>
      </c>
      <c r="AG234" s="23" t="s">
        <v>1373</v>
      </c>
      <c r="AH234" s="23" t="s">
        <v>1374</v>
      </c>
      <c r="AI234" s="23" t="s">
        <v>1375</v>
      </c>
      <c r="AJ234" s="23" t="s">
        <v>1376</v>
      </c>
      <c r="AK234" s="23" t="s">
        <v>1377</v>
      </c>
      <c r="AL234" s="23" t="s">
        <v>1378</v>
      </c>
      <c r="AM234" s="23" t="s">
        <v>1379</v>
      </c>
      <c r="AN234" s="23" t="s">
        <v>1380</v>
      </c>
      <c r="AO234" s="23" t="s">
        <v>1381</v>
      </c>
      <c r="AP234" s="23"/>
      <c r="AQ234" s="17"/>
      <c r="AR234" s="9"/>
      <c r="AS234" s="9"/>
      <c r="AT234" s="9"/>
    </row>
    <row r="235" spans="1:46" customFormat="1" ht="12" customHeight="1" outlineLevel="1" x14ac:dyDescent="0.25">
      <c r="A235" s="7"/>
      <c r="B235" s="8"/>
      <c r="C235" s="18"/>
      <c r="D235" s="18"/>
      <c r="E235" s="18"/>
      <c r="F235" s="18"/>
      <c r="G235" s="18"/>
      <c r="H235" s="18"/>
      <c r="I235" s="18"/>
      <c r="J235" s="139" t="s">
        <v>1318</v>
      </c>
      <c r="K235" s="139"/>
      <c r="L235" s="139"/>
      <c r="M235" s="139"/>
      <c r="N235" s="139"/>
      <c r="O235" s="139"/>
      <c r="P235" s="139"/>
      <c r="Q235" s="139"/>
      <c r="R235" s="139" t="s">
        <v>1383</v>
      </c>
      <c r="S235" s="139"/>
      <c r="T235" s="139"/>
      <c r="U235" s="139"/>
      <c r="V235" s="139"/>
      <c r="W235" s="139"/>
      <c r="X235" s="139"/>
      <c r="Y235" s="139"/>
      <c r="Z235" s="139"/>
      <c r="AA235" s="139"/>
      <c r="AB235" s="139"/>
      <c r="AC235" s="139"/>
      <c r="AD235" s="139"/>
      <c r="AE235" s="139"/>
      <c r="AF235" s="139" t="s">
        <v>1384</v>
      </c>
      <c r="AG235" s="139"/>
      <c r="AH235" s="139"/>
      <c r="AI235" s="139"/>
      <c r="AJ235" s="139"/>
      <c r="AK235" s="139"/>
      <c r="AL235" s="139" t="s">
        <v>1385</v>
      </c>
      <c r="AM235" s="139"/>
      <c r="AN235" s="23"/>
      <c r="AO235" s="23"/>
      <c r="AP235" s="23"/>
      <c r="AQ235" s="17"/>
      <c r="AR235" s="9"/>
      <c r="AS235" s="9"/>
      <c r="AT235" s="9"/>
    </row>
    <row r="236" spans="1:46" customFormat="1" ht="12" customHeight="1" outlineLevel="1" x14ac:dyDescent="0.25">
      <c r="A236" s="7"/>
      <c r="B236" s="8"/>
      <c r="C236" s="18"/>
      <c r="D236" s="18"/>
      <c r="E236" s="18"/>
      <c r="F236" s="18"/>
      <c r="G236" s="18"/>
      <c r="H236" s="18"/>
      <c r="I236" s="18"/>
      <c r="J236" s="24" t="s">
        <v>1386</v>
      </c>
      <c r="K236" s="24" t="s">
        <v>1387</v>
      </c>
      <c r="L236" s="24" t="s">
        <v>1388</v>
      </c>
      <c r="M236" s="24" t="s">
        <v>1388</v>
      </c>
      <c r="N236" s="24" t="s">
        <v>1388</v>
      </c>
      <c r="O236" s="24" t="s">
        <v>1388</v>
      </c>
      <c r="P236" s="24" t="s">
        <v>1388</v>
      </c>
      <c r="Q236" s="24" t="s">
        <v>1389</v>
      </c>
      <c r="R236" s="24" t="s">
        <v>1390</v>
      </c>
      <c r="S236" s="24" t="s">
        <v>1390</v>
      </c>
      <c r="T236" s="24" t="s">
        <v>1391</v>
      </c>
      <c r="U236" s="24" t="s">
        <v>1391</v>
      </c>
      <c r="V236" s="24" t="s">
        <v>1392</v>
      </c>
      <c r="W236" s="24" t="s">
        <v>1392</v>
      </c>
      <c r="X236" s="24" t="s">
        <v>1391</v>
      </c>
      <c r="Y236" s="24" t="s">
        <v>1391</v>
      </c>
      <c r="Z236" s="24" t="s">
        <v>1314</v>
      </c>
      <c r="AA236" s="24" t="s">
        <v>1314</v>
      </c>
      <c r="AB236" s="24" t="s">
        <v>1393</v>
      </c>
      <c r="AC236" s="24" t="s">
        <v>1393</v>
      </c>
      <c r="AD236" s="24" t="s">
        <v>1394</v>
      </c>
      <c r="AE236" s="24" t="s">
        <v>1394</v>
      </c>
      <c r="AF236" s="24" t="s">
        <v>1395</v>
      </c>
      <c r="AG236" s="24" t="s">
        <v>1396</v>
      </c>
      <c r="AH236" s="24" t="s">
        <v>1397</v>
      </c>
      <c r="AI236" s="24" t="s">
        <v>1398</v>
      </c>
      <c r="AJ236" s="24" t="s">
        <v>1398</v>
      </c>
      <c r="AK236" s="24" t="s">
        <v>1399</v>
      </c>
      <c r="AL236" s="23" t="s">
        <v>1400</v>
      </c>
      <c r="AM236" s="23" t="s">
        <v>1400</v>
      </c>
      <c r="AN236" s="23"/>
      <c r="AO236" s="23"/>
      <c r="AP236" s="23"/>
      <c r="AQ236" s="17"/>
      <c r="AR236" s="9"/>
      <c r="AS236" s="9"/>
      <c r="AT236" s="9"/>
    </row>
    <row r="237" spans="1:46" customFormat="1" ht="12" customHeight="1" outlineLevel="1" x14ac:dyDescent="0.25">
      <c r="A237" s="7"/>
      <c r="B237" s="8"/>
      <c r="C237" s="18"/>
      <c r="D237" s="18"/>
      <c r="E237" s="18"/>
      <c r="F237" s="18"/>
      <c r="G237" s="18"/>
      <c r="H237" s="18"/>
      <c r="I237" s="23"/>
      <c r="J237" s="24" t="s">
        <v>1401</v>
      </c>
      <c r="K237" s="24" t="s">
        <v>1401</v>
      </c>
      <c r="L237" s="24" t="s">
        <v>1401</v>
      </c>
      <c r="M237" s="24" t="s">
        <v>1401</v>
      </c>
      <c r="N237" s="24" t="s">
        <v>1401</v>
      </c>
      <c r="O237" s="24" t="s">
        <v>1401</v>
      </c>
      <c r="P237" s="24" t="s">
        <v>1401</v>
      </c>
      <c r="Q237" s="24" t="s">
        <v>1401</v>
      </c>
      <c r="R237" s="24" t="s">
        <v>1402</v>
      </c>
      <c r="S237" s="24" t="s">
        <v>1403</v>
      </c>
      <c r="T237" s="24" t="s">
        <v>1404</v>
      </c>
      <c r="U237" s="24" t="s">
        <v>1405</v>
      </c>
      <c r="V237" s="24" t="s">
        <v>1406</v>
      </c>
      <c r="W237" s="24" t="s">
        <v>1407</v>
      </c>
      <c r="X237" s="24" t="s">
        <v>1408</v>
      </c>
      <c r="Y237" s="24" t="s">
        <v>1409</v>
      </c>
      <c r="Z237" s="24" t="s">
        <v>1410</v>
      </c>
      <c r="AA237" s="24" t="s">
        <v>1411</v>
      </c>
      <c r="AB237" s="24" t="s">
        <v>1412</v>
      </c>
      <c r="AC237" s="24" t="s">
        <v>1401</v>
      </c>
      <c r="AD237" s="24" t="s">
        <v>1412</v>
      </c>
      <c r="AE237" s="24" t="s">
        <v>1401</v>
      </c>
      <c r="AF237" s="24" t="s">
        <v>1413</v>
      </c>
      <c r="AG237" s="24" t="s">
        <v>1413</v>
      </c>
      <c r="AH237" s="24" t="s">
        <v>1413</v>
      </c>
      <c r="AI237" s="24" t="s">
        <v>1413</v>
      </c>
      <c r="AJ237" s="24" t="s">
        <v>1414</v>
      </c>
      <c r="AK237" s="24" t="s">
        <v>1413</v>
      </c>
      <c r="AL237" s="24" t="s">
        <v>1415</v>
      </c>
      <c r="AM237" s="24" t="s">
        <v>1414</v>
      </c>
      <c r="AN237" s="23"/>
      <c r="AO237" s="23"/>
      <c r="AP237" s="23"/>
      <c r="AQ237" s="17"/>
      <c r="AR237" s="9"/>
      <c r="AS237" s="9"/>
      <c r="AT237" s="9"/>
    </row>
    <row r="238" spans="1:46" customFormat="1" ht="5.0999999999999996" customHeight="1" outlineLevel="1" x14ac:dyDescent="0.25">
      <c r="A238" s="7"/>
      <c r="B238" s="8"/>
      <c r="C238" s="18"/>
      <c r="D238" s="18"/>
      <c r="E238" s="18"/>
      <c r="F238" s="18"/>
      <c r="G238" s="18"/>
      <c r="H238" s="18"/>
      <c r="I238" s="18"/>
      <c r="J238" s="24"/>
      <c r="K238" s="24"/>
      <c r="L238" s="24"/>
      <c r="M238" s="24"/>
      <c r="N238" s="24"/>
      <c r="O238" s="24"/>
      <c r="P238" s="25"/>
      <c r="Q238" s="25"/>
      <c r="R238" s="25"/>
      <c r="S238" s="25"/>
      <c r="T238" s="25"/>
      <c r="U238" s="25"/>
      <c r="V238" s="25"/>
      <c r="W238" s="25"/>
      <c r="X238" s="25"/>
      <c r="Y238" s="25"/>
      <c r="Z238" s="25"/>
      <c r="AA238" s="25"/>
      <c r="AB238" s="25"/>
      <c r="AC238" s="25"/>
      <c r="AD238" s="25"/>
      <c r="AE238" s="25"/>
      <c r="AF238" s="24"/>
      <c r="AG238" s="25"/>
      <c r="AH238" s="25"/>
      <c r="AI238" s="25"/>
      <c r="AJ238" s="25"/>
      <c r="AK238" s="25"/>
      <c r="AL238" s="24"/>
      <c r="AM238" s="25"/>
      <c r="AN238" s="25"/>
      <c r="AO238" s="25"/>
      <c r="AP238" s="23"/>
      <c r="AQ238" s="17"/>
      <c r="AR238" s="9"/>
      <c r="AS238" s="9"/>
      <c r="AT238" s="9"/>
    </row>
    <row r="239" spans="1:4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31"/>
      <c r="AQ239" s="17"/>
      <c r="AR239" s="9"/>
      <c r="AS239" s="9"/>
      <c r="AT239" s="9"/>
    </row>
    <row r="240" spans="1:46"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31"/>
      <c r="AQ240" s="17"/>
      <c r="AR240" s="9"/>
      <c r="AS240" s="9"/>
      <c r="AT240" s="9"/>
    </row>
    <row r="241" spans="1:46" customFormat="1" outlineLevel="1" x14ac:dyDescent="0.25">
      <c r="A241" s="7"/>
      <c r="B241" s="8"/>
      <c r="C241" s="18"/>
      <c r="D241" s="18"/>
      <c r="E241" s="18"/>
      <c r="F241" s="27"/>
      <c r="G241" s="28"/>
      <c r="H241" s="28" t="s">
        <v>966</v>
      </c>
      <c r="I241" s="56"/>
      <c r="J241" s="725">
        <v>43492.888888888891</v>
      </c>
      <c r="K241" s="725">
        <v>43820</v>
      </c>
      <c r="L241" s="725">
        <v>43820</v>
      </c>
      <c r="M241" s="725">
        <v>43820</v>
      </c>
      <c r="N241" s="725">
        <v>43820</v>
      </c>
      <c r="O241" s="725"/>
      <c r="P241" s="725"/>
      <c r="Q241" s="725"/>
      <c r="R241" s="725"/>
      <c r="S241" s="725"/>
      <c r="T241" s="725"/>
      <c r="U241" s="725"/>
      <c r="V241" s="725"/>
      <c r="W241" s="725"/>
      <c r="X241" s="725"/>
      <c r="Y241" s="725"/>
      <c r="Z241" s="725"/>
      <c r="AA241" s="725"/>
      <c r="AB241" s="725"/>
      <c r="AC241" s="725"/>
      <c r="AD241" s="725"/>
      <c r="AE241" s="725"/>
      <c r="AF241" s="725">
        <v>45258</v>
      </c>
      <c r="AG241" s="725">
        <v>45230</v>
      </c>
      <c r="AH241" s="725">
        <v>45246</v>
      </c>
      <c r="AI241" s="725">
        <v>45233</v>
      </c>
      <c r="AJ241" s="725">
        <v>45233</v>
      </c>
      <c r="AK241" s="725">
        <v>45250</v>
      </c>
      <c r="AL241" s="725">
        <v>43820</v>
      </c>
      <c r="AM241" s="725">
        <f>AVERAGE(AH241:AI241)</f>
        <v>45239.5</v>
      </c>
      <c r="AN241" s="29"/>
      <c r="AO241" s="29"/>
      <c r="AP241" s="31"/>
      <c r="AQ241" s="17"/>
      <c r="AR241" s="9"/>
      <c r="AS241" s="9"/>
      <c r="AT241" s="9"/>
    </row>
    <row r="242" spans="1:46" customFormat="1" outlineLevel="1" x14ac:dyDescent="0.25">
      <c r="A242" s="7"/>
      <c r="B242" s="8"/>
      <c r="C242" s="18"/>
      <c r="D242" s="18"/>
      <c r="E242" s="18"/>
      <c r="F242" s="27"/>
      <c r="G242" s="28"/>
      <c r="H242" s="28" t="s">
        <v>966</v>
      </c>
      <c r="I242" s="56"/>
      <c r="J242" s="723">
        <f>MIN(364,INT((J241 - DATE(YEAR(J241),1,1))))</f>
        <v>26</v>
      </c>
      <c r="K242" s="723">
        <f>MIN(364,INT((K241 - DATE(YEAR(K241),1,1))))</f>
        <v>354</v>
      </c>
      <c r="L242" s="723">
        <f>MIN(364,INT((L241 - DATE(YEAR(L241),1,1))))</f>
        <v>354</v>
      </c>
      <c r="M242" s="723">
        <f>MIN(364,INT((M241 - DATE(YEAR(M241),1,1))))</f>
        <v>354</v>
      </c>
      <c r="N242" s="723">
        <f>MIN(364,INT((N241 - DATE(YEAR(N241),1,1))))</f>
        <v>354</v>
      </c>
      <c r="O242" s="723"/>
      <c r="P242" s="723"/>
      <c r="Q242" s="723"/>
      <c r="R242" s="723"/>
      <c r="S242" s="723"/>
      <c r="T242" s="723"/>
      <c r="U242" s="723"/>
      <c r="V242" s="723"/>
      <c r="W242" s="723"/>
      <c r="X242" s="723"/>
      <c r="Y242" s="723"/>
      <c r="Z242" s="723"/>
      <c r="AA242" s="723"/>
      <c r="AB242" s="723"/>
      <c r="AC242" s="723"/>
      <c r="AD242" s="723"/>
      <c r="AE242" s="723"/>
      <c r="AF242" s="723">
        <f t="shared" ref="AF242:AK242" si="4">MIN(364,INT((AF241 - DATE(YEAR(AF241),1,1))))</f>
        <v>331</v>
      </c>
      <c r="AG242" s="723">
        <f t="shared" si="4"/>
        <v>303</v>
      </c>
      <c r="AH242" s="723">
        <f t="shared" si="4"/>
        <v>319</v>
      </c>
      <c r="AI242" s="723">
        <f t="shared" si="4"/>
        <v>306</v>
      </c>
      <c r="AJ242" s="723">
        <f t="shared" si="4"/>
        <v>306</v>
      </c>
      <c r="AK242" s="723">
        <f t="shared" si="4"/>
        <v>323</v>
      </c>
      <c r="AL242" s="723">
        <f>MIN(364,INT((AL241 - DATE(YEAR(AL241),1,1))))</f>
        <v>354</v>
      </c>
      <c r="AM242" s="723">
        <f t="shared" ref="AM242:AN242" si="5">MIN(364,INT((AM241 - DATE(YEAR(AM241),1,1))))</f>
        <v>312</v>
      </c>
      <c r="AN242" s="29"/>
      <c r="AO242" s="29"/>
      <c r="AP242" s="31"/>
      <c r="AQ242" s="17"/>
      <c r="AR242" s="9"/>
      <c r="AS242" s="9"/>
      <c r="AT242" s="9"/>
    </row>
    <row r="243" spans="1:46" customFormat="1" ht="12" customHeight="1" outlineLevel="1" x14ac:dyDescent="0.25">
      <c r="A243" s="7"/>
      <c r="B243" s="8"/>
      <c r="C243" s="18"/>
      <c r="D243" s="18"/>
      <c r="E243" s="18"/>
      <c r="F243" s="27"/>
      <c r="G243" s="35"/>
      <c r="H243" s="28" t="s">
        <v>931</v>
      </c>
      <c r="I243" s="56"/>
      <c r="J243" s="129">
        <f>27+31</f>
        <v>58</v>
      </c>
      <c r="K243" s="129">
        <v>20</v>
      </c>
      <c r="L243" s="129">
        <v>20</v>
      </c>
      <c r="M243" s="129">
        <v>20</v>
      </c>
      <c r="N243" s="129">
        <v>20</v>
      </c>
      <c r="O243" s="129"/>
      <c r="P243" s="129"/>
      <c r="Q243" s="129"/>
      <c r="R243" s="129"/>
      <c r="S243" s="129"/>
      <c r="T243" s="129"/>
      <c r="U243" s="129"/>
      <c r="V243" s="129"/>
      <c r="W243" s="129"/>
      <c r="X243" s="129"/>
      <c r="Y243" s="129"/>
      <c r="Z243" s="129"/>
      <c r="AA243" s="129"/>
      <c r="AB243" s="129"/>
      <c r="AC243" s="129"/>
      <c r="AD243" s="129"/>
      <c r="AE243" s="129"/>
      <c r="AF243" s="129">
        <v>0</v>
      </c>
      <c r="AG243" s="129">
        <v>0</v>
      </c>
      <c r="AH243" s="129">
        <v>0</v>
      </c>
      <c r="AI243" s="129">
        <v>0</v>
      </c>
      <c r="AJ243" s="129">
        <v>0</v>
      </c>
      <c r="AK243" s="129">
        <v>20</v>
      </c>
      <c r="AL243" s="129">
        <v>20</v>
      </c>
      <c r="AM243" s="881">
        <f>AVERAGE(AG243:AH243)</f>
        <v>0</v>
      </c>
      <c r="AN243" s="58"/>
      <c r="AO243" s="58"/>
      <c r="AP243" s="31"/>
      <c r="AQ243" s="17"/>
      <c r="AR243" s="9"/>
      <c r="AS243" s="9"/>
      <c r="AT243" s="9"/>
    </row>
    <row r="244" spans="1:46" customFormat="1" outlineLevel="1" x14ac:dyDescent="0.25">
      <c r="A244" s="7"/>
      <c r="B244" s="8"/>
      <c r="C244" s="18"/>
      <c r="D244" s="18"/>
      <c r="E244" s="18"/>
      <c r="F244" s="27"/>
      <c r="G244" s="28"/>
      <c r="H244" s="28" t="s">
        <v>1081</v>
      </c>
      <c r="I244" s="56"/>
      <c r="J244" s="652">
        <v>9</v>
      </c>
      <c r="K244" s="652">
        <v>9</v>
      </c>
      <c r="L244" s="652">
        <v>9</v>
      </c>
      <c r="M244" s="652">
        <v>9</v>
      </c>
      <c r="N244" s="652">
        <v>9</v>
      </c>
      <c r="O244" s="652"/>
      <c r="P244" s="652"/>
      <c r="Q244" s="652"/>
      <c r="R244" s="652"/>
      <c r="S244" s="652"/>
      <c r="T244" s="652"/>
      <c r="U244" s="652"/>
      <c r="V244" s="652"/>
      <c r="W244" s="652"/>
      <c r="X244" s="652"/>
      <c r="Y244" s="652"/>
      <c r="Z244" s="652"/>
      <c r="AA244" s="652"/>
      <c r="AB244" s="652"/>
      <c r="AC244" s="652"/>
      <c r="AD244" s="652"/>
      <c r="AE244" s="652"/>
      <c r="AF244" s="652">
        <v>20</v>
      </c>
      <c r="AG244" s="652">
        <v>20</v>
      </c>
      <c r="AH244" s="652">
        <v>20</v>
      </c>
      <c r="AI244" s="652">
        <v>20</v>
      </c>
      <c r="AJ244" s="652">
        <v>20</v>
      </c>
      <c r="AK244" s="652">
        <v>20</v>
      </c>
      <c r="AL244" s="652">
        <v>9</v>
      </c>
      <c r="AM244" s="884">
        <f>INT(AVERAGE(AG244:AH244))</f>
        <v>20</v>
      </c>
      <c r="AN244" s="29"/>
      <c r="AO244" s="29"/>
      <c r="AP244" s="31"/>
      <c r="AQ244" s="17"/>
      <c r="AR244" s="9"/>
      <c r="AS244" s="9"/>
      <c r="AT244" s="9"/>
    </row>
    <row r="245" spans="1:4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31"/>
      <c r="AQ245" s="17"/>
      <c r="AR245" s="9"/>
      <c r="AS245" s="9"/>
      <c r="AT245" s="9"/>
    </row>
    <row r="246" spans="1:46" customFormat="1" outlineLevel="1" x14ac:dyDescent="0.25">
      <c r="A246" s="7"/>
      <c r="B246" s="8"/>
      <c r="C246" s="18"/>
      <c r="D246" s="18"/>
      <c r="E246" s="18"/>
      <c r="F246" s="27"/>
      <c r="G246" s="28"/>
      <c r="H246" s="28" t="s">
        <v>976</v>
      </c>
      <c r="J246" s="655">
        <v>2.56</v>
      </c>
      <c r="K246" s="655">
        <v>7.88</v>
      </c>
      <c r="L246" s="655">
        <v>7.88</v>
      </c>
      <c r="M246" s="655">
        <v>7.88</v>
      </c>
      <c r="N246" s="655">
        <v>7.88</v>
      </c>
      <c r="O246" s="655"/>
      <c r="P246" s="655"/>
      <c r="Q246" s="655"/>
      <c r="R246" s="655"/>
      <c r="S246" s="655"/>
      <c r="T246" s="655"/>
      <c r="U246" s="655"/>
      <c r="V246" s="655"/>
      <c r="W246" s="655"/>
      <c r="X246" s="655"/>
      <c r="Y246" s="655"/>
      <c r="Z246" s="655"/>
      <c r="AA246" s="655"/>
      <c r="AB246" s="655"/>
      <c r="AC246" s="655"/>
      <c r="AD246" s="655"/>
      <c r="AE246" s="655"/>
      <c r="AF246" s="655">
        <v>36</v>
      </c>
      <c r="AG246" s="655">
        <v>41</v>
      </c>
      <c r="AH246" s="655">
        <v>32</v>
      </c>
      <c r="AI246" s="655">
        <v>23</v>
      </c>
      <c r="AJ246" s="655">
        <v>23</v>
      </c>
      <c r="AK246" s="655">
        <v>25</v>
      </c>
      <c r="AL246" s="655">
        <v>7.88</v>
      </c>
      <c r="AM246" s="885">
        <f>AVERAGE(AG246:AH246)</f>
        <v>36.5</v>
      </c>
      <c r="AN246" s="29"/>
      <c r="AO246" s="29"/>
      <c r="AP246" s="31"/>
      <c r="AQ246" s="17"/>
      <c r="AR246" s="9"/>
      <c r="AS246" s="9"/>
      <c r="AT246" s="9"/>
    </row>
    <row r="247" spans="1:46" customFormat="1" outlineLevel="1" x14ac:dyDescent="0.25">
      <c r="A247" s="7"/>
      <c r="B247" s="8"/>
      <c r="C247" s="18"/>
      <c r="D247" s="18"/>
      <c r="E247" s="18"/>
      <c r="F247" s="27"/>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9"/>
      <c r="AO247" s="29"/>
      <c r="AP247" s="31"/>
      <c r="AQ247" s="17"/>
      <c r="AR247" s="9"/>
      <c r="AS247" s="9"/>
      <c r="AT247" s="9"/>
    </row>
    <row r="248" spans="1:46" customFormat="1" outlineLevel="1" x14ac:dyDescent="0.25">
      <c r="A248" s="7"/>
      <c r="B248" s="8"/>
      <c r="C248" s="18"/>
      <c r="D248" s="18"/>
      <c r="E248" s="18"/>
      <c r="F248" s="27"/>
      <c r="G248" s="28"/>
      <c r="H248" s="28" t="s">
        <v>1349</v>
      </c>
      <c r="I248" s="28"/>
      <c r="J248" s="655" t="s">
        <v>1020</v>
      </c>
      <c r="K248" s="655" t="s">
        <v>1020</v>
      </c>
      <c r="L248" s="655" t="s">
        <v>1020</v>
      </c>
      <c r="M248" s="655" t="s">
        <v>1020</v>
      </c>
      <c r="N248" s="655" t="s">
        <v>1020</v>
      </c>
      <c r="O248" s="655"/>
      <c r="P248" s="655"/>
      <c r="Q248" s="655"/>
      <c r="R248" s="655"/>
      <c r="S248" s="655"/>
      <c r="T248" s="655"/>
      <c r="U248" s="655"/>
      <c r="V248" s="655"/>
      <c r="W248" s="655"/>
      <c r="X248" s="655"/>
      <c r="Y248" s="655"/>
      <c r="Z248" s="655"/>
      <c r="AA248" s="655"/>
      <c r="AB248" s="655"/>
      <c r="AC248" s="655"/>
      <c r="AD248" s="655"/>
      <c r="AE248" s="655"/>
      <c r="AF248" s="655" t="s">
        <v>1021</v>
      </c>
      <c r="AG248" s="655" t="s">
        <v>1021</v>
      </c>
      <c r="AH248" s="655" t="s">
        <v>1021</v>
      </c>
      <c r="AI248" s="655" t="s">
        <v>1021</v>
      </c>
      <c r="AJ248" s="655" t="s">
        <v>1021</v>
      </c>
      <c r="AK248" s="655" t="s">
        <v>1021</v>
      </c>
      <c r="AL248" s="655" t="s">
        <v>1020</v>
      </c>
      <c r="AM248" s="655" t="s">
        <v>1021</v>
      </c>
      <c r="AN248" s="29"/>
      <c r="AO248" s="29"/>
      <c r="AP248" s="31"/>
      <c r="AQ248" s="17"/>
      <c r="AR248" s="9"/>
      <c r="AS248" s="9"/>
      <c r="AT248" s="9"/>
    </row>
    <row r="249" spans="1:46" customFormat="1" outlineLevel="1" x14ac:dyDescent="0.25">
      <c r="A249" s="7"/>
      <c r="B249" s="8"/>
      <c r="C249" s="18"/>
      <c r="D249" s="18"/>
      <c r="E249" s="18"/>
      <c r="F249" s="27"/>
      <c r="G249" s="28"/>
      <c r="H249" s="28" t="s">
        <v>1346</v>
      </c>
      <c r="I249" s="28"/>
      <c r="J249" s="655" t="s">
        <v>64</v>
      </c>
      <c r="K249" s="251" t="s">
        <v>64</v>
      </c>
      <c r="L249" s="251" t="s">
        <v>67</v>
      </c>
      <c r="M249" s="655" t="s">
        <v>68</v>
      </c>
      <c r="N249" s="655" t="s">
        <v>63</v>
      </c>
      <c r="O249" s="655"/>
      <c r="P249" s="655"/>
      <c r="Q249" s="655"/>
      <c r="R249" s="655"/>
      <c r="S249" s="655"/>
      <c r="T249" s="655"/>
      <c r="U249" s="655"/>
      <c r="V249" s="655"/>
      <c r="W249" s="655"/>
      <c r="X249" s="655"/>
      <c r="Y249" s="655"/>
      <c r="Z249" s="655"/>
      <c r="AA249" s="655"/>
      <c r="AB249" s="655"/>
      <c r="AC249" s="655"/>
      <c r="AD249" s="655"/>
      <c r="AE249" s="655"/>
      <c r="AF249" s="655" t="s">
        <v>68</v>
      </c>
      <c r="AG249" s="655" t="s">
        <v>68</v>
      </c>
      <c r="AH249" s="655" t="s">
        <v>68</v>
      </c>
      <c r="AI249" s="655" t="s">
        <v>68</v>
      </c>
      <c r="AJ249" s="655" t="s">
        <v>218</v>
      </c>
      <c r="AK249" s="655" t="s">
        <v>68</v>
      </c>
      <c r="AL249" s="655" t="s">
        <v>68</v>
      </c>
      <c r="AM249" s="655" t="s">
        <v>218</v>
      </c>
      <c r="AN249" s="29"/>
      <c r="AO249" s="29"/>
      <c r="AP249" s="31"/>
      <c r="AQ249" s="17"/>
      <c r="AR249" s="9"/>
      <c r="AS249" s="9"/>
      <c r="AT249" s="9"/>
    </row>
    <row r="250" spans="1:46" customFormat="1" ht="14.45" customHeight="1" outlineLevel="1" x14ac:dyDescent="0.25">
      <c r="A250" s="7"/>
      <c r="B250" s="8"/>
      <c r="C250" s="18"/>
      <c r="D250" s="18"/>
      <c r="E250" s="18"/>
      <c r="F250" s="27"/>
      <c r="G250" s="28"/>
      <c r="H250" s="887" t="s">
        <v>998</v>
      </c>
      <c r="I250" s="28"/>
      <c r="J250" s="889">
        <v>2158</v>
      </c>
      <c r="K250" s="889">
        <v>2850</v>
      </c>
      <c r="L250" s="889">
        <v>2850</v>
      </c>
      <c r="M250" s="889">
        <v>2000</v>
      </c>
      <c r="N250" s="889">
        <v>1600</v>
      </c>
      <c r="O250" s="889"/>
      <c r="P250" s="889"/>
      <c r="Q250" s="889"/>
      <c r="R250" s="889"/>
      <c r="S250" s="889"/>
      <c r="T250" s="889"/>
      <c r="U250" s="889"/>
      <c r="V250" s="889"/>
      <c r="W250" s="889"/>
      <c r="X250" s="889"/>
      <c r="Y250" s="889"/>
      <c r="Z250" s="889"/>
      <c r="AA250" s="889"/>
      <c r="AB250" s="889"/>
      <c r="AC250" s="889"/>
      <c r="AD250" s="889"/>
      <c r="AE250" s="889"/>
      <c r="AF250" s="889"/>
      <c r="AG250" s="889"/>
      <c r="AH250" s="889"/>
      <c r="AI250" s="889"/>
      <c r="AJ250" s="889"/>
      <c r="AK250" s="889"/>
      <c r="AL250" s="889">
        <v>2000</v>
      </c>
      <c r="AM250" s="889"/>
      <c r="AN250" s="29"/>
      <c r="AO250" s="29"/>
      <c r="AP250" s="31"/>
      <c r="AQ250" s="17"/>
      <c r="AR250" s="9"/>
      <c r="AS250" s="9"/>
      <c r="AT250" s="9"/>
    </row>
    <row r="251" spans="1:46" customFormat="1" outlineLevel="1" x14ac:dyDescent="0.25">
      <c r="A251" s="7"/>
      <c r="B251" s="8"/>
      <c r="C251" s="18"/>
      <c r="D251" s="18"/>
      <c r="E251" s="18"/>
      <c r="F251" s="27"/>
      <c r="G251" s="28"/>
      <c r="H251" s="888" t="s">
        <v>997</v>
      </c>
      <c r="I251" s="886"/>
      <c r="J251" s="890">
        <f>J250/VLOOKUP(J$249,$G$173:$H$189,2)</f>
        <v>2295.744680851064</v>
      </c>
      <c r="K251" s="890">
        <f t="shared" ref="K251:N251" si="6">K250/VLOOKUP(K$249,$G$173:$H$189,2)</f>
        <v>3031.9148936170213</v>
      </c>
      <c r="L251" s="890">
        <f t="shared" si="6"/>
        <v>3031.9148936170213</v>
      </c>
      <c r="M251" s="890">
        <f t="shared" si="6"/>
        <v>2222.2222222222222</v>
      </c>
      <c r="N251" s="890">
        <f t="shared" si="6"/>
        <v>1649.4845360824743</v>
      </c>
      <c r="O251" s="251"/>
      <c r="P251" s="251"/>
      <c r="Q251" s="251"/>
      <c r="R251" s="251"/>
      <c r="S251" s="251"/>
      <c r="T251" s="251"/>
      <c r="U251" s="251"/>
      <c r="V251" s="251"/>
      <c r="W251" s="251"/>
      <c r="X251" s="251"/>
      <c r="Y251" s="251"/>
      <c r="Z251" s="251"/>
      <c r="AA251" s="251"/>
      <c r="AB251" s="251"/>
      <c r="AC251" s="251"/>
      <c r="AD251" s="251"/>
      <c r="AE251" s="251"/>
      <c r="AF251" s="251">
        <f>AVERAGE(1700/0.95,3460)</f>
        <v>2624.7368421052633</v>
      </c>
      <c r="AG251" s="251">
        <f>AVERAGE(1750/0.95,2288)</f>
        <v>2065.0526315789475</v>
      </c>
      <c r="AH251" s="251">
        <f>AVERAGE(1700/0.95,1373)</f>
        <v>1581.2368421052633</v>
      </c>
      <c r="AI251" s="251">
        <f>AVERAGE(1800/0.95,4500)</f>
        <v>3197.3684210526317</v>
      </c>
      <c r="AJ251" s="251">
        <f>AVERAGE(2800/0.95,4032)</f>
        <v>3489.6842105263158</v>
      </c>
      <c r="AK251" s="251">
        <f>AVERAGE(1800/0.95,2280)</f>
        <v>2087.3684210526317</v>
      </c>
      <c r="AL251" s="890">
        <f t="shared" ref="AL251:AM251" si="7">AL250/VLOOKUP(AL$249,$G$173:$H$189,2)</f>
        <v>2222.2222222222222</v>
      </c>
      <c r="AM251" s="251">
        <f t="shared" ref="AM251:AN251" si="8">AVERAGE(2800/0.95,4032)</f>
        <v>3489.6842105263158</v>
      </c>
      <c r="AN251" s="29"/>
      <c r="AO251" s="29"/>
      <c r="AP251" s="31"/>
      <c r="AQ251" s="17"/>
      <c r="AR251" s="9"/>
      <c r="AS251" s="9"/>
      <c r="AT251" s="9"/>
    </row>
    <row r="252" spans="1:46" customFormat="1" x14ac:dyDescent="0.25">
      <c r="A252" s="7"/>
      <c r="B252" s="8"/>
      <c r="C252" s="18"/>
      <c r="D252" s="18"/>
      <c r="E252" s="18"/>
      <c r="F252" s="27"/>
      <c r="G252" s="642" t="s">
        <v>982</v>
      </c>
      <c r="H252" s="28"/>
      <c r="I252" s="56"/>
      <c r="J252" s="56"/>
      <c r="K252" s="56"/>
      <c r="L252" s="56"/>
      <c r="M252" s="56"/>
      <c r="N252" s="56"/>
      <c r="O252" s="56"/>
      <c r="P252" s="56"/>
      <c r="Q252" s="56"/>
      <c r="R252" s="56"/>
      <c r="S252" s="56"/>
      <c r="T252" s="56"/>
      <c r="U252" s="56"/>
      <c r="V252" s="56"/>
      <c r="W252" s="56"/>
      <c r="X252" s="56"/>
      <c r="Y252" s="56"/>
      <c r="Z252" s="56"/>
      <c r="AA252" s="56"/>
      <c r="AB252" s="56"/>
      <c r="AC252" s="56"/>
      <c r="AD252" s="56"/>
      <c r="AE252" s="56"/>
      <c r="AF252" s="56"/>
      <c r="AG252" s="56"/>
      <c r="AH252" s="56"/>
      <c r="AI252" s="56"/>
      <c r="AJ252" s="56"/>
      <c r="AK252" s="56"/>
      <c r="AL252" s="56"/>
      <c r="AM252" s="56"/>
      <c r="AN252" s="29"/>
      <c r="AO252" s="29"/>
      <c r="AP252" s="31"/>
      <c r="AQ252" s="17"/>
      <c r="AR252" s="9"/>
      <c r="AS252" s="9"/>
      <c r="AT252" s="9"/>
    </row>
    <row r="253" spans="1:46" customFormat="1" outlineLevel="1" x14ac:dyDescent="0.25">
      <c r="A253" s="7"/>
      <c r="B253" s="8"/>
      <c r="C253" s="18"/>
      <c r="D253" s="18"/>
      <c r="E253" s="18"/>
      <c r="F253" s="27"/>
      <c r="G253" s="28"/>
      <c r="H253" s="28" t="s">
        <v>978</v>
      </c>
      <c r="I253" s="56"/>
      <c r="J253" s="655">
        <v>3</v>
      </c>
      <c r="K253" s="655">
        <v>3</v>
      </c>
      <c r="L253" s="655">
        <v>3</v>
      </c>
      <c r="M253" s="655">
        <v>3</v>
      </c>
      <c r="N253" s="655">
        <v>3</v>
      </c>
      <c r="O253" s="655"/>
      <c r="P253" s="655"/>
      <c r="Q253" s="655"/>
      <c r="R253" s="655"/>
      <c r="S253" s="655"/>
      <c r="T253" s="655"/>
      <c r="U253" s="655"/>
      <c r="V253" s="655"/>
      <c r="W253" s="655"/>
      <c r="X253" s="655"/>
      <c r="Y253" s="655"/>
      <c r="Z253" s="655"/>
      <c r="AA253" s="655"/>
      <c r="AB253" s="655"/>
      <c r="AC253" s="655"/>
      <c r="AD253" s="655"/>
      <c r="AE253" s="655"/>
      <c r="AF253" s="655">
        <v>1</v>
      </c>
      <c r="AG253" s="655">
        <v>1</v>
      </c>
      <c r="AH253" s="655">
        <v>1</v>
      </c>
      <c r="AI253" s="655">
        <v>1</v>
      </c>
      <c r="AJ253" s="655">
        <v>1</v>
      </c>
      <c r="AK253" s="655">
        <v>1</v>
      </c>
      <c r="AL253" s="655">
        <v>3</v>
      </c>
      <c r="AM253" s="885">
        <f>AVERAGE(AG253:AH253)</f>
        <v>1</v>
      </c>
      <c r="AN253" s="29"/>
      <c r="AO253" s="29"/>
      <c r="AP253" s="31"/>
      <c r="AQ253" s="17"/>
      <c r="AR253" s="9"/>
      <c r="AS253" s="9"/>
      <c r="AT253" s="9"/>
    </row>
    <row r="254" spans="1:46" customFormat="1" outlineLevel="1" x14ac:dyDescent="0.25">
      <c r="A254" s="7"/>
      <c r="B254" s="8"/>
      <c r="C254" s="18"/>
      <c r="D254" s="18"/>
      <c r="E254" s="18"/>
      <c r="F254" s="27"/>
      <c r="G254" s="28"/>
      <c r="H254" s="28" t="s">
        <v>983</v>
      </c>
      <c r="I254" s="56"/>
      <c r="J254" s="655">
        <v>3</v>
      </c>
      <c r="K254" s="655">
        <v>3</v>
      </c>
      <c r="L254" s="655">
        <v>3</v>
      </c>
      <c r="M254" s="655">
        <v>3</v>
      </c>
      <c r="N254" s="655">
        <v>3</v>
      </c>
      <c r="O254" s="655"/>
      <c r="P254" s="655"/>
      <c r="Q254" s="655"/>
      <c r="R254" s="655"/>
      <c r="S254" s="655"/>
      <c r="T254" s="655"/>
      <c r="U254" s="655"/>
      <c r="V254" s="655"/>
      <c r="W254" s="655"/>
      <c r="X254" s="655"/>
      <c r="Y254" s="655"/>
      <c r="Z254" s="655"/>
      <c r="AA254" s="655"/>
      <c r="AB254" s="655"/>
      <c r="AC254" s="655"/>
      <c r="AD254" s="655"/>
      <c r="AE254" s="655"/>
      <c r="AF254" s="655">
        <v>1.2</v>
      </c>
      <c r="AG254" s="655">
        <v>1.2</v>
      </c>
      <c r="AH254" s="655">
        <v>1.2</v>
      </c>
      <c r="AI254" s="655">
        <v>1.2</v>
      </c>
      <c r="AJ254" s="655">
        <v>1.2</v>
      </c>
      <c r="AK254" s="655">
        <v>1.2</v>
      </c>
      <c r="AL254" s="655">
        <v>3</v>
      </c>
      <c r="AM254" s="885">
        <f>AVERAGE(AG254:AH254)</f>
        <v>1.2</v>
      </c>
      <c r="AN254" s="29"/>
      <c r="AO254" s="29"/>
      <c r="AP254" s="31"/>
      <c r="AQ254" s="17"/>
      <c r="AR254" s="9"/>
      <c r="AS254" s="9"/>
      <c r="AT254" s="9"/>
    </row>
    <row r="255" spans="1:46" customFormat="1" outlineLevel="1" x14ac:dyDescent="0.25">
      <c r="A255" s="7"/>
      <c r="B255" s="8"/>
      <c r="C255" s="18"/>
      <c r="D255" s="18"/>
      <c r="E255" s="18"/>
      <c r="F255" s="27"/>
      <c r="G255" s="28"/>
      <c r="H255" s="28" t="s">
        <v>985</v>
      </c>
      <c r="I255" s="56"/>
      <c r="J255" s="655">
        <v>21</v>
      </c>
      <c r="K255" s="655">
        <v>21</v>
      </c>
      <c r="L255" s="655">
        <v>21</v>
      </c>
      <c r="M255" s="655">
        <v>21</v>
      </c>
      <c r="N255" s="655">
        <v>21</v>
      </c>
      <c r="O255" s="655"/>
      <c r="P255" s="655"/>
      <c r="Q255" s="655"/>
      <c r="R255" s="655"/>
      <c r="S255" s="655"/>
      <c r="T255" s="655"/>
      <c r="U255" s="655"/>
      <c r="V255" s="655"/>
      <c r="W255" s="655"/>
      <c r="X255" s="655"/>
      <c r="Y255" s="655"/>
      <c r="Z255" s="655"/>
      <c r="AA255" s="655"/>
      <c r="AB255" s="655"/>
      <c r="AC255" s="655"/>
      <c r="AD255" s="655"/>
      <c r="AE255" s="655"/>
      <c r="AF255" s="655">
        <v>25</v>
      </c>
      <c r="AG255" s="655">
        <v>21</v>
      </c>
      <c r="AH255" s="655">
        <v>21</v>
      </c>
      <c r="AI255" s="655">
        <v>21</v>
      </c>
      <c r="AJ255" s="655">
        <v>21</v>
      </c>
      <c r="AK255" s="655">
        <v>25</v>
      </c>
      <c r="AL255" s="655">
        <v>21</v>
      </c>
      <c r="AM255" s="885">
        <f>AVERAGE(AG255:AH255)</f>
        <v>21</v>
      </c>
      <c r="AN255" s="29"/>
      <c r="AO255" s="29"/>
      <c r="AP255" s="31"/>
      <c r="AQ255" s="17"/>
      <c r="AR255" s="9"/>
      <c r="AS255" s="9"/>
      <c r="AT255" s="9"/>
    </row>
    <row r="256" spans="1:46" customFormat="1" outlineLevel="1" x14ac:dyDescent="0.25">
      <c r="A256" s="7"/>
      <c r="B256" s="8"/>
      <c r="C256" s="18"/>
      <c r="D256" s="18"/>
      <c r="E256" s="18"/>
      <c r="F256" s="27"/>
      <c r="G256" s="28"/>
      <c r="H256" s="28" t="s">
        <v>1315</v>
      </c>
      <c r="I256" s="56"/>
      <c r="J256" s="655">
        <v>5</v>
      </c>
      <c r="K256" s="655">
        <v>5</v>
      </c>
      <c r="L256" s="655">
        <v>5</v>
      </c>
      <c r="M256" s="655">
        <v>5</v>
      </c>
      <c r="N256" s="655">
        <v>5</v>
      </c>
      <c r="O256" s="655"/>
      <c r="P256" s="655"/>
      <c r="Q256" s="655"/>
      <c r="R256" s="655"/>
      <c r="S256" s="655"/>
      <c r="T256" s="655"/>
      <c r="U256" s="655"/>
      <c r="V256" s="655"/>
      <c r="W256" s="655"/>
      <c r="X256" s="655"/>
      <c r="Y256" s="655"/>
      <c r="Z256" s="655"/>
      <c r="AA256" s="655"/>
      <c r="AB256" s="655"/>
      <c r="AC256" s="655"/>
      <c r="AD256" s="655"/>
      <c r="AE256" s="655"/>
      <c r="AF256" s="655">
        <v>2.5</v>
      </c>
      <c r="AG256" s="655">
        <v>2.5</v>
      </c>
      <c r="AH256" s="655">
        <v>2.5</v>
      </c>
      <c r="AI256" s="655">
        <v>2.5</v>
      </c>
      <c r="AJ256" s="655">
        <v>2.5</v>
      </c>
      <c r="AK256" s="655">
        <v>2.5</v>
      </c>
      <c r="AL256" s="655">
        <v>5</v>
      </c>
      <c r="AM256" s="885">
        <f>AVERAGE(AG256:AH256)</f>
        <v>2.5</v>
      </c>
      <c r="AN256" s="29"/>
      <c r="AO256" s="29"/>
      <c r="AP256" s="31"/>
      <c r="AQ256" s="17"/>
      <c r="AR256" s="9"/>
      <c r="AS256" s="9"/>
      <c r="AT256" s="9"/>
    </row>
    <row r="257" spans="1:46" customFormat="1" ht="15" customHeight="1" outlineLevel="1" x14ac:dyDescent="0.25">
      <c r="A257" s="7"/>
      <c r="B257" s="8"/>
      <c r="C257" s="18"/>
      <c r="D257" s="18"/>
      <c r="E257" s="18"/>
      <c r="F257" s="27"/>
      <c r="G257" s="28"/>
      <c r="H257" s="28" t="s">
        <v>1265</v>
      </c>
      <c r="I257" s="955" t="s">
        <v>1303</v>
      </c>
      <c r="J257" s="660">
        <v>0.15</v>
      </c>
      <c r="K257" s="660">
        <v>0.15</v>
      </c>
      <c r="L257" s="660">
        <v>0.15</v>
      </c>
      <c r="M257" s="660">
        <v>0.15</v>
      </c>
      <c r="N257" s="660">
        <v>0.15</v>
      </c>
      <c r="O257" s="660"/>
      <c r="P257" s="660"/>
      <c r="Q257" s="660"/>
      <c r="R257" s="660"/>
      <c r="S257" s="660"/>
      <c r="T257" s="660"/>
      <c r="U257" s="660"/>
      <c r="V257" s="660"/>
      <c r="W257" s="660"/>
      <c r="X257" s="660"/>
      <c r="Y257" s="660"/>
      <c r="Z257" s="660"/>
      <c r="AA257" s="660"/>
      <c r="AB257" s="660"/>
      <c r="AC257" s="660"/>
      <c r="AD257" s="660"/>
      <c r="AE257" s="660"/>
      <c r="AF257" s="660">
        <v>0.15</v>
      </c>
      <c r="AG257" s="660">
        <v>0.15</v>
      </c>
      <c r="AH257" s="660">
        <v>0.15</v>
      </c>
      <c r="AI257" s="660">
        <v>0.15</v>
      </c>
      <c r="AJ257" s="660">
        <v>0.15</v>
      </c>
      <c r="AK257" s="660">
        <v>0.15</v>
      </c>
      <c r="AL257" s="660">
        <v>0.15</v>
      </c>
      <c r="AM257" s="661">
        <f>AVERAGE(AG257:AH257)</f>
        <v>0.15</v>
      </c>
      <c r="AN257" s="29"/>
      <c r="AO257" s="29"/>
      <c r="AP257" s="31"/>
      <c r="AQ257" s="17"/>
      <c r="AR257" s="9"/>
      <c r="AS257" s="9"/>
      <c r="AT257" s="9"/>
    </row>
    <row r="258" spans="1:46" customFormat="1" outlineLevel="1" x14ac:dyDescent="0.25">
      <c r="A258" s="7"/>
      <c r="B258" s="8"/>
      <c r="C258" s="18"/>
      <c r="D258" s="18"/>
      <c r="E258" s="18"/>
      <c r="F258" s="27"/>
      <c r="G258" s="28"/>
      <c r="H258" s="28" t="s">
        <v>1266</v>
      </c>
      <c r="I258" s="955"/>
      <c r="J258" s="660">
        <v>0.02</v>
      </c>
      <c r="K258" s="660">
        <v>0.02</v>
      </c>
      <c r="L258" s="660">
        <v>0.02</v>
      </c>
      <c r="M258" s="660">
        <v>0.02</v>
      </c>
      <c r="N258" s="660">
        <v>0.02</v>
      </c>
      <c r="O258" s="660"/>
      <c r="P258" s="660"/>
      <c r="Q258" s="660"/>
      <c r="R258" s="660"/>
      <c r="S258" s="660"/>
      <c r="T258" s="660"/>
      <c r="U258" s="660"/>
      <c r="V258" s="660"/>
      <c r="W258" s="660"/>
      <c r="X258" s="660"/>
      <c r="Y258" s="660"/>
      <c r="Z258" s="660"/>
      <c r="AA258" s="660"/>
      <c r="AB258" s="660"/>
      <c r="AC258" s="660"/>
      <c r="AD258" s="660"/>
      <c r="AE258" s="660"/>
      <c r="AF258" s="660">
        <v>0.02</v>
      </c>
      <c r="AG258" s="660">
        <v>0.02</v>
      </c>
      <c r="AH258" s="660">
        <v>0.02</v>
      </c>
      <c r="AI258" s="660">
        <v>0.02</v>
      </c>
      <c r="AJ258" s="660">
        <v>0.02</v>
      </c>
      <c r="AK258" s="660">
        <v>0.02</v>
      </c>
      <c r="AL258" s="660">
        <v>0.02</v>
      </c>
      <c r="AM258" s="661">
        <f>AVERAGE(AG258:AH258)</f>
        <v>0.02</v>
      </c>
      <c r="AN258" s="29"/>
      <c r="AO258" s="29"/>
      <c r="AP258" s="31"/>
      <c r="AQ258" s="17"/>
      <c r="AR258" s="9"/>
      <c r="AS258" s="9"/>
      <c r="AT258" s="9"/>
    </row>
    <row r="259" spans="1:46" customFormat="1" outlineLevel="1" x14ac:dyDescent="0.25">
      <c r="A259" s="7"/>
      <c r="B259" s="8"/>
      <c r="C259" s="18"/>
      <c r="D259" s="18"/>
      <c r="E259" s="18"/>
      <c r="F259" s="27"/>
      <c r="G259" s="28"/>
      <c r="H259" s="28" t="s">
        <v>1267</v>
      </c>
      <c r="I259" s="955"/>
      <c r="J259" s="661">
        <f>1-SUM(J257:J258)</f>
        <v>0.83000000000000007</v>
      </c>
      <c r="K259" s="661">
        <f>1-SUM(K257:K258)</f>
        <v>0.83000000000000007</v>
      </c>
      <c r="L259" s="661">
        <f>1-SUM(L257:L258)</f>
        <v>0.83000000000000007</v>
      </c>
      <c r="M259" s="661">
        <f>1-SUM(M257:M258)</f>
        <v>0.83000000000000007</v>
      </c>
      <c r="N259" s="661">
        <f>1-SUM(N257:N258)</f>
        <v>0.83000000000000007</v>
      </c>
      <c r="O259" s="661"/>
      <c r="P259" s="661"/>
      <c r="Q259" s="661"/>
      <c r="R259" s="661"/>
      <c r="S259" s="661"/>
      <c r="T259" s="661"/>
      <c r="U259" s="661"/>
      <c r="V259" s="661"/>
      <c r="W259" s="661"/>
      <c r="X259" s="661"/>
      <c r="Y259" s="661"/>
      <c r="Z259" s="661"/>
      <c r="AA259" s="661"/>
      <c r="AB259" s="661"/>
      <c r="AC259" s="661"/>
      <c r="AD259" s="661"/>
      <c r="AE259" s="661"/>
      <c r="AF259" s="661">
        <f t="shared" ref="AF259:AK259" si="9">1-SUM(AF257:AF258)</f>
        <v>0.83000000000000007</v>
      </c>
      <c r="AG259" s="661">
        <f t="shared" si="9"/>
        <v>0.83000000000000007</v>
      </c>
      <c r="AH259" s="661">
        <f t="shared" si="9"/>
        <v>0.83000000000000007</v>
      </c>
      <c r="AI259" s="661">
        <f t="shared" si="9"/>
        <v>0.83000000000000007</v>
      </c>
      <c r="AJ259" s="661">
        <f t="shared" si="9"/>
        <v>0.83000000000000007</v>
      </c>
      <c r="AK259" s="661">
        <f t="shared" si="9"/>
        <v>0.83000000000000007</v>
      </c>
      <c r="AL259" s="661">
        <f>1-SUM(AL257:AL258)</f>
        <v>0.83000000000000007</v>
      </c>
      <c r="AM259" s="661">
        <f t="shared" ref="AM259:AN259" si="10">1-SUM(AM257:AM258)</f>
        <v>0.83000000000000007</v>
      </c>
      <c r="AN259" s="29"/>
      <c r="AO259" s="29"/>
      <c r="AP259" s="31"/>
      <c r="AQ259" s="17"/>
      <c r="AR259" s="9"/>
      <c r="AS259" s="9"/>
      <c r="AT259" s="9"/>
    </row>
    <row r="260" spans="1:46" customFormat="1" outlineLevel="1" x14ac:dyDescent="0.25">
      <c r="A260" s="7"/>
      <c r="B260" s="8"/>
      <c r="C260" s="18"/>
      <c r="D260" s="18"/>
      <c r="E260" s="18"/>
      <c r="F260" s="27"/>
      <c r="G260" s="28"/>
      <c r="H260" s="28" t="s">
        <v>1263</v>
      </c>
      <c r="I260" s="56"/>
      <c r="J260" s="643">
        <v>0</v>
      </c>
      <c r="K260" s="643">
        <v>0</v>
      </c>
      <c r="L260" s="643">
        <v>0</v>
      </c>
      <c r="M260" s="643">
        <v>0</v>
      </c>
      <c r="N260" s="643">
        <v>0</v>
      </c>
      <c r="O260" s="643"/>
      <c r="P260" s="643"/>
      <c r="Q260" s="643"/>
      <c r="R260" s="643"/>
      <c r="S260" s="643"/>
      <c r="T260" s="643"/>
      <c r="U260" s="643"/>
      <c r="V260" s="643"/>
      <c r="W260" s="643"/>
      <c r="X260" s="643"/>
      <c r="Y260" s="643"/>
      <c r="Z260" s="643"/>
      <c r="AA260" s="643"/>
      <c r="AB260" s="643"/>
      <c r="AC260" s="643"/>
      <c r="AD260" s="643"/>
      <c r="AE260" s="643"/>
      <c r="AF260" s="643">
        <v>0</v>
      </c>
      <c r="AG260" s="643">
        <v>0</v>
      </c>
      <c r="AH260" s="643">
        <v>0</v>
      </c>
      <c r="AI260" s="643">
        <v>0</v>
      </c>
      <c r="AJ260" s="643">
        <v>0</v>
      </c>
      <c r="AK260" s="643">
        <v>0</v>
      </c>
      <c r="AL260" s="643">
        <v>0</v>
      </c>
      <c r="AM260" s="653">
        <f>AVERAGE(AG260:AH260)</f>
        <v>0</v>
      </c>
      <c r="AN260" s="29"/>
      <c r="AO260" s="29"/>
      <c r="AP260" s="31"/>
      <c r="AQ260" s="17"/>
      <c r="AR260" s="9"/>
      <c r="AS260" s="9"/>
      <c r="AT260" s="9"/>
    </row>
    <row r="261" spans="1:46" customFormat="1" outlineLevel="1" x14ac:dyDescent="0.25">
      <c r="A261" s="7"/>
      <c r="B261" s="8"/>
      <c r="C261" s="18"/>
      <c r="D261" s="18"/>
      <c r="E261" s="18"/>
      <c r="F261" s="27"/>
      <c r="G261" s="28"/>
      <c r="H261" s="28" t="s">
        <v>1264</v>
      </c>
      <c r="I261" s="56"/>
      <c r="J261" s="643">
        <v>10</v>
      </c>
      <c r="K261" s="643">
        <v>10</v>
      </c>
      <c r="L261" s="643">
        <v>10</v>
      </c>
      <c r="M261" s="643">
        <v>10</v>
      </c>
      <c r="N261" s="643">
        <v>10</v>
      </c>
      <c r="O261" s="643"/>
      <c r="P261" s="643"/>
      <c r="Q261" s="643"/>
      <c r="R261" s="643"/>
      <c r="S261" s="643"/>
      <c r="T261" s="643"/>
      <c r="U261" s="643"/>
      <c r="V261" s="643"/>
      <c r="W261" s="643"/>
      <c r="X261" s="643"/>
      <c r="Y261" s="643"/>
      <c r="Z261" s="643"/>
      <c r="AA261" s="643"/>
      <c r="AB261" s="643"/>
      <c r="AC261" s="643"/>
      <c r="AD261" s="643"/>
      <c r="AE261" s="643"/>
      <c r="AF261" s="643">
        <v>12</v>
      </c>
      <c r="AG261" s="643">
        <v>12</v>
      </c>
      <c r="AH261" s="643">
        <v>12</v>
      </c>
      <c r="AI261" s="643">
        <v>12</v>
      </c>
      <c r="AJ261" s="643">
        <v>12</v>
      </c>
      <c r="AK261" s="643">
        <v>12</v>
      </c>
      <c r="AL261" s="643">
        <v>10</v>
      </c>
      <c r="AM261" s="653">
        <f>AVERAGE(AG261:AH261)</f>
        <v>12</v>
      </c>
      <c r="AN261" s="29"/>
      <c r="AO261" s="29"/>
      <c r="AP261" s="31"/>
      <c r="AQ261" s="17"/>
      <c r="AR261" s="9"/>
      <c r="AS261" s="9"/>
      <c r="AT261" s="9"/>
    </row>
    <row r="262" spans="1:46" customFormat="1" outlineLevel="1" x14ac:dyDescent="0.25">
      <c r="A262" s="7"/>
      <c r="B262" s="8"/>
      <c r="C262" s="18"/>
      <c r="D262" s="18"/>
      <c r="E262" s="18"/>
      <c r="F262" s="27"/>
      <c r="G262" s="28"/>
      <c r="H262" s="28"/>
      <c r="I262" s="56"/>
      <c r="J262" s="56"/>
      <c r="K262" s="56"/>
      <c r="L262" s="56"/>
      <c r="M262" s="56"/>
      <c r="N262" s="56"/>
      <c r="O262" s="56"/>
      <c r="P262" s="56"/>
      <c r="Q262" s="56"/>
      <c r="R262" s="56"/>
      <c r="S262" s="56"/>
      <c r="T262" s="56"/>
      <c r="U262" s="56"/>
      <c r="V262" s="56"/>
      <c r="W262" s="56"/>
      <c r="X262" s="56"/>
      <c r="Y262" s="56"/>
      <c r="Z262" s="56"/>
      <c r="AA262" s="56"/>
      <c r="AB262" s="56"/>
      <c r="AC262" s="56"/>
      <c r="AD262" s="56"/>
      <c r="AE262" s="56"/>
      <c r="AF262" s="56"/>
      <c r="AG262" s="56"/>
      <c r="AH262" s="56"/>
      <c r="AI262" s="56"/>
      <c r="AJ262" s="56"/>
      <c r="AK262" s="56"/>
      <c r="AL262" s="56"/>
      <c r="AM262" s="56"/>
      <c r="AN262" s="29"/>
      <c r="AO262" s="29"/>
      <c r="AP262" s="31"/>
      <c r="AQ262" s="17"/>
      <c r="AR262" s="9"/>
      <c r="AS262" s="9"/>
      <c r="AT262" s="9"/>
    </row>
    <row r="263" spans="1:46" customFormat="1" outlineLevel="1" x14ac:dyDescent="0.25">
      <c r="A263" s="7"/>
      <c r="B263" s="8"/>
      <c r="C263" s="18"/>
      <c r="D263" s="18"/>
      <c r="E263" s="18"/>
      <c r="F263" s="27"/>
      <c r="G263" s="28"/>
      <c r="H263" s="28" t="s">
        <v>987</v>
      </c>
      <c r="I263" s="56"/>
      <c r="J263" s="643" t="b">
        <v>1</v>
      </c>
      <c r="K263" s="643" t="b">
        <v>1</v>
      </c>
      <c r="L263" s="643" t="b">
        <v>1</v>
      </c>
      <c r="M263" s="643" t="b">
        <v>1</v>
      </c>
      <c r="N263" s="643" t="b">
        <v>1</v>
      </c>
      <c r="O263" s="643"/>
      <c r="P263" s="643"/>
      <c r="Q263" s="643"/>
      <c r="R263" s="643"/>
      <c r="S263" s="643"/>
      <c r="T263" s="643"/>
      <c r="U263" s="643"/>
      <c r="V263" s="643"/>
      <c r="W263" s="643"/>
      <c r="X263" s="643"/>
      <c r="Y263" s="643"/>
      <c r="Z263" s="643"/>
      <c r="AA263" s="643"/>
      <c r="AB263" s="643"/>
      <c r="AC263" s="643"/>
      <c r="AD263" s="643"/>
      <c r="AE263" s="643"/>
      <c r="AF263" s="643" t="b">
        <v>1</v>
      </c>
      <c r="AG263" s="643" t="b">
        <v>1</v>
      </c>
      <c r="AH263" s="643" t="b">
        <v>1</v>
      </c>
      <c r="AI263" s="643" t="b">
        <v>1</v>
      </c>
      <c r="AJ263" s="643" t="b">
        <v>1</v>
      </c>
      <c r="AK263" s="643" t="b">
        <v>1</v>
      </c>
      <c r="AL263" s="643" t="b">
        <v>1</v>
      </c>
      <c r="AM263" s="643" t="b">
        <v>1</v>
      </c>
      <c r="AN263" s="29"/>
      <c r="AO263" s="29"/>
      <c r="AP263" s="31"/>
      <c r="AQ263" s="17"/>
      <c r="AR263" s="9"/>
      <c r="AS263" s="9"/>
      <c r="AT263" s="9"/>
    </row>
    <row r="264" spans="1:46" customFormat="1" outlineLevel="1" x14ac:dyDescent="0.25">
      <c r="A264" s="7"/>
      <c r="B264" s="8"/>
      <c r="C264" s="18"/>
      <c r="D264" s="18"/>
      <c r="E264" s="18"/>
      <c r="F264" s="27"/>
      <c r="G264" s="28"/>
      <c r="H264" s="28" t="s">
        <v>988</v>
      </c>
      <c r="I264" s="56"/>
      <c r="J264" s="653" t="b">
        <f>NOT(J263)</f>
        <v>0</v>
      </c>
      <c r="K264" s="653" t="b">
        <f>NOT(K263)</f>
        <v>0</v>
      </c>
      <c r="L264" s="653" t="b">
        <f>NOT(L263)</f>
        <v>0</v>
      </c>
      <c r="M264" s="653" t="b">
        <f>NOT(M263)</f>
        <v>0</v>
      </c>
      <c r="N264" s="653" t="b">
        <f>NOT(N263)</f>
        <v>0</v>
      </c>
      <c r="O264" s="653"/>
      <c r="P264" s="653"/>
      <c r="Q264" s="653"/>
      <c r="R264" s="653"/>
      <c r="S264" s="653"/>
      <c r="T264" s="653"/>
      <c r="U264" s="653"/>
      <c r="V264" s="653"/>
      <c r="W264" s="653"/>
      <c r="X264" s="653"/>
      <c r="Y264" s="653"/>
      <c r="Z264" s="653"/>
      <c r="AA264" s="653"/>
      <c r="AB264" s="653"/>
      <c r="AC264" s="653"/>
      <c r="AD264" s="653"/>
      <c r="AE264" s="653"/>
      <c r="AF264" s="653" t="b">
        <f t="shared" ref="AF264:AK264" si="11">NOT(AF263)</f>
        <v>0</v>
      </c>
      <c r="AG264" s="653" t="b">
        <f t="shared" si="11"/>
        <v>0</v>
      </c>
      <c r="AH264" s="653" t="b">
        <f t="shared" si="11"/>
        <v>0</v>
      </c>
      <c r="AI264" s="653" t="b">
        <f t="shared" si="11"/>
        <v>0</v>
      </c>
      <c r="AJ264" s="653" t="b">
        <f t="shared" si="11"/>
        <v>0</v>
      </c>
      <c r="AK264" s="653" t="b">
        <f t="shared" si="11"/>
        <v>0</v>
      </c>
      <c r="AL264" s="653" t="b">
        <f>NOT(AL263)</f>
        <v>0</v>
      </c>
      <c r="AM264" s="653" t="b">
        <f t="shared" ref="AM264:AN264" si="12">NOT(AM263)</f>
        <v>0</v>
      </c>
      <c r="AN264" s="29"/>
      <c r="AO264" s="29"/>
      <c r="AP264" s="31"/>
      <c r="AQ264" s="17"/>
      <c r="AR264" s="9"/>
      <c r="AS264" s="9"/>
      <c r="AT264" s="9"/>
    </row>
    <row r="265" spans="1:46" customFormat="1" outlineLevel="1" x14ac:dyDescent="0.25">
      <c r="A265" s="7"/>
      <c r="B265" s="8"/>
      <c r="C265" s="18"/>
      <c r="D265" s="18"/>
      <c r="E265" s="18"/>
      <c r="F265" s="27"/>
      <c r="G265" s="28"/>
      <c r="H265" s="28"/>
      <c r="I265" s="56"/>
      <c r="J265" s="56"/>
      <c r="K265" s="56"/>
      <c r="L265" s="56"/>
      <c r="M265" s="56"/>
      <c r="N265" s="56"/>
      <c r="O265" s="56"/>
      <c r="P265" s="56"/>
      <c r="Q265" s="56"/>
      <c r="R265" s="56"/>
      <c r="S265" s="56"/>
      <c r="T265" s="56"/>
      <c r="U265" s="56"/>
      <c r="V265" s="56"/>
      <c r="W265" s="56"/>
      <c r="X265" s="56"/>
      <c r="Y265" s="56"/>
      <c r="Z265" s="56"/>
      <c r="AA265" s="56"/>
      <c r="AB265" s="56"/>
      <c r="AC265" s="56"/>
      <c r="AD265" s="56"/>
      <c r="AE265" s="56"/>
      <c r="AF265" s="56"/>
      <c r="AG265" s="56"/>
      <c r="AH265" s="56"/>
      <c r="AI265" s="56"/>
      <c r="AJ265" s="56"/>
      <c r="AK265" s="56"/>
      <c r="AL265" s="56"/>
      <c r="AM265" s="56"/>
      <c r="AN265" s="29"/>
      <c r="AO265" s="29"/>
      <c r="AP265" s="31"/>
      <c r="AQ265" s="17"/>
      <c r="AR265" s="9"/>
      <c r="AS265" s="9"/>
      <c r="AT265" s="9"/>
    </row>
    <row r="266" spans="1:46" customFormat="1" outlineLevel="1" x14ac:dyDescent="0.25">
      <c r="A266" s="7"/>
      <c r="B266" s="8"/>
      <c r="C266" s="18"/>
      <c r="D266" s="18"/>
      <c r="E266" s="18"/>
      <c r="F266" s="27"/>
      <c r="G266" s="28"/>
      <c r="H266" s="28" t="s">
        <v>990</v>
      </c>
      <c r="I266" s="16" t="s">
        <v>989</v>
      </c>
      <c r="J266" s="655">
        <v>1</v>
      </c>
      <c r="K266" s="655">
        <v>1</v>
      </c>
      <c r="L266" s="655">
        <v>1</v>
      </c>
      <c r="M266" s="655">
        <v>1</v>
      </c>
      <c r="N266" s="655">
        <v>1</v>
      </c>
      <c r="O266" s="655"/>
      <c r="P266" s="655"/>
      <c r="Q266" s="655"/>
      <c r="R266" s="655"/>
      <c r="S266" s="655"/>
      <c r="T266" s="655"/>
      <c r="U266" s="655"/>
      <c r="V266" s="655"/>
      <c r="W266" s="655"/>
      <c r="X266" s="655"/>
      <c r="Y266" s="655"/>
      <c r="Z266" s="655"/>
      <c r="AA266" s="655"/>
      <c r="AB266" s="655"/>
      <c r="AC266" s="655"/>
      <c r="AD266" s="655"/>
      <c r="AE266" s="655"/>
      <c r="AF266" s="655">
        <v>1</v>
      </c>
      <c r="AG266" s="655">
        <v>1</v>
      </c>
      <c r="AH266" s="655">
        <v>1</v>
      </c>
      <c r="AI266" s="655">
        <v>1</v>
      </c>
      <c r="AJ266" s="655">
        <v>1</v>
      </c>
      <c r="AK266" s="655">
        <v>1</v>
      </c>
      <c r="AL266" s="655">
        <v>1</v>
      </c>
      <c r="AM266" s="655">
        <v>1</v>
      </c>
      <c r="AN266" s="29"/>
      <c r="AO266" s="29"/>
      <c r="AP266" s="31"/>
      <c r="AQ266" s="17"/>
      <c r="AR266" s="9"/>
      <c r="AS266" s="9"/>
      <c r="AT266" s="9"/>
    </row>
    <row r="267" spans="1:46" customFormat="1" outlineLevel="1" x14ac:dyDescent="0.25">
      <c r="A267" s="7"/>
      <c r="B267" s="8"/>
      <c r="C267" s="18"/>
      <c r="D267" s="18"/>
      <c r="E267" s="18"/>
      <c r="F267" s="27"/>
      <c r="G267" s="28"/>
      <c r="H267" s="28"/>
      <c r="I267" s="874" t="s">
        <v>992</v>
      </c>
      <c r="J267" s="655">
        <v>0</v>
      </c>
      <c r="K267" s="655">
        <v>0</v>
      </c>
      <c r="L267" s="655">
        <v>0</v>
      </c>
      <c r="M267" s="655">
        <v>0</v>
      </c>
      <c r="N267" s="655">
        <v>0</v>
      </c>
      <c r="O267" s="655"/>
      <c r="P267" s="655"/>
      <c r="Q267" s="655"/>
      <c r="R267" s="655"/>
      <c r="S267" s="655"/>
      <c r="T267" s="655"/>
      <c r="U267" s="655"/>
      <c r="V267" s="655"/>
      <c r="W267" s="655"/>
      <c r="X267" s="655"/>
      <c r="Y267" s="655"/>
      <c r="Z267" s="655"/>
      <c r="AA267" s="655"/>
      <c r="AB267" s="655"/>
      <c r="AC267" s="655"/>
      <c r="AD267" s="655"/>
      <c r="AE267" s="655"/>
      <c r="AF267" s="655">
        <v>0</v>
      </c>
      <c r="AG267" s="655">
        <v>0</v>
      </c>
      <c r="AH267" s="655">
        <v>0</v>
      </c>
      <c r="AI267" s="655">
        <v>0</v>
      </c>
      <c r="AJ267" s="655">
        <v>0</v>
      </c>
      <c r="AK267" s="655">
        <v>0</v>
      </c>
      <c r="AL267" s="655">
        <v>0</v>
      </c>
      <c r="AM267" s="655">
        <v>0</v>
      </c>
      <c r="AN267" s="29"/>
      <c r="AO267" s="29"/>
      <c r="AP267" s="31"/>
      <c r="AQ267" s="17"/>
      <c r="AR267" s="9"/>
      <c r="AS267" s="9"/>
      <c r="AT267" s="9"/>
    </row>
    <row r="268" spans="1:46" customFormat="1" outlineLevel="1" x14ac:dyDescent="0.25">
      <c r="A268" s="7"/>
      <c r="B268" s="8"/>
      <c r="C268" s="18"/>
      <c r="D268" s="18"/>
      <c r="E268" s="18"/>
      <c r="F268" s="27"/>
      <c r="G268" s="28"/>
      <c r="H268" s="28"/>
      <c r="I268" s="874" t="s">
        <v>1304</v>
      </c>
      <c r="J268" s="655">
        <v>0</v>
      </c>
      <c r="K268" s="655">
        <v>0</v>
      </c>
      <c r="L268" s="655">
        <v>0</v>
      </c>
      <c r="M268" s="655">
        <v>0</v>
      </c>
      <c r="N268" s="655">
        <v>0</v>
      </c>
      <c r="O268" s="655"/>
      <c r="P268" s="655"/>
      <c r="Q268" s="655"/>
      <c r="R268" s="655"/>
      <c r="S268" s="655"/>
      <c r="T268" s="655"/>
      <c r="U268" s="655"/>
      <c r="V268" s="655"/>
      <c r="W268" s="655"/>
      <c r="X268" s="655"/>
      <c r="Y268" s="655"/>
      <c r="Z268" s="655"/>
      <c r="AA268" s="655"/>
      <c r="AB268" s="655"/>
      <c r="AC268" s="655"/>
      <c r="AD268" s="655"/>
      <c r="AE268" s="655"/>
      <c r="AF268" s="655">
        <v>0</v>
      </c>
      <c r="AG268" s="655">
        <v>0</v>
      </c>
      <c r="AH268" s="655">
        <v>0</v>
      </c>
      <c r="AI268" s="655">
        <v>0</v>
      </c>
      <c r="AJ268" s="655">
        <v>0</v>
      </c>
      <c r="AK268" s="655">
        <v>0</v>
      </c>
      <c r="AL268" s="655">
        <v>0</v>
      </c>
      <c r="AM268" s="655">
        <v>0</v>
      </c>
      <c r="AN268" s="29"/>
      <c r="AO268" s="29"/>
      <c r="AP268" s="31"/>
      <c r="AQ268" s="17"/>
      <c r="AR268" s="9"/>
      <c r="AS268" s="9"/>
      <c r="AT268" s="9"/>
    </row>
    <row r="269" spans="1:46" customFormat="1" outlineLevel="1" x14ac:dyDescent="0.25">
      <c r="A269" s="7"/>
      <c r="B269" s="8"/>
      <c r="C269" s="18"/>
      <c r="D269" s="18"/>
      <c r="E269" s="18"/>
      <c r="F269" s="27"/>
      <c r="G269" s="28"/>
      <c r="H269" s="28"/>
      <c r="I269" s="874" t="s">
        <v>1305</v>
      </c>
      <c r="J269" s="655">
        <v>0</v>
      </c>
      <c r="K269" s="655">
        <v>0</v>
      </c>
      <c r="L269" s="655">
        <v>0</v>
      </c>
      <c r="M269" s="655">
        <v>0</v>
      </c>
      <c r="N269" s="655">
        <v>0</v>
      </c>
      <c r="O269" s="655"/>
      <c r="P269" s="655"/>
      <c r="Q269" s="655"/>
      <c r="R269" s="655"/>
      <c r="S269" s="655"/>
      <c r="T269" s="655"/>
      <c r="U269" s="655"/>
      <c r="V269" s="655"/>
      <c r="W269" s="655"/>
      <c r="X269" s="655"/>
      <c r="Y269" s="655"/>
      <c r="Z269" s="655"/>
      <c r="AA269" s="655"/>
      <c r="AB269" s="655"/>
      <c r="AC269" s="655"/>
      <c r="AD269" s="655"/>
      <c r="AE269" s="655"/>
      <c r="AF269" s="655">
        <v>0</v>
      </c>
      <c r="AG269" s="655">
        <v>0</v>
      </c>
      <c r="AH269" s="655">
        <v>0</v>
      </c>
      <c r="AI269" s="655">
        <v>0</v>
      </c>
      <c r="AJ269" s="655">
        <v>0</v>
      </c>
      <c r="AK269" s="655">
        <v>0</v>
      </c>
      <c r="AL269" s="655">
        <v>0</v>
      </c>
      <c r="AM269" s="655">
        <v>0</v>
      </c>
      <c r="AN269" s="29"/>
      <c r="AO269" s="29"/>
      <c r="AP269" s="31"/>
      <c r="AQ269" s="17"/>
      <c r="AR269" s="9"/>
      <c r="AS269" s="9"/>
      <c r="AT269" s="9"/>
    </row>
    <row r="270" spans="1:46" customFormat="1" outlineLevel="1" x14ac:dyDescent="0.25">
      <c r="A270" s="7"/>
      <c r="B270" s="8"/>
      <c r="C270" s="18"/>
      <c r="D270" s="18"/>
      <c r="E270" s="18"/>
      <c r="F270" s="27"/>
      <c r="G270" s="28"/>
      <c r="H270" s="28"/>
      <c r="I270" s="874" t="s">
        <v>1306</v>
      </c>
      <c r="J270" s="655">
        <v>0</v>
      </c>
      <c r="K270" s="655">
        <v>0</v>
      </c>
      <c r="L270" s="655">
        <v>0</v>
      </c>
      <c r="M270" s="655">
        <v>0</v>
      </c>
      <c r="N270" s="655">
        <v>0</v>
      </c>
      <c r="O270" s="655"/>
      <c r="P270" s="655"/>
      <c r="Q270" s="655"/>
      <c r="R270" s="655"/>
      <c r="S270" s="655"/>
      <c r="T270" s="655"/>
      <c r="U270" s="655"/>
      <c r="V270" s="655"/>
      <c r="W270" s="655"/>
      <c r="X270" s="655"/>
      <c r="Y270" s="655"/>
      <c r="Z270" s="655"/>
      <c r="AA270" s="655"/>
      <c r="AB270" s="655"/>
      <c r="AC270" s="655"/>
      <c r="AD270" s="655"/>
      <c r="AE270" s="655"/>
      <c r="AF270" s="655">
        <v>0</v>
      </c>
      <c r="AG270" s="655">
        <v>0</v>
      </c>
      <c r="AH270" s="655">
        <v>0</v>
      </c>
      <c r="AI270" s="655">
        <v>0</v>
      </c>
      <c r="AJ270" s="655">
        <v>0</v>
      </c>
      <c r="AK270" s="655">
        <v>0</v>
      </c>
      <c r="AL270" s="655">
        <v>0</v>
      </c>
      <c r="AM270" s="655">
        <v>0</v>
      </c>
      <c r="AN270" s="29"/>
      <c r="AO270" s="29"/>
      <c r="AP270" s="31"/>
      <c r="AQ270" s="17"/>
      <c r="AR270" s="9"/>
      <c r="AS270" s="9"/>
      <c r="AT270" s="9"/>
    </row>
    <row r="271" spans="1:46" customFormat="1" outlineLevel="1" x14ac:dyDescent="0.25">
      <c r="A271" s="7"/>
      <c r="B271" s="8"/>
      <c r="C271" s="18"/>
      <c r="D271" s="18"/>
      <c r="E271" s="18"/>
      <c r="F271" s="27"/>
      <c r="G271" s="28"/>
      <c r="H271" s="28"/>
      <c r="I271" s="874" t="s">
        <v>1307</v>
      </c>
      <c r="J271" s="655">
        <v>0</v>
      </c>
      <c r="K271" s="655">
        <v>0</v>
      </c>
      <c r="L271" s="655">
        <v>0</v>
      </c>
      <c r="M271" s="655">
        <v>0</v>
      </c>
      <c r="N271" s="655">
        <v>0</v>
      </c>
      <c r="O271" s="655"/>
      <c r="P271" s="655"/>
      <c r="Q271" s="655"/>
      <c r="R271" s="655"/>
      <c r="S271" s="655"/>
      <c r="T271" s="655"/>
      <c r="U271" s="655"/>
      <c r="V271" s="655"/>
      <c r="W271" s="655"/>
      <c r="X271" s="655"/>
      <c r="Y271" s="655"/>
      <c r="Z271" s="655"/>
      <c r="AA271" s="655"/>
      <c r="AB271" s="655"/>
      <c r="AC271" s="655"/>
      <c r="AD271" s="655"/>
      <c r="AE271" s="655"/>
      <c r="AF271" s="655">
        <v>0</v>
      </c>
      <c r="AG271" s="655">
        <v>0</v>
      </c>
      <c r="AH271" s="655">
        <v>0</v>
      </c>
      <c r="AI271" s="655">
        <v>0</v>
      </c>
      <c r="AJ271" s="655">
        <v>0</v>
      </c>
      <c r="AK271" s="655">
        <v>0</v>
      </c>
      <c r="AL271" s="655">
        <v>0</v>
      </c>
      <c r="AM271" s="655">
        <v>0</v>
      </c>
      <c r="AN271" s="29"/>
      <c r="AO271" s="29"/>
      <c r="AP271" s="31"/>
      <c r="AQ271" s="17"/>
      <c r="AR271" s="9"/>
      <c r="AS271" s="9"/>
      <c r="AT271" s="9"/>
    </row>
    <row r="272" spans="1:46" customFormat="1" outlineLevel="1" x14ac:dyDescent="0.25">
      <c r="A272" s="7"/>
      <c r="B272" s="8"/>
      <c r="C272" s="18"/>
      <c r="D272" s="18"/>
      <c r="E272" s="18"/>
      <c r="F272" s="27"/>
      <c r="G272" s="28"/>
      <c r="H272" s="28"/>
      <c r="I272" s="874" t="s">
        <v>1308</v>
      </c>
      <c r="J272" s="655">
        <v>0</v>
      </c>
      <c r="K272" s="655">
        <v>0</v>
      </c>
      <c r="L272" s="655">
        <v>0</v>
      </c>
      <c r="M272" s="655">
        <v>0</v>
      </c>
      <c r="N272" s="655">
        <v>0</v>
      </c>
      <c r="O272" s="655"/>
      <c r="P272" s="655"/>
      <c r="Q272" s="655"/>
      <c r="R272" s="655"/>
      <c r="S272" s="655"/>
      <c r="T272" s="655"/>
      <c r="U272" s="655"/>
      <c r="V272" s="655"/>
      <c r="W272" s="655"/>
      <c r="X272" s="655"/>
      <c r="Y272" s="655"/>
      <c r="Z272" s="655"/>
      <c r="AA272" s="655"/>
      <c r="AB272" s="655"/>
      <c r="AC272" s="655"/>
      <c r="AD272" s="655"/>
      <c r="AE272" s="655"/>
      <c r="AF272" s="655">
        <v>0</v>
      </c>
      <c r="AG272" s="655">
        <v>0</v>
      </c>
      <c r="AH272" s="655">
        <v>0</v>
      </c>
      <c r="AI272" s="655">
        <v>0</v>
      </c>
      <c r="AJ272" s="655">
        <v>0</v>
      </c>
      <c r="AK272" s="655">
        <v>0</v>
      </c>
      <c r="AL272" s="655">
        <v>0</v>
      </c>
      <c r="AM272" s="655">
        <v>0</v>
      </c>
      <c r="AN272" s="29"/>
      <c r="AO272" s="29"/>
      <c r="AP272" s="31"/>
      <c r="AQ272" s="17"/>
      <c r="AR272" s="9"/>
      <c r="AS272" s="9"/>
      <c r="AT272" s="9"/>
    </row>
    <row r="273" spans="1:46" customFormat="1" outlineLevel="1" x14ac:dyDescent="0.25">
      <c r="A273" s="7"/>
      <c r="B273" s="8"/>
      <c r="C273" s="18"/>
      <c r="D273" s="18"/>
      <c r="E273" s="18"/>
      <c r="F273" s="27"/>
      <c r="G273" s="28"/>
      <c r="H273" s="28"/>
      <c r="I273" s="874" t="s">
        <v>1309</v>
      </c>
      <c r="J273" s="655">
        <v>0</v>
      </c>
      <c r="K273" s="655">
        <v>0</v>
      </c>
      <c r="L273" s="655">
        <v>0</v>
      </c>
      <c r="M273" s="655">
        <v>0</v>
      </c>
      <c r="N273" s="655">
        <v>0</v>
      </c>
      <c r="O273" s="655"/>
      <c r="P273" s="655"/>
      <c r="Q273" s="655"/>
      <c r="R273" s="655"/>
      <c r="S273" s="655"/>
      <c r="T273" s="655"/>
      <c r="U273" s="655"/>
      <c r="V273" s="655"/>
      <c r="W273" s="655"/>
      <c r="X273" s="655"/>
      <c r="Y273" s="655"/>
      <c r="Z273" s="655"/>
      <c r="AA273" s="655"/>
      <c r="AB273" s="655"/>
      <c r="AC273" s="655"/>
      <c r="AD273" s="655"/>
      <c r="AE273" s="655"/>
      <c r="AF273" s="655">
        <v>0</v>
      </c>
      <c r="AG273" s="655">
        <v>0</v>
      </c>
      <c r="AH273" s="655">
        <v>0</v>
      </c>
      <c r="AI273" s="655">
        <v>0</v>
      </c>
      <c r="AJ273" s="655">
        <v>0</v>
      </c>
      <c r="AK273" s="655">
        <v>0</v>
      </c>
      <c r="AL273" s="655">
        <v>0</v>
      </c>
      <c r="AM273" s="655">
        <v>0</v>
      </c>
      <c r="AN273" s="29"/>
      <c r="AO273" s="29"/>
      <c r="AP273" s="31"/>
      <c r="AQ273" s="17"/>
      <c r="AR273" s="9"/>
      <c r="AS273" s="9"/>
      <c r="AT273" s="9"/>
    </row>
    <row r="274" spans="1:46" customFormat="1" outlineLevel="1" x14ac:dyDescent="0.25">
      <c r="A274" s="7"/>
      <c r="B274" s="8"/>
      <c r="C274" s="18"/>
      <c r="D274" s="18"/>
      <c r="E274" s="18"/>
      <c r="F274" s="27"/>
      <c r="G274" s="28"/>
      <c r="H274" s="28"/>
      <c r="I274" s="874" t="s">
        <v>1310</v>
      </c>
      <c r="J274" s="655">
        <v>0</v>
      </c>
      <c r="K274" s="655">
        <v>0</v>
      </c>
      <c r="L274" s="655">
        <v>0</v>
      </c>
      <c r="M274" s="655">
        <v>0</v>
      </c>
      <c r="N274" s="655">
        <v>0</v>
      </c>
      <c r="O274" s="655"/>
      <c r="P274" s="655"/>
      <c r="Q274" s="655"/>
      <c r="R274" s="655"/>
      <c r="S274" s="655"/>
      <c r="T274" s="655"/>
      <c r="U274" s="655"/>
      <c r="V274" s="655"/>
      <c r="W274" s="655"/>
      <c r="X274" s="655"/>
      <c r="Y274" s="655"/>
      <c r="Z274" s="655"/>
      <c r="AA274" s="655"/>
      <c r="AB274" s="655"/>
      <c r="AC274" s="655"/>
      <c r="AD274" s="655"/>
      <c r="AE274" s="655"/>
      <c r="AF274" s="655">
        <v>0</v>
      </c>
      <c r="AG274" s="655">
        <v>0</v>
      </c>
      <c r="AH274" s="655">
        <v>0</v>
      </c>
      <c r="AI274" s="655">
        <v>0</v>
      </c>
      <c r="AJ274" s="655">
        <v>0</v>
      </c>
      <c r="AK274" s="655">
        <v>0</v>
      </c>
      <c r="AL274" s="655">
        <v>0</v>
      </c>
      <c r="AM274" s="655">
        <v>0</v>
      </c>
      <c r="AN274" s="29"/>
      <c r="AO274" s="29"/>
      <c r="AP274" s="31"/>
      <c r="AQ274" s="17"/>
      <c r="AR274" s="9"/>
      <c r="AS274" s="9"/>
      <c r="AT274" s="9"/>
    </row>
    <row r="275" spans="1:46" customFormat="1" outlineLevel="1" x14ac:dyDescent="0.25">
      <c r="A275" s="7"/>
      <c r="B275" s="8"/>
      <c r="C275" s="18"/>
      <c r="D275" s="18"/>
      <c r="E275" s="18"/>
      <c r="F275" s="27"/>
      <c r="G275" s="28"/>
      <c r="H275" s="28"/>
      <c r="I275" s="874" t="s">
        <v>1311</v>
      </c>
      <c r="J275" s="655">
        <v>0</v>
      </c>
      <c r="K275" s="655">
        <v>0</v>
      </c>
      <c r="L275" s="655">
        <v>0</v>
      </c>
      <c r="M275" s="655">
        <v>0</v>
      </c>
      <c r="N275" s="655">
        <v>0</v>
      </c>
      <c r="O275" s="655"/>
      <c r="P275" s="655"/>
      <c r="Q275" s="655"/>
      <c r="R275" s="655"/>
      <c r="S275" s="655"/>
      <c r="T275" s="655"/>
      <c r="U275" s="655"/>
      <c r="V275" s="655"/>
      <c r="W275" s="655"/>
      <c r="X275" s="655"/>
      <c r="Y275" s="655"/>
      <c r="Z275" s="655"/>
      <c r="AA275" s="655"/>
      <c r="AB275" s="655"/>
      <c r="AC275" s="655"/>
      <c r="AD275" s="655"/>
      <c r="AE275" s="655"/>
      <c r="AF275" s="655">
        <v>0</v>
      </c>
      <c r="AG275" s="655">
        <v>0</v>
      </c>
      <c r="AH275" s="655">
        <v>0</v>
      </c>
      <c r="AI275" s="655">
        <v>0</v>
      </c>
      <c r="AJ275" s="655">
        <v>0</v>
      </c>
      <c r="AK275" s="655">
        <v>0</v>
      </c>
      <c r="AL275" s="655">
        <v>0</v>
      </c>
      <c r="AM275" s="655">
        <v>0</v>
      </c>
      <c r="AN275" s="29"/>
      <c r="AO275" s="29"/>
      <c r="AP275" s="31"/>
      <c r="AQ275" s="17"/>
      <c r="AR275" s="9"/>
      <c r="AS275" s="9"/>
      <c r="AT275" s="9"/>
    </row>
    <row r="276" spans="1:46" customFormat="1" outlineLevel="1" x14ac:dyDescent="0.25">
      <c r="A276" s="7"/>
      <c r="B276" s="8"/>
      <c r="C276" s="18"/>
      <c r="D276" s="18"/>
      <c r="E276" s="18"/>
      <c r="F276" s="27"/>
      <c r="G276" s="28"/>
      <c r="H276" s="28"/>
      <c r="I276" s="874" t="s">
        <v>1312</v>
      </c>
      <c r="J276" s="655">
        <v>0</v>
      </c>
      <c r="K276" s="655">
        <v>0</v>
      </c>
      <c r="L276" s="655">
        <v>0</v>
      </c>
      <c r="M276" s="655">
        <v>0</v>
      </c>
      <c r="N276" s="655">
        <v>0</v>
      </c>
      <c r="O276" s="655"/>
      <c r="P276" s="655"/>
      <c r="Q276" s="655"/>
      <c r="R276" s="655"/>
      <c r="S276" s="655"/>
      <c r="T276" s="655"/>
      <c r="U276" s="655"/>
      <c r="V276" s="655"/>
      <c r="W276" s="655"/>
      <c r="X276" s="655"/>
      <c r="Y276" s="655"/>
      <c r="Z276" s="655"/>
      <c r="AA276" s="655"/>
      <c r="AB276" s="655"/>
      <c r="AC276" s="655"/>
      <c r="AD276" s="655"/>
      <c r="AE276" s="655"/>
      <c r="AF276" s="655">
        <v>0</v>
      </c>
      <c r="AG276" s="655">
        <v>0</v>
      </c>
      <c r="AH276" s="655">
        <v>0</v>
      </c>
      <c r="AI276" s="655">
        <v>0</v>
      </c>
      <c r="AJ276" s="655">
        <v>0</v>
      </c>
      <c r="AK276" s="655">
        <v>0</v>
      </c>
      <c r="AL276" s="655">
        <v>0</v>
      </c>
      <c r="AM276" s="655">
        <v>0</v>
      </c>
      <c r="AN276" s="29"/>
      <c r="AO276" s="29"/>
      <c r="AP276" s="31"/>
      <c r="AQ276" s="17"/>
      <c r="AR276" s="9"/>
      <c r="AS276" s="9"/>
      <c r="AT276" s="9"/>
    </row>
    <row r="277" spans="1:46" customFormat="1" outlineLevel="1" x14ac:dyDescent="0.25">
      <c r="A277" s="7"/>
      <c r="B277" s="8"/>
      <c r="C277" s="18"/>
      <c r="D277" s="18"/>
      <c r="E277" s="18"/>
      <c r="F277" s="27"/>
      <c r="G277" s="28"/>
      <c r="H277" s="28"/>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31"/>
      <c r="AQ277" s="17"/>
      <c r="AR277" s="9"/>
      <c r="AS277" s="9"/>
      <c r="AT277" s="9"/>
    </row>
    <row r="278" spans="1:46" customFormat="1" outlineLevel="1" x14ac:dyDescent="0.25">
      <c r="A278" s="7"/>
      <c r="B278" s="8"/>
      <c r="C278" s="18"/>
      <c r="D278" s="18"/>
      <c r="E278" s="18"/>
      <c r="F278" s="27"/>
      <c r="G278" s="28"/>
      <c r="H278" s="28" t="s">
        <v>991</v>
      </c>
      <c r="I278" s="874" t="s">
        <v>1304</v>
      </c>
      <c r="J278" s="655">
        <v>0</v>
      </c>
      <c r="K278" s="655">
        <v>0</v>
      </c>
      <c r="L278" s="655">
        <v>0</v>
      </c>
      <c r="M278" s="655">
        <v>0</v>
      </c>
      <c r="N278" s="655">
        <v>0</v>
      </c>
      <c r="O278" s="655"/>
      <c r="P278" s="655"/>
      <c r="Q278" s="655"/>
      <c r="R278" s="655"/>
      <c r="S278" s="655"/>
      <c r="T278" s="655"/>
      <c r="U278" s="655"/>
      <c r="V278" s="655"/>
      <c r="W278" s="655"/>
      <c r="X278" s="655"/>
      <c r="Y278" s="655"/>
      <c r="Z278" s="655"/>
      <c r="AA278" s="655"/>
      <c r="AB278" s="655"/>
      <c r="AC278" s="655"/>
      <c r="AD278" s="655"/>
      <c r="AE278" s="655"/>
      <c r="AF278" s="655">
        <v>0.4</v>
      </c>
      <c r="AG278" s="655">
        <v>0.5</v>
      </c>
      <c r="AH278" s="655">
        <v>0.5</v>
      </c>
      <c r="AI278" s="655">
        <v>0.5</v>
      </c>
      <c r="AJ278" s="655">
        <v>0.5</v>
      </c>
      <c r="AK278" s="655">
        <v>0.4</v>
      </c>
      <c r="AL278" s="655">
        <v>0</v>
      </c>
      <c r="AM278" s="655">
        <v>0.4</v>
      </c>
      <c r="AN278" s="29"/>
      <c r="AO278" s="29"/>
      <c r="AP278" s="31"/>
      <c r="AQ278" s="17"/>
      <c r="AR278" s="9"/>
      <c r="AS278" s="9"/>
      <c r="AT278" s="9"/>
    </row>
    <row r="279" spans="1:46" customFormat="1" outlineLevel="1" x14ac:dyDescent="0.25">
      <c r="A279" s="7"/>
      <c r="B279" s="8"/>
      <c r="C279" s="18"/>
      <c r="D279" s="18"/>
      <c r="E279" s="18"/>
      <c r="F279" s="27"/>
      <c r="G279" s="28"/>
      <c r="H279" s="28"/>
      <c r="I279" s="874" t="s">
        <v>1305</v>
      </c>
      <c r="J279" s="655">
        <v>0</v>
      </c>
      <c r="K279" s="655">
        <v>0</v>
      </c>
      <c r="L279" s="655">
        <v>0</v>
      </c>
      <c r="M279" s="655">
        <v>0</v>
      </c>
      <c r="N279" s="655">
        <v>0</v>
      </c>
      <c r="O279" s="655"/>
      <c r="P279" s="655"/>
      <c r="Q279" s="655"/>
      <c r="R279" s="655"/>
      <c r="S279" s="655"/>
      <c r="T279" s="655"/>
      <c r="U279" s="655"/>
      <c r="V279" s="655"/>
      <c r="W279" s="655"/>
      <c r="X279" s="655"/>
      <c r="Y279" s="655"/>
      <c r="Z279" s="655"/>
      <c r="AA279" s="655"/>
      <c r="AB279" s="655"/>
      <c r="AC279" s="655"/>
      <c r="AD279" s="655"/>
      <c r="AE279" s="655"/>
      <c r="AF279" s="655">
        <v>0.5</v>
      </c>
      <c r="AG279" s="655">
        <v>0.4</v>
      </c>
      <c r="AH279" s="655">
        <v>0.4</v>
      </c>
      <c r="AI279" s="655">
        <v>0.4</v>
      </c>
      <c r="AJ279" s="655">
        <v>0.4</v>
      </c>
      <c r="AK279" s="655">
        <v>0.5</v>
      </c>
      <c r="AL279" s="655">
        <v>0</v>
      </c>
      <c r="AM279" s="655">
        <v>0.5</v>
      </c>
      <c r="AN279" s="29"/>
      <c r="AO279" s="29"/>
      <c r="AP279" s="31"/>
      <c r="AQ279" s="17"/>
      <c r="AR279" s="9"/>
      <c r="AS279" s="9"/>
      <c r="AT279" s="9"/>
    </row>
    <row r="280" spans="1:46" customFormat="1" outlineLevel="1" x14ac:dyDescent="0.25">
      <c r="A280" s="7"/>
      <c r="B280" s="8"/>
      <c r="C280" s="18"/>
      <c r="D280" s="18"/>
      <c r="E280" s="18"/>
      <c r="F280" s="27"/>
      <c r="G280" s="28"/>
      <c r="H280" s="28"/>
      <c r="I280" s="874" t="s">
        <v>1306</v>
      </c>
      <c r="J280" s="655">
        <v>0</v>
      </c>
      <c r="K280" s="655">
        <v>0</v>
      </c>
      <c r="L280" s="655">
        <v>0</v>
      </c>
      <c r="M280" s="655">
        <v>0</v>
      </c>
      <c r="N280" s="655">
        <v>0</v>
      </c>
      <c r="O280" s="655"/>
      <c r="P280" s="655"/>
      <c r="Q280" s="655"/>
      <c r="R280" s="655"/>
      <c r="S280" s="655"/>
      <c r="T280" s="655"/>
      <c r="U280" s="655"/>
      <c r="V280" s="655"/>
      <c r="W280" s="655"/>
      <c r="X280" s="655"/>
      <c r="Y280" s="655"/>
      <c r="Z280" s="655"/>
      <c r="AA280" s="655"/>
      <c r="AB280" s="655"/>
      <c r="AC280" s="655"/>
      <c r="AD280" s="655"/>
      <c r="AE280" s="655"/>
      <c r="AF280" s="655">
        <v>0</v>
      </c>
      <c r="AG280" s="655">
        <v>0</v>
      </c>
      <c r="AH280" s="655">
        <v>0</v>
      </c>
      <c r="AI280" s="655">
        <v>0</v>
      </c>
      <c r="AJ280" s="655">
        <v>0</v>
      </c>
      <c r="AK280" s="655">
        <v>0</v>
      </c>
      <c r="AL280" s="655">
        <v>0</v>
      </c>
      <c r="AM280" s="655">
        <v>0</v>
      </c>
      <c r="AN280" s="29"/>
      <c r="AO280" s="29"/>
      <c r="AP280" s="31"/>
      <c r="AQ280" s="17"/>
      <c r="AR280" s="9"/>
      <c r="AS280" s="9"/>
      <c r="AT280" s="9"/>
    </row>
    <row r="281" spans="1:46" customFormat="1" outlineLevel="1" x14ac:dyDescent="0.25">
      <c r="A281" s="7"/>
      <c r="B281" s="8"/>
      <c r="C281" s="18"/>
      <c r="D281" s="18"/>
      <c r="E281" s="18"/>
      <c r="F281" s="27"/>
      <c r="G281" s="28"/>
      <c r="H281" s="28"/>
      <c r="I281" s="874" t="s">
        <v>1307</v>
      </c>
      <c r="J281" s="655">
        <v>0</v>
      </c>
      <c r="K281" s="655">
        <v>0</v>
      </c>
      <c r="L281" s="655">
        <v>0</v>
      </c>
      <c r="M281" s="655">
        <v>0</v>
      </c>
      <c r="N281" s="655">
        <v>0</v>
      </c>
      <c r="O281" s="655"/>
      <c r="P281" s="655"/>
      <c r="Q281" s="655"/>
      <c r="R281" s="655"/>
      <c r="S281" s="655"/>
      <c r="T281" s="655"/>
      <c r="U281" s="655"/>
      <c r="V281" s="655"/>
      <c r="W281" s="655"/>
      <c r="X281" s="655"/>
      <c r="Y281" s="655"/>
      <c r="Z281" s="655"/>
      <c r="AA281" s="655"/>
      <c r="AB281" s="655"/>
      <c r="AC281" s="655"/>
      <c r="AD281" s="655"/>
      <c r="AE281" s="655"/>
      <c r="AF281" s="655">
        <v>0.1</v>
      </c>
      <c r="AG281" s="655">
        <v>0.1</v>
      </c>
      <c r="AH281" s="655">
        <v>0.1</v>
      </c>
      <c r="AI281" s="655">
        <v>0.1</v>
      </c>
      <c r="AJ281" s="655">
        <v>0.1</v>
      </c>
      <c r="AK281" s="655">
        <v>0.1</v>
      </c>
      <c r="AL281" s="655">
        <v>0</v>
      </c>
      <c r="AM281" s="655">
        <v>0.1</v>
      </c>
      <c r="AN281" s="29"/>
      <c r="AO281" s="29"/>
      <c r="AP281" s="31"/>
      <c r="AQ281" s="17"/>
      <c r="AR281" s="9"/>
      <c r="AS281" s="9"/>
      <c r="AT281" s="9"/>
    </row>
    <row r="282" spans="1:46" customFormat="1" outlineLevel="1" x14ac:dyDescent="0.25">
      <c r="A282" s="7"/>
      <c r="B282" s="8"/>
      <c r="C282" s="18"/>
      <c r="D282" s="18"/>
      <c r="E282" s="18"/>
      <c r="F282" s="27"/>
      <c r="G282" s="28"/>
      <c r="H282" s="28"/>
      <c r="I282" s="874" t="s">
        <v>1308</v>
      </c>
      <c r="J282" s="655">
        <v>0</v>
      </c>
      <c r="K282" s="655">
        <v>0</v>
      </c>
      <c r="L282" s="655">
        <v>0</v>
      </c>
      <c r="M282" s="655">
        <v>0</v>
      </c>
      <c r="N282" s="655">
        <v>0</v>
      </c>
      <c r="O282" s="655"/>
      <c r="P282" s="655"/>
      <c r="Q282" s="655"/>
      <c r="R282" s="655"/>
      <c r="S282" s="655"/>
      <c r="T282" s="655"/>
      <c r="U282" s="655"/>
      <c r="V282" s="655"/>
      <c r="W282" s="655"/>
      <c r="X282" s="655"/>
      <c r="Y282" s="655"/>
      <c r="Z282" s="655"/>
      <c r="AA282" s="655"/>
      <c r="AB282" s="655"/>
      <c r="AC282" s="655"/>
      <c r="AD282" s="655"/>
      <c r="AE282" s="655"/>
      <c r="AF282" s="655">
        <v>0</v>
      </c>
      <c r="AG282" s="655">
        <v>0</v>
      </c>
      <c r="AH282" s="655">
        <v>0</v>
      </c>
      <c r="AI282" s="655">
        <v>0</v>
      </c>
      <c r="AJ282" s="655">
        <v>0</v>
      </c>
      <c r="AK282" s="655">
        <v>0</v>
      </c>
      <c r="AL282" s="655">
        <v>0</v>
      </c>
      <c r="AM282" s="655">
        <v>0</v>
      </c>
      <c r="AN282" s="29"/>
      <c r="AO282" s="29"/>
      <c r="AP282" s="31"/>
      <c r="AQ282" s="17"/>
      <c r="AR282" s="9"/>
      <c r="AS282" s="9"/>
      <c r="AT282" s="9"/>
    </row>
    <row r="283" spans="1:46" customFormat="1" outlineLevel="1" x14ac:dyDescent="0.25">
      <c r="A283" s="7"/>
      <c r="B283" s="8"/>
      <c r="C283" s="18"/>
      <c r="D283" s="18"/>
      <c r="E283" s="18"/>
      <c r="F283" s="27"/>
      <c r="G283" s="28"/>
      <c r="H283" s="28"/>
      <c r="I283" s="874" t="s">
        <v>1309</v>
      </c>
      <c r="J283" s="655">
        <v>0</v>
      </c>
      <c r="K283" s="655">
        <v>0</v>
      </c>
      <c r="L283" s="655">
        <v>0</v>
      </c>
      <c r="M283" s="655">
        <v>0</v>
      </c>
      <c r="N283" s="655">
        <v>0</v>
      </c>
      <c r="O283" s="655"/>
      <c r="P283" s="655"/>
      <c r="Q283" s="655"/>
      <c r="R283" s="655"/>
      <c r="S283" s="655"/>
      <c r="T283" s="655"/>
      <c r="U283" s="655"/>
      <c r="V283" s="655"/>
      <c r="W283" s="655"/>
      <c r="X283" s="655"/>
      <c r="Y283" s="655"/>
      <c r="Z283" s="655"/>
      <c r="AA283" s="655"/>
      <c r="AB283" s="655"/>
      <c r="AC283" s="655"/>
      <c r="AD283" s="655"/>
      <c r="AE283" s="655"/>
      <c r="AF283" s="655">
        <v>0</v>
      </c>
      <c r="AG283" s="655">
        <v>0</v>
      </c>
      <c r="AH283" s="655">
        <v>0</v>
      </c>
      <c r="AI283" s="655">
        <v>0</v>
      </c>
      <c r="AJ283" s="655">
        <v>0</v>
      </c>
      <c r="AK283" s="655">
        <v>0</v>
      </c>
      <c r="AL283" s="655">
        <v>0</v>
      </c>
      <c r="AM283" s="655">
        <v>0</v>
      </c>
      <c r="AN283" s="29"/>
      <c r="AO283" s="29"/>
      <c r="AP283" s="31"/>
      <c r="AQ283" s="17"/>
      <c r="AR283" s="9"/>
      <c r="AS283" s="9"/>
      <c r="AT283" s="9"/>
    </row>
    <row r="284" spans="1:46" customFormat="1" outlineLevel="1" x14ac:dyDescent="0.25">
      <c r="A284" s="7"/>
      <c r="B284" s="8"/>
      <c r="C284" s="18"/>
      <c r="D284" s="18"/>
      <c r="E284" s="18"/>
      <c r="F284" s="27"/>
      <c r="G284" s="28"/>
      <c r="H284" s="28"/>
      <c r="I284" s="56"/>
      <c r="J284" s="56"/>
      <c r="K284" s="56"/>
      <c r="L284" s="56"/>
      <c r="M284" s="56"/>
      <c r="N284" s="56"/>
      <c r="O284" s="56"/>
      <c r="P284" s="56"/>
      <c r="Q284" s="56"/>
      <c r="R284" s="56"/>
      <c r="S284" s="56"/>
      <c r="T284" s="56"/>
      <c r="U284" s="56"/>
      <c r="V284" s="56"/>
      <c r="W284" s="56"/>
      <c r="X284" s="56"/>
      <c r="Y284" s="56"/>
      <c r="Z284" s="56"/>
      <c r="AA284" s="56"/>
      <c r="AB284" s="56"/>
      <c r="AC284" s="56"/>
      <c r="AD284" s="56"/>
      <c r="AE284" s="56"/>
      <c r="AF284" s="56"/>
      <c r="AG284" s="56"/>
      <c r="AH284" s="56"/>
      <c r="AI284" s="56"/>
      <c r="AJ284" s="56"/>
      <c r="AK284" s="56"/>
      <c r="AL284" s="56"/>
      <c r="AM284" s="56"/>
      <c r="AN284" s="29"/>
      <c r="AO284" s="29"/>
      <c r="AP284" s="31"/>
      <c r="AQ284" s="17"/>
      <c r="AR284" s="9"/>
      <c r="AS284" s="9"/>
      <c r="AT284" s="9"/>
    </row>
    <row r="285" spans="1:46" customFormat="1" x14ac:dyDescent="0.25">
      <c r="A285" s="7"/>
      <c r="B285" s="8"/>
      <c r="C285" s="18"/>
      <c r="D285" s="18"/>
      <c r="E285" s="18"/>
      <c r="F285" s="27"/>
      <c r="G285" s="642" t="s">
        <v>995</v>
      </c>
      <c r="H285" s="28"/>
      <c r="I285" s="56"/>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29"/>
      <c r="AO285" s="29"/>
      <c r="AP285" s="31"/>
      <c r="AQ285" s="17"/>
      <c r="AR285" s="9"/>
      <c r="AS285" s="9"/>
      <c r="AT285" s="9"/>
    </row>
    <row r="286" spans="1:46" customFormat="1" outlineLevel="1" x14ac:dyDescent="0.25">
      <c r="A286" s="7"/>
      <c r="B286" s="8"/>
      <c r="C286" s="18"/>
      <c r="D286" s="18"/>
      <c r="E286" s="18"/>
      <c r="F286" s="27"/>
      <c r="G286" s="28"/>
      <c r="H286" s="28" t="s">
        <v>996</v>
      </c>
      <c r="I286" s="56"/>
      <c r="J286" s="643">
        <v>0</v>
      </c>
      <c r="K286" s="643">
        <v>0</v>
      </c>
      <c r="L286" s="643">
        <v>0</v>
      </c>
      <c r="M286" s="643">
        <v>0</v>
      </c>
      <c r="N286" s="643">
        <v>0</v>
      </c>
      <c r="O286" s="643"/>
      <c r="P286" s="643"/>
      <c r="Q286" s="643"/>
      <c r="R286" s="643"/>
      <c r="S286" s="643"/>
      <c r="T286" s="643"/>
      <c r="U286" s="643"/>
      <c r="V286" s="643"/>
      <c r="W286" s="643"/>
      <c r="X286" s="643"/>
      <c r="Y286" s="643"/>
      <c r="Z286" s="643"/>
      <c r="AA286" s="643"/>
      <c r="AB286" s="643"/>
      <c r="AC286" s="643"/>
      <c r="AD286" s="643"/>
      <c r="AE286" s="643"/>
      <c r="AF286" s="643">
        <v>0</v>
      </c>
      <c r="AG286" s="643">
        <v>0</v>
      </c>
      <c r="AH286" s="643">
        <v>0</v>
      </c>
      <c r="AI286" s="643">
        <v>0</v>
      </c>
      <c r="AJ286" s="643">
        <v>0</v>
      </c>
      <c r="AK286" s="643">
        <v>0</v>
      </c>
      <c r="AL286" s="643">
        <v>0</v>
      </c>
      <c r="AM286" s="643">
        <v>0</v>
      </c>
      <c r="AN286" s="29"/>
      <c r="AO286" s="29"/>
      <c r="AP286" s="31"/>
      <c r="AQ286" s="17"/>
      <c r="AR286" s="9"/>
      <c r="AS286" s="9"/>
      <c r="AT286" s="9"/>
    </row>
    <row r="287" spans="1:46" customFormat="1" outlineLevel="1" x14ac:dyDescent="0.25">
      <c r="A287" s="7"/>
      <c r="B287" s="8"/>
      <c r="C287" s="18"/>
      <c r="D287" s="18"/>
      <c r="E287" s="18"/>
      <c r="F287" s="27"/>
      <c r="G287" s="28"/>
      <c r="H287" s="28" t="s">
        <v>983</v>
      </c>
      <c r="I287" s="56"/>
      <c r="J287" s="643">
        <v>0</v>
      </c>
      <c r="K287" s="643">
        <v>0</v>
      </c>
      <c r="L287" s="643">
        <v>0</v>
      </c>
      <c r="M287" s="643">
        <v>0</v>
      </c>
      <c r="N287" s="643">
        <v>0</v>
      </c>
      <c r="O287" s="643"/>
      <c r="P287" s="643"/>
      <c r="Q287" s="643"/>
      <c r="R287" s="643"/>
      <c r="S287" s="643"/>
      <c r="T287" s="643"/>
      <c r="U287" s="643"/>
      <c r="V287" s="643"/>
      <c r="W287" s="643"/>
      <c r="X287" s="643"/>
      <c r="Y287" s="643"/>
      <c r="Z287" s="643"/>
      <c r="AA287" s="643"/>
      <c r="AB287" s="643"/>
      <c r="AC287" s="643"/>
      <c r="AD287" s="643"/>
      <c r="AE287" s="643"/>
      <c r="AF287" s="643">
        <v>0</v>
      </c>
      <c r="AG287" s="643">
        <v>0</v>
      </c>
      <c r="AH287" s="643">
        <v>0</v>
      </c>
      <c r="AI287" s="643">
        <v>0</v>
      </c>
      <c r="AJ287" s="643">
        <v>0</v>
      </c>
      <c r="AK287" s="643">
        <v>0</v>
      </c>
      <c r="AL287" s="643">
        <v>0</v>
      </c>
      <c r="AM287" s="643">
        <v>0</v>
      </c>
      <c r="AN287" s="29"/>
      <c r="AO287" s="29"/>
      <c r="AP287" s="31"/>
      <c r="AQ287" s="17"/>
      <c r="AR287" s="9"/>
      <c r="AS287" s="9"/>
      <c r="AT287" s="9"/>
    </row>
    <row r="288" spans="1:46" customFormat="1" outlineLevel="1" x14ac:dyDescent="0.25">
      <c r="A288" s="7"/>
      <c r="B288" s="8"/>
      <c r="C288" s="18"/>
      <c r="D288" s="18"/>
      <c r="E288" s="18"/>
      <c r="F288" s="27"/>
      <c r="G288" s="28"/>
      <c r="H288" s="28" t="s">
        <v>985</v>
      </c>
      <c r="I288" s="56"/>
      <c r="J288" s="652">
        <v>0</v>
      </c>
      <c r="K288" s="652">
        <v>0</v>
      </c>
      <c r="L288" s="652">
        <v>0</v>
      </c>
      <c r="M288" s="652">
        <v>0</v>
      </c>
      <c r="N288" s="652">
        <v>0</v>
      </c>
      <c r="O288" s="652"/>
      <c r="P288" s="652"/>
      <c r="Q288" s="652"/>
      <c r="R288" s="652"/>
      <c r="S288" s="652"/>
      <c r="T288" s="652"/>
      <c r="U288" s="652"/>
      <c r="V288" s="652"/>
      <c r="W288" s="652"/>
      <c r="X288" s="652"/>
      <c r="Y288" s="652"/>
      <c r="Z288" s="652"/>
      <c r="AA288" s="652"/>
      <c r="AB288" s="652"/>
      <c r="AC288" s="652"/>
      <c r="AD288" s="652"/>
      <c r="AE288" s="652"/>
      <c r="AF288" s="652">
        <v>0</v>
      </c>
      <c r="AG288" s="652">
        <v>0</v>
      </c>
      <c r="AH288" s="652">
        <v>0</v>
      </c>
      <c r="AI288" s="652">
        <v>0</v>
      </c>
      <c r="AJ288" s="652">
        <v>0</v>
      </c>
      <c r="AK288" s="652">
        <v>0</v>
      </c>
      <c r="AL288" s="652">
        <v>0</v>
      </c>
      <c r="AM288" s="652">
        <v>0</v>
      </c>
      <c r="AN288" s="29"/>
      <c r="AO288" s="29"/>
      <c r="AP288" s="31"/>
      <c r="AQ288" s="17"/>
      <c r="AR288" s="9"/>
      <c r="AS288" s="9"/>
      <c r="AT288" s="9"/>
    </row>
    <row r="289" spans="1:46" customFormat="1" outlineLevel="1" x14ac:dyDescent="0.25">
      <c r="A289" s="7"/>
      <c r="B289" s="8"/>
      <c r="C289" s="18"/>
      <c r="D289" s="18"/>
      <c r="E289" s="18"/>
      <c r="F289" s="27"/>
      <c r="G289" s="28"/>
      <c r="H289" s="28" t="s">
        <v>984</v>
      </c>
      <c r="I289" s="56"/>
      <c r="J289" s="643">
        <v>0</v>
      </c>
      <c r="K289" s="643">
        <v>0</v>
      </c>
      <c r="L289" s="643">
        <v>0</v>
      </c>
      <c r="M289" s="643">
        <v>0</v>
      </c>
      <c r="N289" s="643">
        <v>0</v>
      </c>
      <c r="O289" s="643"/>
      <c r="P289" s="643"/>
      <c r="Q289" s="643"/>
      <c r="R289" s="643"/>
      <c r="S289" s="643"/>
      <c r="T289" s="643"/>
      <c r="U289" s="643"/>
      <c r="V289" s="643"/>
      <c r="W289" s="643"/>
      <c r="X289" s="643"/>
      <c r="Y289" s="643"/>
      <c r="Z289" s="643"/>
      <c r="AA289" s="643"/>
      <c r="AB289" s="643"/>
      <c r="AC289" s="643"/>
      <c r="AD289" s="643"/>
      <c r="AE289" s="643"/>
      <c r="AF289" s="643">
        <v>0</v>
      </c>
      <c r="AG289" s="643">
        <v>0</v>
      </c>
      <c r="AH289" s="643">
        <v>0</v>
      </c>
      <c r="AI289" s="643">
        <v>0</v>
      </c>
      <c r="AJ289" s="643">
        <v>0</v>
      </c>
      <c r="AK289" s="643">
        <v>0</v>
      </c>
      <c r="AL289" s="643">
        <v>0</v>
      </c>
      <c r="AM289" s="643">
        <v>0</v>
      </c>
      <c r="AN289" s="29"/>
      <c r="AO289" s="29"/>
      <c r="AP289" s="31"/>
      <c r="AQ289" s="17"/>
      <c r="AR289" s="9"/>
      <c r="AS289" s="9"/>
      <c r="AT289" s="9"/>
    </row>
    <row r="290" spans="1:46" customFormat="1" ht="15" customHeight="1" outlineLevel="1" x14ac:dyDescent="0.25">
      <c r="A290" s="7"/>
      <c r="B290" s="8"/>
      <c r="C290" s="18"/>
      <c r="D290" s="18"/>
      <c r="E290" s="18"/>
      <c r="F290" s="27"/>
      <c r="G290" s="28"/>
      <c r="H290" s="28" t="s">
        <v>1265</v>
      </c>
      <c r="I290" s="955" t="s">
        <v>1303</v>
      </c>
      <c r="J290" s="660">
        <v>0.125</v>
      </c>
      <c r="K290" s="660">
        <v>0.125</v>
      </c>
      <c r="L290" s="660">
        <v>0.125</v>
      </c>
      <c r="M290" s="660">
        <v>0.125</v>
      </c>
      <c r="N290" s="660">
        <v>0.125</v>
      </c>
      <c r="O290" s="660"/>
      <c r="P290" s="660"/>
      <c r="Q290" s="660"/>
      <c r="R290" s="660"/>
      <c r="S290" s="660"/>
      <c r="T290" s="660"/>
      <c r="U290" s="660"/>
      <c r="V290" s="660"/>
      <c r="W290" s="660"/>
      <c r="X290" s="660"/>
      <c r="Y290" s="660"/>
      <c r="Z290" s="660"/>
      <c r="AA290" s="660"/>
      <c r="AB290" s="660"/>
      <c r="AC290" s="660"/>
      <c r="AD290" s="660"/>
      <c r="AE290" s="660"/>
      <c r="AF290" s="660">
        <v>0.125</v>
      </c>
      <c r="AG290" s="660">
        <v>0.125</v>
      </c>
      <c r="AH290" s="660">
        <v>0.125</v>
      </c>
      <c r="AI290" s="660">
        <v>0.125</v>
      </c>
      <c r="AJ290" s="660">
        <v>0.125</v>
      </c>
      <c r="AK290" s="660">
        <v>0.125</v>
      </c>
      <c r="AL290" s="660">
        <v>0.125</v>
      </c>
      <c r="AM290" s="660">
        <v>0.125</v>
      </c>
      <c r="AN290" s="29"/>
      <c r="AO290" s="29"/>
      <c r="AP290" s="31"/>
      <c r="AQ290" s="17"/>
      <c r="AR290" s="9"/>
      <c r="AS290" s="9"/>
      <c r="AT290" s="9"/>
    </row>
    <row r="291" spans="1:46" customFormat="1" outlineLevel="1" x14ac:dyDescent="0.25">
      <c r="A291" s="7"/>
      <c r="B291" s="8"/>
      <c r="C291" s="18"/>
      <c r="D291" s="18"/>
      <c r="E291" s="18"/>
      <c r="F291" s="27"/>
      <c r="G291" s="28"/>
      <c r="H291" s="28" t="s">
        <v>1266</v>
      </c>
      <c r="I291" s="955"/>
      <c r="J291" s="660">
        <v>0.02</v>
      </c>
      <c r="K291" s="660">
        <v>0.02</v>
      </c>
      <c r="L291" s="660">
        <v>0.02</v>
      </c>
      <c r="M291" s="660">
        <v>0.02</v>
      </c>
      <c r="N291" s="660">
        <v>0.02</v>
      </c>
      <c r="O291" s="660"/>
      <c r="P291" s="660"/>
      <c r="Q291" s="660"/>
      <c r="R291" s="660"/>
      <c r="S291" s="660"/>
      <c r="T291" s="660"/>
      <c r="U291" s="660"/>
      <c r="V291" s="660"/>
      <c r="W291" s="660"/>
      <c r="X291" s="660"/>
      <c r="Y291" s="660"/>
      <c r="Z291" s="660"/>
      <c r="AA291" s="660"/>
      <c r="AB291" s="660"/>
      <c r="AC291" s="660"/>
      <c r="AD291" s="660"/>
      <c r="AE291" s="660"/>
      <c r="AF291" s="660">
        <v>0.02</v>
      </c>
      <c r="AG291" s="660">
        <v>0.02</v>
      </c>
      <c r="AH291" s="660">
        <v>0.02</v>
      </c>
      <c r="AI291" s="660">
        <v>0.02</v>
      </c>
      <c r="AJ291" s="660">
        <v>0.02</v>
      </c>
      <c r="AK291" s="660">
        <v>0.02</v>
      </c>
      <c r="AL291" s="660">
        <v>0.02</v>
      </c>
      <c r="AM291" s="660">
        <v>0.02</v>
      </c>
      <c r="AN291" s="29"/>
      <c r="AO291" s="29"/>
      <c r="AP291" s="31"/>
      <c r="AQ291" s="17"/>
      <c r="AR291" s="9"/>
      <c r="AS291" s="9"/>
      <c r="AT291" s="9"/>
    </row>
    <row r="292" spans="1:46" customFormat="1" outlineLevel="1" x14ac:dyDescent="0.25">
      <c r="A292" s="7"/>
      <c r="B292" s="8"/>
      <c r="C292" s="18"/>
      <c r="D292" s="18"/>
      <c r="E292" s="18"/>
      <c r="F292" s="27"/>
      <c r="G292" s="28"/>
      <c r="H292" s="28" t="s">
        <v>1267</v>
      </c>
      <c r="I292" s="955"/>
      <c r="J292" s="661">
        <f>1-SUM(J290:J291)</f>
        <v>0.85499999999999998</v>
      </c>
      <c r="K292" s="661">
        <f>1-SUM(K290:K291)</f>
        <v>0.85499999999999998</v>
      </c>
      <c r="L292" s="661">
        <f>1-SUM(L290:L291)</f>
        <v>0.85499999999999998</v>
      </c>
      <c r="M292" s="661">
        <f>1-SUM(M290:M291)</f>
        <v>0.85499999999999998</v>
      </c>
      <c r="N292" s="661">
        <f>1-SUM(N290:N291)</f>
        <v>0.85499999999999998</v>
      </c>
      <c r="O292" s="661"/>
      <c r="P292" s="661"/>
      <c r="Q292" s="661"/>
      <c r="R292" s="661"/>
      <c r="S292" s="661"/>
      <c r="T292" s="661"/>
      <c r="U292" s="661"/>
      <c r="V292" s="661"/>
      <c r="W292" s="661"/>
      <c r="X292" s="661"/>
      <c r="Y292" s="661"/>
      <c r="Z292" s="661"/>
      <c r="AA292" s="661"/>
      <c r="AB292" s="661"/>
      <c r="AC292" s="661"/>
      <c r="AD292" s="661"/>
      <c r="AE292" s="661"/>
      <c r="AF292" s="661">
        <f t="shared" ref="AF292:AK292" si="13">1-SUM(AF290:AF291)</f>
        <v>0.85499999999999998</v>
      </c>
      <c r="AG292" s="661">
        <f t="shared" si="13"/>
        <v>0.85499999999999998</v>
      </c>
      <c r="AH292" s="661">
        <f t="shared" si="13"/>
        <v>0.85499999999999998</v>
      </c>
      <c r="AI292" s="661">
        <f t="shared" si="13"/>
        <v>0.85499999999999998</v>
      </c>
      <c r="AJ292" s="661">
        <f t="shared" si="13"/>
        <v>0.85499999999999998</v>
      </c>
      <c r="AK292" s="661">
        <f t="shared" si="13"/>
        <v>0.85499999999999998</v>
      </c>
      <c r="AL292" s="661">
        <f>1-SUM(AL290:AL291)</f>
        <v>0.85499999999999998</v>
      </c>
      <c r="AM292" s="661">
        <f t="shared" ref="AM292:AN292" si="14">1-SUM(AM290:AM291)</f>
        <v>0.85499999999999998</v>
      </c>
      <c r="AN292" s="29"/>
      <c r="AO292" s="29"/>
      <c r="AP292" s="31"/>
      <c r="AQ292" s="17"/>
      <c r="AR292" s="9"/>
      <c r="AS292" s="9"/>
      <c r="AT292" s="9"/>
    </row>
    <row r="293" spans="1:46" customFormat="1" outlineLevel="1" x14ac:dyDescent="0.25">
      <c r="A293" s="7"/>
      <c r="B293" s="8"/>
      <c r="C293" s="18"/>
      <c r="D293" s="18"/>
      <c r="E293" s="18"/>
      <c r="F293" s="27"/>
      <c r="G293" s="642"/>
      <c r="H293" s="28"/>
      <c r="I293" s="56"/>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31"/>
      <c r="AQ293" s="17"/>
      <c r="AR293" s="9"/>
      <c r="AS293" s="9"/>
      <c r="AT293" s="9"/>
    </row>
    <row r="294" spans="1:46" customFormat="1" outlineLevel="1" x14ac:dyDescent="0.25">
      <c r="A294" s="7"/>
      <c r="B294" s="8"/>
      <c r="C294" s="18"/>
      <c r="D294" s="18"/>
      <c r="E294" s="18"/>
      <c r="F294" s="27"/>
      <c r="G294" s="642"/>
      <c r="H294" s="28"/>
      <c r="I294" s="56"/>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31"/>
      <c r="AQ294" s="17"/>
      <c r="AR294" s="9"/>
      <c r="AS294" s="9"/>
      <c r="AT294" s="9"/>
    </row>
    <row r="295" spans="1:46" customFormat="1" x14ac:dyDescent="0.25">
      <c r="A295" s="7"/>
      <c r="B295" s="8"/>
      <c r="C295" s="18"/>
      <c r="D295" s="18"/>
      <c r="E295" s="18"/>
      <c r="F295" s="27"/>
      <c r="G295" s="642" t="s">
        <v>652</v>
      </c>
      <c r="H295" s="28"/>
      <c r="I295" s="56"/>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31"/>
      <c r="AQ295" s="17"/>
      <c r="AR295" s="9"/>
      <c r="AS295" s="9"/>
      <c r="AT295" s="9"/>
    </row>
    <row r="296" spans="1:46" customFormat="1" ht="12" customHeight="1" outlineLevel="1" x14ac:dyDescent="0.25">
      <c r="A296" s="7"/>
      <c r="B296" s="8"/>
      <c r="C296" s="18"/>
      <c r="D296" s="18"/>
      <c r="E296" s="18"/>
      <c r="F296" s="27"/>
      <c r="H296" s="57" t="s">
        <v>508</v>
      </c>
      <c r="I296" s="57"/>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55"/>
      <c r="AO296" s="55"/>
      <c r="AP296" s="31"/>
      <c r="AQ296" s="17"/>
      <c r="AR296" s="9"/>
      <c r="AS296" s="9"/>
      <c r="AT296" s="9"/>
    </row>
    <row r="297" spans="1:46" customFormat="1" ht="12" customHeight="1" outlineLevel="1" x14ac:dyDescent="0.25">
      <c r="A297" s="7"/>
      <c r="B297" s="8"/>
      <c r="C297" s="18"/>
      <c r="D297" s="18"/>
      <c r="E297" s="18"/>
      <c r="F297" s="27"/>
      <c r="H297" s="57"/>
      <c r="I297" s="55" t="s">
        <v>14</v>
      </c>
      <c r="J297" s="648">
        <v>1</v>
      </c>
      <c r="K297" s="648">
        <v>1</v>
      </c>
      <c r="L297" s="648">
        <v>1</v>
      </c>
      <c r="M297" s="648">
        <v>1</v>
      </c>
      <c r="N297" s="648">
        <v>1</v>
      </c>
      <c r="O297" s="648"/>
      <c r="P297" s="648"/>
      <c r="Q297" s="648"/>
      <c r="R297" s="648"/>
      <c r="S297" s="648"/>
      <c r="T297" s="648"/>
      <c r="U297" s="648"/>
      <c r="V297" s="648"/>
      <c r="W297" s="648"/>
      <c r="X297" s="648"/>
      <c r="Y297" s="648"/>
      <c r="Z297" s="648"/>
      <c r="AA297" s="648"/>
      <c r="AB297" s="648"/>
      <c r="AC297" s="648"/>
      <c r="AD297" s="648"/>
      <c r="AE297" s="648"/>
      <c r="AF297" s="648">
        <v>1</v>
      </c>
      <c r="AG297" s="648">
        <v>1</v>
      </c>
      <c r="AH297" s="648">
        <v>1</v>
      </c>
      <c r="AI297" s="648">
        <v>1</v>
      </c>
      <c r="AJ297" s="648">
        <v>1</v>
      </c>
      <c r="AK297" s="648">
        <v>1</v>
      </c>
      <c r="AL297" s="648">
        <v>1</v>
      </c>
      <c r="AM297" s="648">
        <v>1</v>
      </c>
      <c r="AN297" s="29"/>
      <c r="AO297" s="29"/>
      <c r="AP297" s="31"/>
      <c r="AQ297" s="17"/>
      <c r="AR297" s="9"/>
      <c r="AS297" s="9"/>
      <c r="AT297" s="9"/>
    </row>
    <row r="298" spans="1:46" customFormat="1" ht="12" customHeight="1" outlineLevel="1" x14ac:dyDescent="0.25">
      <c r="A298" s="7"/>
      <c r="B298" s="8"/>
      <c r="C298" s="18"/>
      <c r="D298" s="18"/>
      <c r="E298" s="18"/>
      <c r="F298" s="27"/>
      <c r="H298" s="57"/>
      <c r="I298" s="55" t="s">
        <v>500</v>
      </c>
      <c r="J298" s="648">
        <v>6</v>
      </c>
      <c r="K298" s="648">
        <v>6</v>
      </c>
      <c r="L298" s="648">
        <v>6</v>
      </c>
      <c r="M298" s="648">
        <v>6</v>
      </c>
      <c r="N298" s="648">
        <v>6</v>
      </c>
      <c r="O298" s="648"/>
      <c r="P298" s="648"/>
      <c r="Q298" s="648"/>
      <c r="R298" s="648"/>
      <c r="S298" s="648"/>
      <c r="T298" s="648"/>
      <c r="U298" s="648"/>
      <c r="V298" s="648"/>
      <c r="W298" s="648"/>
      <c r="X298" s="648"/>
      <c r="Y298" s="648"/>
      <c r="Z298" s="648"/>
      <c r="AA298" s="648"/>
      <c r="AB298" s="648"/>
      <c r="AC298" s="648"/>
      <c r="AD298" s="648"/>
      <c r="AE298" s="648"/>
      <c r="AF298" s="648">
        <v>6</v>
      </c>
      <c r="AG298" s="648">
        <v>6</v>
      </c>
      <c r="AH298" s="648">
        <v>6</v>
      </c>
      <c r="AI298" s="648">
        <v>6</v>
      </c>
      <c r="AJ298" s="648">
        <v>6</v>
      </c>
      <c r="AK298" s="648">
        <v>6</v>
      </c>
      <c r="AL298" s="648">
        <v>6</v>
      </c>
      <c r="AM298" s="648">
        <v>6</v>
      </c>
      <c r="AN298" s="29"/>
      <c r="AO298" s="29"/>
      <c r="AP298" s="31"/>
      <c r="AQ298" s="17"/>
      <c r="AR298" s="9"/>
      <c r="AS298" s="9"/>
      <c r="AT298" s="9"/>
    </row>
    <row r="299" spans="1:46" customFormat="1" ht="12" customHeight="1" outlineLevel="1" x14ac:dyDescent="0.25">
      <c r="A299" s="7"/>
      <c r="B299" s="8"/>
      <c r="C299" s="18"/>
      <c r="D299" s="18"/>
      <c r="E299" s="18"/>
      <c r="F299" s="27"/>
      <c r="H299" s="57"/>
      <c r="I299" s="55" t="s">
        <v>4</v>
      </c>
      <c r="J299" s="648">
        <v>7</v>
      </c>
      <c r="K299" s="648">
        <v>7</v>
      </c>
      <c r="L299" s="648">
        <v>7</v>
      </c>
      <c r="M299" s="648">
        <v>7</v>
      </c>
      <c r="N299" s="648">
        <v>7</v>
      </c>
      <c r="O299" s="648"/>
      <c r="P299" s="648"/>
      <c r="Q299" s="648"/>
      <c r="R299" s="648"/>
      <c r="S299" s="648"/>
      <c r="T299" s="648"/>
      <c r="U299" s="648"/>
      <c r="V299" s="648"/>
      <c r="W299" s="648"/>
      <c r="X299" s="648"/>
      <c r="Y299" s="648"/>
      <c r="Z299" s="648"/>
      <c r="AA299" s="648"/>
      <c r="AB299" s="648"/>
      <c r="AC299" s="648"/>
      <c r="AD299" s="648"/>
      <c r="AE299" s="648"/>
      <c r="AF299" s="648">
        <v>7</v>
      </c>
      <c r="AG299" s="648">
        <v>7</v>
      </c>
      <c r="AH299" s="648">
        <v>7</v>
      </c>
      <c r="AI299" s="648">
        <v>7</v>
      </c>
      <c r="AJ299" s="648">
        <v>7</v>
      </c>
      <c r="AK299" s="648">
        <v>7</v>
      </c>
      <c r="AL299" s="648">
        <v>7</v>
      </c>
      <c r="AM299" s="648">
        <v>7</v>
      </c>
      <c r="AN299" s="29"/>
      <c r="AO299" s="29"/>
      <c r="AP299" s="31"/>
      <c r="AQ299" s="17"/>
      <c r="AR299" s="9"/>
      <c r="AS299" s="9"/>
      <c r="AT299" s="9"/>
    </row>
    <row r="300" spans="1:46" customFormat="1" ht="12" customHeight="1" outlineLevel="1" x14ac:dyDescent="0.25">
      <c r="A300" s="7"/>
      <c r="B300" s="8"/>
      <c r="C300" s="18"/>
      <c r="D300" s="18"/>
      <c r="E300" s="18"/>
      <c r="F300" s="27"/>
      <c r="H300" s="57"/>
      <c r="I300" s="57"/>
      <c r="J300" s="649"/>
      <c r="K300" s="649"/>
      <c r="L300" s="649"/>
      <c r="M300" s="649"/>
      <c r="N300" s="649"/>
      <c r="O300" s="649"/>
      <c r="P300" s="649"/>
      <c r="Q300" s="649"/>
      <c r="R300" s="649"/>
      <c r="S300" s="649"/>
      <c r="T300" s="649"/>
      <c r="U300" s="649"/>
      <c r="V300" s="649"/>
      <c r="W300" s="649"/>
      <c r="X300" s="649"/>
      <c r="Y300" s="649"/>
      <c r="Z300" s="649"/>
      <c r="AA300" s="649"/>
      <c r="AB300" s="649"/>
      <c r="AC300" s="649"/>
      <c r="AD300" s="649"/>
      <c r="AE300" s="649"/>
      <c r="AF300" s="649"/>
      <c r="AG300" s="649"/>
      <c r="AH300" s="649"/>
      <c r="AI300" s="649"/>
      <c r="AJ300" s="649"/>
      <c r="AK300" s="649"/>
      <c r="AL300" s="649"/>
      <c r="AM300" s="649"/>
      <c r="AN300" s="29"/>
      <c r="AO300" s="29"/>
      <c r="AP300" s="31"/>
      <c r="AQ300" s="17"/>
      <c r="AR300" s="9"/>
      <c r="AS300" s="9"/>
      <c r="AT300" s="9"/>
    </row>
    <row r="301" spans="1:46" customFormat="1" ht="12" customHeight="1" outlineLevel="1" x14ac:dyDescent="0.25">
      <c r="A301" s="7"/>
      <c r="B301" s="8"/>
      <c r="C301" s="18"/>
      <c r="D301" s="18"/>
      <c r="E301" s="18"/>
      <c r="F301" s="27"/>
      <c r="H301" s="57" t="s">
        <v>986</v>
      </c>
      <c r="I301" s="57"/>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31"/>
      <c r="AQ301" s="17"/>
      <c r="AR301" s="9"/>
      <c r="AS301" s="9"/>
      <c r="AT301" s="9"/>
    </row>
    <row r="302" spans="1:46" customFormat="1" ht="12" customHeight="1" outlineLevel="1" x14ac:dyDescent="0.25">
      <c r="A302" s="7"/>
      <c r="B302" s="8"/>
      <c r="C302" s="18"/>
      <c r="D302" s="18"/>
      <c r="E302" s="18"/>
      <c r="F302" s="27"/>
      <c r="I302" s="55" t="s">
        <v>501</v>
      </c>
      <c r="J302" s="650" t="b">
        <v>1</v>
      </c>
      <c r="K302" s="650" t="b">
        <v>1</v>
      </c>
      <c r="L302" s="650" t="b">
        <v>1</v>
      </c>
      <c r="M302" s="650" t="b">
        <v>1</v>
      </c>
      <c r="N302" s="650" t="b">
        <v>1</v>
      </c>
      <c r="O302" s="650"/>
      <c r="P302" s="650"/>
      <c r="Q302" s="650"/>
      <c r="R302" s="650"/>
      <c r="S302" s="650"/>
      <c r="T302" s="650"/>
      <c r="U302" s="650"/>
      <c r="V302" s="650"/>
      <c r="W302" s="650"/>
      <c r="X302" s="650"/>
      <c r="Y302" s="650"/>
      <c r="Z302" s="650"/>
      <c r="AA302" s="650"/>
      <c r="AB302" s="650"/>
      <c r="AC302" s="650"/>
      <c r="AD302" s="650"/>
      <c r="AE302" s="650"/>
      <c r="AF302" s="650" t="b">
        <v>0</v>
      </c>
      <c r="AG302" s="650" t="b">
        <v>1</v>
      </c>
      <c r="AH302" s="650" t="b">
        <v>1</v>
      </c>
      <c r="AI302" s="650" t="b">
        <v>1</v>
      </c>
      <c r="AJ302" s="650" t="b">
        <v>1</v>
      </c>
      <c r="AK302" s="650" t="b">
        <v>0</v>
      </c>
      <c r="AL302" s="650" t="b">
        <v>1</v>
      </c>
      <c r="AM302" s="650" t="b">
        <v>1</v>
      </c>
      <c r="AN302" s="29"/>
      <c r="AO302" s="29"/>
      <c r="AP302" s="31"/>
      <c r="AQ302" s="17"/>
      <c r="AR302" s="9"/>
      <c r="AS302" s="9"/>
      <c r="AT302" s="9"/>
    </row>
    <row r="303" spans="1:46" customFormat="1" ht="12" customHeight="1" outlineLevel="1" x14ac:dyDescent="0.25">
      <c r="A303" s="7"/>
      <c r="B303" s="8"/>
      <c r="C303" s="18"/>
      <c r="D303" s="18"/>
      <c r="E303" s="18"/>
      <c r="F303" s="27"/>
      <c r="G303" s="57"/>
      <c r="H303" s="57"/>
      <c r="I303" s="55" t="s">
        <v>502</v>
      </c>
      <c r="J303" s="650" t="b">
        <v>0</v>
      </c>
      <c r="K303" s="650" t="b">
        <v>0</v>
      </c>
      <c r="L303" s="650" t="b">
        <v>0</v>
      </c>
      <c r="M303" s="650" t="b">
        <v>0</v>
      </c>
      <c r="N303" s="650" t="b">
        <v>0</v>
      </c>
      <c r="O303" s="650"/>
      <c r="P303" s="650"/>
      <c r="Q303" s="650"/>
      <c r="R303" s="650"/>
      <c r="S303" s="650"/>
      <c r="T303" s="650"/>
      <c r="U303" s="650"/>
      <c r="V303" s="650"/>
      <c r="W303" s="650"/>
      <c r="X303" s="650"/>
      <c r="Y303" s="650"/>
      <c r="Z303" s="650"/>
      <c r="AA303" s="650"/>
      <c r="AB303" s="650"/>
      <c r="AC303" s="650"/>
      <c r="AD303" s="650"/>
      <c r="AE303" s="650"/>
      <c r="AF303" s="650" t="b">
        <v>0</v>
      </c>
      <c r="AG303" s="650" t="b">
        <v>0</v>
      </c>
      <c r="AH303" s="650" t="b">
        <v>0</v>
      </c>
      <c r="AI303" s="650" t="b">
        <v>0</v>
      </c>
      <c r="AJ303" s="650" t="b">
        <v>0</v>
      </c>
      <c r="AK303" s="650" t="b">
        <v>0</v>
      </c>
      <c r="AL303" s="650" t="b">
        <v>0</v>
      </c>
      <c r="AM303" s="650" t="b">
        <v>0</v>
      </c>
      <c r="AN303" s="29"/>
      <c r="AO303" s="29"/>
      <c r="AP303" s="31"/>
      <c r="AQ303" s="17"/>
      <c r="AR303" s="9"/>
      <c r="AS303" s="9"/>
      <c r="AT303" s="9"/>
    </row>
    <row r="304" spans="1:46" customFormat="1" ht="12" customHeight="1" outlineLevel="1" x14ac:dyDescent="0.25">
      <c r="A304" s="7"/>
      <c r="B304" s="8"/>
      <c r="C304" s="18"/>
      <c r="D304" s="18"/>
      <c r="E304" s="18"/>
      <c r="F304" s="27"/>
      <c r="H304" s="57"/>
      <c r="I304" s="55" t="s">
        <v>503</v>
      </c>
      <c r="J304" s="650" t="b">
        <v>0</v>
      </c>
      <c r="K304" s="650" t="b">
        <v>0</v>
      </c>
      <c r="L304" s="650" t="b">
        <v>0</v>
      </c>
      <c r="M304" s="650" t="b">
        <v>0</v>
      </c>
      <c r="N304" s="650" t="b">
        <v>0</v>
      </c>
      <c r="O304" s="650"/>
      <c r="P304" s="650"/>
      <c r="Q304" s="650"/>
      <c r="R304" s="650"/>
      <c r="S304" s="650"/>
      <c r="T304" s="650"/>
      <c r="U304" s="650"/>
      <c r="V304" s="650"/>
      <c r="W304" s="650"/>
      <c r="X304" s="650"/>
      <c r="Y304" s="650"/>
      <c r="Z304" s="650"/>
      <c r="AA304" s="650"/>
      <c r="AB304" s="650"/>
      <c r="AC304" s="650"/>
      <c r="AD304" s="650"/>
      <c r="AE304" s="650"/>
      <c r="AF304" s="650" t="b">
        <v>1</v>
      </c>
      <c r="AG304" s="650" t="b">
        <v>0</v>
      </c>
      <c r="AH304" s="650" t="b">
        <v>0</v>
      </c>
      <c r="AI304" s="650" t="b">
        <v>0</v>
      </c>
      <c r="AJ304" s="650" t="b">
        <v>0</v>
      </c>
      <c r="AK304" s="650" t="b">
        <v>1</v>
      </c>
      <c r="AL304" s="650" t="b">
        <v>0</v>
      </c>
      <c r="AM304" s="650" t="b">
        <v>0</v>
      </c>
      <c r="AN304" s="29"/>
      <c r="AO304" s="29"/>
      <c r="AP304" s="31"/>
      <c r="AQ304" s="17"/>
      <c r="AR304" s="9"/>
      <c r="AS304" s="9"/>
      <c r="AT304" s="9"/>
    </row>
    <row r="305" spans="1:46" customFormat="1" ht="12" customHeight="1" outlineLevel="1" x14ac:dyDescent="0.25">
      <c r="A305" s="7"/>
      <c r="B305" s="8"/>
      <c r="C305" s="18"/>
      <c r="D305" s="18"/>
      <c r="E305" s="18"/>
      <c r="F305" s="27"/>
      <c r="G305" s="57"/>
      <c r="H305" s="57"/>
      <c r="I305" s="55" t="s">
        <v>504</v>
      </c>
      <c r="J305" s="650" t="b">
        <v>0</v>
      </c>
      <c r="K305" s="650" t="b">
        <v>0</v>
      </c>
      <c r="L305" s="650" t="b">
        <v>0</v>
      </c>
      <c r="M305" s="650" t="b">
        <v>0</v>
      </c>
      <c r="N305" s="650" t="b">
        <v>0</v>
      </c>
      <c r="O305" s="650"/>
      <c r="P305" s="650"/>
      <c r="Q305" s="650"/>
      <c r="R305" s="650"/>
      <c r="S305" s="650"/>
      <c r="T305" s="650"/>
      <c r="U305" s="650"/>
      <c r="V305" s="650"/>
      <c r="W305" s="650"/>
      <c r="X305" s="650"/>
      <c r="Y305" s="650"/>
      <c r="Z305" s="650"/>
      <c r="AA305" s="650"/>
      <c r="AB305" s="650"/>
      <c r="AC305" s="650"/>
      <c r="AD305" s="650"/>
      <c r="AE305" s="650"/>
      <c r="AF305" s="650" t="b">
        <v>0</v>
      </c>
      <c r="AG305" s="650" t="b">
        <v>0</v>
      </c>
      <c r="AH305" s="650" t="b">
        <v>0</v>
      </c>
      <c r="AI305" s="650" t="b">
        <v>0</v>
      </c>
      <c r="AJ305" s="650" t="b">
        <v>0</v>
      </c>
      <c r="AK305" s="650" t="b">
        <v>0</v>
      </c>
      <c r="AL305" s="650" t="b">
        <v>0</v>
      </c>
      <c r="AM305" s="650" t="b">
        <v>0</v>
      </c>
      <c r="AN305" s="58"/>
      <c r="AO305" s="58"/>
      <c r="AP305" s="31"/>
      <c r="AQ305" s="17"/>
      <c r="AR305" s="9"/>
      <c r="AS305" s="9"/>
      <c r="AT305" s="9"/>
    </row>
    <row r="306" spans="1:46" customFormat="1" ht="12" customHeight="1" outlineLevel="1" x14ac:dyDescent="0.25">
      <c r="A306" s="7"/>
      <c r="B306" s="8"/>
      <c r="C306" s="18"/>
      <c r="D306" s="18"/>
      <c r="E306" s="18"/>
      <c r="F306" s="27"/>
      <c r="G306" s="57"/>
      <c r="H306" s="57"/>
      <c r="I306" s="57"/>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31"/>
      <c r="AQ306" s="17"/>
      <c r="AR306" s="9"/>
      <c r="AS306" s="9"/>
      <c r="AT306" s="9"/>
    </row>
    <row r="307" spans="1:46" customFormat="1" ht="12" customHeight="1" x14ac:dyDescent="0.25">
      <c r="A307" s="7"/>
      <c r="B307" s="8"/>
      <c r="C307" s="18"/>
      <c r="D307" s="18"/>
      <c r="E307" s="18"/>
      <c r="F307" s="27"/>
      <c r="G307" s="644" t="s">
        <v>968</v>
      </c>
      <c r="H307" s="57"/>
      <c r="I307" s="57"/>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31"/>
      <c r="AQ307" s="17"/>
      <c r="AR307" s="9"/>
      <c r="AS307" s="9"/>
      <c r="AT307" s="9"/>
    </row>
    <row r="308" spans="1:46" customFormat="1" ht="12" customHeight="1" outlineLevel="1" x14ac:dyDescent="0.25">
      <c r="A308" s="7"/>
      <c r="B308" s="8"/>
      <c r="C308" s="18"/>
      <c r="D308" s="18"/>
      <c r="E308" s="18"/>
      <c r="F308" s="27"/>
      <c r="G308" s="57"/>
      <c r="H308" s="57" t="s">
        <v>969</v>
      </c>
      <c r="I308" s="57"/>
      <c r="J308" s="725">
        <v>43466</v>
      </c>
      <c r="K308" s="725">
        <v>43466</v>
      </c>
      <c r="L308" s="725">
        <v>43466</v>
      </c>
      <c r="M308" s="725">
        <v>43466</v>
      </c>
      <c r="N308" s="725">
        <v>43466</v>
      </c>
      <c r="O308" s="725"/>
      <c r="P308" s="725"/>
      <c r="Q308" s="725"/>
      <c r="R308" s="725"/>
      <c r="S308" s="725"/>
      <c r="T308" s="725"/>
      <c r="U308" s="725"/>
      <c r="V308" s="725"/>
      <c r="W308" s="725"/>
      <c r="X308" s="725"/>
      <c r="Y308" s="725"/>
      <c r="Z308" s="725"/>
      <c r="AA308" s="725"/>
      <c r="AB308" s="725"/>
      <c r="AC308" s="725"/>
      <c r="AD308" s="725"/>
      <c r="AE308" s="725"/>
      <c r="AF308" s="725">
        <v>43617</v>
      </c>
      <c r="AG308" s="725">
        <v>43617</v>
      </c>
      <c r="AH308" s="725">
        <v>43617</v>
      </c>
      <c r="AI308" s="725">
        <v>43617</v>
      </c>
      <c r="AJ308" s="725">
        <v>43617</v>
      </c>
      <c r="AK308" s="725">
        <v>43617</v>
      </c>
      <c r="AL308" s="725">
        <v>43466</v>
      </c>
      <c r="AM308" s="725">
        <v>43617</v>
      </c>
      <c r="AN308" s="58"/>
      <c r="AO308" s="58"/>
      <c r="AP308" s="31"/>
      <c r="AQ308" s="17"/>
      <c r="AR308" s="9"/>
      <c r="AS308" s="9"/>
      <c r="AT308" s="9"/>
    </row>
    <row r="309" spans="1:46" customFormat="1" ht="12" customHeight="1" outlineLevel="1" x14ac:dyDescent="0.25">
      <c r="A309" s="7"/>
      <c r="B309" s="8"/>
      <c r="C309" s="18"/>
      <c r="D309" s="18"/>
      <c r="E309" s="18"/>
      <c r="F309" s="27"/>
      <c r="G309" s="57"/>
      <c r="H309" s="57"/>
      <c r="I309" s="57"/>
      <c r="J309" s="749">
        <f>MIN(364,INT((J308 - DATE(YEAR(J308),1,1))))+364*(YEAR(J308)-Sheep!i_startyear)</f>
        <v>0</v>
      </c>
      <c r="K309" s="749">
        <f>MIN(364,INT((K308 - DATE(YEAR(K308),1,1))))+364*(YEAR(K308)-Sheep!i_startyear)</f>
        <v>0</v>
      </c>
      <c r="L309" s="749">
        <f>MIN(364,INT((L308 - DATE(YEAR(L308),1,1))))+364*(YEAR(L308)-Sheep!i_startyear)</f>
        <v>0</v>
      </c>
      <c r="M309" s="749">
        <f>MIN(364,INT((M308 - DATE(YEAR(M308),1,1))))+364*(YEAR(M308)-Sheep!i_startyear)</f>
        <v>0</v>
      </c>
      <c r="N309" s="749">
        <f>MIN(364,INT((N308 - DATE(YEAR(N308),1,1))))+364*(YEAR(N308)-Sheep!i_startyear)</f>
        <v>0</v>
      </c>
      <c r="O309" s="749"/>
      <c r="P309" s="749"/>
      <c r="Q309" s="749"/>
      <c r="R309" s="749"/>
      <c r="S309" s="749"/>
      <c r="T309" s="749"/>
      <c r="U309" s="749"/>
      <c r="V309" s="749"/>
      <c r="W309" s="749"/>
      <c r="X309" s="749"/>
      <c r="Y309" s="749"/>
      <c r="Z309" s="749"/>
      <c r="AA309" s="749"/>
      <c r="AB309" s="749"/>
      <c r="AC309" s="749"/>
      <c r="AD309" s="749"/>
      <c r="AE309" s="749"/>
      <c r="AF309" s="749">
        <f>MIN(364,INT((AF308 - DATE(YEAR(AF308),1,1))))+364*(YEAR(AF308)-Sheep!i_startyear)</f>
        <v>151</v>
      </c>
      <c r="AG309" s="749">
        <f>MIN(364,INT((AG308 - DATE(YEAR(AG308),1,1))))+364*(YEAR(AG308)-Sheep!i_startyear)</f>
        <v>151</v>
      </c>
      <c r="AH309" s="749">
        <f>MIN(364,INT((AH308 - DATE(YEAR(AH308),1,1))))+364*(YEAR(AH308)-Sheep!i_startyear)</f>
        <v>151</v>
      </c>
      <c r="AI309" s="749">
        <f>MIN(364,INT((AI308 - DATE(YEAR(AI308),1,1))))+364*(YEAR(AI308)-Sheep!i_startyear)</f>
        <v>151</v>
      </c>
      <c r="AJ309" s="749">
        <f>MIN(364,INT((AJ308 - DATE(YEAR(AJ308),1,1))))+364*(YEAR(AJ308)-Sheep!i_startyear)</f>
        <v>151</v>
      </c>
      <c r="AK309" s="749">
        <f>MIN(364,INT((AK308 - DATE(YEAR(AK308),1,1))))+364*(YEAR(AK308)-Sheep!i_startyear)</f>
        <v>151</v>
      </c>
      <c r="AL309" s="749">
        <f>MIN(364,INT((AL308 - DATE(YEAR(AL308),1,1))))+364*(YEAR(AL308)-Sheep!i_startyear)</f>
        <v>0</v>
      </c>
      <c r="AM309" s="749">
        <f>MIN(364,INT((AM308 - DATE(YEAR(AM308),1,1))))+364*(YEAR(AM308)-[2]Sheep!i_startyear)</f>
        <v>151</v>
      </c>
      <c r="AN309" s="58"/>
      <c r="AO309" s="58"/>
      <c r="AP309" s="31"/>
      <c r="AQ309" s="17"/>
      <c r="AR309" s="9"/>
      <c r="AS309" s="9"/>
      <c r="AT309" s="9"/>
    </row>
    <row r="310" spans="1:46" customFormat="1" ht="12" customHeight="1" outlineLevel="1" x14ac:dyDescent="0.25">
      <c r="A310" s="7"/>
      <c r="B310" s="8"/>
      <c r="C310" s="18"/>
      <c r="D310" s="18"/>
      <c r="E310" s="18"/>
      <c r="F310" s="27"/>
      <c r="G310" s="57"/>
      <c r="H310" s="57" t="s">
        <v>977</v>
      </c>
      <c r="I310" s="57"/>
      <c r="J310" s="725">
        <v>43466</v>
      </c>
      <c r="K310" s="725">
        <v>43466</v>
      </c>
      <c r="L310" s="725">
        <v>43466</v>
      </c>
      <c r="M310" s="725">
        <v>43466</v>
      </c>
      <c r="N310" s="725">
        <v>43466</v>
      </c>
      <c r="O310" s="725"/>
      <c r="P310" s="725"/>
      <c r="Q310" s="725"/>
      <c r="R310" s="725"/>
      <c r="S310" s="725"/>
      <c r="T310" s="725"/>
      <c r="U310" s="725"/>
      <c r="V310" s="725"/>
      <c r="W310" s="725"/>
      <c r="X310" s="725"/>
      <c r="Y310" s="725"/>
      <c r="Z310" s="725"/>
      <c r="AA310" s="725"/>
      <c r="AB310" s="725"/>
      <c r="AC310" s="725"/>
      <c r="AD310" s="725"/>
      <c r="AE310" s="725"/>
      <c r="AF310" s="725">
        <v>43506</v>
      </c>
      <c r="AG310" s="725">
        <v>43506</v>
      </c>
      <c r="AH310" s="725">
        <v>43506</v>
      </c>
      <c r="AI310" s="725">
        <v>43506</v>
      </c>
      <c r="AJ310" s="725">
        <v>43506</v>
      </c>
      <c r="AK310" s="725">
        <v>43506</v>
      </c>
      <c r="AL310" s="725">
        <v>43466</v>
      </c>
      <c r="AM310" s="725">
        <v>43506</v>
      </c>
      <c r="AN310" s="58"/>
      <c r="AO310" s="58"/>
      <c r="AP310" s="31"/>
      <c r="AQ310" s="17"/>
      <c r="AR310" s="9"/>
      <c r="AS310" s="9"/>
      <c r="AT310" s="9"/>
    </row>
    <row r="311" spans="1:46" customFormat="1" ht="12" customHeight="1" outlineLevel="1" x14ac:dyDescent="0.2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c r="P311" s="749"/>
      <c r="Q311" s="749"/>
      <c r="R311" s="749"/>
      <c r="S311" s="749"/>
      <c r="T311" s="749"/>
      <c r="U311" s="749"/>
      <c r="V311" s="749"/>
      <c r="W311" s="749"/>
      <c r="X311" s="749"/>
      <c r="Y311" s="749"/>
      <c r="Z311" s="749"/>
      <c r="AA311" s="749"/>
      <c r="AB311" s="749"/>
      <c r="AC311" s="749"/>
      <c r="AD311" s="749"/>
      <c r="AE311" s="749"/>
      <c r="AF311" s="749">
        <f>MIN(364,INT((AF310 - DATE(YEAR(AF310),1,1))))+364*(YEAR(AF310)-Sheep!i_startyear)</f>
        <v>40</v>
      </c>
      <c r="AG311" s="749">
        <f>MIN(364,INT((AG310 - DATE(YEAR(AG310),1,1))))+364*(YEAR(AG310)-Sheep!i_startyear)</f>
        <v>40</v>
      </c>
      <c r="AH311" s="749">
        <f>MIN(364,INT((AH310 - DATE(YEAR(AH310),1,1))))+364*(YEAR(AH310)-Sheep!i_startyear)</f>
        <v>40</v>
      </c>
      <c r="AI311" s="749">
        <f>MIN(364,INT((AI310 - DATE(YEAR(AI310),1,1))))+364*(YEAR(AI310)-Sheep!i_startyear)</f>
        <v>40</v>
      </c>
      <c r="AJ311" s="749">
        <f>MIN(364,INT((AJ310 - DATE(YEAR(AJ310),1,1))))+364*(YEAR(AJ310)-Sheep!i_startyear)</f>
        <v>40</v>
      </c>
      <c r="AK311" s="749">
        <f>MIN(364,INT((AK310 - DATE(YEAR(AK310),1,1))))+364*(YEAR(AK310)-Sheep!i_startyear)</f>
        <v>40</v>
      </c>
      <c r="AL311" s="749">
        <f>MIN(364,INT((AL310 - DATE(YEAR(AL310),1,1))))+364*(YEAR(AL310)-Sheep!i_startyear)</f>
        <v>0</v>
      </c>
      <c r="AM311" s="749">
        <f>MIN(364,INT((AM310 - DATE(YEAR(AM310),1,1))))+364*(YEAR(AM310)-[2]Sheep!i_startyear)</f>
        <v>40</v>
      </c>
      <c r="AN311" s="58"/>
      <c r="AO311" s="58"/>
      <c r="AP311" s="31"/>
      <c r="AQ311" s="17"/>
      <c r="AR311" s="9"/>
      <c r="AS311" s="9"/>
      <c r="AT311" s="9"/>
    </row>
    <row r="312" spans="1:46" customFormat="1" ht="12" customHeight="1" outlineLevel="1" x14ac:dyDescent="0.25">
      <c r="A312" s="7"/>
      <c r="B312" s="8"/>
      <c r="C312" s="18"/>
      <c r="D312" s="18"/>
      <c r="E312" s="18"/>
      <c r="F312" s="27"/>
      <c r="G312" s="57"/>
      <c r="H312" s="57"/>
      <c r="I312" s="57"/>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31"/>
      <c r="AQ312" s="17"/>
      <c r="AR312" s="9"/>
      <c r="AS312" s="9"/>
      <c r="AT312" s="9"/>
    </row>
    <row r="313" spans="1:46" customFormat="1" ht="12" customHeight="1" outlineLevel="1" x14ac:dyDescent="0.25">
      <c r="A313" s="7"/>
      <c r="B313" s="8"/>
      <c r="C313" s="18"/>
      <c r="D313" s="18"/>
      <c r="E313" s="18"/>
      <c r="F313" s="27"/>
      <c r="G313" s="57"/>
      <c r="H313" s="57"/>
      <c r="I313" s="57"/>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31"/>
      <c r="AQ313" s="17"/>
      <c r="AR313" s="9"/>
      <c r="AS313" s="9"/>
      <c r="AT313" s="9"/>
    </row>
    <row r="314" spans="1:46" customFormat="1" ht="12" customHeight="1" x14ac:dyDescent="0.25">
      <c r="A314" s="7"/>
      <c r="B314" s="8"/>
      <c r="C314" s="18"/>
      <c r="D314" s="18"/>
      <c r="E314" s="18"/>
      <c r="F314" s="27"/>
      <c r="G314" s="644" t="s">
        <v>970</v>
      </c>
      <c r="H314" s="57"/>
      <c r="I314" s="57"/>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31"/>
      <c r="AQ314" s="17"/>
      <c r="AR314" s="9"/>
      <c r="AS314" s="9"/>
      <c r="AT314" s="9"/>
    </row>
    <row r="315" spans="1:46" customFormat="1" ht="12" customHeight="1" outlineLevel="1" x14ac:dyDescent="0.25">
      <c r="A315" s="7"/>
      <c r="B315" s="8"/>
      <c r="C315" s="18"/>
      <c r="D315" s="18"/>
      <c r="E315" s="18"/>
      <c r="F315" s="27"/>
      <c r="G315" s="57"/>
      <c r="H315" s="57" t="s">
        <v>980</v>
      </c>
      <c r="I315" s="57"/>
      <c r="J315" s="647">
        <v>3.4</v>
      </c>
      <c r="K315" s="647">
        <v>3.4</v>
      </c>
      <c r="L315" s="647">
        <v>3.4</v>
      </c>
      <c r="M315" s="647">
        <v>3.4</v>
      </c>
      <c r="N315" s="647">
        <v>3.4</v>
      </c>
      <c r="O315" s="647"/>
      <c r="P315" s="647"/>
      <c r="Q315" s="647"/>
      <c r="R315" s="647"/>
      <c r="S315" s="647"/>
      <c r="T315" s="647"/>
      <c r="U315" s="647"/>
      <c r="V315" s="647"/>
      <c r="W315" s="647"/>
      <c r="X315" s="647"/>
      <c r="Y315" s="647"/>
      <c r="Z315" s="647"/>
      <c r="AA315" s="647"/>
      <c r="AB315" s="647"/>
      <c r="AC315" s="647"/>
      <c r="AD315" s="647"/>
      <c r="AE315" s="647"/>
      <c r="AF315" s="647">
        <v>3.4</v>
      </c>
      <c r="AG315" s="647">
        <v>3.4</v>
      </c>
      <c r="AH315" s="647">
        <v>3.4</v>
      </c>
      <c r="AI315" s="647">
        <v>3.4</v>
      </c>
      <c r="AJ315" s="647">
        <v>3.4</v>
      </c>
      <c r="AK315" s="647">
        <v>3.4</v>
      </c>
      <c r="AL315" s="647">
        <v>3.4</v>
      </c>
      <c r="AM315" s="881">
        <f>AVERAGE(AF315:AG315)</f>
        <v>3.4</v>
      </c>
      <c r="AN315" s="58"/>
      <c r="AO315" s="58"/>
      <c r="AP315" s="31"/>
      <c r="AQ315" s="17"/>
      <c r="AR315" s="9"/>
      <c r="AS315" s="9"/>
      <c r="AT315" s="9"/>
    </row>
    <row r="316" spans="1:46" customFormat="1" ht="12" customHeight="1" outlineLevel="1" x14ac:dyDescent="0.25">
      <c r="A316" s="7"/>
      <c r="B316" s="8"/>
      <c r="C316" s="18"/>
      <c r="D316" s="18"/>
      <c r="E316" s="18"/>
      <c r="F316" s="27"/>
      <c r="G316" s="57"/>
      <c r="H316" s="57" t="s">
        <v>971</v>
      </c>
      <c r="I316" s="57"/>
      <c r="J316" s="647">
        <v>0</v>
      </c>
      <c r="K316" s="647">
        <v>15.4</v>
      </c>
      <c r="L316" s="647">
        <v>15.4</v>
      </c>
      <c r="M316" s="647">
        <v>15.4</v>
      </c>
      <c r="N316" s="647">
        <v>15.4</v>
      </c>
      <c r="O316" s="647"/>
      <c r="P316" s="647"/>
      <c r="Q316" s="647"/>
      <c r="R316" s="647"/>
      <c r="S316" s="647"/>
      <c r="T316" s="647"/>
      <c r="U316" s="647"/>
      <c r="V316" s="647"/>
      <c r="W316" s="647"/>
      <c r="X316" s="647"/>
      <c r="Y316" s="647"/>
      <c r="Z316" s="647"/>
      <c r="AA316" s="647"/>
      <c r="AB316" s="647"/>
      <c r="AC316" s="647"/>
      <c r="AD316" s="647"/>
      <c r="AE316" s="647"/>
      <c r="AF316" s="647">
        <v>0</v>
      </c>
      <c r="AG316" s="647">
        <v>0</v>
      </c>
      <c r="AH316" s="647">
        <v>0</v>
      </c>
      <c r="AI316" s="647">
        <v>0</v>
      </c>
      <c r="AJ316" s="647">
        <v>0</v>
      </c>
      <c r="AK316" s="647">
        <v>0</v>
      </c>
      <c r="AL316" s="647">
        <v>15.4</v>
      </c>
      <c r="AM316" s="881">
        <f>AVERAGE(AF316:AG316)</f>
        <v>0</v>
      </c>
      <c r="AN316" s="58"/>
      <c r="AO316" s="58"/>
      <c r="AP316" s="31"/>
      <c r="AQ316" s="17"/>
      <c r="AR316" s="9"/>
      <c r="AS316" s="9"/>
      <c r="AT316" s="9"/>
    </row>
    <row r="317" spans="1:46" customFormat="1" ht="12" customHeight="1" outlineLevel="1" x14ac:dyDescent="0.25">
      <c r="A317" s="7"/>
      <c r="B317" s="8"/>
      <c r="C317" s="18"/>
      <c r="D317" s="18"/>
      <c r="E317" s="18"/>
      <c r="F317" s="27"/>
      <c r="G317" s="57"/>
      <c r="H317" s="57" t="s">
        <v>972</v>
      </c>
      <c r="I317" s="57"/>
      <c r="J317" s="647">
        <v>29.4</v>
      </c>
      <c r="K317" s="647">
        <v>29.4</v>
      </c>
      <c r="L317" s="647">
        <v>29.4</v>
      </c>
      <c r="M317" s="647">
        <v>29.4</v>
      </c>
      <c r="N317" s="647">
        <v>29.4</v>
      </c>
      <c r="O317" s="647"/>
      <c r="P317" s="647"/>
      <c r="Q317" s="647"/>
      <c r="R317" s="647"/>
      <c r="S317" s="647"/>
      <c r="T317" s="647"/>
      <c r="U317" s="647"/>
      <c r="V317" s="647"/>
      <c r="W317" s="647"/>
      <c r="X317" s="647"/>
      <c r="Y317" s="647"/>
      <c r="Z317" s="647"/>
      <c r="AA317" s="647"/>
      <c r="AB317" s="647"/>
      <c r="AC317" s="647"/>
      <c r="AD317" s="647"/>
      <c r="AE317" s="647"/>
      <c r="AF317" s="647">
        <v>29.4</v>
      </c>
      <c r="AG317" s="647">
        <v>29.4</v>
      </c>
      <c r="AH317" s="647">
        <v>29.4</v>
      </c>
      <c r="AI317" s="647">
        <v>29.4</v>
      </c>
      <c r="AJ317" s="647">
        <v>29.4</v>
      </c>
      <c r="AK317" s="647">
        <v>29.4</v>
      </c>
      <c r="AL317" s="647">
        <v>29.4</v>
      </c>
      <c r="AM317" s="881">
        <f>AVERAGE(AF317:AG317)</f>
        <v>29.4</v>
      </c>
      <c r="AN317" s="610"/>
      <c r="AO317" s="610"/>
      <c r="AP317" s="31"/>
      <c r="AQ317" s="17"/>
      <c r="AR317" s="9"/>
      <c r="AS317" s="9"/>
      <c r="AT317" s="9"/>
    </row>
    <row r="318" spans="1:46" customFormat="1" ht="12" customHeight="1" outlineLevel="1" x14ac:dyDescent="0.25">
      <c r="A318" s="7"/>
      <c r="B318" s="8"/>
      <c r="C318" s="18"/>
      <c r="D318" s="18"/>
      <c r="E318" s="18"/>
      <c r="F318" s="27"/>
      <c r="G318" s="57"/>
      <c r="H318" s="57" t="s">
        <v>973</v>
      </c>
      <c r="I318" s="57"/>
      <c r="J318" s="647">
        <v>13.1</v>
      </c>
      <c r="K318" s="647">
        <v>13.1</v>
      </c>
      <c r="L318" s="647">
        <v>13.1</v>
      </c>
      <c r="M318" s="647">
        <v>13.1</v>
      </c>
      <c r="N318" s="647">
        <v>13.1</v>
      </c>
      <c r="O318" s="647"/>
      <c r="P318" s="647"/>
      <c r="Q318" s="647"/>
      <c r="R318" s="647"/>
      <c r="S318" s="647"/>
      <c r="T318" s="647"/>
      <c r="U318" s="647"/>
      <c r="V318" s="647"/>
      <c r="W318" s="647"/>
      <c r="X318" s="647"/>
      <c r="Y318" s="647"/>
      <c r="Z318" s="647"/>
      <c r="AA318" s="647"/>
      <c r="AB318" s="647"/>
      <c r="AC318" s="647"/>
      <c r="AD318" s="647"/>
      <c r="AE318" s="647"/>
      <c r="AF318" s="647">
        <v>13.1</v>
      </c>
      <c r="AG318" s="647">
        <v>13.1</v>
      </c>
      <c r="AH318" s="647">
        <v>13.1</v>
      </c>
      <c r="AI318" s="647">
        <v>13.1</v>
      </c>
      <c r="AJ318" s="647">
        <v>13.1</v>
      </c>
      <c r="AK318" s="647">
        <v>13.1</v>
      </c>
      <c r="AL318" s="647">
        <v>13.1</v>
      </c>
      <c r="AM318" s="881">
        <f>AVERAGE(AF318:AG318)</f>
        <v>13.1</v>
      </c>
      <c r="AN318" s="55"/>
      <c r="AO318" s="55"/>
      <c r="AP318" s="31"/>
      <c r="AQ318" s="17"/>
      <c r="AR318" s="9"/>
      <c r="AS318" s="9"/>
      <c r="AT318" s="9"/>
    </row>
    <row r="319" spans="1:46" customFormat="1" ht="12" customHeight="1" outlineLevel="1" x14ac:dyDescent="0.25">
      <c r="A319" s="7"/>
      <c r="B319" s="8"/>
      <c r="C319" s="18"/>
      <c r="D319" s="18"/>
      <c r="E319" s="18"/>
      <c r="F319" s="27"/>
      <c r="G319" s="57"/>
      <c r="H319" s="57" t="s">
        <v>974</v>
      </c>
      <c r="I319" s="57"/>
      <c r="J319" s="647">
        <v>21.25</v>
      </c>
      <c r="K319" s="647">
        <v>21.25</v>
      </c>
      <c r="L319" s="647">
        <v>21.25</v>
      </c>
      <c r="M319" s="647">
        <v>21.25</v>
      </c>
      <c r="N319" s="647">
        <v>21.25</v>
      </c>
      <c r="O319" s="647"/>
      <c r="P319" s="647"/>
      <c r="Q319" s="647"/>
      <c r="R319" s="647"/>
      <c r="S319" s="647"/>
      <c r="T319" s="647"/>
      <c r="U319" s="647"/>
      <c r="V319" s="647"/>
      <c r="W319" s="647"/>
      <c r="X319" s="647"/>
      <c r="Y319" s="647"/>
      <c r="Z319" s="647"/>
      <c r="AA319" s="647"/>
      <c r="AB319" s="647"/>
      <c r="AC319" s="647"/>
      <c r="AD319" s="647"/>
      <c r="AE319" s="647"/>
      <c r="AF319" s="647">
        <v>21.25</v>
      </c>
      <c r="AG319" s="647">
        <v>21.25</v>
      </c>
      <c r="AH319" s="647">
        <v>21.25</v>
      </c>
      <c r="AI319" s="647">
        <v>21.25</v>
      </c>
      <c r="AJ319" s="647">
        <v>21.25</v>
      </c>
      <c r="AK319" s="647">
        <v>21.25</v>
      </c>
      <c r="AL319" s="647">
        <v>21.25</v>
      </c>
      <c r="AM319" s="881">
        <f>AVERAGE(AF319:AG319)</f>
        <v>21.25</v>
      </c>
      <c r="AN319" s="58"/>
      <c r="AO319" s="58"/>
      <c r="AP319" s="31"/>
      <c r="AQ319" s="17"/>
      <c r="AR319" s="9"/>
      <c r="AS319" s="9"/>
      <c r="AT319" s="9"/>
    </row>
    <row r="320" spans="1:46" customFormat="1" ht="12" customHeight="1" outlineLevel="1" x14ac:dyDescent="0.25">
      <c r="A320" s="7"/>
      <c r="B320" s="8"/>
      <c r="C320" s="18"/>
      <c r="D320" s="18"/>
      <c r="E320" s="18"/>
      <c r="F320" s="27"/>
      <c r="G320" s="57"/>
      <c r="H320" s="57"/>
      <c r="I320" s="57"/>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31"/>
      <c r="AQ320" s="17"/>
      <c r="AR320" s="9"/>
      <c r="AS320" s="9"/>
      <c r="AT320" s="9"/>
    </row>
    <row r="321" spans="1:46" customFormat="1" ht="12" customHeight="1" outlineLevel="1" x14ac:dyDescent="0.25">
      <c r="A321" s="7"/>
      <c r="B321" s="8"/>
      <c r="C321" s="18"/>
      <c r="D321" s="18"/>
      <c r="E321" s="18"/>
      <c r="F321" s="27"/>
      <c r="G321" s="28"/>
      <c r="H321" s="35"/>
      <c r="I321" s="57"/>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31"/>
      <c r="AQ321" s="17"/>
      <c r="AR321" s="9"/>
      <c r="AS321" s="9"/>
      <c r="AT321" s="9"/>
    </row>
    <row r="322" spans="1:46" customFormat="1" ht="12" customHeight="1" x14ac:dyDescent="0.25">
      <c r="A322" s="7"/>
      <c r="B322" s="8"/>
      <c r="C322" s="18"/>
      <c r="D322" s="18"/>
      <c r="E322" s="18"/>
      <c r="F322" s="27"/>
      <c r="G322" s="642" t="s">
        <v>979</v>
      </c>
      <c r="H322" s="35"/>
      <c r="I322" s="646"/>
      <c r="J322" s="640"/>
      <c r="K322" s="640"/>
      <c r="L322" s="640"/>
      <c r="M322" s="640"/>
      <c r="N322" s="640"/>
      <c r="O322" s="640"/>
      <c r="P322" s="640"/>
      <c r="Q322" s="640"/>
      <c r="R322" s="640"/>
      <c r="S322" s="640"/>
      <c r="T322" s="640"/>
      <c r="U322" s="640"/>
      <c r="V322" s="640"/>
      <c r="W322" s="640"/>
      <c r="X322" s="640"/>
      <c r="Y322" s="640"/>
      <c r="Z322" s="640"/>
      <c r="AA322" s="640"/>
      <c r="AB322" s="640"/>
      <c r="AC322" s="640"/>
      <c r="AD322" s="640"/>
      <c r="AE322" s="640"/>
      <c r="AF322" s="640"/>
      <c r="AG322" s="640"/>
      <c r="AH322" s="640"/>
      <c r="AI322" s="640"/>
      <c r="AJ322" s="640"/>
      <c r="AK322" s="640"/>
      <c r="AL322" s="640"/>
      <c r="AM322" s="640"/>
      <c r="AN322" s="58"/>
      <c r="AO322" s="58"/>
      <c r="AP322" s="31"/>
      <c r="AQ322" s="17"/>
      <c r="AR322" s="9"/>
      <c r="AS322" s="9"/>
      <c r="AT322" s="9"/>
    </row>
    <row r="323" spans="1:46" customFormat="1" ht="12" customHeight="1" outlineLevel="1" x14ac:dyDescent="0.25">
      <c r="A323" s="7"/>
      <c r="B323" s="8"/>
      <c r="C323" s="18"/>
      <c r="D323" s="18"/>
      <c r="E323" s="18"/>
      <c r="F323" s="27"/>
      <c r="G323" s="28"/>
      <c r="H323" s="35" t="s">
        <v>440</v>
      </c>
      <c r="I323" s="646"/>
      <c r="J323" s="237">
        <v>2000</v>
      </c>
      <c r="K323" s="237">
        <v>1000</v>
      </c>
      <c r="L323" s="237">
        <v>1000</v>
      </c>
      <c r="M323" s="237">
        <v>1000</v>
      </c>
      <c r="N323" s="237">
        <v>1000</v>
      </c>
      <c r="O323" s="237"/>
      <c r="P323" s="237"/>
      <c r="Q323" s="237"/>
      <c r="R323" s="237"/>
      <c r="S323" s="237"/>
      <c r="T323" s="237"/>
      <c r="U323" s="237"/>
      <c r="V323" s="237"/>
      <c r="W323" s="237"/>
      <c r="X323" s="237"/>
      <c r="Y323" s="237"/>
      <c r="Z323" s="237"/>
      <c r="AA323" s="237"/>
      <c r="AB323" s="237"/>
      <c r="AC323" s="237"/>
      <c r="AD323" s="237"/>
      <c r="AE323" s="237"/>
      <c r="AF323" s="237">
        <v>3000</v>
      </c>
      <c r="AG323" s="237">
        <v>3000</v>
      </c>
      <c r="AH323" s="237">
        <v>3000</v>
      </c>
      <c r="AI323" s="237">
        <v>3000</v>
      </c>
      <c r="AJ323" s="237">
        <v>3000</v>
      </c>
      <c r="AK323" s="237">
        <v>3000</v>
      </c>
      <c r="AL323" s="237">
        <v>1500</v>
      </c>
      <c r="AM323" s="237">
        <v>3000</v>
      </c>
      <c r="AN323" s="58"/>
      <c r="AO323" s="58"/>
      <c r="AP323" s="31"/>
      <c r="AQ323" s="17"/>
      <c r="AR323" s="9"/>
      <c r="AS323" s="58" t="s">
        <v>1345</v>
      </c>
      <c r="AT323" s="9"/>
    </row>
    <row r="324" spans="1:46" customFormat="1" ht="12" customHeight="1" outlineLevel="1" x14ac:dyDescent="0.25">
      <c r="A324" s="7"/>
      <c r="B324" s="8"/>
      <c r="C324" s="18"/>
      <c r="D324" s="18"/>
      <c r="E324" s="18"/>
      <c r="F324" s="27"/>
      <c r="G324" s="28"/>
      <c r="H324" s="163" t="s">
        <v>1324</v>
      </c>
      <c r="I324" s="879" t="s">
        <v>1325</v>
      </c>
      <c r="J324" s="237">
        <v>0</v>
      </c>
      <c r="K324" s="237">
        <v>0</v>
      </c>
      <c r="L324" s="237">
        <v>0</v>
      </c>
      <c r="M324" s="237">
        <v>0</v>
      </c>
      <c r="N324" s="237">
        <v>0</v>
      </c>
      <c r="O324" s="237"/>
      <c r="P324" s="237"/>
      <c r="Q324" s="237"/>
      <c r="R324" s="237"/>
      <c r="S324" s="237"/>
      <c r="T324" s="237"/>
      <c r="U324" s="237"/>
      <c r="V324" s="237"/>
      <c r="W324" s="237"/>
      <c r="X324" s="237"/>
      <c r="Y324" s="237"/>
      <c r="Z324" s="237"/>
      <c r="AA324" s="237"/>
      <c r="AB324" s="237"/>
      <c r="AC324" s="237"/>
      <c r="AD324" s="237"/>
      <c r="AE324" s="237"/>
      <c r="AF324" s="237">
        <v>0</v>
      </c>
      <c r="AG324" s="237">
        <v>0</v>
      </c>
      <c r="AH324" s="237">
        <v>0</v>
      </c>
      <c r="AI324" s="237">
        <v>0</v>
      </c>
      <c r="AJ324" s="237">
        <v>0</v>
      </c>
      <c r="AK324" s="237">
        <v>0</v>
      </c>
      <c r="AL324" s="237">
        <v>0</v>
      </c>
      <c r="AM324" s="237">
        <v>0</v>
      </c>
      <c r="AN324" s="58"/>
      <c r="AO324" s="58"/>
      <c r="AP324" s="31"/>
      <c r="AQ324" s="17"/>
      <c r="AR324" s="9"/>
      <c r="AS324" s="883">
        <f>AK241</f>
        <v>45250</v>
      </c>
      <c r="AT324" s="9"/>
    </row>
    <row r="325" spans="1:46" customFormat="1" ht="12" customHeight="1" outlineLevel="1" x14ac:dyDescent="0.25">
      <c r="A325" s="7"/>
      <c r="B325" s="8"/>
      <c r="C325" s="18"/>
      <c r="D325" s="18"/>
      <c r="E325" s="18"/>
      <c r="F325" s="27"/>
      <c r="G325" s="28"/>
      <c r="H325" s="35"/>
      <c r="I325" s="879" t="s">
        <v>1326</v>
      </c>
      <c r="J325" s="237">
        <v>0</v>
      </c>
      <c r="K325" s="237">
        <v>0</v>
      </c>
      <c r="L325" s="237">
        <v>0</v>
      </c>
      <c r="M325" s="237">
        <v>0</v>
      </c>
      <c r="N325" s="237">
        <v>0</v>
      </c>
      <c r="O325" s="237"/>
      <c r="P325" s="237"/>
      <c r="Q325" s="237"/>
      <c r="R325" s="237"/>
      <c r="S325" s="237"/>
      <c r="T325" s="237"/>
      <c r="U325" s="237"/>
      <c r="V325" s="237"/>
      <c r="W325" s="237"/>
      <c r="X325" s="237"/>
      <c r="Y325" s="237"/>
      <c r="Z325" s="237"/>
      <c r="AA325" s="237"/>
      <c r="AB325" s="237"/>
      <c r="AC325" s="237"/>
      <c r="AD325" s="237"/>
      <c r="AE325" s="237"/>
      <c r="AF325" s="237">
        <v>0</v>
      </c>
      <c r="AG325" s="237">
        <v>0</v>
      </c>
      <c r="AH325" s="237">
        <v>0</v>
      </c>
      <c r="AI325" s="882">
        <f>300/919/7</f>
        <v>4.6634540649774604E-2</v>
      </c>
      <c r="AJ325" s="882">
        <f>300/746/7</f>
        <v>5.7449253159708925E-2</v>
      </c>
      <c r="AK325" s="237">
        <v>0</v>
      </c>
      <c r="AL325" s="237">
        <v>0</v>
      </c>
      <c r="AM325" s="237">
        <v>0</v>
      </c>
      <c r="AN325" s="58"/>
      <c r="AO325" s="58"/>
      <c r="AP325" s="31"/>
      <c r="AQ325" s="17"/>
      <c r="AR325" s="9"/>
      <c r="AS325" s="883">
        <f>AS324+7</f>
        <v>45257</v>
      </c>
      <c r="AT325" s="9"/>
    </row>
    <row r="326" spans="1:46" customFormat="1" ht="12" customHeight="1" outlineLevel="1" x14ac:dyDescent="0.25">
      <c r="A326" s="7"/>
      <c r="B326" s="8"/>
      <c r="C326" s="18"/>
      <c r="D326" s="18"/>
      <c r="E326" s="18"/>
      <c r="F326" s="27"/>
      <c r="G326" s="28"/>
      <c r="H326" s="35"/>
      <c r="I326" s="879" t="s">
        <v>1327</v>
      </c>
      <c r="J326" s="237">
        <v>0</v>
      </c>
      <c r="K326" s="237">
        <v>0</v>
      </c>
      <c r="L326" s="237">
        <v>0</v>
      </c>
      <c r="M326" s="237">
        <v>0</v>
      </c>
      <c r="N326" s="237">
        <v>0</v>
      </c>
      <c r="O326" s="237"/>
      <c r="P326" s="237"/>
      <c r="Q326" s="237"/>
      <c r="R326" s="237"/>
      <c r="S326" s="237"/>
      <c r="T326" s="237"/>
      <c r="U326" s="237"/>
      <c r="V326" s="237"/>
      <c r="W326" s="237"/>
      <c r="X326" s="237"/>
      <c r="Y326" s="237"/>
      <c r="Z326" s="237"/>
      <c r="AA326" s="237"/>
      <c r="AB326" s="237"/>
      <c r="AC326" s="237"/>
      <c r="AD326" s="237"/>
      <c r="AE326" s="237"/>
      <c r="AF326" s="237">
        <v>0</v>
      </c>
      <c r="AG326" s="237">
        <v>0</v>
      </c>
      <c r="AH326" s="237">
        <v>0</v>
      </c>
      <c r="AI326" s="237">
        <v>0</v>
      </c>
      <c r="AJ326" s="882">
        <f t="shared" ref="AJ326:AK326" si="15">300/746/7</f>
        <v>5.7449253159708925E-2</v>
      </c>
      <c r="AK326" s="237">
        <v>0</v>
      </c>
      <c r="AL326" s="237">
        <v>0</v>
      </c>
      <c r="AM326" s="237">
        <v>0</v>
      </c>
      <c r="AN326" s="58"/>
      <c r="AO326" s="58"/>
      <c r="AP326" s="31"/>
      <c r="AQ326" s="17"/>
      <c r="AR326" s="9"/>
      <c r="AS326" s="883">
        <f t="shared" ref="AS326:AS339" si="16">AS325+7</f>
        <v>45264</v>
      </c>
      <c r="AT326" s="9"/>
    </row>
    <row r="327" spans="1:46" customFormat="1" ht="12" customHeight="1" outlineLevel="1" x14ac:dyDescent="0.25">
      <c r="A327" s="7"/>
      <c r="B327" s="8"/>
      <c r="C327" s="18"/>
      <c r="D327" s="18"/>
      <c r="E327" s="18"/>
      <c r="F327" s="27"/>
      <c r="G327" s="28"/>
      <c r="H327" s="35"/>
      <c r="I327" s="879" t="s">
        <v>1328</v>
      </c>
      <c r="J327" s="237">
        <v>0</v>
      </c>
      <c r="K327" s="237">
        <v>0</v>
      </c>
      <c r="L327" s="237">
        <v>0</v>
      </c>
      <c r="M327" s="237">
        <v>0</v>
      </c>
      <c r="N327" s="237">
        <v>0</v>
      </c>
      <c r="O327" s="237"/>
      <c r="P327" s="237"/>
      <c r="Q327" s="237"/>
      <c r="R327" s="237"/>
      <c r="S327" s="237"/>
      <c r="T327" s="237"/>
      <c r="U327" s="237"/>
      <c r="V327" s="237"/>
      <c r="W327" s="237"/>
      <c r="X327" s="237"/>
      <c r="Y327" s="237"/>
      <c r="Z327" s="237"/>
      <c r="AA327" s="237"/>
      <c r="AB327" s="237"/>
      <c r="AC327" s="237"/>
      <c r="AD327" s="237"/>
      <c r="AE327" s="237"/>
      <c r="AF327" s="237">
        <v>0</v>
      </c>
      <c r="AG327" s="237">
        <v>0</v>
      </c>
      <c r="AH327" s="237">
        <v>0</v>
      </c>
      <c r="AI327" s="882">
        <f>300/919/7</f>
        <v>4.6634540649774604E-2</v>
      </c>
      <c r="AJ327" s="882">
        <f>320/746/7</f>
        <v>6.1279203370356188E-2</v>
      </c>
      <c r="AK327" s="237">
        <v>0</v>
      </c>
      <c r="AL327" s="237">
        <v>0</v>
      </c>
      <c r="AM327" s="237">
        <v>0</v>
      </c>
      <c r="AN327" s="58"/>
      <c r="AO327" s="58"/>
      <c r="AP327" s="31"/>
      <c r="AQ327" s="17"/>
      <c r="AR327" s="9"/>
      <c r="AS327" s="883">
        <f t="shared" si="16"/>
        <v>45271</v>
      </c>
      <c r="AT327" s="9"/>
    </row>
    <row r="328" spans="1:46" customFormat="1" ht="12" customHeight="1" outlineLevel="1" x14ac:dyDescent="0.25">
      <c r="A328" s="7"/>
      <c r="B328" s="8"/>
      <c r="C328" s="18"/>
      <c r="D328" s="18"/>
      <c r="E328" s="18"/>
      <c r="F328" s="27"/>
      <c r="G328" s="28"/>
      <c r="H328" s="35"/>
      <c r="I328" s="879" t="s">
        <v>1329</v>
      </c>
      <c r="J328" s="237">
        <v>0</v>
      </c>
      <c r="K328" s="237">
        <v>0</v>
      </c>
      <c r="L328" s="237">
        <v>0</v>
      </c>
      <c r="M328" s="237">
        <v>0</v>
      </c>
      <c r="N328" s="237">
        <v>0</v>
      </c>
      <c r="O328" s="237"/>
      <c r="P328" s="237"/>
      <c r="Q328" s="237"/>
      <c r="R328" s="237"/>
      <c r="S328" s="237"/>
      <c r="T328" s="237"/>
      <c r="U328" s="237"/>
      <c r="V328" s="237"/>
      <c r="W328" s="237"/>
      <c r="X328" s="237"/>
      <c r="Y328" s="237"/>
      <c r="Z328" s="237"/>
      <c r="AA328" s="237"/>
      <c r="AB328" s="237"/>
      <c r="AC328" s="237"/>
      <c r="AD328" s="237"/>
      <c r="AE328" s="237"/>
      <c r="AF328" s="237">
        <v>0</v>
      </c>
      <c r="AG328" s="237">
        <v>0</v>
      </c>
      <c r="AH328" s="237">
        <v>0</v>
      </c>
      <c r="AI328" s="882">
        <f>400/919/7</f>
        <v>6.2179387533032801E-2</v>
      </c>
      <c r="AJ328" s="882">
        <f>350/746/7</f>
        <v>6.7024128686327081E-2</v>
      </c>
      <c r="AK328" s="882">
        <f>200/294/7</f>
        <v>9.718172983479105E-2</v>
      </c>
      <c r="AL328" s="237">
        <v>0</v>
      </c>
      <c r="AM328" s="237">
        <v>0</v>
      </c>
      <c r="AN328" s="58"/>
      <c r="AO328" s="58"/>
      <c r="AP328" s="31"/>
      <c r="AQ328" s="17"/>
      <c r="AR328" s="9"/>
      <c r="AS328" s="883">
        <f t="shared" si="16"/>
        <v>45278</v>
      </c>
      <c r="AT328" s="9"/>
    </row>
    <row r="329" spans="1:46" customFormat="1" ht="12" customHeight="1" outlineLevel="1" x14ac:dyDescent="0.25">
      <c r="A329" s="7"/>
      <c r="B329" s="8"/>
      <c r="C329" s="18"/>
      <c r="D329" s="18"/>
      <c r="E329" s="18"/>
      <c r="F329" s="27"/>
      <c r="G329" s="28"/>
      <c r="H329" s="35"/>
      <c r="I329" s="879" t="s">
        <v>1330</v>
      </c>
      <c r="J329" s="237">
        <v>0</v>
      </c>
      <c r="K329" s="237">
        <v>0</v>
      </c>
      <c r="L329" s="237">
        <v>0</v>
      </c>
      <c r="M329" s="237">
        <v>0</v>
      </c>
      <c r="N329" s="237">
        <v>0</v>
      </c>
      <c r="O329" s="237"/>
      <c r="P329" s="237"/>
      <c r="Q329" s="237"/>
      <c r="R329" s="237"/>
      <c r="S329" s="237"/>
      <c r="T329" s="237"/>
      <c r="U329" s="237"/>
      <c r="V329" s="237"/>
      <c r="W329" s="237"/>
      <c r="X329" s="237"/>
      <c r="Y329" s="237"/>
      <c r="Z329" s="237"/>
      <c r="AA329" s="237"/>
      <c r="AB329" s="237"/>
      <c r="AC329" s="237"/>
      <c r="AD329" s="237"/>
      <c r="AE329" s="237"/>
      <c r="AF329" s="237">
        <v>0</v>
      </c>
      <c r="AG329" s="237">
        <v>0</v>
      </c>
      <c r="AH329" s="237">
        <v>0</v>
      </c>
      <c r="AI329" s="237">
        <v>0</v>
      </c>
      <c r="AJ329" s="882">
        <f t="shared" ref="AJ329:AK334" si="17">350/746/7</f>
        <v>6.7024128686327081E-2</v>
      </c>
      <c r="AK329" s="237">
        <v>0</v>
      </c>
      <c r="AL329" s="237">
        <v>0</v>
      </c>
      <c r="AM329" s="237">
        <v>0</v>
      </c>
      <c r="AN329" s="58"/>
      <c r="AO329" s="58"/>
      <c r="AP329" s="31"/>
      <c r="AQ329" s="17"/>
      <c r="AR329" s="9"/>
      <c r="AS329" s="883">
        <f t="shared" si="16"/>
        <v>45285</v>
      </c>
      <c r="AT329" s="9"/>
    </row>
    <row r="330" spans="1:46" customFormat="1" ht="12" customHeight="1" outlineLevel="1" x14ac:dyDescent="0.25">
      <c r="A330" s="7"/>
      <c r="B330" s="8"/>
      <c r="C330" s="18"/>
      <c r="D330" s="18"/>
      <c r="E330" s="18"/>
      <c r="F330" s="27"/>
      <c r="G330" s="28"/>
      <c r="H330" s="35"/>
      <c r="I330" s="879" t="s">
        <v>1331</v>
      </c>
      <c r="J330" s="237">
        <v>0</v>
      </c>
      <c r="K330" s="237">
        <v>0</v>
      </c>
      <c r="L330" s="237">
        <v>0</v>
      </c>
      <c r="M330" s="237">
        <v>0</v>
      </c>
      <c r="N330" s="237">
        <v>0</v>
      </c>
      <c r="O330" s="237"/>
      <c r="P330" s="237"/>
      <c r="Q330" s="237"/>
      <c r="R330" s="237"/>
      <c r="S330" s="237"/>
      <c r="T330" s="237"/>
      <c r="U330" s="237"/>
      <c r="V330" s="237"/>
      <c r="W330" s="237"/>
      <c r="X330" s="237"/>
      <c r="Y330" s="237"/>
      <c r="Z330" s="237"/>
      <c r="AA330" s="237"/>
      <c r="AB330" s="237"/>
      <c r="AC330" s="237"/>
      <c r="AD330" s="237"/>
      <c r="AE330" s="237"/>
      <c r="AF330" s="237">
        <v>0</v>
      </c>
      <c r="AG330" s="237">
        <v>0</v>
      </c>
      <c r="AH330" s="237">
        <v>0</v>
      </c>
      <c r="AI330" s="237">
        <v>0</v>
      </c>
      <c r="AJ330" s="882">
        <f t="shared" si="17"/>
        <v>6.7024128686327081E-2</v>
      </c>
      <c r="AK330" s="237">
        <v>0</v>
      </c>
      <c r="AL330" s="237">
        <v>0</v>
      </c>
      <c r="AM330" s="237">
        <v>0</v>
      </c>
      <c r="AN330" s="58"/>
      <c r="AO330" s="58"/>
      <c r="AP330" s="31"/>
      <c r="AQ330" s="17"/>
      <c r="AR330" s="9"/>
      <c r="AS330" s="883">
        <f t="shared" si="16"/>
        <v>45292</v>
      </c>
      <c r="AT330" s="9"/>
    </row>
    <row r="331" spans="1:46" customFormat="1" ht="12" customHeight="1" outlineLevel="1" x14ac:dyDescent="0.25">
      <c r="A331" s="7"/>
      <c r="B331" s="8"/>
      <c r="C331" s="18"/>
      <c r="D331" s="18"/>
      <c r="E331" s="18"/>
      <c r="F331" s="27"/>
      <c r="G331" s="28"/>
      <c r="H331" s="35"/>
      <c r="I331" s="879" t="s">
        <v>1332</v>
      </c>
      <c r="J331" s="237">
        <v>0</v>
      </c>
      <c r="K331" s="237">
        <v>0</v>
      </c>
      <c r="L331" s="237">
        <v>0</v>
      </c>
      <c r="M331" s="237">
        <v>0</v>
      </c>
      <c r="N331" s="237">
        <v>0</v>
      </c>
      <c r="O331" s="237"/>
      <c r="P331" s="237"/>
      <c r="Q331" s="237"/>
      <c r="R331" s="237"/>
      <c r="S331" s="237"/>
      <c r="T331" s="237"/>
      <c r="U331" s="237"/>
      <c r="V331" s="237"/>
      <c r="W331" s="237"/>
      <c r="X331" s="237"/>
      <c r="Y331" s="237"/>
      <c r="Z331" s="237"/>
      <c r="AA331" s="237"/>
      <c r="AB331" s="237"/>
      <c r="AC331" s="237"/>
      <c r="AD331" s="237"/>
      <c r="AE331" s="237"/>
      <c r="AF331" s="237">
        <v>0</v>
      </c>
      <c r="AG331" s="237">
        <v>0</v>
      </c>
      <c r="AH331" s="237">
        <v>0</v>
      </c>
      <c r="AI331" s="237">
        <v>0</v>
      </c>
      <c r="AJ331" s="882">
        <f t="shared" si="17"/>
        <v>6.7024128686327081E-2</v>
      </c>
      <c r="AK331" s="237">
        <v>0</v>
      </c>
      <c r="AL331" s="237">
        <v>0</v>
      </c>
      <c r="AM331" s="237">
        <v>0</v>
      </c>
      <c r="AN331" s="58"/>
      <c r="AO331" s="58"/>
      <c r="AP331" s="31"/>
      <c r="AQ331" s="17"/>
      <c r="AR331" s="9"/>
      <c r="AS331" s="883">
        <f t="shared" si="16"/>
        <v>45299</v>
      </c>
      <c r="AT331" s="9"/>
    </row>
    <row r="332" spans="1:46" customFormat="1" ht="12" customHeight="1" outlineLevel="1" x14ac:dyDescent="0.25">
      <c r="A332" s="7"/>
      <c r="B332" s="8"/>
      <c r="C332" s="18"/>
      <c r="D332" s="18"/>
      <c r="E332" s="18"/>
      <c r="F332" s="27"/>
      <c r="G332" s="28"/>
      <c r="H332" s="35"/>
      <c r="I332" s="879" t="s">
        <v>1333</v>
      </c>
      <c r="J332" s="237">
        <v>0</v>
      </c>
      <c r="K332" s="237">
        <v>0</v>
      </c>
      <c r="L332" s="237">
        <v>0</v>
      </c>
      <c r="M332" s="237">
        <v>0</v>
      </c>
      <c r="N332" s="237">
        <v>0</v>
      </c>
      <c r="O332" s="237"/>
      <c r="P332" s="237"/>
      <c r="Q332" s="237"/>
      <c r="R332" s="237"/>
      <c r="S332" s="237"/>
      <c r="T332" s="237"/>
      <c r="U332" s="237"/>
      <c r="V332" s="237"/>
      <c r="W332" s="237"/>
      <c r="X332" s="237"/>
      <c r="Y332" s="237"/>
      <c r="Z332" s="237"/>
      <c r="AA332" s="237"/>
      <c r="AB332" s="237"/>
      <c r="AC332" s="237"/>
      <c r="AD332" s="237"/>
      <c r="AE332" s="237"/>
      <c r="AF332" s="237">
        <v>0</v>
      </c>
      <c r="AG332" s="237">
        <v>0</v>
      </c>
      <c r="AH332" s="237">
        <v>0</v>
      </c>
      <c r="AI332" s="237">
        <v>0</v>
      </c>
      <c r="AJ332" s="882">
        <f t="shared" si="17"/>
        <v>6.7024128686327081E-2</v>
      </c>
      <c r="AK332" s="237">
        <v>0</v>
      </c>
      <c r="AL332" s="237">
        <v>0</v>
      </c>
      <c r="AM332" s="237">
        <v>0</v>
      </c>
      <c r="AN332" s="58"/>
      <c r="AO332" s="58"/>
      <c r="AP332" s="31"/>
      <c r="AQ332" s="17"/>
      <c r="AR332" s="9"/>
      <c r="AS332" s="883">
        <f t="shared" si="16"/>
        <v>45306</v>
      </c>
      <c r="AT332" s="9"/>
    </row>
    <row r="333" spans="1:46" customFormat="1" ht="12" customHeight="1" outlineLevel="1" x14ac:dyDescent="0.25">
      <c r="A333" s="7"/>
      <c r="B333" s="8"/>
      <c r="C333" s="18"/>
      <c r="D333" s="18"/>
      <c r="E333" s="18"/>
      <c r="F333" s="27"/>
      <c r="G333" s="28"/>
      <c r="H333" s="35"/>
      <c r="I333" s="879" t="s">
        <v>1334</v>
      </c>
      <c r="J333" s="237">
        <v>0</v>
      </c>
      <c r="K333" s="237">
        <v>0</v>
      </c>
      <c r="L333" s="237">
        <v>0</v>
      </c>
      <c r="M333" s="237">
        <v>0</v>
      </c>
      <c r="N333" s="237">
        <v>0</v>
      </c>
      <c r="O333" s="237"/>
      <c r="P333" s="237"/>
      <c r="Q333" s="237"/>
      <c r="R333" s="237"/>
      <c r="S333" s="237"/>
      <c r="T333" s="237"/>
      <c r="U333" s="237"/>
      <c r="V333" s="237"/>
      <c r="W333" s="237"/>
      <c r="X333" s="237"/>
      <c r="Y333" s="237"/>
      <c r="Z333" s="237"/>
      <c r="AA333" s="237"/>
      <c r="AB333" s="237"/>
      <c r="AC333" s="237"/>
      <c r="AD333" s="237"/>
      <c r="AE333" s="237"/>
      <c r="AF333" s="237">
        <v>0</v>
      </c>
      <c r="AG333" s="237">
        <v>0</v>
      </c>
      <c r="AH333" s="237">
        <v>0</v>
      </c>
      <c r="AI333" s="237">
        <v>0</v>
      </c>
      <c r="AJ333" s="882">
        <f t="shared" si="17"/>
        <v>6.7024128686327081E-2</v>
      </c>
      <c r="AK333" s="237">
        <v>0</v>
      </c>
      <c r="AL333" s="237">
        <v>0</v>
      </c>
      <c r="AM333" s="237">
        <v>0</v>
      </c>
      <c r="AN333" s="58"/>
      <c r="AO333" s="58"/>
      <c r="AP333" s="31"/>
      <c r="AQ333" s="17"/>
      <c r="AR333" s="9"/>
      <c r="AS333" s="883">
        <f t="shared" si="16"/>
        <v>45313</v>
      </c>
      <c r="AT333" s="9"/>
    </row>
    <row r="334" spans="1:46" customFormat="1" ht="12" customHeight="1" outlineLevel="1" x14ac:dyDescent="0.25">
      <c r="A334" s="7"/>
      <c r="B334" s="8"/>
      <c r="C334" s="18"/>
      <c r="D334" s="18"/>
      <c r="E334" s="18"/>
      <c r="F334" s="27"/>
      <c r="G334" s="28"/>
      <c r="H334" s="35"/>
      <c r="I334" s="879" t="s">
        <v>1335</v>
      </c>
      <c r="J334" s="237">
        <v>0</v>
      </c>
      <c r="K334" s="237">
        <v>0</v>
      </c>
      <c r="L334" s="237">
        <v>0</v>
      </c>
      <c r="M334" s="237">
        <v>0</v>
      </c>
      <c r="N334" s="237">
        <v>0</v>
      </c>
      <c r="O334" s="237"/>
      <c r="P334" s="237"/>
      <c r="Q334" s="237"/>
      <c r="R334" s="237"/>
      <c r="S334" s="237"/>
      <c r="T334" s="237"/>
      <c r="U334" s="237"/>
      <c r="V334" s="237"/>
      <c r="W334" s="237"/>
      <c r="X334" s="237"/>
      <c r="Y334" s="237"/>
      <c r="Z334" s="237"/>
      <c r="AA334" s="237"/>
      <c r="AB334" s="237"/>
      <c r="AC334" s="237"/>
      <c r="AD334" s="237"/>
      <c r="AE334" s="237"/>
      <c r="AF334" s="237">
        <v>0</v>
      </c>
      <c r="AG334" s="237">
        <v>0</v>
      </c>
      <c r="AH334" s="237">
        <v>0</v>
      </c>
      <c r="AI334" s="237">
        <v>0</v>
      </c>
      <c r="AJ334" s="882">
        <f t="shared" si="17"/>
        <v>6.7024128686327081E-2</v>
      </c>
      <c r="AK334" s="237">
        <v>0</v>
      </c>
      <c r="AL334" s="237">
        <v>0</v>
      </c>
      <c r="AM334" s="237">
        <v>0</v>
      </c>
      <c r="AN334" s="58"/>
      <c r="AO334" s="58"/>
      <c r="AP334" s="31"/>
      <c r="AQ334" s="17"/>
      <c r="AR334" s="9"/>
      <c r="AS334" s="883">
        <f t="shared" si="16"/>
        <v>45320</v>
      </c>
      <c r="AT334" s="9"/>
    </row>
    <row r="335" spans="1:46" customFormat="1" ht="12" customHeight="1" outlineLevel="1" x14ac:dyDescent="0.25">
      <c r="A335" s="7"/>
      <c r="B335" s="8"/>
      <c r="C335" s="18"/>
      <c r="D335" s="18"/>
      <c r="E335" s="18"/>
      <c r="F335" s="27"/>
      <c r="G335" s="28"/>
      <c r="H335" s="35"/>
      <c r="I335" s="879" t="s">
        <v>1336</v>
      </c>
      <c r="J335" s="237">
        <v>0</v>
      </c>
      <c r="K335" s="237">
        <v>0</v>
      </c>
      <c r="L335" s="237">
        <v>0</v>
      </c>
      <c r="M335" s="237">
        <v>0</v>
      </c>
      <c r="N335" s="237">
        <v>0</v>
      </c>
      <c r="O335" s="237"/>
      <c r="P335" s="237"/>
      <c r="Q335" s="237"/>
      <c r="R335" s="237"/>
      <c r="S335" s="237"/>
      <c r="T335" s="237"/>
      <c r="U335" s="237"/>
      <c r="V335" s="237"/>
      <c r="W335" s="237"/>
      <c r="X335" s="237"/>
      <c r="Y335" s="237"/>
      <c r="Z335" s="237"/>
      <c r="AA335" s="237"/>
      <c r="AB335" s="237"/>
      <c r="AC335" s="237"/>
      <c r="AD335" s="237"/>
      <c r="AE335" s="237"/>
      <c r="AF335" s="237">
        <v>0</v>
      </c>
      <c r="AG335" s="237">
        <v>0</v>
      </c>
      <c r="AH335" s="237">
        <v>0</v>
      </c>
      <c r="AI335" s="882">
        <f>400/919/7</f>
        <v>6.2179387533032801E-2</v>
      </c>
      <c r="AJ335" s="882">
        <f>400/746/7</f>
        <v>7.6599004212945229E-2</v>
      </c>
      <c r="AK335" s="882">
        <f>200/294/7</f>
        <v>9.718172983479105E-2</v>
      </c>
      <c r="AL335" s="237">
        <v>0</v>
      </c>
      <c r="AM335" s="237">
        <v>0</v>
      </c>
      <c r="AN335" s="58"/>
      <c r="AO335" s="58"/>
      <c r="AP335" s="31"/>
      <c r="AQ335" s="17"/>
      <c r="AR335" s="9"/>
      <c r="AS335" s="883">
        <f t="shared" si="16"/>
        <v>45327</v>
      </c>
      <c r="AT335" s="9"/>
    </row>
    <row r="336" spans="1:46" customFormat="1" ht="12" customHeight="1" outlineLevel="1" x14ac:dyDescent="0.25">
      <c r="A336" s="7"/>
      <c r="B336" s="8"/>
      <c r="C336" s="18"/>
      <c r="D336" s="18"/>
      <c r="E336" s="18"/>
      <c r="F336" s="27"/>
      <c r="G336" s="28"/>
      <c r="H336" s="35"/>
      <c r="I336" s="879" t="s">
        <v>1337</v>
      </c>
      <c r="J336" s="237">
        <v>0</v>
      </c>
      <c r="K336" s="237">
        <v>0</v>
      </c>
      <c r="L336" s="237">
        <v>0</v>
      </c>
      <c r="M336" s="237">
        <v>0</v>
      </c>
      <c r="N336" s="237">
        <v>0</v>
      </c>
      <c r="O336" s="237"/>
      <c r="P336" s="237"/>
      <c r="Q336" s="237"/>
      <c r="R336" s="237"/>
      <c r="S336" s="237"/>
      <c r="T336" s="237"/>
      <c r="U336" s="237"/>
      <c r="V336" s="237"/>
      <c r="W336" s="237"/>
      <c r="X336" s="237"/>
      <c r="Y336" s="237"/>
      <c r="Z336" s="237"/>
      <c r="AA336" s="237"/>
      <c r="AB336" s="237"/>
      <c r="AC336" s="237"/>
      <c r="AD336" s="237"/>
      <c r="AE336" s="237"/>
      <c r="AF336" s="237">
        <v>0</v>
      </c>
      <c r="AG336" s="237">
        <v>0</v>
      </c>
      <c r="AH336" s="237">
        <v>0</v>
      </c>
      <c r="AI336" s="237">
        <v>0</v>
      </c>
      <c r="AJ336" s="882">
        <f t="shared" ref="AJ336:AK343" si="18">400/746/7</f>
        <v>7.6599004212945229E-2</v>
      </c>
      <c r="AK336" s="237">
        <v>0</v>
      </c>
      <c r="AL336" s="237">
        <v>0</v>
      </c>
      <c r="AM336" s="237">
        <v>0</v>
      </c>
      <c r="AN336" s="58"/>
      <c r="AO336" s="58"/>
      <c r="AP336" s="31"/>
      <c r="AQ336" s="17"/>
      <c r="AR336" s="9"/>
      <c r="AS336" s="883">
        <f t="shared" si="16"/>
        <v>45334</v>
      </c>
      <c r="AT336" s="9"/>
    </row>
    <row r="337" spans="1:46" customFormat="1" ht="12" customHeight="1" outlineLevel="1" x14ac:dyDescent="0.25">
      <c r="A337" s="7"/>
      <c r="B337" s="8"/>
      <c r="C337" s="18"/>
      <c r="D337" s="18"/>
      <c r="E337" s="18"/>
      <c r="F337" s="27"/>
      <c r="G337" s="28"/>
      <c r="H337" s="35"/>
      <c r="I337" s="879" t="s">
        <v>1338</v>
      </c>
      <c r="J337" s="237">
        <v>0</v>
      </c>
      <c r="K337" s="237">
        <v>0</v>
      </c>
      <c r="L337" s="237">
        <v>0</v>
      </c>
      <c r="M337" s="237">
        <v>0</v>
      </c>
      <c r="N337" s="237">
        <v>0</v>
      </c>
      <c r="O337" s="237"/>
      <c r="P337" s="237"/>
      <c r="Q337" s="237"/>
      <c r="R337" s="237"/>
      <c r="S337" s="237"/>
      <c r="T337" s="237"/>
      <c r="U337" s="237"/>
      <c r="V337" s="237"/>
      <c r="W337" s="237"/>
      <c r="X337" s="237"/>
      <c r="Y337" s="237"/>
      <c r="Z337" s="237"/>
      <c r="AA337" s="237"/>
      <c r="AB337" s="237"/>
      <c r="AC337" s="237"/>
      <c r="AD337" s="237"/>
      <c r="AE337" s="237"/>
      <c r="AF337" s="237">
        <v>0</v>
      </c>
      <c r="AG337" s="237">
        <v>0</v>
      </c>
      <c r="AH337" s="237">
        <v>0</v>
      </c>
      <c r="AI337" s="237">
        <v>0</v>
      </c>
      <c r="AJ337" s="882">
        <f t="shared" si="18"/>
        <v>7.6599004212945229E-2</v>
      </c>
      <c r="AK337" s="237">
        <v>0</v>
      </c>
      <c r="AL337" s="237">
        <v>0</v>
      </c>
      <c r="AM337" s="237">
        <v>0</v>
      </c>
      <c r="AN337" s="58"/>
      <c r="AO337" s="58"/>
      <c r="AP337" s="31"/>
      <c r="AQ337" s="17"/>
      <c r="AR337" s="9"/>
      <c r="AS337" s="883">
        <f t="shared" si="16"/>
        <v>45341</v>
      </c>
      <c r="AT337" s="9"/>
    </row>
    <row r="338" spans="1:46" customFormat="1" ht="12" customHeight="1" outlineLevel="1" x14ac:dyDescent="0.25">
      <c r="A338" s="7"/>
      <c r="B338" s="8"/>
      <c r="C338" s="18"/>
      <c r="D338" s="18"/>
      <c r="E338" s="18"/>
      <c r="F338" s="27"/>
      <c r="G338" s="28"/>
      <c r="H338" s="35"/>
      <c r="I338" s="879" t="s">
        <v>1339</v>
      </c>
      <c r="J338" s="237">
        <v>0</v>
      </c>
      <c r="K338" s="237">
        <v>0</v>
      </c>
      <c r="L338" s="237">
        <v>0</v>
      </c>
      <c r="M338" s="237">
        <v>0</v>
      </c>
      <c r="N338" s="237">
        <v>0</v>
      </c>
      <c r="O338" s="237"/>
      <c r="P338" s="237"/>
      <c r="Q338" s="237"/>
      <c r="R338" s="237"/>
      <c r="S338" s="237"/>
      <c r="T338" s="237"/>
      <c r="U338" s="237"/>
      <c r="V338" s="237"/>
      <c r="W338" s="237"/>
      <c r="X338" s="237"/>
      <c r="Y338" s="237"/>
      <c r="Z338" s="237"/>
      <c r="AA338" s="237"/>
      <c r="AB338" s="237"/>
      <c r="AC338" s="237"/>
      <c r="AD338" s="237"/>
      <c r="AE338" s="237"/>
      <c r="AF338" s="237">
        <v>0</v>
      </c>
      <c r="AG338" s="237">
        <v>0</v>
      </c>
      <c r="AH338" s="237">
        <v>0</v>
      </c>
      <c r="AI338" s="237">
        <v>0</v>
      </c>
      <c r="AJ338" s="882">
        <f t="shared" si="18"/>
        <v>7.6599004212945229E-2</v>
      </c>
      <c r="AK338" s="237">
        <v>0</v>
      </c>
      <c r="AL338" s="237">
        <v>0</v>
      </c>
      <c r="AM338" s="237">
        <v>0</v>
      </c>
      <c r="AN338" s="58"/>
      <c r="AO338" s="58"/>
      <c r="AP338" s="31"/>
      <c r="AQ338" s="17"/>
      <c r="AR338" s="9"/>
      <c r="AS338" s="883">
        <f t="shared" si="16"/>
        <v>45348</v>
      </c>
      <c r="AT338" s="9"/>
    </row>
    <row r="339" spans="1:46" customFormat="1" ht="12" customHeight="1" outlineLevel="1" x14ac:dyDescent="0.25">
      <c r="A339" s="7"/>
      <c r="B339" s="8"/>
      <c r="C339" s="18"/>
      <c r="D339" s="18"/>
      <c r="E339" s="18"/>
      <c r="F339" s="27"/>
      <c r="G339" s="28"/>
      <c r="H339" s="35"/>
      <c r="I339" s="879" t="s">
        <v>1340</v>
      </c>
      <c r="J339" s="237">
        <v>0</v>
      </c>
      <c r="K339" s="237">
        <v>0</v>
      </c>
      <c r="L339" s="237">
        <v>0</v>
      </c>
      <c r="M339" s="237">
        <v>0</v>
      </c>
      <c r="N339" s="237">
        <v>0</v>
      </c>
      <c r="O339" s="237"/>
      <c r="P339" s="237"/>
      <c r="Q339" s="237"/>
      <c r="R339" s="237"/>
      <c r="S339" s="237"/>
      <c r="T339" s="237"/>
      <c r="U339" s="237"/>
      <c r="V339" s="237"/>
      <c r="W339" s="237"/>
      <c r="X339" s="237"/>
      <c r="Y339" s="237"/>
      <c r="Z339" s="237"/>
      <c r="AA339" s="237"/>
      <c r="AB339" s="237"/>
      <c r="AC339" s="237"/>
      <c r="AD339" s="237"/>
      <c r="AE339" s="237"/>
      <c r="AF339" s="237">
        <v>0</v>
      </c>
      <c r="AG339" s="237">
        <v>0</v>
      </c>
      <c r="AH339" s="237">
        <v>0</v>
      </c>
      <c r="AI339" s="237">
        <v>0</v>
      </c>
      <c r="AJ339" s="882">
        <f t="shared" si="18"/>
        <v>7.6599004212945229E-2</v>
      </c>
      <c r="AK339" s="237">
        <v>0</v>
      </c>
      <c r="AL339" s="237">
        <v>0</v>
      </c>
      <c r="AM339" s="237">
        <v>0</v>
      </c>
      <c r="AN339" s="58"/>
      <c r="AO339" s="58"/>
      <c r="AP339" s="31"/>
      <c r="AQ339" s="17"/>
      <c r="AR339" s="9"/>
      <c r="AS339" s="883">
        <f t="shared" si="16"/>
        <v>45355</v>
      </c>
      <c r="AT339" s="9"/>
    </row>
    <row r="340" spans="1:46" customFormat="1" ht="12" customHeight="1" outlineLevel="1" x14ac:dyDescent="0.25">
      <c r="A340" s="7"/>
      <c r="B340" s="8"/>
      <c r="C340" s="18"/>
      <c r="D340" s="18"/>
      <c r="E340" s="18"/>
      <c r="F340" s="27"/>
      <c r="G340" s="28"/>
      <c r="H340" s="35"/>
      <c r="I340" s="879" t="s">
        <v>1341</v>
      </c>
      <c r="J340" s="237">
        <v>0</v>
      </c>
      <c r="K340" s="237">
        <v>0</v>
      </c>
      <c r="L340" s="237">
        <v>0</v>
      </c>
      <c r="M340" s="237">
        <v>0</v>
      </c>
      <c r="N340" s="237">
        <v>0</v>
      </c>
      <c r="O340" s="237"/>
      <c r="P340" s="237"/>
      <c r="Q340" s="237"/>
      <c r="R340" s="237"/>
      <c r="S340" s="237"/>
      <c r="T340" s="237"/>
      <c r="U340" s="237"/>
      <c r="V340" s="237"/>
      <c r="W340" s="237"/>
      <c r="X340" s="237"/>
      <c r="Y340" s="237"/>
      <c r="Z340" s="237"/>
      <c r="AA340" s="237"/>
      <c r="AB340" s="237"/>
      <c r="AC340" s="237"/>
      <c r="AD340" s="237"/>
      <c r="AE340" s="237"/>
      <c r="AF340" s="237">
        <v>0</v>
      </c>
      <c r="AG340" s="237">
        <v>0</v>
      </c>
      <c r="AH340" s="237">
        <v>0</v>
      </c>
      <c r="AI340" s="237">
        <v>0</v>
      </c>
      <c r="AJ340" s="882">
        <f t="shared" si="18"/>
        <v>7.6599004212945229E-2</v>
      </c>
      <c r="AK340" s="237">
        <v>0</v>
      </c>
      <c r="AL340" s="237">
        <v>0</v>
      </c>
      <c r="AM340" s="237">
        <v>0</v>
      </c>
      <c r="AN340" s="58"/>
      <c r="AO340" s="58"/>
      <c r="AP340" s="31"/>
      <c r="AQ340" s="17"/>
      <c r="AR340" s="9"/>
      <c r="AS340" s="883">
        <f t="shared" ref="AS340:AS342" si="19">AS336+7</f>
        <v>45341</v>
      </c>
      <c r="AT340" s="9"/>
    </row>
    <row r="341" spans="1:46" customFormat="1" ht="12" customHeight="1" outlineLevel="1" x14ac:dyDescent="0.25">
      <c r="A341" s="7"/>
      <c r="B341" s="8"/>
      <c r="C341" s="18"/>
      <c r="D341" s="18"/>
      <c r="E341" s="18"/>
      <c r="F341" s="27"/>
      <c r="G341" s="28"/>
      <c r="H341" s="35"/>
      <c r="I341" s="879" t="s">
        <v>1342</v>
      </c>
      <c r="J341" s="237">
        <v>0</v>
      </c>
      <c r="K341" s="237">
        <v>0</v>
      </c>
      <c r="L341" s="237">
        <v>0</v>
      </c>
      <c r="M341" s="237">
        <v>0</v>
      </c>
      <c r="N341" s="237">
        <v>0</v>
      </c>
      <c r="O341" s="237"/>
      <c r="P341" s="237"/>
      <c r="Q341" s="237"/>
      <c r="R341" s="237"/>
      <c r="S341" s="237"/>
      <c r="T341" s="237"/>
      <c r="U341" s="237"/>
      <c r="V341" s="237"/>
      <c r="W341" s="237"/>
      <c r="X341" s="237"/>
      <c r="Y341" s="237"/>
      <c r="Z341" s="237"/>
      <c r="AA341" s="237"/>
      <c r="AB341" s="237"/>
      <c r="AC341" s="237"/>
      <c r="AD341" s="237"/>
      <c r="AE341" s="237"/>
      <c r="AF341" s="237">
        <v>0</v>
      </c>
      <c r="AG341" s="237">
        <v>0</v>
      </c>
      <c r="AH341" s="237">
        <v>0</v>
      </c>
      <c r="AI341" s="237">
        <v>0</v>
      </c>
      <c r="AJ341" s="882">
        <f t="shared" si="18"/>
        <v>7.6599004212945229E-2</v>
      </c>
      <c r="AK341" s="237">
        <v>0</v>
      </c>
      <c r="AL341" s="237">
        <v>0</v>
      </c>
      <c r="AM341" s="237">
        <v>0</v>
      </c>
      <c r="AN341" s="58"/>
      <c r="AO341" s="58"/>
      <c r="AP341" s="31"/>
      <c r="AQ341" s="17"/>
      <c r="AR341" s="9"/>
      <c r="AS341" s="883">
        <f t="shared" si="19"/>
        <v>45348</v>
      </c>
      <c r="AT341" s="9"/>
    </row>
    <row r="342" spans="1:46" customFormat="1" ht="12" customHeight="1" outlineLevel="1" x14ac:dyDescent="0.25">
      <c r="A342" s="7"/>
      <c r="B342" s="8"/>
      <c r="C342" s="18"/>
      <c r="D342" s="18"/>
      <c r="E342" s="18"/>
      <c r="F342" s="27"/>
      <c r="G342" s="28"/>
      <c r="H342" s="35"/>
      <c r="I342" s="879" t="s">
        <v>1343</v>
      </c>
      <c r="J342" s="237">
        <v>0</v>
      </c>
      <c r="K342" s="237">
        <v>0</v>
      </c>
      <c r="L342" s="237">
        <v>0</v>
      </c>
      <c r="M342" s="237">
        <v>0</v>
      </c>
      <c r="N342" s="237">
        <v>0</v>
      </c>
      <c r="O342" s="237"/>
      <c r="P342" s="237"/>
      <c r="Q342" s="237"/>
      <c r="R342" s="237"/>
      <c r="S342" s="237"/>
      <c r="T342" s="237"/>
      <c r="U342" s="237"/>
      <c r="V342" s="237"/>
      <c r="W342" s="237"/>
      <c r="X342" s="237"/>
      <c r="Y342" s="237"/>
      <c r="Z342" s="237"/>
      <c r="AA342" s="237"/>
      <c r="AB342" s="237"/>
      <c r="AC342" s="237"/>
      <c r="AD342" s="237"/>
      <c r="AE342" s="237"/>
      <c r="AF342" s="237">
        <v>0</v>
      </c>
      <c r="AG342" s="237">
        <v>0</v>
      </c>
      <c r="AH342" s="237">
        <v>0</v>
      </c>
      <c r="AI342" s="237">
        <v>0</v>
      </c>
      <c r="AJ342" s="882">
        <f t="shared" si="18"/>
        <v>7.6599004212945229E-2</v>
      </c>
      <c r="AK342" s="237">
        <v>0</v>
      </c>
      <c r="AL342" s="237">
        <v>0</v>
      </c>
      <c r="AM342" s="237">
        <v>0</v>
      </c>
      <c r="AN342" s="58"/>
      <c r="AO342" s="58"/>
      <c r="AP342" s="31"/>
      <c r="AQ342" s="17"/>
      <c r="AR342" s="9"/>
      <c r="AS342" s="883">
        <f t="shared" si="19"/>
        <v>45355</v>
      </c>
      <c r="AT342" s="9"/>
    </row>
    <row r="343" spans="1:46" customFormat="1" ht="12" customHeight="1" outlineLevel="1" x14ac:dyDescent="0.25">
      <c r="A343" s="7"/>
      <c r="B343" s="8"/>
      <c r="C343" s="18"/>
      <c r="D343" s="18"/>
      <c r="E343" s="18"/>
      <c r="F343" s="27"/>
      <c r="G343" s="28"/>
      <c r="H343" s="35"/>
      <c r="I343" s="879" t="s">
        <v>1344</v>
      </c>
      <c r="J343" s="237">
        <v>0</v>
      </c>
      <c r="K343" s="237">
        <v>0</v>
      </c>
      <c r="L343" s="237">
        <v>0</v>
      </c>
      <c r="M343" s="237">
        <v>0</v>
      </c>
      <c r="N343" s="237">
        <v>0</v>
      </c>
      <c r="O343" s="237"/>
      <c r="P343" s="237"/>
      <c r="Q343" s="237"/>
      <c r="R343" s="237"/>
      <c r="S343" s="237"/>
      <c r="T343" s="237"/>
      <c r="U343" s="237"/>
      <c r="V343" s="237"/>
      <c r="W343" s="237"/>
      <c r="X343" s="237"/>
      <c r="Y343" s="237"/>
      <c r="Z343" s="237"/>
      <c r="AA343" s="237"/>
      <c r="AB343" s="237"/>
      <c r="AC343" s="237"/>
      <c r="AD343" s="237"/>
      <c r="AE343" s="237"/>
      <c r="AF343" s="237">
        <v>0</v>
      </c>
      <c r="AG343" s="237">
        <v>0</v>
      </c>
      <c r="AH343" s="237">
        <v>0</v>
      </c>
      <c r="AI343" s="237">
        <v>0</v>
      </c>
      <c r="AJ343" s="882">
        <f t="shared" si="18"/>
        <v>7.6599004212945229E-2</v>
      </c>
      <c r="AK343" s="237">
        <v>0</v>
      </c>
      <c r="AL343" s="237">
        <v>0</v>
      </c>
      <c r="AM343" s="237">
        <v>0</v>
      </c>
      <c r="AN343" s="58"/>
      <c r="AO343" s="58"/>
      <c r="AP343" s="31"/>
      <c r="AQ343" s="17"/>
      <c r="AR343" s="9"/>
      <c r="AS343" s="883">
        <f>AS339+7</f>
        <v>45362</v>
      </c>
      <c r="AT343" s="9"/>
    </row>
    <row r="344" spans="1:46" customFormat="1" ht="12" customHeight="1" outlineLevel="1" x14ac:dyDescent="0.25">
      <c r="A344" s="7"/>
      <c r="B344" s="8"/>
      <c r="C344" s="18"/>
      <c r="D344" s="18"/>
      <c r="E344" s="18"/>
      <c r="F344" s="27"/>
      <c r="G344" s="28"/>
      <c r="H344" s="35"/>
      <c r="I344" s="646"/>
      <c r="J344" s="640"/>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31"/>
      <c r="AQ344" s="17"/>
      <c r="AR344" s="9"/>
      <c r="AS344" s="9"/>
      <c r="AT344" s="9"/>
    </row>
    <row r="345" spans="1:46" customFormat="1" ht="12" customHeight="1" outlineLevel="1" x14ac:dyDescent="0.25">
      <c r="A345" s="7"/>
      <c r="B345" s="8"/>
      <c r="C345" s="18"/>
      <c r="D345" s="18"/>
      <c r="E345" s="18"/>
      <c r="F345" s="27"/>
      <c r="G345" s="28"/>
      <c r="H345" s="35"/>
      <c r="I345" s="646"/>
      <c r="J345" s="640"/>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31"/>
      <c r="AQ345" s="17"/>
      <c r="AR345" s="9"/>
      <c r="AS345" s="9"/>
      <c r="AT345" s="9"/>
    </row>
    <row r="346" spans="1:46" customFormat="1" ht="12" customHeight="1" outlineLevel="1" x14ac:dyDescent="0.2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31"/>
      <c r="AQ346" s="17"/>
      <c r="AR346" s="9"/>
      <c r="AS346" s="9"/>
      <c r="AT346" s="9"/>
    </row>
    <row r="347" spans="1:46" customFormat="1" ht="12" customHeight="1" x14ac:dyDescent="0.25">
      <c r="A347" s="7"/>
      <c r="B347" s="8"/>
      <c r="C347" s="18"/>
      <c r="D347" s="18"/>
      <c r="E347" s="18"/>
      <c r="F347" s="27"/>
      <c r="G347" s="642" t="s">
        <v>975</v>
      </c>
      <c r="H347" s="35"/>
      <c r="I347" s="892" t="s">
        <v>1320</v>
      </c>
      <c r="J347" s="893"/>
      <c r="K347" s="893"/>
      <c r="L347" s="893"/>
      <c r="M347" s="893"/>
      <c r="N347" s="893"/>
      <c r="O347" s="893"/>
      <c r="P347" s="893"/>
      <c r="Q347" s="893"/>
      <c r="R347" s="893"/>
      <c r="S347" s="893"/>
      <c r="T347" s="893"/>
      <c r="U347" s="893"/>
      <c r="V347" s="893"/>
      <c r="W347" s="893"/>
      <c r="X347" s="893"/>
      <c r="Y347" s="893"/>
      <c r="Z347" s="893"/>
      <c r="AA347" s="893"/>
      <c r="AB347" s="893"/>
      <c r="AC347" s="893"/>
      <c r="AD347" s="893"/>
      <c r="AE347" s="893"/>
      <c r="AF347" s="893"/>
      <c r="AG347" s="893"/>
      <c r="AH347" s="893"/>
      <c r="AI347" s="893"/>
      <c r="AJ347" s="893"/>
      <c r="AK347" s="893"/>
      <c r="AL347" s="893"/>
      <c r="AM347" s="893"/>
      <c r="AN347" s="58"/>
      <c r="AO347" s="58"/>
      <c r="AP347" s="33"/>
      <c r="AQ347" s="17"/>
      <c r="AR347" s="9"/>
      <c r="AS347" s="9"/>
      <c r="AT347" s="9"/>
    </row>
    <row r="348" spans="1:46" customFormat="1" ht="12" customHeight="1" x14ac:dyDescent="0.25">
      <c r="A348" s="7"/>
      <c r="B348" s="8"/>
      <c r="C348" s="18"/>
      <c r="D348" s="18"/>
      <c r="E348" s="18"/>
      <c r="F348" s="27"/>
      <c r="G348" s="642"/>
      <c r="H348" s="35"/>
      <c r="I348" s="891" t="s">
        <v>70</v>
      </c>
      <c r="J348" s="651">
        <v>-7.589385161401621</v>
      </c>
      <c r="K348" s="651">
        <v>-6.5570612157697497</v>
      </c>
      <c r="L348" s="651">
        <v>-97.68217051130263</v>
      </c>
      <c r="M348" s="651">
        <v>-14.621704206628863</v>
      </c>
      <c r="N348" s="651">
        <v>-17.392269844384003</v>
      </c>
      <c r="O348" s="651">
        <v>-29.924415362175267</v>
      </c>
      <c r="P348" s="651">
        <v>-13.018041388562846</v>
      </c>
      <c r="Q348" s="651">
        <v>-31.688289264046727</v>
      </c>
      <c r="R348" s="651">
        <v>-0.65339354132457539</v>
      </c>
      <c r="S348" s="651">
        <v>-0.66707717569786473</v>
      </c>
      <c r="T348" s="651">
        <v>-0.71837878864970817</v>
      </c>
      <c r="U348" s="651">
        <v>-0.95532039976484373</v>
      </c>
      <c r="V348" s="651">
        <v>-1.5010052604037549</v>
      </c>
      <c r="W348" s="651">
        <v>-1.4780541096330555</v>
      </c>
      <c r="X348" s="651">
        <v>0</v>
      </c>
      <c r="Y348" s="651">
        <v>0</v>
      </c>
      <c r="Z348" s="651">
        <v>-1.0122521270793294</v>
      </c>
      <c r="AA348" s="651">
        <v>-1.482633567260903</v>
      </c>
      <c r="AB348" s="651">
        <v>-0.67755120778728817</v>
      </c>
      <c r="AC348" s="651">
        <v>-0.91378553693917874</v>
      </c>
      <c r="AD348" s="651">
        <v>-1.9128101668862481</v>
      </c>
      <c r="AE348" s="651">
        <v>-2.3188177060459658</v>
      </c>
      <c r="AF348" s="651">
        <v>-2.3153920285814016E-2</v>
      </c>
      <c r="AG348" s="651">
        <v>-9.2590097541280607E-3</v>
      </c>
      <c r="AH348" s="651">
        <v>-9.2766117958017012E-3</v>
      </c>
      <c r="AI348" s="651">
        <v>-1.5027300009245559E-3</v>
      </c>
      <c r="AJ348" s="651">
        <v>-7.6575711842552718E-3</v>
      </c>
      <c r="AK348" s="651">
        <v>-4.5461416889988268E-2</v>
      </c>
      <c r="AL348" s="651">
        <v>-0.74098032031926875</v>
      </c>
      <c r="AM348" s="651">
        <v>-5.6250000000000007E-3</v>
      </c>
      <c r="AN348" s="58"/>
      <c r="AO348" s="58"/>
      <c r="AP348" s="33"/>
      <c r="AQ348" s="17"/>
      <c r="AR348" s="9"/>
      <c r="AS348" s="9"/>
      <c r="AT348" s="9"/>
    </row>
    <row r="349" spans="1:46" customFormat="1" ht="12" customHeight="1" x14ac:dyDescent="0.25">
      <c r="A349" s="7"/>
      <c r="B349" s="8"/>
      <c r="C349" s="18"/>
      <c r="D349" s="18"/>
      <c r="E349" s="18"/>
      <c r="F349" s="27"/>
      <c r="G349" s="642"/>
      <c r="H349" s="35"/>
      <c r="I349" s="891" t="s">
        <v>67</v>
      </c>
      <c r="J349" s="875">
        <v>10.432211821100719</v>
      </c>
      <c r="K349" s="875">
        <v>1.9590114526823281</v>
      </c>
      <c r="L349" s="875">
        <v>44.987692046515683</v>
      </c>
      <c r="M349" s="875">
        <v>21.114506408623932</v>
      </c>
      <c r="N349" s="875">
        <v>19.523644430918726</v>
      </c>
      <c r="O349" s="875">
        <v>18.396041544189668</v>
      </c>
      <c r="P349" s="875">
        <v>12.266242529400415</v>
      </c>
      <c r="Q349" s="875">
        <v>24.097815764482363</v>
      </c>
      <c r="R349" s="875">
        <v>2.8797073945462857</v>
      </c>
      <c r="S349" s="875">
        <v>2.7140565101111087</v>
      </c>
      <c r="T349" s="875">
        <v>4.2192011354690138</v>
      </c>
      <c r="U349" s="875">
        <v>4.4258100644961953</v>
      </c>
      <c r="V349" s="875">
        <v>5.2043570464623032</v>
      </c>
      <c r="W349" s="875">
        <v>4.3384101278838072</v>
      </c>
      <c r="X349" s="875">
        <v>0</v>
      </c>
      <c r="Y349" s="875">
        <v>0</v>
      </c>
      <c r="Z349" s="875">
        <v>3.5843439973874776</v>
      </c>
      <c r="AA349" s="875">
        <v>2.9386175418784246</v>
      </c>
      <c r="AB349" s="875">
        <v>2.5487377790748531</v>
      </c>
      <c r="AC349" s="875">
        <v>3.0759764579989279</v>
      </c>
      <c r="AD349" s="875">
        <v>4.3400032938076283</v>
      </c>
      <c r="AE349" s="875">
        <v>4.4530906895037337</v>
      </c>
      <c r="AF349" s="875">
        <v>0.8739669217175331</v>
      </c>
      <c r="AG349" s="875">
        <v>0.68734865245418886</v>
      </c>
      <c r="AH349" s="875">
        <v>0.59420180850488291</v>
      </c>
      <c r="AI349" s="875">
        <v>0.709009467564091</v>
      </c>
      <c r="AJ349" s="875">
        <v>0.76457272473756355</v>
      </c>
      <c r="AK349" s="875">
        <v>1.1773105201676626</v>
      </c>
      <c r="AL349" s="875">
        <v>2.7904598516458123</v>
      </c>
      <c r="AM349" s="875">
        <v>0.45000000000000007</v>
      </c>
      <c r="AN349" s="58"/>
      <c r="AO349" s="58"/>
      <c r="AP349" s="33"/>
      <c r="AQ349" s="17"/>
      <c r="AR349" s="9"/>
      <c r="AS349" s="9"/>
      <c r="AT349" s="9"/>
    </row>
    <row r="350" spans="1:46" customFormat="1" ht="12" customHeight="1" x14ac:dyDescent="0.25">
      <c r="A350" s="7"/>
      <c r="B350" s="8"/>
      <c r="C350" s="18"/>
      <c r="D350" s="18"/>
      <c r="E350" s="18"/>
      <c r="F350" s="27"/>
      <c r="G350" s="642"/>
      <c r="H350" s="35"/>
      <c r="I350" s="891" t="s">
        <v>316</v>
      </c>
      <c r="J350" s="247">
        <v>61.15</v>
      </c>
      <c r="K350" s="247">
        <v>75.383333333333354</v>
      </c>
      <c r="L350" s="247">
        <v>58.705882352941174</v>
      </c>
      <c r="M350" s="247">
        <v>58.241176470588236</v>
      </c>
      <c r="N350" s="247">
        <v>54.438461538461517</v>
      </c>
      <c r="O350" s="247">
        <v>55.83</v>
      </c>
      <c r="P350" s="247">
        <v>55.890000000000008</v>
      </c>
      <c r="Q350" s="247">
        <v>60.06666666666667</v>
      </c>
      <c r="R350" s="247">
        <v>73.518852459016387</v>
      </c>
      <c r="S350" s="247">
        <v>73.228399228543893</v>
      </c>
      <c r="T350" s="247">
        <v>49.550264466457399</v>
      </c>
      <c r="U350" s="247">
        <v>48.777372262773717</v>
      </c>
      <c r="V350" s="247">
        <v>45.500000000000007</v>
      </c>
      <c r="W350" s="247">
        <v>45.5</v>
      </c>
      <c r="X350" s="247">
        <v>57.666666666666664</v>
      </c>
      <c r="Y350" s="247">
        <v>56.466666666666661</v>
      </c>
      <c r="Z350" s="247">
        <v>65.22</v>
      </c>
      <c r="AA350" s="247">
        <v>68.060000000000016</v>
      </c>
      <c r="AB350" s="247">
        <v>58.34</v>
      </c>
      <c r="AC350" s="247">
        <v>59.59</v>
      </c>
      <c r="AD350" s="247">
        <v>60.52</v>
      </c>
      <c r="AE350" s="247">
        <v>60.220000000000006</v>
      </c>
      <c r="AF350" s="247">
        <v>32.148520299581264</v>
      </c>
      <c r="AG350" s="247">
        <v>21.217017991446205</v>
      </c>
      <c r="AH350" s="247">
        <v>23.157481931725965</v>
      </c>
      <c r="AI350" s="247">
        <v>28.213054880664348</v>
      </c>
      <c r="AJ350" s="247">
        <v>26.132664118940603</v>
      </c>
      <c r="AK350" s="247">
        <v>37.299999999999997</v>
      </c>
      <c r="AL350" s="247">
        <v>57.445790754257899</v>
      </c>
      <c r="AM350" s="247">
        <v>21.2</v>
      </c>
      <c r="AN350" s="58"/>
      <c r="AO350" s="58"/>
      <c r="AP350" s="33"/>
      <c r="AQ350" s="17"/>
      <c r="AR350" s="9"/>
      <c r="AS350" s="9"/>
      <c r="AT350" s="9"/>
    </row>
    <row r="351" spans="1:46" customFormat="1" ht="12" customHeight="1" x14ac:dyDescent="0.25">
      <c r="A351" s="7"/>
      <c r="B351" s="8"/>
      <c r="C351" s="18"/>
      <c r="D351" s="18"/>
      <c r="E351" s="18"/>
      <c r="F351" s="27"/>
      <c r="G351" s="642"/>
      <c r="H351" s="35"/>
      <c r="I351" s="879"/>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58"/>
      <c r="AO351" s="58"/>
      <c r="AP351" s="33"/>
      <c r="AQ351" s="17"/>
      <c r="AR351" s="9"/>
      <c r="AS351" s="9"/>
      <c r="AT351" s="9"/>
    </row>
    <row r="352" spans="1:46" customFormat="1" ht="12" customHeight="1" x14ac:dyDescent="0.25">
      <c r="A352" s="7"/>
      <c r="B352" s="8"/>
      <c r="C352" s="18"/>
      <c r="D352" s="18"/>
      <c r="E352" s="18"/>
      <c r="F352" s="27"/>
      <c r="G352" s="878" t="s">
        <v>1319</v>
      </c>
      <c r="H352" s="35"/>
      <c r="I352" s="35"/>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58"/>
      <c r="AO352" s="58"/>
      <c r="AP352" s="33"/>
      <c r="AQ352" s="17"/>
      <c r="AR352" s="9"/>
      <c r="AS352" s="9"/>
      <c r="AT352" s="9"/>
    </row>
    <row r="353" spans="1:46" customFormat="1" ht="12" customHeight="1" outlineLevel="1" x14ac:dyDescent="0.25">
      <c r="A353" s="7"/>
      <c r="B353" s="8"/>
      <c r="C353" s="18">
        <v>0</v>
      </c>
      <c r="D353" s="18"/>
      <c r="E353" s="18"/>
      <c r="F353" s="27"/>
      <c r="G353" s="642"/>
      <c r="H353" s="28" t="s">
        <v>1020</v>
      </c>
      <c r="I353" s="664" t="str">
        <f>General!$G$17</f>
        <v>b</v>
      </c>
      <c r="J353" s="651"/>
      <c r="K353" s="651"/>
      <c r="L353" s="651" t="b">
        <v>1</v>
      </c>
      <c r="M353" s="651"/>
      <c r="N353" s="651"/>
      <c r="O353" s="651"/>
      <c r="P353" s="651"/>
      <c r="Q353" s="651"/>
      <c r="R353" s="651"/>
      <c r="S353" s="651"/>
      <c r="T353" s="651"/>
      <c r="U353" s="651"/>
      <c r="V353" s="651"/>
      <c r="W353" s="651"/>
      <c r="X353" s="651"/>
      <c r="Y353" s="651"/>
      <c r="Z353" s="651"/>
      <c r="AA353" s="651"/>
      <c r="AB353" s="651"/>
      <c r="AC353" s="651"/>
      <c r="AD353" s="651"/>
      <c r="AE353" s="651"/>
      <c r="AF353" s="651"/>
      <c r="AG353" s="651"/>
      <c r="AH353" s="651"/>
      <c r="AI353" s="651"/>
      <c r="AJ353" s="651"/>
      <c r="AK353" s="651"/>
      <c r="AL353" s="651"/>
      <c r="AM353" s="651"/>
      <c r="AN353" s="58"/>
      <c r="AO353" s="58"/>
      <c r="AP353" s="33"/>
      <c r="AQ353" s="17"/>
      <c r="AR353" s="9"/>
      <c r="AS353" s="9"/>
      <c r="AT353" s="9"/>
    </row>
    <row r="354" spans="1:46" customFormat="1" ht="12" customHeight="1" outlineLevel="1" x14ac:dyDescent="0.25">
      <c r="A354" s="7"/>
      <c r="B354" s="8"/>
      <c r="C354" s="18"/>
      <c r="D354" s="18"/>
      <c r="E354" s="18"/>
      <c r="F354" s="27"/>
      <c r="G354" s="642"/>
      <c r="H354" s="28"/>
      <c r="I354" s="664" t="str">
        <f>General!$G$18</f>
        <v>bd</v>
      </c>
      <c r="J354" s="651"/>
      <c r="K354" s="651"/>
      <c r="L354" s="651" t="b">
        <v>1</v>
      </c>
      <c r="M354" s="651"/>
      <c r="N354" s="651"/>
      <c r="O354" s="651"/>
      <c r="P354" s="651"/>
      <c r="Q354" s="651"/>
      <c r="R354" s="651"/>
      <c r="S354" s="651"/>
      <c r="T354" s="651"/>
      <c r="U354" s="651"/>
      <c r="V354" s="651"/>
      <c r="W354" s="651"/>
      <c r="X354" s="651"/>
      <c r="Y354" s="651"/>
      <c r="Z354" s="651"/>
      <c r="AA354" s="651"/>
      <c r="AB354" s="651"/>
      <c r="AC354" s="651"/>
      <c r="AD354" s="651"/>
      <c r="AE354" s="651"/>
      <c r="AF354" s="651"/>
      <c r="AG354" s="651"/>
      <c r="AH354" s="651"/>
      <c r="AI354" s="651"/>
      <c r="AJ354" s="651"/>
      <c r="AK354" s="651"/>
      <c r="AL354" s="651"/>
      <c r="AM354" s="651"/>
      <c r="AN354" s="58"/>
      <c r="AO354" s="58"/>
      <c r="AP354" s="33"/>
      <c r="AQ354" s="17"/>
      <c r="AR354" s="9"/>
      <c r="AS354" s="9"/>
      <c r="AT354" s="9"/>
    </row>
    <row r="355" spans="1:46" customFormat="1" ht="12" customHeight="1" outlineLevel="1" x14ac:dyDescent="0.25">
      <c r="A355" s="7"/>
      <c r="B355" s="8"/>
      <c r="C355" s="18"/>
      <c r="D355" s="18"/>
      <c r="E355" s="18"/>
      <c r="F355" s="27"/>
      <c r="G355" s="642"/>
      <c r="H355" s="28"/>
      <c r="I355" s="664" t="str">
        <f>General!$G$19</f>
        <v>f</v>
      </c>
      <c r="J355" s="651"/>
      <c r="K355" s="651"/>
      <c r="L355" s="651"/>
      <c r="M355" s="651" t="b">
        <v>1</v>
      </c>
      <c r="N355" s="651"/>
      <c r="O355" s="651"/>
      <c r="P355" s="651"/>
      <c r="Q355" s="651"/>
      <c r="R355" s="651"/>
      <c r="S355" s="651"/>
      <c r="T355" s="651"/>
      <c r="U355" s="651"/>
      <c r="V355" s="651"/>
      <c r="W355" s="651"/>
      <c r="X355" s="651"/>
      <c r="Y355" s="651"/>
      <c r="Z355" s="651"/>
      <c r="AA355" s="651"/>
      <c r="AB355" s="651"/>
      <c r="AC355" s="651"/>
      <c r="AD355" s="651"/>
      <c r="AE355" s="651"/>
      <c r="AF355" s="651"/>
      <c r="AG355" s="651"/>
      <c r="AH355" s="651"/>
      <c r="AI355" s="651"/>
      <c r="AJ355" s="651"/>
      <c r="AK355" s="651"/>
      <c r="AL355" s="651" t="b">
        <v>1</v>
      </c>
      <c r="AM355" s="651"/>
      <c r="AN355" s="58"/>
      <c r="AO355" s="58"/>
      <c r="AP355" s="33"/>
      <c r="AQ355" s="17"/>
      <c r="AR355" s="9"/>
      <c r="AS355" s="9"/>
      <c r="AT355" s="9"/>
    </row>
    <row r="356" spans="1:46" customFormat="1" ht="12" customHeight="1" outlineLevel="1" x14ac:dyDescent="0.25">
      <c r="A356" s="7"/>
      <c r="B356" s="8"/>
      <c r="C356" s="18"/>
      <c r="D356" s="18"/>
      <c r="E356" s="18"/>
      <c r="F356" s="27"/>
      <c r="G356" s="642"/>
      <c r="H356" s="28"/>
      <c r="I356" s="664" t="str">
        <f>General!$G$20</f>
        <v>h</v>
      </c>
      <c r="J356" s="651"/>
      <c r="K356" s="651" t="b">
        <v>1</v>
      </c>
      <c r="L356" s="651" t="b">
        <v>1</v>
      </c>
      <c r="M356" s="651"/>
      <c r="N356" s="651"/>
      <c r="O356" s="651"/>
      <c r="P356" s="651"/>
      <c r="Q356" s="651"/>
      <c r="R356" s="651"/>
      <c r="S356" s="651"/>
      <c r="T356" s="651"/>
      <c r="U356" s="651"/>
      <c r="V356" s="651"/>
      <c r="W356" s="651"/>
      <c r="X356" s="651"/>
      <c r="Y356" s="651"/>
      <c r="Z356" s="651"/>
      <c r="AA356" s="651"/>
      <c r="AB356" s="651"/>
      <c r="AC356" s="651"/>
      <c r="AD356" s="651"/>
      <c r="AE356" s="651"/>
      <c r="AF356" s="651"/>
      <c r="AG356" s="651"/>
      <c r="AH356" s="651"/>
      <c r="AI356" s="651"/>
      <c r="AJ356" s="651"/>
      <c r="AK356" s="651"/>
      <c r="AL356" s="651"/>
      <c r="AM356" s="651"/>
      <c r="AN356" s="58"/>
      <c r="AO356" s="58"/>
      <c r="AP356" s="33"/>
      <c r="AQ356" s="17"/>
      <c r="AR356" s="9"/>
      <c r="AS356" s="9"/>
      <c r="AT356" s="9"/>
    </row>
    <row r="357" spans="1:46" customFormat="1" ht="12" customHeight="1" outlineLevel="1" x14ac:dyDescent="0.25">
      <c r="A357" s="7"/>
      <c r="B357" s="8"/>
      <c r="C357" s="18"/>
      <c r="D357" s="18"/>
      <c r="E357" s="18"/>
      <c r="F357" s="27"/>
      <c r="G357" s="642"/>
      <c r="H357" s="28"/>
      <c r="I357" s="664" t="str">
        <f>General!$G$21</f>
        <v>i</v>
      </c>
      <c r="J357" s="651"/>
      <c r="K357" s="651"/>
      <c r="L357" s="651"/>
      <c r="M357" s="651" t="b">
        <v>1</v>
      </c>
      <c r="N357" s="651"/>
      <c r="O357" s="651"/>
      <c r="P357" s="651"/>
      <c r="Q357" s="651"/>
      <c r="R357" s="651"/>
      <c r="S357" s="651"/>
      <c r="T357" s="651"/>
      <c r="U357" s="651"/>
      <c r="V357" s="651"/>
      <c r="W357" s="651"/>
      <c r="X357" s="651"/>
      <c r="Y357" s="651"/>
      <c r="Z357" s="651"/>
      <c r="AA357" s="651"/>
      <c r="AB357" s="651"/>
      <c r="AC357" s="651"/>
      <c r="AD357" s="651"/>
      <c r="AE357" s="651"/>
      <c r="AF357" s="651"/>
      <c r="AG357" s="651"/>
      <c r="AH357" s="651"/>
      <c r="AI357" s="651"/>
      <c r="AJ357" s="651"/>
      <c r="AK357" s="651"/>
      <c r="AL357" s="651" t="b">
        <v>1</v>
      </c>
      <c r="AM357" s="651"/>
      <c r="AN357" s="58"/>
      <c r="AO357" s="58"/>
      <c r="AP357" s="33"/>
      <c r="AQ357" s="17"/>
      <c r="AR357" s="9"/>
      <c r="AS357" s="9"/>
      <c r="AT357" s="9"/>
    </row>
    <row r="358" spans="1:46" customFormat="1" ht="12" customHeight="1" outlineLevel="1" x14ac:dyDescent="0.25">
      <c r="A358" s="7"/>
      <c r="B358" s="8"/>
      <c r="C358" s="18"/>
      <c r="D358" s="18"/>
      <c r="E358" s="18"/>
      <c r="F358" s="27"/>
      <c r="G358" s="642"/>
      <c r="H358" s="28"/>
      <c r="I358" s="664" t="str">
        <f>General!$G$22</f>
        <v>k</v>
      </c>
      <c r="J358" s="651"/>
      <c r="K358" s="651"/>
      <c r="L358" s="651"/>
      <c r="M358" s="651" t="b">
        <v>1</v>
      </c>
      <c r="N358" s="651"/>
      <c r="O358" s="651"/>
      <c r="P358" s="651"/>
      <c r="Q358" s="651"/>
      <c r="R358" s="651"/>
      <c r="S358" s="651"/>
      <c r="T358" s="651"/>
      <c r="U358" s="651"/>
      <c r="V358" s="651"/>
      <c r="W358" s="651"/>
      <c r="X358" s="651"/>
      <c r="Y358" s="651"/>
      <c r="Z358" s="651"/>
      <c r="AA358" s="651"/>
      <c r="AB358" s="651"/>
      <c r="AC358" s="651"/>
      <c r="AD358" s="651"/>
      <c r="AE358" s="651"/>
      <c r="AF358" s="651"/>
      <c r="AG358" s="651"/>
      <c r="AH358" s="651"/>
      <c r="AI358" s="651"/>
      <c r="AJ358" s="651"/>
      <c r="AK358" s="651"/>
      <c r="AL358" s="651" t="b">
        <v>1</v>
      </c>
      <c r="AM358" s="651"/>
      <c r="AN358" s="58"/>
      <c r="AO358" s="58"/>
      <c r="AP358" s="33"/>
      <c r="AQ358" s="17"/>
      <c r="AR358" s="9"/>
      <c r="AS358" s="9"/>
      <c r="AT358" s="9"/>
    </row>
    <row r="359" spans="1:46" customFormat="1" ht="12" customHeight="1" outlineLevel="1" x14ac:dyDescent="0.25">
      <c r="A359" s="7"/>
      <c r="B359" s="8"/>
      <c r="C359" s="18"/>
      <c r="D359" s="18"/>
      <c r="E359" s="18"/>
      <c r="F359" s="27"/>
      <c r="G359" s="642"/>
      <c r="H359" s="28"/>
      <c r="I359" s="664" t="str">
        <f>General!$G$23</f>
        <v>l</v>
      </c>
      <c r="J359" s="651"/>
      <c r="K359" s="651"/>
      <c r="L359" s="651"/>
      <c r="M359" s="651" t="b">
        <v>1</v>
      </c>
      <c r="N359" s="651"/>
      <c r="O359" s="651"/>
      <c r="P359" s="651"/>
      <c r="Q359" s="651"/>
      <c r="R359" s="651"/>
      <c r="S359" s="651"/>
      <c r="T359" s="651"/>
      <c r="U359" s="651"/>
      <c r="V359" s="651"/>
      <c r="W359" s="651"/>
      <c r="X359" s="651"/>
      <c r="Y359" s="651"/>
      <c r="Z359" s="651"/>
      <c r="AA359" s="651"/>
      <c r="AB359" s="651"/>
      <c r="AC359" s="651"/>
      <c r="AD359" s="651"/>
      <c r="AE359" s="651"/>
      <c r="AF359" s="651"/>
      <c r="AG359" s="651"/>
      <c r="AH359" s="651"/>
      <c r="AI359" s="651"/>
      <c r="AJ359" s="651"/>
      <c r="AK359" s="651"/>
      <c r="AL359" s="651" t="b">
        <v>1</v>
      </c>
      <c r="AM359" s="651"/>
      <c r="AN359" s="58"/>
      <c r="AO359" s="58"/>
      <c r="AP359" s="33"/>
      <c r="AQ359" s="17"/>
      <c r="AR359" s="9"/>
      <c r="AS359" s="9"/>
      <c r="AT359" s="9"/>
    </row>
    <row r="360" spans="1:46" customFormat="1" ht="12" customHeight="1" outlineLevel="1" x14ac:dyDescent="0.25">
      <c r="A360" s="7"/>
      <c r="B360" s="8"/>
      <c r="C360" s="18"/>
      <c r="D360" s="18"/>
      <c r="E360" s="18"/>
      <c r="F360" s="27"/>
      <c r="G360" s="642"/>
      <c r="H360" s="28"/>
      <c r="I360" s="664" t="str">
        <f>General!$G$24</f>
        <v>o</v>
      </c>
      <c r="J360" s="651"/>
      <c r="K360" s="651" t="b">
        <v>1</v>
      </c>
      <c r="L360" s="651" t="b">
        <v>1</v>
      </c>
      <c r="M360" s="651"/>
      <c r="N360" s="651"/>
      <c r="O360" s="651"/>
      <c r="P360" s="651"/>
      <c r="Q360" s="651"/>
      <c r="R360" s="651"/>
      <c r="S360" s="651"/>
      <c r="T360" s="651"/>
      <c r="U360" s="651"/>
      <c r="V360" s="651"/>
      <c r="W360" s="651"/>
      <c r="X360" s="651"/>
      <c r="Y360" s="651"/>
      <c r="Z360" s="651"/>
      <c r="AA360" s="651"/>
      <c r="AB360" s="651"/>
      <c r="AC360" s="651"/>
      <c r="AD360" s="651"/>
      <c r="AE360" s="651"/>
      <c r="AF360" s="651"/>
      <c r="AG360" s="651"/>
      <c r="AH360" s="651"/>
      <c r="AI360" s="651"/>
      <c r="AJ360" s="651"/>
      <c r="AK360" s="651"/>
      <c r="AL360" s="651"/>
      <c r="AM360" s="651"/>
      <c r="AN360" s="58"/>
      <c r="AO360" s="58"/>
      <c r="AP360" s="33"/>
      <c r="AQ360" s="17"/>
      <c r="AR360" s="9"/>
      <c r="AS360" s="9"/>
      <c r="AT360" s="9"/>
    </row>
    <row r="361" spans="1:46" customFormat="1" ht="12" customHeight="1" outlineLevel="1" x14ac:dyDescent="0.25">
      <c r="A361" s="7"/>
      <c r="B361" s="8"/>
      <c r="C361" s="18"/>
      <c r="D361" s="18"/>
      <c r="E361" s="18"/>
      <c r="F361" s="27"/>
      <c r="G361" s="642"/>
      <c r="H361" s="28"/>
      <c r="I361" s="664" t="str">
        <f>General!$G$25</f>
        <v>od</v>
      </c>
      <c r="J361" s="651"/>
      <c r="K361" s="651" t="b">
        <v>1</v>
      </c>
      <c r="L361" s="651" t="b">
        <v>1</v>
      </c>
      <c r="M361" s="651"/>
      <c r="N361" s="651"/>
      <c r="O361" s="651"/>
      <c r="P361" s="651"/>
      <c r="Q361" s="651"/>
      <c r="R361" s="651"/>
      <c r="S361" s="651"/>
      <c r="T361" s="651"/>
      <c r="U361" s="651"/>
      <c r="V361" s="651"/>
      <c r="W361" s="651"/>
      <c r="X361" s="651"/>
      <c r="Y361" s="651"/>
      <c r="Z361" s="651"/>
      <c r="AA361" s="651"/>
      <c r="AB361" s="651"/>
      <c r="AC361" s="651"/>
      <c r="AD361" s="651"/>
      <c r="AE361" s="651"/>
      <c r="AF361" s="651"/>
      <c r="AG361" s="651"/>
      <c r="AH361" s="651"/>
      <c r="AI361" s="651"/>
      <c r="AJ361" s="651"/>
      <c r="AK361" s="651"/>
      <c r="AL361" s="651"/>
      <c r="AM361" s="651"/>
      <c r="AN361" s="58"/>
      <c r="AO361" s="58"/>
      <c r="AP361" s="33"/>
      <c r="AQ361" s="17"/>
      <c r="AR361" s="9"/>
      <c r="AS361" s="9"/>
      <c r="AT361" s="9"/>
    </row>
    <row r="362" spans="1:46" customFormat="1" ht="12" customHeight="1" outlineLevel="1" x14ac:dyDescent="0.25">
      <c r="A362" s="7"/>
      <c r="B362" s="8"/>
      <c r="C362" s="18"/>
      <c r="D362" s="18"/>
      <c r="E362" s="18"/>
      <c r="F362" s="27"/>
      <c r="G362" s="642"/>
      <c r="H362" s="28"/>
      <c r="I362" s="664" t="str">
        <f>General!$G$26</f>
        <v>of</v>
      </c>
      <c r="J362" s="651"/>
      <c r="K362" s="651" t="b">
        <v>1</v>
      </c>
      <c r="L362" s="651" t="b">
        <v>1</v>
      </c>
      <c r="M362" s="651"/>
      <c r="N362" s="651"/>
      <c r="O362" s="651"/>
      <c r="P362" s="651"/>
      <c r="Q362" s="651"/>
      <c r="R362" s="651"/>
      <c r="S362" s="651"/>
      <c r="T362" s="651"/>
      <c r="U362" s="651"/>
      <c r="V362" s="651"/>
      <c r="W362" s="651"/>
      <c r="X362" s="651"/>
      <c r="Y362" s="651"/>
      <c r="Z362" s="651"/>
      <c r="AA362" s="651"/>
      <c r="AB362" s="651"/>
      <c r="AC362" s="651"/>
      <c r="AD362" s="651"/>
      <c r="AE362" s="651"/>
      <c r="AF362" s="651"/>
      <c r="AG362" s="651"/>
      <c r="AH362" s="651"/>
      <c r="AI362" s="651"/>
      <c r="AJ362" s="651"/>
      <c r="AK362" s="651"/>
      <c r="AL362" s="651"/>
      <c r="AM362" s="651"/>
      <c r="AN362" s="58"/>
      <c r="AO362" s="58"/>
      <c r="AP362" s="33"/>
      <c r="AQ362" s="17"/>
      <c r="AR362" s="9"/>
      <c r="AS362" s="9"/>
      <c r="AT362" s="9"/>
    </row>
    <row r="363" spans="1:46" customFormat="1" ht="12" customHeight="1" outlineLevel="1" x14ac:dyDescent="0.25">
      <c r="A363" s="7"/>
      <c r="B363" s="8"/>
      <c r="C363" s="18"/>
      <c r="D363" s="18"/>
      <c r="E363" s="18"/>
      <c r="F363" s="27"/>
      <c r="G363" s="642"/>
      <c r="H363" s="28"/>
      <c r="I363" s="664" t="str">
        <f>General!$G$27</f>
        <v>r</v>
      </c>
      <c r="J363" s="651"/>
      <c r="K363" s="651"/>
      <c r="L363" s="651"/>
      <c r="M363" s="651"/>
      <c r="N363" s="651" t="b">
        <v>1</v>
      </c>
      <c r="O363" s="651"/>
      <c r="P363" s="651"/>
      <c r="Q363" s="651"/>
      <c r="R363" s="651"/>
      <c r="S363" s="651"/>
      <c r="T363" s="651"/>
      <c r="U363" s="651"/>
      <c r="V363" s="651"/>
      <c r="W363" s="651"/>
      <c r="X363" s="651"/>
      <c r="Y363" s="651"/>
      <c r="Z363" s="651"/>
      <c r="AA363" s="651"/>
      <c r="AB363" s="651"/>
      <c r="AC363" s="651"/>
      <c r="AD363" s="651"/>
      <c r="AE363" s="651"/>
      <c r="AF363" s="651"/>
      <c r="AG363" s="651"/>
      <c r="AH363" s="651"/>
      <c r="AI363" s="651"/>
      <c r="AJ363" s="651"/>
      <c r="AK363" s="651"/>
      <c r="AL363" s="651"/>
      <c r="AM363" s="651"/>
      <c r="AN363" s="58"/>
      <c r="AO363" s="58"/>
      <c r="AP363" s="33"/>
      <c r="AQ363" s="17"/>
      <c r="AR363" s="9"/>
      <c r="AS363" s="9"/>
      <c r="AT363" s="9"/>
    </row>
    <row r="364" spans="1:46" customFormat="1" ht="12" customHeight="1" outlineLevel="1" x14ac:dyDescent="0.25">
      <c r="A364" s="7"/>
      <c r="B364" s="8"/>
      <c r="C364" s="18"/>
      <c r="D364" s="18"/>
      <c r="E364" s="18"/>
      <c r="F364" s="27"/>
      <c r="G364" s="642"/>
      <c r="H364" s="28"/>
      <c r="I364" s="664" t="str">
        <f>General!$G$28</f>
        <v>rd</v>
      </c>
      <c r="J364" s="651"/>
      <c r="K364" s="651"/>
      <c r="L364" s="651"/>
      <c r="M364" s="651"/>
      <c r="N364" s="651" t="b">
        <v>1</v>
      </c>
      <c r="O364" s="651"/>
      <c r="P364" s="651"/>
      <c r="Q364" s="651"/>
      <c r="R364" s="651"/>
      <c r="S364" s="651"/>
      <c r="T364" s="651"/>
      <c r="U364" s="651"/>
      <c r="V364" s="651"/>
      <c r="W364" s="651"/>
      <c r="X364" s="651"/>
      <c r="Y364" s="651"/>
      <c r="Z364" s="651"/>
      <c r="AA364" s="651"/>
      <c r="AB364" s="651"/>
      <c r="AC364" s="651"/>
      <c r="AD364" s="651"/>
      <c r="AE364" s="651"/>
      <c r="AF364" s="651"/>
      <c r="AG364" s="651"/>
      <c r="AH364" s="651"/>
      <c r="AI364" s="651"/>
      <c r="AJ364" s="651"/>
      <c r="AK364" s="651"/>
      <c r="AL364" s="651"/>
      <c r="AM364" s="651"/>
      <c r="AN364" s="58"/>
      <c r="AO364" s="58"/>
      <c r="AP364" s="33"/>
      <c r="AQ364" s="17"/>
      <c r="AR364" s="9"/>
      <c r="AS364" s="9"/>
      <c r="AT364" s="9"/>
    </row>
    <row r="365" spans="1:46" customFormat="1" ht="12" customHeight="1" outlineLevel="1" x14ac:dyDescent="0.25">
      <c r="A365" s="7"/>
      <c r="B365" s="8"/>
      <c r="C365" s="18"/>
      <c r="D365" s="18"/>
      <c r="E365" s="18"/>
      <c r="F365" s="27"/>
      <c r="G365" s="642"/>
      <c r="H365" s="28"/>
      <c r="I365" s="664" t="str">
        <f>General!$G$29</f>
        <v>v</v>
      </c>
      <c r="J365" s="651"/>
      <c r="K365" s="651"/>
      <c r="L365" s="651"/>
      <c r="M365" s="651" t="b">
        <v>1</v>
      </c>
      <c r="N365" s="651"/>
      <c r="O365" s="651"/>
      <c r="P365" s="651"/>
      <c r="Q365" s="651"/>
      <c r="R365" s="651"/>
      <c r="S365" s="651"/>
      <c r="T365" s="651"/>
      <c r="U365" s="651"/>
      <c r="V365" s="651"/>
      <c r="W365" s="651"/>
      <c r="X365" s="651"/>
      <c r="Y365" s="651"/>
      <c r="Z365" s="651"/>
      <c r="AA365" s="651"/>
      <c r="AB365" s="651"/>
      <c r="AC365" s="651"/>
      <c r="AD365" s="651"/>
      <c r="AE365" s="651"/>
      <c r="AF365" s="651"/>
      <c r="AG365" s="651"/>
      <c r="AH365" s="651"/>
      <c r="AI365" s="651"/>
      <c r="AJ365" s="651"/>
      <c r="AK365" s="651"/>
      <c r="AL365" s="651" t="b">
        <v>1</v>
      </c>
      <c r="AM365" s="651"/>
      <c r="AN365" s="58"/>
      <c r="AO365" s="58"/>
      <c r="AP365" s="33"/>
      <c r="AQ365" s="17"/>
      <c r="AR365" s="9"/>
      <c r="AS365" s="9"/>
      <c r="AT365" s="9"/>
    </row>
    <row r="366" spans="1:46" customFormat="1" ht="12" customHeight="1" outlineLevel="1" x14ac:dyDescent="0.25">
      <c r="A366" s="7"/>
      <c r="B366" s="8"/>
      <c r="C366" s="18"/>
      <c r="D366" s="18"/>
      <c r="E366" s="18"/>
      <c r="F366" s="27"/>
      <c r="G366" s="642"/>
      <c r="H366" s="28"/>
      <c r="I366" s="664" t="str">
        <f>General!$G$30</f>
        <v>w</v>
      </c>
      <c r="J366" s="651"/>
      <c r="K366" s="651" t="b">
        <v>1</v>
      </c>
      <c r="L366" s="651"/>
      <c r="M366" s="651"/>
      <c r="N366" s="651"/>
      <c r="O366" s="651"/>
      <c r="P366" s="651"/>
      <c r="Q366" s="651"/>
      <c r="R366" s="651"/>
      <c r="S366" s="651"/>
      <c r="T366" s="651"/>
      <c r="U366" s="651"/>
      <c r="V366" s="651"/>
      <c r="W366" s="651"/>
      <c r="X366" s="651"/>
      <c r="Y366" s="651"/>
      <c r="Z366" s="651"/>
      <c r="AA366" s="651"/>
      <c r="AB366" s="651"/>
      <c r="AC366" s="651"/>
      <c r="AD366" s="651"/>
      <c r="AE366" s="651"/>
      <c r="AF366" s="651"/>
      <c r="AG366" s="651"/>
      <c r="AH366" s="651"/>
      <c r="AI366" s="651"/>
      <c r="AJ366" s="651"/>
      <c r="AK366" s="651"/>
      <c r="AL366" s="651"/>
      <c r="AM366" s="651"/>
      <c r="AN366" s="58"/>
      <c r="AO366" s="58"/>
      <c r="AP366" s="33"/>
      <c r="AQ366" s="17"/>
      <c r="AR366" s="9"/>
      <c r="AS366" s="9"/>
      <c r="AT366" s="9"/>
    </row>
    <row r="367" spans="1:46" customFormat="1" outlineLevel="1" x14ac:dyDescent="0.25">
      <c r="A367" s="7"/>
      <c r="B367" s="8"/>
      <c r="C367" s="18"/>
      <c r="D367" s="18"/>
      <c r="E367" s="18"/>
      <c r="F367" s="27"/>
      <c r="G367" s="642"/>
      <c r="H367" s="28"/>
      <c r="I367" s="664" t="str">
        <f>General!$G$31</f>
        <v>wd</v>
      </c>
      <c r="J367" s="651"/>
      <c r="K367" s="651" t="b">
        <v>1</v>
      </c>
      <c r="L367" s="651"/>
      <c r="M367" s="651"/>
      <c r="N367" s="651"/>
      <c r="O367" s="651"/>
      <c r="P367" s="651"/>
      <c r="Q367" s="651"/>
      <c r="R367" s="651"/>
      <c r="S367" s="651"/>
      <c r="T367" s="651"/>
      <c r="U367" s="651"/>
      <c r="V367" s="651"/>
      <c r="W367" s="651"/>
      <c r="X367" s="651"/>
      <c r="Y367" s="651"/>
      <c r="Z367" s="651"/>
      <c r="AA367" s="651"/>
      <c r="AB367" s="651"/>
      <c r="AC367" s="651"/>
      <c r="AD367" s="651"/>
      <c r="AE367" s="651"/>
      <c r="AF367" s="651"/>
      <c r="AG367" s="651"/>
      <c r="AH367" s="651"/>
      <c r="AI367" s="651"/>
      <c r="AJ367" s="651"/>
      <c r="AK367" s="651"/>
      <c r="AL367" s="651"/>
      <c r="AM367" s="651"/>
      <c r="AN367" s="58"/>
      <c r="AO367" s="58"/>
      <c r="AP367" s="33"/>
      <c r="AQ367" s="17"/>
      <c r="AR367" s="9"/>
      <c r="AS367" s="9"/>
      <c r="AT367" s="9"/>
    </row>
    <row r="368" spans="1:46" customFormat="1" outlineLevel="1" x14ac:dyDescent="0.25">
      <c r="A368" s="7"/>
      <c r="B368" s="8"/>
      <c r="C368" s="18"/>
      <c r="D368" s="18"/>
      <c r="E368" s="18"/>
      <c r="F368" s="27"/>
      <c r="G368" s="642"/>
      <c r="H368" s="27"/>
      <c r="I368" s="664" t="str">
        <f>General!$G$32</f>
        <v>z</v>
      </c>
      <c r="J368" s="651"/>
      <c r="K368" s="651"/>
      <c r="L368" s="651"/>
      <c r="M368" s="651"/>
      <c r="N368" s="651" t="b">
        <v>1</v>
      </c>
      <c r="O368" s="651"/>
      <c r="P368" s="651"/>
      <c r="Q368" s="651"/>
      <c r="R368" s="651"/>
      <c r="S368" s="651"/>
      <c r="T368" s="651"/>
      <c r="U368" s="651"/>
      <c r="V368" s="651"/>
      <c r="W368" s="651"/>
      <c r="X368" s="651"/>
      <c r="Y368" s="651"/>
      <c r="Z368" s="651"/>
      <c r="AA368" s="651"/>
      <c r="AB368" s="651"/>
      <c r="AC368" s="651"/>
      <c r="AD368" s="651"/>
      <c r="AE368" s="651"/>
      <c r="AF368" s="651"/>
      <c r="AG368" s="651"/>
      <c r="AH368" s="651"/>
      <c r="AI368" s="651"/>
      <c r="AJ368" s="651"/>
      <c r="AK368" s="651"/>
      <c r="AL368" s="651"/>
      <c r="AM368" s="651"/>
      <c r="AN368" s="58"/>
      <c r="AO368" s="58"/>
      <c r="AP368" s="39"/>
      <c r="AQ368" s="17"/>
      <c r="AR368" s="9"/>
      <c r="AS368" s="9"/>
      <c r="AT368" s="9"/>
    </row>
    <row r="369" spans="1:46" customFormat="1" outlineLevel="1" x14ac:dyDescent="0.25">
      <c r="A369" s="7"/>
      <c r="B369" s="8"/>
      <c r="C369" s="18"/>
      <c r="D369" s="18"/>
      <c r="E369" s="18"/>
      <c r="F369" s="27"/>
      <c r="G369" s="642"/>
      <c r="H369" s="27"/>
      <c r="I369" s="664" t="str">
        <f>General!$G$33</f>
        <v>zd</v>
      </c>
      <c r="J369" s="651"/>
      <c r="K369" s="651"/>
      <c r="L369" s="651"/>
      <c r="M369" s="651"/>
      <c r="N369" s="651" t="b">
        <v>1</v>
      </c>
      <c r="O369" s="651"/>
      <c r="P369" s="651"/>
      <c r="Q369" s="651"/>
      <c r="R369" s="651"/>
      <c r="S369" s="651"/>
      <c r="T369" s="651"/>
      <c r="U369" s="651"/>
      <c r="V369" s="651"/>
      <c r="W369" s="651"/>
      <c r="X369" s="651"/>
      <c r="Y369" s="651"/>
      <c r="Z369" s="651"/>
      <c r="AA369" s="651"/>
      <c r="AB369" s="651"/>
      <c r="AC369" s="651"/>
      <c r="AD369" s="651"/>
      <c r="AE369" s="651"/>
      <c r="AF369" s="651"/>
      <c r="AG369" s="651"/>
      <c r="AH369" s="651"/>
      <c r="AI369" s="651"/>
      <c r="AJ369" s="651"/>
      <c r="AK369" s="651"/>
      <c r="AL369" s="651"/>
      <c r="AM369" s="651"/>
      <c r="AN369" s="58"/>
      <c r="AO369" s="58"/>
      <c r="AP369" s="31"/>
      <c r="AQ369" s="17"/>
      <c r="AR369" s="9"/>
      <c r="AS369" s="9"/>
      <c r="AT369" s="9"/>
    </row>
    <row r="370" spans="1:46" customFormat="1" ht="12" customHeight="1" outlineLevel="1" x14ac:dyDescent="0.25">
      <c r="A370" s="7"/>
      <c r="B370" s="8"/>
      <c r="C370" s="18">
        <v>1</v>
      </c>
      <c r="D370" s="18"/>
      <c r="E370" s="18"/>
      <c r="F370" s="27"/>
      <c r="G370" s="642"/>
      <c r="H370" s="28" t="s">
        <v>1021</v>
      </c>
      <c r="I370" s="664" t="str">
        <f>General!$G$17</f>
        <v>b</v>
      </c>
      <c r="J370" s="651"/>
      <c r="K370" s="651"/>
      <c r="L370" s="651"/>
      <c r="M370" s="651"/>
      <c r="N370" s="651"/>
      <c r="O370" s="651"/>
      <c r="P370" s="651"/>
      <c r="Q370" s="651"/>
      <c r="R370" s="651"/>
      <c r="S370" s="651"/>
      <c r="T370" s="651"/>
      <c r="U370" s="651"/>
      <c r="V370" s="651"/>
      <c r="W370" s="651"/>
      <c r="X370" s="651"/>
      <c r="Y370" s="651"/>
      <c r="Z370" s="651"/>
      <c r="AA370" s="651"/>
      <c r="AB370" s="651"/>
      <c r="AC370" s="651"/>
      <c r="AD370" s="651"/>
      <c r="AE370" s="651"/>
      <c r="AF370" s="651"/>
      <c r="AG370" s="651"/>
      <c r="AH370" s="651"/>
      <c r="AI370" s="651"/>
      <c r="AJ370" s="651"/>
      <c r="AK370" s="651"/>
      <c r="AL370" s="651"/>
      <c r="AM370" s="651" t="b">
        <v>1</v>
      </c>
      <c r="AN370" s="58"/>
      <c r="AO370" s="58"/>
      <c r="AP370" s="33"/>
      <c r="AQ370" s="17"/>
      <c r="AR370" s="9"/>
      <c r="AS370" s="9"/>
      <c r="AT370" s="9"/>
    </row>
    <row r="371" spans="1:46" customFormat="1" ht="12" customHeight="1" outlineLevel="2" x14ac:dyDescent="0.25">
      <c r="A371" s="7"/>
      <c r="B371" s="8"/>
      <c r="C371" s="18"/>
      <c r="D371" s="18"/>
      <c r="E371" s="18"/>
      <c r="F371" s="27"/>
      <c r="G371" s="642"/>
      <c r="H371" s="28"/>
      <c r="I371" s="664" t="str">
        <f>General!$G$18</f>
        <v>bd</v>
      </c>
      <c r="J371" s="651"/>
      <c r="K371" s="651"/>
      <c r="L371" s="651"/>
      <c r="M371" s="651"/>
      <c r="N371" s="651"/>
      <c r="O371" s="651"/>
      <c r="P371" s="651"/>
      <c r="Q371" s="651"/>
      <c r="R371" s="651"/>
      <c r="S371" s="651"/>
      <c r="T371" s="651"/>
      <c r="U371" s="651"/>
      <c r="V371" s="651"/>
      <c r="W371" s="651"/>
      <c r="X371" s="651"/>
      <c r="Y371" s="651"/>
      <c r="Z371" s="651"/>
      <c r="AA371" s="651"/>
      <c r="AB371" s="651"/>
      <c r="AC371" s="651"/>
      <c r="AD371" s="651"/>
      <c r="AE371" s="651"/>
      <c r="AF371" s="651"/>
      <c r="AG371" s="651"/>
      <c r="AH371" s="651"/>
      <c r="AI371" s="651"/>
      <c r="AJ371" s="651"/>
      <c r="AK371" s="651"/>
      <c r="AL371" s="651"/>
      <c r="AM371" s="651" t="b">
        <v>1</v>
      </c>
      <c r="AN371" s="58"/>
      <c r="AO371" s="58"/>
      <c r="AP371" s="33"/>
      <c r="AQ371" s="17"/>
      <c r="AR371" s="9"/>
      <c r="AS371" s="9"/>
      <c r="AT371" s="9"/>
    </row>
    <row r="372" spans="1:46" customFormat="1" ht="12" customHeight="1" outlineLevel="2" x14ac:dyDescent="0.25">
      <c r="A372" s="7"/>
      <c r="B372" s="8"/>
      <c r="C372" s="18"/>
      <c r="D372" s="18"/>
      <c r="E372" s="18"/>
      <c r="F372" s="27"/>
      <c r="G372" s="642"/>
      <c r="H372" s="28"/>
      <c r="I372" s="664" t="str">
        <f>General!$G$19</f>
        <v>f</v>
      </c>
      <c r="J372" s="651"/>
      <c r="K372" s="651"/>
      <c r="L372" s="651"/>
      <c r="M372" s="651"/>
      <c r="N372" s="651"/>
      <c r="O372" s="651"/>
      <c r="P372" s="651"/>
      <c r="Q372" s="651"/>
      <c r="R372" s="651"/>
      <c r="S372" s="651"/>
      <c r="T372" s="651"/>
      <c r="U372" s="651"/>
      <c r="V372" s="651"/>
      <c r="W372" s="651"/>
      <c r="X372" s="651"/>
      <c r="Y372" s="651"/>
      <c r="Z372" s="651"/>
      <c r="AA372" s="651"/>
      <c r="AB372" s="651"/>
      <c r="AC372" s="651"/>
      <c r="AD372" s="651"/>
      <c r="AE372" s="651"/>
      <c r="AF372" s="651"/>
      <c r="AG372" s="651" t="b">
        <v>1</v>
      </c>
      <c r="AH372" s="651" t="b">
        <v>1</v>
      </c>
      <c r="AI372" s="651"/>
      <c r="AJ372" s="651"/>
      <c r="AK372" s="651"/>
      <c r="AL372" s="651"/>
      <c r="AM372" s="651"/>
      <c r="AN372" s="58"/>
      <c r="AO372" s="58"/>
      <c r="AP372" s="33"/>
      <c r="AQ372" s="17"/>
      <c r="AR372" s="9"/>
      <c r="AS372" s="9"/>
      <c r="AT372" s="9"/>
    </row>
    <row r="373" spans="1:46" customFormat="1" ht="12" customHeight="1" outlineLevel="2" x14ac:dyDescent="0.25">
      <c r="A373" s="7"/>
      <c r="B373" s="8"/>
      <c r="C373" s="18"/>
      <c r="D373" s="18"/>
      <c r="E373" s="18"/>
      <c r="F373" s="27"/>
      <c r="G373" s="642"/>
      <c r="H373" s="28"/>
      <c r="I373" s="664" t="str">
        <f>General!$G$20</f>
        <v>h</v>
      </c>
      <c r="J373" s="651"/>
      <c r="K373" s="651" t="b">
        <v>1</v>
      </c>
      <c r="L373" s="651"/>
      <c r="M373" s="651"/>
      <c r="N373" s="651"/>
      <c r="O373" s="651"/>
      <c r="P373" s="651"/>
      <c r="Q373" s="651"/>
      <c r="R373" s="651"/>
      <c r="S373" s="651"/>
      <c r="T373" s="651"/>
      <c r="U373" s="651"/>
      <c r="V373" s="651"/>
      <c r="W373" s="651"/>
      <c r="X373" s="651"/>
      <c r="Y373" s="651"/>
      <c r="Z373" s="651"/>
      <c r="AA373" s="651"/>
      <c r="AB373" s="651"/>
      <c r="AC373" s="651"/>
      <c r="AD373" s="651"/>
      <c r="AE373" s="651"/>
      <c r="AF373" s="651"/>
      <c r="AG373" s="651"/>
      <c r="AH373" s="651"/>
      <c r="AI373" s="651"/>
      <c r="AJ373" s="651"/>
      <c r="AK373" s="651"/>
      <c r="AL373" s="651"/>
      <c r="AM373" s="651"/>
      <c r="AN373" s="58"/>
      <c r="AO373" s="58"/>
      <c r="AP373" s="33"/>
      <c r="AQ373" s="17"/>
      <c r="AR373" s="9"/>
      <c r="AS373" s="9"/>
      <c r="AT373" s="9"/>
    </row>
    <row r="374" spans="1:46" customFormat="1" ht="12" customHeight="1" outlineLevel="2" x14ac:dyDescent="0.25">
      <c r="A374" s="7"/>
      <c r="B374" s="8"/>
      <c r="C374" s="18"/>
      <c r="D374" s="18"/>
      <c r="E374" s="18"/>
      <c r="F374" s="27"/>
      <c r="G374" s="642"/>
      <c r="H374" s="28"/>
      <c r="I374" s="664" t="str">
        <f>General!$G$21</f>
        <v>i</v>
      </c>
      <c r="J374" s="651"/>
      <c r="K374" s="651"/>
      <c r="L374" s="651"/>
      <c r="M374" s="651"/>
      <c r="N374" s="651"/>
      <c r="O374" s="651"/>
      <c r="P374" s="651"/>
      <c r="Q374" s="651"/>
      <c r="R374" s="651"/>
      <c r="S374" s="651"/>
      <c r="T374" s="651"/>
      <c r="U374" s="651"/>
      <c r="V374" s="651"/>
      <c r="W374" s="651"/>
      <c r="X374" s="651"/>
      <c r="Y374" s="651"/>
      <c r="Z374" s="651"/>
      <c r="AA374" s="651"/>
      <c r="AB374" s="651"/>
      <c r="AC374" s="651"/>
      <c r="AD374" s="651"/>
      <c r="AE374" s="651"/>
      <c r="AF374" s="651"/>
      <c r="AG374" s="651" t="b">
        <v>1</v>
      </c>
      <c r="AH374" s="651" t="b">
        <v>1</v>
      </c>
      <c r="AI374" s="651"/>
      <c r="AJ374" s="651"/>
      <c r="AK374" s="651"/>
      <c r="AL374" s="651"/>
      <c r="AM374" s="651"/>
      <c r="AN374" s="58"/>
      <c r="AO374" s="58"/>
      <c r="AP374" s="33"/>
      <c r="AQ374" s="17"/>
      <c r="AR374" s="9"/>
      <c r="AS374" s="9"/>
      <c r="AT374" s="9"/>
    </row>
    <row r="375" spans="1:46" customFormat="1" ht="12" customHeight="1" outlineLevel="2" x14ac:dyDescent="0.25">
      <c r="A375" s="7"/>
      <c r="B375" s="8"/>
      <c r="C375" s="18"/>
      <c r="D375" s="18"/>
      <c r="E375" s="18"/>
      <c r="F375" s="27"/>
      <c r="G375" s="642"/>
      <c r="H375" s="28"/>
      <c r="I375" s="664" t="str">
        <f>General!$G$22</f>
        <v>k</v>
      </c>
      <c r="J375" s="651"/>
      <c r="K375" s="651"/>
      <c r="L375" s="651"/>
      <c r="M375" s="651"/>
      <c r="N375" s="651"/>
      <c r="O375" s="651"/>
      <c r="P375" s="651"/>
      <c r="Q375" s="651"/>
      <c r="R375" s="651"/>
      <c r="S375" s="651"/>
      <c r="T375" s="651"/>
      <c r="U375" s="651"/>
      <c r="V375" s="651"/>
      <c r="W375" s="651"/>
      <c r="X375" s="651"/>
      <c r="Y375" s="651"/>
      <c r="Z375" s="651"/>
      <c r="AA375" s="651"/>
      <c r="AB375" s="651"/>
      <c r="AC375" s="651"/>
      <c r="AD375" s="651"/>
      <c r="AE375" s="651"/>
      <c r="AF375" s="651"/>
      <c r="AG375" s="651" t="b">
        <v>1</v>
      </c>
      <c r="AH375" s="651" t="b">
        <v>1</v>
      </c>
      <c r="AI375" s="651"/>
      <c r="AJ375" s="651"/>
      <c r="AK375" s="651"/>
      <c r="AL375" s="651"/>
      <c r="AM375" s="651"/>
      <c r="AN375" s="58"/>
      <c r="AO375" s="58"/>
      <c r="AP375" s="33"/>
      <c r="AQ375" s="17"/>
      <c r="AR375" s="9"/>
      <c r="AS375" s="9"/>
      <c r="AT375" s="9"/>
    </row>
    <row r="376" spans="1:46" customFormat="1" ht="12" customHeight="1" outlineLevel="2" x14ac:dyDescent="0.25">
      <c r="A376" s="7"/>
      <c r="B376" s="8"/>
      <c r="C376" s="18"/>
      <c r="D376" s="18"/>
      <c r="E376" s="18"/>
      <c r="F376" s="27"/>
      <c r="G376" s="642"/>
      <c r="H376" s="28"/>
      <c r="I376" s="664" t="str">
        <f>General!$G$23</f>
        <v>l</v>
      </c>
      <c r="J376" s="651"/>
      <c r="K376" s="651"/>
      <c r="L376" s="651"/>
      <c r="M376" s="651"/>
      <c r="N376" s="651"/>
      <c r="O376" s="651"/>
      <c r="P376" s="651"/>
      <c r="Q376" s="651"/>
      <c r="R376" s="651"/>
      <c r="S376" s="651"/>
      <c r="T376" s="651"/>
      <c r="U376" s="651"/>
      <c r="V376" s="651"/>
      <c r="W376" s="651"/>
      <c r="X376" s="651"/>
      <c r="Y376" s="651"/>
      <c r="Z376" s="651"/>
      <c r="AA376" s="651"/>
      <c r="AB376" s="651"/>
      <c r="AC376" s="651"/>
      <c r="AD376" s="651"/>
      <c r="AE376" s="651"/>
      <c r="AF376" s="651"/>
      <c r="AG376" s="651" t="b">
        <v>1</v>
      </c>
      <c r="AH376" s="651" t="b">
        <v>1</v>
      </c>
      <c r="AI376" s="651"/>
      <c r="AJ376" s="651"/>
      <c r="AK376" s="651"/>
      <c r="AL376" s="651"/>
      <c r="AM376" s="651"/>
      <c r="AN376" s="58"/>
      <c r="AO376" s="58"/>
      <c r="AP376" s="33"/>
      <c r="AQ376" s="17"/>
      <c r="AR376" s="9"/>
      <c r="AS376" s="9"/>
      <c r="AT376" s="9"/>
    </row>
    <row r="377" spans="1:46" customFormat="1" ht="12" customHeight="1" outlineLevel="2" x14ac:dyDescent="0.25">
      <c r="A377" s="7"/>
      <c r="B377" s="8"/>
      <c r="C377" s="18"/>
      <c r="D377" s="18"/>
      <c r="E377" s="18"/>
      <c r="F377" s="27"/>
      <c r="G377" s="642"/>
      <c r="H377" s="880"/>
      <c r="I377" s="664" t="str">
        <f>General!$G$24</f>
        <v>o</v>
      </c>
      <c r="J377" s="651"/>
      <c r="K377" s="651"/>
      <c r="L377" s="651"/>
      <c r="M377" s="651"/>
      <c r="N377" s="651"/>
      <c r="O377" s="651"/>
      <c r="P377" s="651"/>
      <c r="Q377" s="651"/>
      <c r="R377" s="651"/>
      <c r="S377" s="651"/>
      <c r="T377" s="651"/>
      <c r="U377" s="651"/>
      <c r="V377" s="651"/>
      <c r="W377" s="651"/>
      <c r="X377" s="651"/>
      <c r="Y377" s="651"/>
      <c r="Z377" s="651"/>
      <c r="AA377" s="651"/>
      <c r="AB377" s="651"/>
      <c r="AC377" s="651"/>
      <c r="AD377" s="651"/>
      <c r="AE377" s="651"/>
      <c r="AF377" s="651"/>
      <c r="AG377" s="651"/>
      <c r="AH377" s="651"/>
      <c r="AI377" s="651"/>
      <c r="AJ377" s="651"/>
      <c r="AK377" s="651"/>
      <c r="AL377" s="651"/>
      <c r="AM377" s="651" t="b">
        <v>1</v>
      </c>
      <c r="AN377" s="58"/>
      <c r="AO377" s="58"/>
      <c r="AP377" s="33"/>
      <c r="AQ377" s="17"/>
      <c r="AR377" s="9"/>
      <c r="AS377" s="9"/>
      <c r="AT377" s="9"/>
    </row>
    <row r="378" spans="1:46" customFormat="1" ht="12" customHeight="1" outlineLevel="2" x14ac:dyDescent="0.25">
      <c r="A378" s="7"/>
      <c r="B378" s="8"/>
      <c r="C378" s="18"/>
      <c r="D378" s="18"/>
      <c r="E378" s="18"/>
      <c r="F378" s="27"/>
      <c r="G378" s="642"/>
      <c r="H378" s="28"/>
      <c r="I378" s="664" t="str">
        <f>General!$G$25</f>
        <v>od</v>
      </c>
      <c r="J378" s="651"/>
      <c r="K378" s="651"/>
      <c r="L378" s="651"/>
      <c r="M378" s="651"/>
      <c r="N378" s="651"/>
      <c r="O378" s="651"/>
      <c r="P378" s="651"/>
      <c r="Q378" s="651"/>
      <c r="R378" s="651"/>
      <c r="S378" s="651"/>
      <c r="T378" s="651"/>
      <c r="U378" s="651"/>
      <c r="V378" s="651"/>
      <c r="W378" s="651"/>
      <c r="X378" s="651"/>
      <c r="Y378" s="651"/>
      <c r="Z378" s="651"/>
      <c r="AA378" s="651"/>
      <c r="AB378" s="651"/>
      <c r="AC378" s="651"/>
      <c r="AD378" s="651"/>
      <c r="AE378" s="651"/>
      <c r="AF378" s="651"/>
      <c r="AG378" s="651"/>
      <c r="AH378" s="651"/>
      <c r="AI378" s="651"/>
      <c r="AJ378" s="651"/>
      <c r="AK378" s="651"/>
      <c r="AL378" s="651"/>
      <c r="AM378" s="651" t="b">
        <v>1</v>
      </c>
      <c r="AN378" s="58"/>
      <c r="AO378" s="58"/>
      <c r="AP378" s="33"/>
      <c r="AQ378" s="17"/>
      <c r="AR378" s="9"/>
      <c r="AS378" s="9"/>
      <c r="AT378" s="9"/>
    </row>
    <row r="379" spans="1:46" customFormat="1" ht="12" customHeight="1" outlineLevel="2" x14ac:dyDescent="0.25">
      <c r="A379" s="7"/>
      <c r="B379" s="8"/>
      <c r="C379" s="18"/>
      <c r="D379" s="18"/>
      <c r="E379" s="18"/>
      <c r="F379" s="27"/>
      <c r="G379" s="642"/>
      <c r="H379" s="28"/>
      <c r="I379" s="664" t="str">
        <f>General!$G$26</f>
        <v>of</v>
      </c>
      <c r="J379" s="651"/>
      <c r="K379" s="651"/>
      <c r="L379" s="651"/>
      <c r="M379" s="651"/>
      <c r="N379" s="651"/>
      <c r="O379" s="651"/>
      <c r="P379" s="651"/>
      <c r="Q379" s="651"/>
      <c r="R379" s="651"/>
      <c r="S379" s="651"/>
      <c r="T379" s="651"/>
      <c r="U379" s="651"/>
      <c r="V379" s="651"/>
      <c r="W379" s="651"/>
      <c r="X379" s="651"/>
      <c r="Y379" s="651"/>
      <c r="Z379" s="651"/>
      <c r="AA379" s="651"/>
      <c r="AB379" s="651"/>
      <c r="AC379" s="651"/>
      <c r="AD379" s="651"/>
      <c r="AE379" s="651"/>
      <c r="AF379" s="651"/>
      <c r="AG379" s="651"/>
      <c r="AH379" s="651"/>
      <c r="AI379" s="651"/>
      <c r="AJ379" s="651"/>
      <c r="AK379" s="651"/>
      <c r="AL379" s="651"/>
      <c r="AM379" s="651" t="b">
        <v>1</v>
      </c>
      <c r="AN379" s="58"/>
      <c r="AO379" s="58"/>
      <c r="AP379" s="33"/>
      <c r="AQ379" s="17"/>
      <c r="AR379" s="9"/>
      <c r="AS379" s="9"/>
      <c r="AT379" s="9"/>
    </row>
    <row r="380" spans="1:46" customFormat="1" ht="12" customHeight="1" outlineLevel="2" x14ac:dyDescent="0.25">
      <c r="A380" s="7"/>
      <c r="B380" s="8"/>
      <c r="C380" s="18"/>
      <c r="D380" s="18"/>
      <c r="E380" s="18"/>
      <c r="F380" s="27"/>
      <c r="G380" s="642"/>
      <c r="H380" s="28"/>
      <c r="I380" s="664" t="str">
        <f>General!$G$27</f>
        <v>r</v>
      </c>
      <c r="J380" s="651"/>
      <c r="K380" s="651" t="b">
        <v>1</v>
      </c>
      <c r="L380" s="651"/>
      <c r="M380" s="651"/>
      <c r="N380" s="651"/>
      <c r="O380" s="651"/>
      <c r="P380" s="651"/>
      <c r="Q380" s="651"/>
      <c r="R380" s="651"/>
      <c r="S380" s="651"/>
      <c r="T380" s="651"/>
      <c r="U380" s="651"/>
      <c r="V380" s="651"/>
      <c r="W380" s="651"/>
      <c r="X380" s="651"/>
      <c r="Y380" s="651"/>
      <c r="Z380" s="651"/>
      <c r="AA380" s="651"/>
      <c r="AB380" s="651"/>
      <c r="AC380" s="651"/>
      <c r="AD380" s="651"/>
      <c r="AE380" s="651"/>
      <c r="AF380" s="651"/>
      <c r="AG380" s="651"/>
      <c r="AH380" s="651"/>
      <c r="AI380" s="651"/>
      <c r="AJ380" s="651"/>
      <c r="AK380" s="651"/>
      <c r="AL380" s="651"/>
      <c r="AM380" s="651"/>
      <c r="AN380" s="58"/>
      <c r="AO380" s="58"/>
      <c r="AP380" s="33"/>
      <c r="AQ380" s="17"/>
      <c r="AR380" s="9"/>
      <c r="AS380" s="9"/>
      <c r="AT380" s="9"/>
    </row>
    <row r="381" spans="1:46" customFormat="1" ht="12" customHeight="1" outlineLevel="2" x14ac:dyDescent="0.25">
      <c r="A381" s="7"/>
      <c r="B381" s="8"/>
      <c r="C381" s="18"/>
      <c r="D381" s="18"/>
      <c r="E381" s="18"/>
      <c r="F381" s="27"/>
      <c r="G381" s="642"/>
      <c r="H381" s="28"/>
      <c r="I381" s="664" t="str">
        <f>General!$G$28</f>
        <v>rd</v>
      </c>
      <c r="J381" s="651"/>
      <c r="K381" s="651" t="b">
        <v>1</v>
      </c>
      <c r="L381" s="651"/>
      <c r="M381" s="651"/>
      <c r="N381" s="651"/>
      <c r="O381" s="651"/>
      <c r="P381" s="651"/>
      <c r="Q381" s="651"/>
      <c r="R381" s="651"/>
      <c r="S381" s="651"/>
      <c r="T381" s="651"/>
      <c r="U381" s="651"/>
      <c r="V381" s="651"/>
      <c r="W381" s="651"/>
      <c r="X381" s="651"/>
      <c r="Y381" s="651"/>
      <c r="Z381" s="651"/>
      <c r="AA381" s="651"/>
      <c r="AB381" s="651"/>
      <c r="AC381" s="651"/>
      <c r="AD381" s="651"/>
      <c r="AE381" s="651"/>
      <c r="AF381" s="651"/>
      <c r="AG381" s="651"/>
      <c r="AH381" s="651"/>
      <c r="AI381" s="651"/>
      <c r="AJ381" s="651"/>
      <c r="AK381" s="651"/>
      <c r="AL381" s="651"/>
      <c r="AM381" s="651"/>
      <c r="AN381" s="58"/>
      <c r="AO381" s="58"/>
      <c r="AP381" s="33"/>
      <c r="AQ381" s="17"/>
      <c r="AR381" s="9"/>
      <c r="AS381" s="9"/>
      <c r="AT381" s="9"/>
    </row>
    <row r="382" spans="1:46" customFormat="1" ht="12" customHeight="1" outlineLevel="2" x14ac:dyDescent="0.25">
      <c r="A382" s="7"/>
      <c r="B382" s="8"/>
      <c r="C382" s="18"/>
      <c r="D382" s="18"/>
      <c r="E382" s="18"/>
      <c r="F382" s="27"/>
      <c r="G382" s="642"/>
      <c r="H382" s="28"/>
      <c r="I382" s="664" t="str">
        <f>General!$G$29</f>
        <v>v</v>
      </c>
      <c r="J382" s="651"/>
      <c r="K382" s="651"/>
      <c r="L382" s="651"/>
      <c r="M382" s="651"/>
      <c r="N382" s="651"/>
      <c r="O382" s="651"/>
      <c r="P382" s="651"/>
      <c r="Q382" s="651"/>
      <c r="R382" s="651"/>
      <c r="S382" s="651"/>
      <c r="T382" s="651"/>
      <c r="U382" s="651"/>
      <c r="V382" s="651"/>
      <c r="W382" s="651"/>
      <c r="X382" s="651"/>
      <c r="Y382" s="651"/>
      <c r="Z382" s="651"/>
      <c r="AA382" s="651"/>
      <c r="AB382" s="651"/>
      <c r="AC382" s="651"/>
      <c r="AD382" s="651"/>
      <c r="AE382" s="651"/>
      <c r="AF382" s="651"/>
      <c r="AG382" s="651" t="b">
        <v>1</v>
      </c>
      <c r="AH382" s="651" t="b">
        <v>1</v>
      </c>
      <c r="AI382" s="651"/>
      <c r="AJ382" s="651"/>
      <c r="AK382" s="651"/>
      <c r="AL382" s="651"/>
      <c r="AM382" s="651"/>
      <c r="AN382" s="58"/>
      <c r="AO382" s="58"/>
      <c r="AP382" s="33"/>
      <c r="AQ382" s="17"/>
      <c r="AR382" s="9"/>
      <c r="AS382" s="9"/>
      <c r="AT382" s="9"/>
    </row>
    <row r="383" spans="1:46" customFormat="1" ht="12" customHeight="1" outlineLevel="2" x14ac:dyDescent="0.25">
      <c r="A383" s="7"/>
      <c r="B383" s="8"/>
      <c r="C383" s="18"/>
      <c r="D383" s="18"/>
      <c r="E383" s="18"/>
      <c r="F383" s="27"/>
      <c r="G383" s="642"/>
      <c r="H383" s="28"/>
      <c r="I383" s="664" t="str">
        <f>General!$G$30</f>
        <v>w</v>
      </c>
      <c r="J383" s="651"/>
      <c r="K383" s="651"/>
      <c r="L383" s="651"/>
      <c r="M383" s="651"/>
      <c r="N383" s="651"/>
      <c r="O383" s="651"/>
      <c r="P383" s="651"/>
      <c r="Q383" s="651"/>
      <c r="R383" s="651"/>
      <c r="S383" s="651"/>
      <c r="T383" s="651"/>
      <c r="U383" s="651"/>
      <c r="V383" s="651"/>
      <c r="W383" s="651"/>
      <c r="X383" s="651"/>
      <c r="Y383" s="651"/>
      <c r="Z383" s="651"/>
      <c r="AA383" s="651"/>
      <c r="AB383" s="651"/>
      <c r="AC383" s="651"/>
      <c r="AD383" s="651"/>
      <c r="AE383" s="651"/>
      <c r="AF383" s="651"/>
      <c r="AG383" s="651"/>
      <c r="AH383" s="651"/>
      <c r="AI383" s="651"/>
      <c r="AJ383" s="651"/>
      <c r="AK383" s="651"/>
      <c r="AL383" s="651"/>
      <c r="AM383" s="651" t="b">
        <v>1</v>
      </c>
      <c r="AN383" s="58"/>
      <c r="AO383" s="58"/>
      <c r="AP383" s="33"/>
      <c r="AQ383" s="17"/>
      <c r="AR383" s="9"/>
      <c r="AS383" s="9"/>
      <c r="AT383" s="9"/>
    </row>
    <row r="384" spans="1:46" customFormat="1" outlineLevel="2" x14ac:dyDescent="0.25">
      <c r="A384" s="7"/>
      <c r="B384" s="8"/>
      <c r="C384" s="18"/>
      <c r="D384" s="18"/>
      <c r="E384" s="18"/>
      <c r="F384" s="27"/>
      <c r="G384" s="642"/>
      <c r="H384" s="28"/>
      <c r="I384" s="664" t="str">
        <f>General!$G$31</f>
        <v>wd</v>
      </c>
      <c r="J384" s="651"/>
      <c r="K384" s="651"/>
      <c r="L384" s="651"/>
      <c r="M384" s="651"/>
      <c r="N384" s="651"/>
      <c r="O384" s="651"/>
      <c r="P384" s="651"/>
      <c r="Q384" s="651"/>
      <c r="R384" s="651"/>
      <c r="S384" s="651"/>
      <c r="T384" s="651"/>
      <c r="U384" s="651"/>
      <c r="V384" s="651"/>
      <c r="W384" s="651"/>
      <c r="X384" s="651"/>
      <c r="Y384" s="651"/>
      <c r="Z384" s="651"/>
      <c r="AA384" s="651"/>
      <c r="AB384" s="651"/>
      <c r="AC384" s="651"/>
      <c r="AD384" s="651"/>
      <c r="AE384" s="651"/>
      <c r="AF384" s="651"/>
      <c r="AG384" s="651"/>
      <c r="AH384" s="651"/>
      <c r="AI384" s="651"/>
      <c r="AJ384" s="651"/>
      <c r="AK384" s="651"/>
      <c r="AL384" s="651"/>
      <c r="AM384" s="651" t="b">
        <v>1</v>
      </c>
      <c r="AN384" s="58"/>
      <c r="AO384" s="58"/>
      <c r="AP384" s="33"/>
      <c r="AQ384" s="17"/>
      <c r="AR384" s="9"/>
      <c r="AS384" s="9"/>
      <c r="AT384" s="9"/>
    </row>
    <row r="385" spans="1:46" customFormat="1" outlineLevel="2" x14ac:dyDescent="0.25">
      <c r="A385" s="7"/>
      <c r="B385" s="8"/>
      <c r="C385" s="18"/>
      <c r="D385" s="18"/>
      <c r="E385" s="18"/>
      <c r="F385" s="27"/>
      <c r="G385" s="642"/>
      <c r="H385" s="27"/>
      <c r="I385" s="664" t="str">
        <f>General!$G$32</f>
        <v>z</v>
      </c>
      <c r="J385" s="651"/>
      <c r="K385" s="651" t="b">
        <v>1</v>
      </c>
      <c r="L385" s="651"/>
      <c r="M385" s="651"/>
      <c r="N385" s="651"/>
      <c r="O385" s="651"/>
      <c r="P385" s="651"/>
      <c r="Q385" s="651"/>
      <c r="R385" s="651"/>
      <c r="S385" s="651"/>
      <c r="T385" s="651"/>
      <c r="U385" s="651"/>
      <c r="V385" s="651"/>
      <c r="W385" s="651"/>
      <c r="X385" s="651"/>
      <c r="Y385" s="651"/>
      <c r="Z385" s="651"/>
      <c r="AA385" s="651"/>
      <c r="AB385" s="651"/>
      <c r="AC385" s="651"/>
      <c r="AD385" s="651"/>
      <c r="AE385" s="651"/>
      <c r="AF385" s="651"/>
      <c r="AG385" s="651"/>
      <c r="AH385" s="651"/>
      <c r="AI385" s="651"/>
      <c r="AJ385" s="651"/>
      <c r="AK385" s="651"/>
      <c r="AL385" s="651"/>
      <c r="AM385" s="651"/>
      <c r="AN385" s="58"/>
      <c r="AO385" s="58"/>
      <c r="AP385" s="39"/>
      <c r="AQ385" s="17"/>
      <c r="AR385" s="9"/>
      <c r="AS385" s="9"/>
      <c r="AT385" s="9"/>
    </row>
    <row r="386" spans="1:46" customFormat="1" outlineLevel="2" x14ac:dyDescent="0.25">
      <c r="A386" s="7"/>
      <c r="B386" s="8"/>
      <c r="C386" s="18"/>
      <c r="D386" s="18"/>
      <c r="E386" s="18"/>
      <c r="F386" s="27"/>
      <c r="G386" s="642"/>
      <c r="H386" s="27"/>
      <c r="I386" s="664" t="str">
        <f>General!$G$33</f>
        <v>zd</v>
      </c>
      <c r="J386" s="651"/>
      <c r="K386" s="651" t="b">
        <v>1</v>
      </c>
      <c r="L386" s="651"/>
      <c r="M386" s="651"/>
      <c r="N386" s="651"/>
      <c r="O386" s="651"/>
      <c r="P386" s="651"/>
      <c r="Q386" s="651"/>
      <c r="R386" s="651"/>
      <c r="S386" s="651"/>
      <c r="T386" s="651"/>
      <c r="U386" s="651"/>
      <c r="V386" s="651"/>
      <c r="W386" s="651"/>
      <c r="X386" s="651"/>
      <c r="Y386" s="651"/>
      <c r="Z386" s="651"/>
      <c r="AA386" s="651"/>
      <c r="AB386" s="651"/>
      <c r="AC386" s="651"/>
      <c r="AD386" s="651"/>
      <c r="AE386" s="651"/>
      <c r="AF386" s="651"/>
      <c r="AG386" s="651"/>
      <c r="AH386" s="651"/>
      <c r="AI386" s="651"/>
      <c r="AJ386" s="651"/>
      <c r="AK386" s="651"/>
      <c r="AL386" s="651"/>
      <c r="AM386" s="651"/>
      <c r="AN386" s="58"/>
      <c r="AO386" s="58"/>
      <c r="AP386" s="31"/>
      <c r="AQ386" s="17"/>
      <c r="AR386" s="9"/>
      <c r="AS386" s="9"/>
      <c r="AT386" s="9"/>
    </row>
    <row r="387" spans="1:46" customFormat="1" ht="12" customHeight="1" outlineLevel="1" x14ac:dyDescent="0.25">
      <c r="A387" s="7"/>
      <c r="B387" s="8"/>
      <c r="C387" s="18">
        <v>2</v>
      </c>
      <c r="D387" s="18"/>
      <c r="E387" s="18"/>
      <c r="F387" s="27"/>
      <c r="G387" s="642"/>
      <c r="H387" s="28" t="s">
        <v>1022</v>
      </c>
      <c r="I387" s="664" t="str">
        <f>General!$G$17</f>
        <v>b</v>
      </c>
      <c r="J387" s="894" t="str">
        <f>IF(ISBLANK(J353),"",J353)</f>
        <v/>
      </c>
      <c r="K387" s="894" t="str">
        <f t="shared" ref="K387:U387" si="20">IF(ISBLANK(K353),"",K353)</f>
        <v/>
      </c>
      <c r="L387" s="894" t="b">
        <f t="shared" si="20"/>
        <v>1</v>
      </c>
      <c r="M387" s="894" t="str">
        <f t="shared" si="20"/>
        <v/>
      </c>
      <c r="N387" s="894" t="str">
        <f t="shared" si="20"/>
        <v/>
      </c>
      <c r="O387" s="894"/>
      <c r="P387" s="894"/>
      <c r="Q387" s="894"/>
      <c r="R387" s="894"/>
      <c r="S387" s="894"/>
      <c r="T387" s="894"/>
      <c r="U387" s="894"/>
      <c r="V387" s="894"/>
      <c r="W387" s="894"/>
      <c r="X387" s="894"/>
      <c r="Y387" s="894"/>
      <c r="Z387" s="894"/>
      <c r="AA387" s="894"/>
      <c r="AB387" s="894"/>
      <c r="AC387" s="894"/>
      <c r="AD387" s="894"/>
      <c r="AE387" s="894"/>
      <c r="AF387" s="894" t="str">
        <f t="shared" ref="AF387:AL387" si="21">IF(ISBLANK(AF353),"",AF353)</f>
        <v/>
      </c>
      <c r="AG387" s="894" t="str">
        <f t="shared" si="21"/>
        <v/>
      </c>
      <c r="AH387" s="894" t="str">
        <f t="shared" si="21"/>
        <v/>
      </c>
      <c r="AI387" s="894" t="str">
        <f t="shared" si="21"/>
        <v/>
      </c>
      <c r="AJ387" s="894" t="str">
        <f t="shared" si="21"/>
        <v/>
      </c>
      <c r="AK387" s="894" t="str">
        <f t="shared" si="21"/>
        <v/>
      </c>
      <c r="AL387" s="894" t="str">
        <f t="shared" si="21"/>
        <v/>
      </c>
      <c r="AM387" s="894" t="str">
        <f t="shared" ref="AM387:AN387" si="22">IF(ISBLANK(AM353),"",AM353)</f>
        <v/>
      </c>
      <c r="AN387" s="58"/>
      <c r="AO387" s="58"/>
      <c r="AP387" s="33"/>
      <c r="AQ387" s="17"/>
      <c r="AR387" s="9"/>
      <c r="AS387" s="9"/>
      <c r="AT387" s="9"/>
    </row>
    <row r="388" spans="1:46" customFormat="1" ht="12" customHeight="1" outlineLevel="2" x14ac:dyDescent="0.25">
      <c r="A388" s="7"/>
      <c r="B388" s="8"/>
      <c r="C388" s="18"/>
      <c r="D388" s="18"/>
      <c r="E388" s="18"/>
      <c r="F388" s="27"/>
      <c r="G388" s="642"/>
      <c r="H388" s="28"/>
      <c r="I388" s="664" t="str">
        <f>General!$G$18</f>
        <v>bd</v>
      </c>
      <c r="J388" s="894" t="str">
        <f t="shared" ref="J388:U388" si="23">IF(ISBLANK(J354),"",J354)</f>
        <v/>
      </c>
      <c r="K388" s="894" t="str">
        <f t="shared" si="23"/>
        <v/>
      </c>
      <c r="L388" s="894" t="b">
        <f t="shared" si="23"/>
        <v>1</v>
      </c>
      <c r="M388" s="894" t="str">
        <f t="shared" si="23"/>
        <v/>
      </c>
      <c r="N388" s="894" t="str">
        <f t="shared" si="23"/>
        <v/>
      </c>
      <c r="O388" s="894"/>
      <c r="P388" s="894"/>
      <c r="Q388" s="894"/>
      <c r="R388" s="894"/>
      <c r="S388" s="894"/>
      <c r="T388" s="894"/>
      <c r="U388" s="894"/>
      <c r="V388" s="894"/>
      <c r="W388" s="894"/>
      <c r="X388" s="894"/>
      <c r="Y388" s="894"/>
      <c r="Z388" s="894"/>
      <c r="AA388" s="894"/>
      <c r="AB388" s="894"/>
      <c r="AC388" s="894"/>
      <c r="AD388" s="894"/>
      <c r="AE388" s="894"/>
      <c r="AF388" s="894" t="str">
        <f t="shared" ref="AF388:AL388" si="24">IF(ISBLANK(AF354),"",AF354)</f>
        <v/>
      </c>
      <c r="AG388" s="894" t="str">
        <f t="shared" si="24"/>
        <v/>
      </c>
      <c r="AH388" s="894" t="str">
        <f t="shared" si="24"/>
        <v/>
      </c>
      <c r="AI388" s="894" t="str">
        <f t="shared" si="24"/>
        <v/>
      </c>
      <c r="AJ388" s="894" t="str">
        <f t="shared" si="24"/>
        <v/>
      </c>
      <c r="AK388" s="894" t="str">
        <f t="shared" si="24"/>
        <v/>
      </c>
      <c r="AL388" s="894" t="str">
        <f t="shared" si="24"/>
        <v/>
      </c>
      <c r="AM388" s="894" t="str">
        <f t="shared" ref="AM388:AN388" si="25">IF(ISBLANK(AM354),"",AM354)</f>
        <v/>
      </c>
      <c r="AN388" s="58"/>
      <c r="AO388" s="58"/>
      <c r="AP388" s="33"/>
      <c r="AQ388" s="17"/>
      <c r="AR388" s="9"/>
      <c r="AS388" s="9"/>
      <c r="AT388" s="9"/>
    </row>
    <row r="389" spans="1:46" customFormat="1" ht="12" customHeight="1" outlineLevel="2" x14ac:dyDescent="0.25">
      <c r="A389" s="7"/>
      <c r="B389" s="8"/>
      <c r="C389" s="18"/>
      <c r="D389" s="18"/>
      <c r="E389" s="18"/>
      <c r="F389" s="27"/>
      <c r="G389" s="642"/>
      <c r="H389" s="28"/>
      <c r="I389" s="664" t="str">
        <f>General!$G$19</f>
        <v>f</v>
      </c>
      <c r="J389" s="894" t="str">
        <f t="shared" ref="J389:U389" si="26">IF(ISBLANK(J355),"",J355)</f>
        <v/>
      </c>
      <c r="K389" s="894" t="str">
        <f t="shared" si="26"/>
        <v/>
      </c>
      <c r="L389" s="894" t="str">
        <f t="shared" si="26"/>
        <v/>
      </c>
      <c r="M389" s="894" t="b">
        <f t="shared" si="26"/>
        <v>1</v>
      </c>
      <c r="N389" s="894" t="str">
        <f t="shared" si="26"/>
        <v/>
      </c>
      <c r="O389" s="894"/>
      <c r="P389" s="894"/>
      <c r="Q389" s="894"/>
      <c r="R389" s="894"/>
      <c r="S389" s="894"/>
      <c r="T389" s="894"/>
      <c r="U389" s="894"/>
      <c r="V389" s="894"/>
      <c r="W389" s="894"/>
      <c r="X389" s="894"/>
      <c r="Y389" s="894"/>
      <c r="Z389" s="894"/>
      <c r="AA389" s="894"/>
      <c r="AB389" s="894"/>
      <c r="AC389" s="894"/>
      <c r="AD389" s="894"/>
      <c r="AE389" s="894"/>
      <c r="AF389" s="894" t="str">
        <f t="shared" ref="AF389:AL389" si="27">IF(ISBLANK(AF355),"",AF355)</f>
        <v/>
      </c>
      <c r="AG389" s="894" t="str">
        <f t="shared" si="27"/>
        <v/>
      </c>
      <c r="AH389" s="894" t="str">
        <f t="shared" si="27"/>
        <v/>
      </c>
      <c r="AI389" s="894" t="str">
        <f t="shared" si="27"/>
        <v/>
      </c>
      <c r="AJ389" s="894" t="str">
        <f t="shared" si="27"/>
        <v/>
      </c>
      <c r="AK389" s="894" t="str">
        <f t="shared" si="27"/>
        <v/>
      </c>
      <c r="AL389" s="894" t="b">
        <f t="shared" si="27"/>
        <v>1</v>
      </c>
      <c r="AM389" s="894" t="str">
        <f t="shared" ref="AM389:AN389" si="28">IF(ISBLANK(AM355),"",AM355)</f>
        <v/>
      </c>
      <c r="AN389" s="58"/>
      <c r="AO389" s="58"/>
      <c r="AP389" s="33"/>
      <c r="AQ389" s="17"/>
      <c r="AR389" s="9"/>
      <c r="AS389" s="9"/>
      <c r="AT389" s="9"/>
    </row>
    <row r="390" spans="1:46" customFormat="1" ht="12" customHeight="1" outlineLevel="2" x14ac:dyDescent="0.25">
      <c r="A390" s="7"/>
      <c r="B390" s="8"/>
      <c r="C390" s="18"/>
      <c r="D390" s="18"/>
      <c r="E390" s="18"/>
      <c r="F390" s="27"/>
      <c r="G390" s="642"/>
      <c r="H390" s="28"/>
      <c r="I390" s="664" t="str">
        <f>General!$G$20</f>
        <v>h</v>
      </c>
      <c r="J390" s="894" t="str">
        <f t="shared" ref="J390:U390" si="29">IF(ISBLANK(J356),"",J356)</f>
        <v/>
      </c>
      <c r="K390" s="894" t="b">
        <f t="shared" si="29"/>
        <v>1</v>
      </c>
      <c r="L390" s="894" t="b">
        <f t="shared" si="29"/>
        <v>1</v>
      </c>
      <c r="M390" s="894" t="str">
        <f t="shared" si="29"/>
        <v/>
      </c>
      <c r="N390" s="894" t="str">
        <f t="shared" si="29"/>
        <v/>
      </c>
      <c r="O390" s="894"/>
      <c r="P390" s="894"/>
      <c r="Q390" s="894"/>
      <c r="R390" s="894"/>
      <c r="S390" s="894"/>
      <c r="T390" s="894"/>
      <c r="U390" s="894"/>
      <c r="V390" s="894"/>
      <c r="W390" s="894"/>
      <c r="X390" s="894"/>
      <c r="Y390" s="894"/>
      <c r="Z390" s="894"/>
      <c r="AA390" s="894"/>
      <c r="AB390" s="894"/>
      <c r="AC390" s="894"/>
      <c r="AD390" s="894"/>
      <c r="AE390" s="894"/>
      <c r="AF390" s="894" t="str">
        <f t="shared" ref="AF390:AL390" si="30">IF(ISBLANK(AF356),"",AF356)</f>
        <v/>
      </c>
      <c r="AG390" s="894" t="str">
        <f t="shared" si="30"/>
        <v/>
      </c>
      <c r="AH390" s="894" t="str">
        <f t="shared" si="30"/>
        <v/>
      </c>
      <c r="AI390" s="894" t="str">
        <f t="shared" si="30"/>
        <v/>
      </c>
      <c r="AJ390" s="894" t="str">
        <f t="shared" si="30"/>
        <v/>
      </c>
      <c r="AK390" s="894" t="str">
        <f t="shared" si="30"/>
        <v/>
      </c>
      <c r="AL390" s="894" t="str">
        <f t="shared" si="30"/>
        <v/>
      </c>
      <c r="AM390" s="894" t="str">
        <f t="shared" ref="AM390:AN390" si="31">IF(ISBLANK(AM356),"",AM356)</f>
        <v/>
      </c>
      <c r="AN390" s="58"/>
      <c r="AO390" s="58"/>
      <c r="AP390" s="33"/>
      <c r="AQ390" s="17"/>
      <c r="AR390" s="9"/>
      <c r="AS390" s="9"/>
      <c r="AT390" s="9"/>
    </row>
    <row r="391" spans="1:46" customFormat="1" ht="12" customHeight="1" outlineLevel="2" x14ac:dyDescent="0.25">
      <c r="A391" s="7"/>
      <c r="B391" s="8"/>
      <c r="C391" s="18"/>
      <c r="D391" s="18"/>
      <c r="E391" s="18"/>
      <c r="F391" s="27"/>
      <c r="G391" s="642"/>
      <c r="H391" s="28"/>
      <c r="I391" s="664" t="str">
        <f>General!$G$21</f>
        <v>i</v>
      </c>
      <c r="J391" s="894" t="str">
        <f t="shared" ref="J391:U391" si="32">IF(ISBLANK(J357),"",J357)</f>
        <v/>
      </c>
      <c r="K391" s="894" t="str">
        <f t="shared" si="32"/>
        <v/>
      </c>
      <c r="L391" s="894" t="str">
        <f t="shared" si="32"/>
        <v/>
      </c>
      <c r="M391" s="894" t="b">
        <f t="shared" si="32"/>
        <v>1</v>
      </c>
      <c r="N391" s="894" t="str">
        <f t="shared" si="32"/>
        <v/>
      </c>
      <c r="O391" s="894"/>
      <c r="P391" s="894"/>
      <c r="Q391" s="894"/>
      <c r="R391" s="894"/>
      <c r="S391" s="894"/>
      <c r="T391" s="894"/>
      <c r="U391" s="894"/>
      <c r="V391" s="894"/>
      <c r="W391" s="894"/>
      <c r="X391" s="894"/>
      <c r="Y391" s="894"/>
      <c r="Z391" s="894"/>
      <c r="AA391" s="894"/>
      <c r="AB391" s="894"/>
      <c r="AC391" s="894"/>
      <c r="AD391" s="894"/>
      <c r="AE391" s="894"/>
      <c r="AF391" s="894" t="str">
        <f t="shared" ref="AF391:AL391" si="33">IF(ISBLANK(AF357),"",AF357)</f>
        <v/>
      </c>
      <c r="AG391" s="894" t="str">
        <f t="shared" si="33"/>
        <v/>
      </c>
      <c r="AH391" s="894" t="str">
        <f t="shared" si="33"/>
        <v/>
      </c>
      <c r="AI391" s="894" t="str">
        <f t="shared" si="33"/>
        <v/>
      </c>
      <c r="AJ391" s="894" t="str">
        <f t="shared" si="33"/>
        <v/>
      </c>
      <c r="AK391" s="894" t="str">
        <f t="shared" si="33"/>
        <v/>
      </c>
      <c r="AL391" s="894" t="b">
        <f t="shared" si="33"/>
        <v>1</v>
      </c>
      <c r="AM391" s="894" t="str">
        <f t="shared" ref="AM391:AN391" si="34">IF(ISBLANK(AM357),"",AM357)</f>
        <v/>
      </c>
      <c r="AN391" s="58"/>
      <c r="AO391" s="58"/>
      <c r="AP391" s="33"/>
      <c r="AQ391" s="17"/>
      <c r="AR391" s="9"/>
      <c r="AS391" s="9"/>
      <c r="AT391" s="9"/>
    </row>
    <row r="392" spans="1:46" customFormat="1" ht="12" customHeight="1" outlineLevel="2" x14ac:dyDescent="0.25">
      <c r="A392" s="7"/>
      <c r="B392" s="8"/>
      <c r="C392" s="18"/>
      <c r="D392" s="18"/>
      <c r="E392" s="18"/>
      <c r="F392" s="27"/>
      <c r="G392" s="642"/>
      <c r="H392" s="28"/>
      <c r="I392" s="664" t="str">
        <f>General!$G$22</f>
        <v>k</v>
      </c>
      <c r="J392" s="894" t="str">
        <f t="shared" ref="J392:U392" si="35">IF(ISBLANK(J358),"",J358)</f>
        <v/>
      </c>
      <c r="K392" s="894" t="str">
        <f t="shared" si="35"/>
        <v/>
      </c>
      <c r="L392" s="894" t="str">
        <f t="shared" si="35"/>
        <v/>
      </c>
      <c r="M392" s="894" t="b">
        <f t="shared" si="35"/>
        <v>1</v>
      </c>
      <c r="N392" s="894" t="str">
        <f t="shared" si="35"/>
        <v/>
      </c>
      <c r="O392" s="894"/>
      <c r="P392" s="894"/>
      <c r="Q392" s="894"/>
      <c r="R392" s="894"/>
      <c r="S392" s="894"/>
      <c r="T392" s="894"/>
      <c r="U392" s="894"/>
      <c r="V392" s="894"/>
      <c r="W392" s="894"/>
      <c r="X392" s="894"/>
      <c r="Y392" s="894"/>
      <c r="Z392" s="894"/>
      <c r="AA392" s="894"/>
      <c r="AB392" s="894"/>
      <c r="AC392" s="894"/>
      <c r="AD392" s="894"/>
      <c r="AE392" s="894"/>
      <c r="AF392" s="894" t="str">
        <f t="shared" ref="AF392:AL392" si="36">IF(ISBLANK(AF358),"",AF358)</f>
        <v/>
      </c>
      <c r="AG392" s="894" t="str">
        <f t="shared" si="36"/>
        <v/>
      </c>
      <c r="AH392" s="894" t="str">
        <f t="shared" si="36"/>
        <v/>
      </c>
      <c r="AI392" s="894" t="str">
        <f t="shared" si="36"/>
        <v/>
      </c>
      <c r="AJ392" s="894" t="str">
        <f t="shared" si="36"/>
        <v/>
      </c>
      <c r="AK392" s="894" t="str">
        <f t="shared" si="36"/>
        <v/>
      </c>
      <c r="AL392" s="894" t="b">
        <f t="shared" si="36"/>
        <v>1</v>
      </c>
      <c r="AM392" s="894" t="str">
        <f t="shared" ref="AM392:AN392" si="37">IF(ISBLANK(AM358),"",AM358)</f>
        <v/>
      </c>
      <c r="AN392" s="58"/>
      <c r="AO392" s="58"/>
      <c r="AP392" s="33"/>
      <c r="AQ392" s="17"/>
      <c r="AR392" s="9"/>
      <c r="AS392" s="9"/>
      <c r="AT392" s="9"/>
    </row>
    <row r="393" spans="1:46" customFormat="1" ht="12" customHeight="1" outlineLevel="2" x14ac:dyDescent="0.25">
      <c r="A393" s="7"/>
      <c r="B393" s="8"/>
      <c r="C393" s="18"/>
      <c r="D393" s="18"/>
      <c r="E393" s="18"/>
      <c r="F393" s="27"/>
      <c r="G393" s="642"/>
      <c r="H393" s="28"/>
      <c r="I393" s="664" t="str">
        <f>General!$G$23</f>
        <v>l</v>
      </c>
      <c r="J393" s="894" t="str">
        <f t="shared" ref="J393:U393" si="38">IF(ISBLANK(J359),"",J359)</f>
        <v/>
      </c>
      <c r="K393" s="894" t="str">
        <f t="shared" si="38"/>
        <v/>
      </c>
      <c r="L393" s="894" t="str">
        <f t="shared" si="38"/>
        <v/>
      </c>
      <c r="M393" s="894" t="b">
        <f t="shared" si="38"/>
        <v>1</v>
      </c>
      <c r="N393" s="894" t="str">
        <f t="shared" si="38"/>
        <v/>
      </c>
      <c r="O393" s="894"/>
      <c r="P393" s="894"/>
      <c r="Q393" s="894"/>
      <c r="R393" s="894"/>
      <c r="S393" s="894"/>
      <c r="T393" s="894"/>
      <c r="U393" s="894"/>
      <c r="V393" s="894"/>
      <c r="W393" s="894"/>
      <c r="X393" s="894"/>
      <c r="Y393" s="894"/>
      <c r="Z393" s="894"/>
      <c r="AA393" s="894"/>
      <c r="AB393" s="894"/>
      <c r="AC393" s="894"/>
      <c r="AD393" s="894"/>
      <c r="AE393" s="894"/>
      <c r="AF393" s="894" t="str">
        <f t="shared" ref="AF393:AL393" si="39">IF(ISBLANK(AF359),"",AF359)</f>
        <v/>
      </c>
      <c r="AG393" s="894" t="str">
        <f t="shared" si="39"/>
        <v/>
      </c>
      <c r="AH393" s="894" t="str">
        <f t="shared" si="39"/>
        <v/>
      </c>
      <c r="AI393" s="894" t="str">
        <f t="shared" si="39"/>
        <v/>
      </c>
      <c r="AJ393" s="894" t="str">
        <f t="shared" si="39"/>
        <v/>
      </c>
      <c r="AK393" s="894" t="str">
        <f t="shared" si="39"/>
        <v/>
      </c>
      <c r="AL393" s="894" t="b">
        <f t="shared" si="39"/>
        <v>1</v>
      </c>
      <c r="AM393" s="894" t="str">
        <f t="shared" ref="AM393:AN393" si="40">IF(ISBLANK(AM359),"",AM359)</f>
        <v/>
      </c>
      <c r="AN393" s="58"/>
      <c r="AO393" s="58"/>
      <c r="AP393" s="33"/>
      <c r="AQ393" s="17"/>
      <c r="AR393" s="9"/>
      <c r="AS393" s="9"/>
      <c r="AT393" s="9"/>
    </row>
    <row r="394" spans="1:46" customFormat="1" ht="12" customHeight="1" outlineLevel="2" x14ac:dyDescent="0.25">
      <c r="A394" s="7"/>
      <c r="B394" s="8"/>
      <c r="C394" s="18"/>
      <c r="D394" s="18"/>
      <c r="E394" s="18"/>
      <c r="F394" s="27"/>
      <c r="G394" s="642"/>
      <c r="H394" s="28"/>
      <c r="I394" s="664" t="str">
        <f>General!$G$24</f>
        <v>o</v>
      </c>
      <c r="J394" s="894" t="str">
        <f t="shared" ref="J394:U394" si="41">IF(ISBLANK(J360),"",J360)</f>
        <v/>
      </c>
      <c r="K394" s="894" t="b">
        <f t="shared" si="41"/>
        <v>1</v>
      </c>
      <c r="L394" s="894" t="b">
        <f t="shared" si="41"/>
        <v>1</v>
      </c>
      <c r="M394" s="894" t="str">
        <f t="shared" si="41"/>
        <v/>
      </c>
      <c r="N394" s="894" t="str">
        <f t="shared" si="41"/>
        <v/>
      </c>
      <c r="O394" s="894"/>
      <c r="P394" s="894"/>
      <c r="Q394" s="894"/>
      <c r="R394" s="894"/>
      <c r="S394" s="894"/>
      <c r="T394" s="894"/>
      <c r="U394" s="894"/>
      <c r="V394" s="894"/>
      <c r="W394" s="894"/>
      <c r="X394" s="894"/>
      <c r="Y394" s="894"/>
      <c r="Z394" s="894"/>
      <c r="AA394" s="894"/>
      <c r="AB394" s="894"/>
      <c r="AC394" s="894"/>
      <c r="AD394" s="894"/>
      <c r="AE394" s="894"/>
      <c r="AF394" s="894" t="str">
        <f t="shared" ref="AF394:AL394" si="42">IF(ISBLANK(AF360),"",AF360)</f>
        <v/>
      </c>
      <c r="AG394" s="894" t="str">
        <f t="shared" si="42"/>
        <v/>
      </c>
      <c r="AH394" s="894" t="str">
        <f t="shared" si="42"/>
        <v/>
      </c>
      <c r="AI394" s="894" t="str">
        <f t="shared" si="42"/>
        <v/>
      </c>
      <c r="AJ394" s="894" t="str">
        <f t="shared" si="42"/>
        <v/>
      </c>
      <c r="AK394" s="894" t="str">
        <f t="shared" si="42"/>
        <v/>
      </c>
      <c r="AL394" s="894" t="str">
        <f t="shared" si="42"/>
        <v/>
      </c>
      <c r="AM394" s="894" t="str">
        <f t="shared" ref="AM394:AN394" si="43">IF(ISBLANK(AM360),"",AM360)</f>
        <v/>
      </c>
      <c r="AN394" s="58"/>
      <c r="AO394" s="58"/>
      <c r="AP394" s="33"/>
      <c r="AQ394" s="17"/>
      <c r="AR394" s="9"/>
      <c r="AS394" s="9"/>
      <c r="AT394" s="9"/>
    </row>
    <row r="395" spans="1:46" customFormat="1" ht="12" customHeight="1" outlineLevel="2" x14ac:dyDescent="0.25">
      <c r="A395" s="7"/>
      <c r="B395" s="8"/>
      <c r="C395" s="18"/>
      <c r="D395" s="18"/>
      <c r="E395" s="18"/>
      <c r="F395" s="27"/>
      <c r="G395" s="642"/>
      <c r="H395" s="28"/>
      <c r="I395" s="664" t="str">
        <f>General!$G$25</f>
        <v>od</v>
      </c>
      <c r="J395" s="894" t="str">
        <f t="shared" ref="J395:U395" si="44">IF(ISBLANK(J361),"",J361)</f>
        <v/>
      </c>
      <c r="K395" s="894" t="b">
        <f t="shared" si="44"/>
        <v>1</v>
      </c>
      <c r="L395" s="894" t="b">
        <f t="shared" si="44"/>
        <v>1</v>
      </c>
      <c r="M395" s="894" t="str">
        <f t="shared" si="44"/>
        <v/>
      </c>
      <c r="N395" s="894" t="str">
        <f t="shared" si="44"/>
        <v/>
      </c>
      <c r="O395" s="894"/>
      <c r="P395" s="894"/>
      <c r="Q395" s="894"/>
      <c r="R395" s="894"/>
      <c r="S395" s="894"/>
      <c r="T395" s="894"/>
      <c r="U395" s="894"/>
      <c r="V395" s="894"/>
      <c r="W395" s="894"/>
      <c r="X395" s="894"/>
      <c r="Y395" s="894"/>
      <c r="Z395" s="894"/>
      <c r="AA395" s="894"/>
      <c r="AB395" s="894"/>
      <c r="AC395" s="894"/>
      <c r="AD395" s="894"/>
      <c r="AE395" s="894"/>
      <c r="AF395" s="894" t="str">
        <f t="shared" ref="AF395:AL395" si="45">IF(ISBLANK(AF361),"",AF361)</f>
        <v/>
      </c>
      <c r="AG395" s="894" t="str">
        <f t="shared" si="45"/>
        <v/>
      </c>
      <c r="AH395" s="894" t="str">
        <f t="shared" si="45"/>
        <v/>
      </c>
      <c r="AI395" s="894" t="str">
        <f t="shared" si="45"/>
        <v/>
      </c>
      <c r="AJ395" s="894" t="str">
        <f t="shared" si="45"/>
        <v/>
      </c>
      <c r="AK395" s="894" t="str">
        <f t="shared" si="45"/>
        <v/>
      </c>
      <c r="AL395" s="894" t="str">
        <f t="shared" si="45"/>
        <v/>
      </c>
      <c r="AM395" s="894" t="str">
        <f t="shared" ref="AM395:AN395" si="46">IF(ISBLANK(AM361),"",AM361)</f>
        <v/>
      </c>
      <c r="AN395" s="58"/>
      <c r="AO395" s="58"/>
      <c r="AP395" s="33"/>
      <c r="AQ395" s="17"/>
      <c r="AR395" s="9"/>
      <c r="AS395" s="9"/>
      <c r="AT395" s="9"/>
    </row>
    <row r="396" spans="1:46" customFormat="1" ht="12" customHeight="1" outlineLevel="2" x14ac:dyDescent="0.25">
      <c r="A396" s="7"/>
      <c r="B396" s="8"/>
      <c r="C396" s="18"/>
      <c r="D396" s="18"/>
      <c r="E396" s="18"/>
      <c r="F396" s="27"/>
      <c r="G396" s="642"/>
      <c r="H396" s="28"/>
      <c r="I396" s="664" t="str">
        <f>General!$G$26</f>
        <v>of</v>
      </c>
      <c r="J396" s="894" t="str">
        <f t="shared" ref="J396:U396" si="47">IF(ISBLANK(J362),"",J362)</f>
        <v/>
      </c>
      <c r="K396" s="894" t="b">
        <f t="shared" si="47"/>
        <v>1</v>
      </c>
      <c r="L396" s="894" t="b">
        <f t="shared" si="47"/>
        <v>1</v>
      </c>
      <c r="M396" s="894" t="str">
        <f t="shared" si="47"/>
        <v/>
      </c>
      <c r="N396" s="894" t="str">
        <f t="shared" si="47"/>
        <v/>
      </c>
      <c r="O396" s="894"/>
      <c r="P396" s="894"/>
      <c r="Q396" s="894"/>
      <c r="R396" s="894"/>
      <c r="S396" s="894"/>
      <c r="T396" s="894"/>
      <c r="U396" s="894"/>
      <c r="V396" s="894"/>
      <c r="W396" s="894"/>
      <c r="X396" s="894"/>
      <c r="Y396" s="894"/>
      <c r="Z396" s="894"/>
      <c r="AA396" s="894"/>
      <c r="AB396" s="894"/>
      <c r="AC396" s="894"/>
      <c r="AD396" s="894"/>
      <c r="AE396" s="894"/>
      <c r="AF396" s="894" t="str">
        <f t="shared" ref="AF396:AL396" si="48">IF(ISBLANK(AF362),"",AF362)</f>
        <v/>
      </c>
      <c r="AG396" s="894" t="str">
        <f t="shared" si="48"/>
        <v/>
      </c>
      <c r="AH396" s="894" t="str">
        <f t="shared" si="48"/>
        <v/>
      </c>
      <c r="AI396" s="894" t="str">
        <f t="shared" si="48"/>
        <v/>
      </c>
      <c r="AJ396" s="894" t="str">
        <f t="shared" si="48"/>
        <v/>
      </c>
      <c r="AK396" s="894" t="str">
        <f t="shared" si="48"/>
        <v/>
      </c>
      <c r="AL396" s="894" t="str">
        <f t="shared" si="48"/>
        <v/>
      </c>
      <c r="AM396" s="894" t="str">
        <f t="shared" ref="AM396:AN396" si="49">IF(ISBLANK(AM362),"",AM362)</f>
        <v/>
      </c>
      <c r="AN396" s="58"/>
      <c r="AO396" s="58"/>
      <c r="AP396" s="33"/>
      <c r="AQ396" s="17"/>
      <c r="AR396" s="9"/>
      <c r="AS396" s="9"/>
      <c r="AT396" s="9"/>
    </row>
    <row r="397" spans="1:46" customFormat="1" ht="12" customHeight="1" outlineLevel="2" x14ac:dyDescent="0.25">
      <c r="A397" s="7"/>
      <c r="B397" s="8"/>
      <c r="C397" s="18"/>
      <c r="D397" s="18"/>
      <c r="E397" s="18"/>
      <c r="F397" s="27"/>
      <c r="G397" s="642"/>
      <c r="H397" s="28"/>
      <c r="I397" s="664" t="str">
        <f>General!$G$27</f>
        <v>r</v>
      </c>
      <c r="J397" s="894" t="str">
        <f t="shared" ref="J397:U397" si="50">IF(ISBLANK(J363),"",J363)</f>
        <v/>
      </c>
      <c r="K397" s="894" t="str">
        <f t="shared" si="50"/>
        <v/>
      </c>
      <c r="L397" s="894" t="str">
        <f t="shared" si="50"/>
        <v/>
      </c>
      <c r="M397" s="894" t="str">
        <f t="shared" si="50"/>
        <v/>
      </c>
      <c r="N397" s="894" t="b">
        <f t="shared" si="50"/>
        <v>1</v>
      </c>
      <c r="O397" s="894"/>
      <c r="P397" s="894"/>
      <c r="Q397" s="894"/>
      <c r="R397" s="894"/>
      <c r="S397" s="894"/>
      <c r="T397" s="894"/>
      <c r="U397" s="894"/>
      <c r="V397" s="894"/>
      <c r="W397" s="894"/>
      <c r="X397" s="894"/>
      <c r="Y397" s="894"/>
      <c r="Z397" s="894"/>
      <c r="AA397" s="894"/>
      <c r="AB397" s="894"/>
      <c r="AC397" s="894"/>
      <c r="AD397" s="894"/>
      <c r="AE397" s="894"/>
      <c r="AF397" s="894" t="str">
        <f t="shared" ref="AF397:AL397" si="51">IF(ISBLANK(AF363),"",AF363)</f>
        <v/>
      </c>
      <c r="AG397" s="894" t="str">
        <f t="shared" si="51"/>
        <v/>
      </c>
      <c r="AH397" s="894" t="str">
        <f t="shared" si="51"/>
        <v/>
      </c>
      <c r="AI397" s="894" t="str">
        <f t="shared" si="51"/>
        <v/>
      </c>
      <c r="AJ397" s="894" t="str">
        <f t="shared" si="51"/>
        <v/>
      </c>
      <c r="AK397" s="894" t="str">
        <f t="shared" si="51"/>
        <v/>
      </c>
      <c r="AL397" s="894" t="str">
        <f t="shared" si="51"/>
        <v/>
      </c>
      <c r="AM397" s="894" t="str">
        <f t="shared" ref="AM397:AN397" si="52">IF(ISBLANK(AM363),"",AM363)</f>
        <v/>
      </c>
      <c r="AN397" s="58"/>
      <c r="AO397" s="58"/>
      <c r="AP397" s="33"/>
      <c r="AQ397" s="17"/>
      <c r="AR397" s="9"/>
      <c r="AS397" s="9"/>
      <c r="AT397" s="9"/>
    </row>
    <row r="398" spans="1:46" customFormat="1" ht="12" customHeight="1" outlineLevel="2" x14ac:dyDescent="0.25">
      <c r="A398" s="7"/>
      <c r="B398" s="8"/>
      <c r="C398" s="18"/>
      <c r="D398" s="18"/>
      <c r="E398" s="18"/>
      <c r="F398" s="27"/>
      <c r="G398" s="642"/>
      <c r="H398" s="28"/>
      <c r="I398" s="664" t="str">
        <f>General!$G$28</f>
        <v>rd</v>
      </c>
      <c r="J398" s="894" t="str">
        <f t="shared" ref="J398:U398" si="53">IF(ISBLANK(J364),"",J364)</f>
        <v/>
      </c>
      <c r="K398" s="894" t="str">
        <f t="shared" si="53"/>
        <v/>
      </c>
      <c r="L398" s="894" t="str">
        <f t="shared" si="53"/>
        <v/>
      </c>
      <c r="M398" s="894" t="str">
        <f t="shared" si="53"/>
        <v/>
      </c>
      <c r="N398" s="894" t="b">
        <f t="shared" si="53"/>
        <v>1</v>
      </c>
      <c r="O398" s="894"/>
      <c r="P398" s="894"/>
      <c r="Q398" s="894"/>
      <c r="R398" s="894"/>
      <c r="S398" s="894"/>
      <c r="T398" s="894"/>
      <c r="U398" s="894"/>
      <c r="V398" s="894"/>
      <c r="W398" s="894"/>
      <c r="X398" s="894"/>
      <c r="Y398" s="894"/>
      <c r="Z398" s="894"/>
      <c r="AA398" s="894"/>
      <c r="AB398" s="894"/>
      <c r="AC398" s="894"/>
      <c r="AD398" s="894"/>
      <c r="AE398" s="894"/>
      <c r="AF398" s="894" t="str">
        <f t="shared" ref="AF398:AL398" si="54">IF(ISBLANK(AF364),"",AF364)</f>
        <v/>
      </c>
      <c r="AG398" s="894" t="str">
        <f t="shared" si="54"/>
        <v/>
      </c>
      <c r="AH398" s="894" t="str">
        <f t="shared" si="54"/>
        <v/>
      </c>
      <c r="AI398" s="894" t="str">
        <f t="shared" si="54"/>
        <v/>
      </c>
      <c r="AJ398" s="894" t="str">
        <f t="shared" si="54"/>
        <v/>
      </c>
      <c r="AK398" s="894" t="str">
        <f t="shared" si="54"/>
        <v/>
      </c>
      <c r="AL398" s="894" t="str">
        <f t="shared" si="54"/>
        <v/>
      </c>
      <c r="AM398" s="894" t="str">
        <f t="shared" ref="AM398:AN398" si="55">IF(ISBLANK(AM364),"",AM364)</f>
        <v/>
      </c>
      <c r="AN398" s="58"/>
      <c r="AO398" s="58"/>
      <c r="AP398" s="33"/>
      <c r="AQ398" s="17"/>
      <c r="AR398" s="9"/>
      <c r="AS398" s="9"/>
      <c r="AT398" s="9"/>
    </row>
    <row r="399" spans="1:46" customFormat="1" ht="12" customHeight="1" outlineLevel="2" x14ac:dyDescent="0.25">
      <c r="A399" s="7"/>
      <c r="B399" s="8"/>
      <c r="C399" s="18"/>
      <c r="D399" s="18"/>
      <c r="E399" s="18"/>
      <c r="F399" s="27"/>
      <c r="G399" s="642"/>
      <c r="H399" s="28"/>
      <c r="I399" s="664" t="str">
        <f>General!$G$29</f>
        <v>v</v>
      </c>
      <c r="J399" s="894" t="str">
        <f t="shared" ref="J399:U399" si="56">IF(ISBLANK(J365),"",J365)</f>
        <v/>
      </c>
      <c r="K399" s="894" t="str">
        <f t="shared" si="56"/>
        <v/>
      </c>
      <c r="L399" s="894" t="str">
        <f t="shared" si="56"/>
        <v/>
      </c>
      <c r="M399" s="894" t="b">
        <f t="shared" si="56"/>
        <v>1</v>
      </c>
      <c r="N399" s="894" t="str">
        <f t="shared" si="56"/>
        <v/>
      </c>
      <c r="O399" s="894"/>
      <c r="P399" s="894"/>
      <c r="Q399" s="894"/>
      <c r="R399" s="894"/>
      <c r="S399" s="894"/>
      <c r="T399" s="894"/>
      <c r="U399" s="894"/>
      <c r="V399" s="894"/>
      <c r="W399" s="894"/>
      <c r="X399" s="894"/>
      <c r="Y399" s="894"/>
      <c r="Z399" s="894"/>
      <c r="AA399" s="894"/>
      <c r="AB399" s="894"/>
      <c r="AC399" s="894"/>
      <c r="AD399" s="894"/>
      <c r="AE399" s="894"/>
      <c r="AF399" s="894" t="str">
        <f t="shared" ref="AF399:AL399" si="57">IF(ISBLANK(AF365),"",AF365)</f>
        <v/>
      </c>
      <c r="AG399" s="894" t="str">
        <f t="shared" si="57"/>
        <v/>
      </c>
      <c r="AH399" s="894" t="str">
        <f t="shared" si="57"/>
        <v/>
      </c>
      <c r="AI399" s="894" t="str">
        <f t="shared" si="57"/>
        <v/>
      </c>
      <c r="AJ399" s="894" t="str">
        <f t="shared" si="57"/>
        <v/>
      </c>
      <c r="AK399" s="894" t="str">
        <f t="shared" si="57"/>
        <v/>
      </c>
      <c r="AL399" s="894" t="b">
        <f t="shared" si="57"/>
        <v>1</v>
      </c>
      <c r="AM399" s="894" t="str">
        <f t="shared" ref="AM399:AN399" si="58">IF(ISBLANK(AM365),"",AM365)</f>
        <v/>
      </c>
      <c r="AN399" s="58"/>
      <c r="AO399" s="58"/>
      <c r="AP399" s="33"/>
      <c r="AQ399" s="17"/>
      <c r="AR399" s="9"/>
      <c r="AS399" s="9"/>
      <c r="AT399" s="9"/>
    </row>
    <row r="400" spans="1:46" customFormat="1" ht="12" customHeight="1" outlineLevel="2" x14ac:dyDescent="0.25">
      <c r="A400" s="7"/>
      <c r="B400" s="8"/>
      <c r="C400" s="18"/>
      <c r="D400" s="18"/>
      <c r="E400" s="18"/>
      <c r="F400" s="27"/>
      <c r="G400" s="642"/>
      <c r="H400" s="28"/>
      <c r="I400" s="664" t="str">
        <f>General!$G$30</f>
        <v>w</v>
      </c>
      <c r="J400" s="894" t="str">
        <f t="shared" ref="J400:U400" si="59">IF(ISBLANK(J366),"",J366)</f>
        <v/>
      </c>
      <c r="K400" s="894" t="b">
        <f t="shared" si="59"/>
        <v>1</v>
      </c>
      <c r="L400" s="894" t="str">
        <f t="shared" si="59"/>
        <v/>
      </c>
      <c r="M400" s="894" t="str">
        <f t="shared" si="59"/>
        <v/>
      </c>
      <c r="N400" s="894" t="str">
        <f t="shared" si="59"/>
        <v/>
      </c>
      <c r="O400" s="894"/>
      <c r="P400" s="894"/>
      <c r="Q400" s="894"/>
      <c r="R400" s="894"/>
      <c r="S400" s="894"/>
      <c r="T400" s="894"/>
      <c r="U400" s="894"/>
      <c r="V400" s="894"/>
      <c r="W400" s="894"/>
      <c r="X400" s="894"/>
      <c r="Y400" s="894"/>
      <c r="Z400" s="894"/>
      <c r="AA400" s="894"/>
      <c r="AB400" s="894"/>
      <c r="AC400" s="894"/>
      <c r="AD400" s="894"/>
      <c r="AE400" s="894"/>
      <c r="AF400" s="894" t="str">
        <f t="shared" ref="AF400:AL400" si="60">IF(ISBLANK(AF366),"",AF366)</f>
        <v/>
      </c>
      <c r="AG400" s="894" t="str">
        <f t="shared" si="60"/>
        <v/>
      </c>
      <c r="AH400" s="894" t="str">
        <f t="shared" si="60"/>
        <v/>
      </c>
      <c r="AI400" s="894" t="str">
        <f t="shared" si="60"/>
        <v/>
      </c>
      <c r="AJ400" s="894" t="str">
        <f t="shared" si="60"/>
        <v/>
      </c>
      <c r="AK400" s="894" t="str">
        <f t="shared" si="60"/>
        <v/>
      </c>
      <c r="AL400" s="894" t="str">
        <f t="shared" si="60"/>
        <v/>
      </c>
      <c r="AM400" s="894" t="str">
        <f t="shared" ref="AM400:AN400" si="61">IF(ISBLANK(AM366),"",AM366)</f>
        <v/>
      </c>
      <c r="AN400" s="58"/>
      <c r="AO400" s="58"/>
      <c r="AP400" s="33"/>
      <c r="AQ400" s="17"/>
      <c r="AR400" s="9"/>
      <c r="AS400" s="9"/>
      <c r="AT400" s="9"/>
    </row>
    <row r="401" spans="1:46" customFormat="1" outlineLevel="2" x14ac:dyDescent="0.25">
      <c r="A401" s="7"/>
      <c r="B401" s="8"/>
      <c r="C401" s="18"/>
      <c r="D401" s="18"/>
      <c r="E401" s="18"/>
      <c r="F401" s="27"/>
      <c r="G401" s="642"/>
      <c r="H401" s="28"/>
      <c r="I401" s="664" t="str">
        <f>General!$G$31</f>
        <v>wd</v>
      </c>
      <c r="J401" s="894" t="str">
        <f t="shared" ref="J401:U401" si="62">IF(ISBLANK(J367),"",J367)</f>
        <v/>
      </c>
      <c r="K401" s="894" t="b">
        <f t="shared" si="62"/>
        <v>1</v>
      </c>
      <c r="L401" s="894" t="str">
        <f t="shared" si="62"/>
        <v/>
      </c>
      <c r="M401" s="894" t="str">
        <f t="shared" si="62"/>
        <v/>
      </c>
      <c r="N401" s="894" t="str">
        <f t="shared" si="62"/>
        <v/>
      </c>
      <c r="O401" s="894"/>
      <c r="P401" s="894"/>
      <c r="Q401" s="894"/>
      <c r="R401" s="894"/>
      <c r="S401" s="894"/>
      <c r="T401" s="894"/>
      <c r="U401" s="894"/>
      <c r="V401" s="894"/>
      <c r="W401" s="894"/>
      <c r="X401" s="894"/>
      <c r="Y401" s="894"/>
      <c r="Z401" s="894"/>
      <c r="AA401" s="894"/>
      <c r="AB401" s="894"/>
      <c r="AC401" s="894"/>
      <c r="AD401" s="894"/>
      <c r="AE401" s="894"/>
      <c r="AF401" s="894" t="str">
        <f t="shared" ref="AF401:AL401" si="63">IF(ISBLANK(AF367),"",AF367)</f>
        <v/>
      </c>
      <c r="AG401" s="894" t="str">
        <f t="shared" si="63"/>
        <v/>
      </c>
      <c r="AH401" s="894" t="str">
        <f t="shared" si="63"/>
        <v/>
      </c>
      <c r="AI401" s="894" t="str">
        <f t="shared" si="63"/>
        <v/>
      </c>
      <c r="AJ401" s="894" t="str">
        <f t="shared" si="63"/>
        <v/>
      </c>
      <c r="AK401" s="894" t="str">
        <f t="shared" si="63"/>
        <v/>
      </c>
      <c r="AL401" s="894" t="str">
        <f t="shared" si="63"/>
        <v/>
      </c>
      <c r="AM401" s="894" t="str">
        <f t="shared" ref="AM401:AN401" si="64">IF(ISBLANK(AM367),"",AM367)</f>
        <v/>
      </c>
      <c r="AN401" s="58"/>
      <c r="AO401" s="58"/>
      <c r="AP401" s="33"/>
      <c r="AQ401" s="17"/>
      <c r="AR401" s="9"/>
      <c r="AS401" s="9"/>
      <c r="AT401" s="9"/>
    </row>
    <row r="402" spans="1:46" customFormat="1" outlineLevel="2" x14ac:dyDescent="0.25">
      <c r="A402" s="7"/>
      <c r="B402" s="8"/>
      <c r="C402" s="18"/>
      <c r="D402" s="18"/>
      <c r="E402" s="18"/>
      <c r="F402" s="27"/>
      <c r="G402" s="642"/>
      <c r="H402" s="27"/>
      <c r="I402" s="664" t="str">
        <f>General!$G$32</f>
        <v>z</v>
      </c>
      <c r="J402" s="894" t="str">
        <f t="shared" ref="J402:U402" si="65">IF(ISBLANK(J368),"",J368)</f>
        <v/>
      </c>
      <c r="K402" s="894" t="str">
        <f t="shared" si="65"/>
        <v/>
      </c>
      <c r="L402" s="894" t="str">
        <f t="shared" si="65"/>
        <v/>
      </c>
      <c r="M402" s="894" t="str">
        <f t="shared" si="65"/>
        <v/>
      </c>
      <c r="N402" s="894" t="b">
        <f t="shared" si="65"/>
        <v>1</v>
      </c>
      <c r="O402" s="894"/>
      <c r="P402" s="894"/>
      <c r="Q402" s="894"/>
      <c r="R402" s="894"/>
      <c r="S402" s="894"/>
      <c r="T402" s="894"/>
      <c r="U402" s="894"/>
      <c r="V402" s="894"/>
      <c r="W402" s="894"/>
      <c r="X402" s="894"/>
      <c r="Y402" s="894"/>
      <c r="Z402" s="894"/>
      <c r="AA402" s="894"/>
      <c r="AB402" s="894"/>
      <c r="AC402" s="894"/>
      <c r="AD402" s="894"/>
      <c r="AE402" s="894"/>
      <c r="AF402" s="894" t="str">
        <f t="shared" ref="AF402:AL402" si="66">IF(ISBLANK(AF368),"",AF368)</f>
        <v/>
      </c>
      <c r="AG402" s="894" t="str">
        <f t="shared" si="66"/>
        <v/>
      </c>
      <c r="AH402" s="894" t="str">
        <f t="shared" si="66"/>
        <v/>
      </c>
      <c r="AI402" s="894" t="str">
        <f t="shared" si="66"/>
        <v/>
      </c>
      <c r="AJ402" s="894" t="str">
        <f t="shared" si="66"/>
        <v/>
      </c>
      <c r="AK402" s="894" t="str">
        <f t="shared" si="66"/>
        <v/>
      </c>
      <c r="AL402" s="894" t="str">
        <f t="shared" si="66"/>
        <v/>
      </c>
      <c r="AM402" s="894" t="str">
        <f t="shared" ref="AM402:AN402" si="67">IF(ISBLANK(AM368),"",AM368)</f>
        <v/>
      </c>
      <c r="AN402" s="58"/>
      <c r="AO402" s="58"/>
      <c r="AP402" s="39"/>
      <c r="AQ402" s="17"/>
      <c r="AR402" s="9"/>
      <c r="AS402" s="9"/>
      <c r="AT402" s="9"/>
    </row>
    <row r="403" spans="1:46" customFormat="1" outlineLevel="2" x14ac:dyDescent="0.25">
      <c r="A403" s="7"/>
      <c r="B403" s="8"/>
      <c r="C403" s="18"/>
      <c r="D403" s="18"/>
      <c r="E403" s="18"/>
      <c r="F403" s="27"/>
      <c r="G403" s="642"/>
      <c r="H403" s="27"/>
      <c r="I403" s="664" t="str">
        <f>General!$G$33</f>
        <v>zd</v>
      </c>
      <c r="J403" s="894" t="str">
        <f t="shared" ref="J403:U403" si="68">IF(ISBLANK(J369),"",J369)</f>
        <v/>
      </c>
      <c r="K403" s="894" t="str">
        <f t="shared" si="68"/>
        <v/>
      </c>
      <c r="L403" s="894" t="str">
        <f t="shared" si="68"/>
        <v/>
      </c>
      <c r="M403" s="894" t="str">
        <f t="shared" si="68"/>
        <v/>
      </c>
      <c r="N403" s="894" t="b">
        <f t="shared" si="68"/>
        <v>1</v>
      </c>
      <c r="O403" s="894"/>
      <c r="P403" s="894"/>
      <c r="Q403" s="894"/>
      <c r="R403" s="894"/>
      <c r="S403" s="894"/>
      <c r="T403" s="894"/>
      <c r="U403" s="894"/>
      <c r="V403" s="894"/>
      <c r="W403" s="894"/>
      <c r="X403" s="894"/>
      <c r="Y403" s="894"/>
      <c r="Z403" s="894"/>
      <c r="AA403" s="894"/>
      <c r="AB403" s="894"/>
      <c r="AC403" s="894"/>
      <c r="AD403" s="894"/>
      <c r="AE403" s="894"/>
      <c r="AF403" s="894" t="str">
        <f t="shared" ref="AF403:AL403" si="69">IF(ISBLANK(AF369),"",AF369)</f>
        <v/>
      </c>
      <c r="AG403" s="894" t="str">
        <f t="shared" si="69"/>
        <v/>
      </c>
      <c r="AH403" s="894" t="str">
        <f t="shared" si="69"/>
        <v/>
      </c>
      <c r="AI403" s="894" t="str">
        <f t="shared" si="69"/>
        <v/>
      </c>
      <c r="AJ403" s="894" t="str">
        <f t="shared" si="69"/>
        <v/>
      </c>
      <c r="AK403" s="894" t="str">
        <f t="shared" si="69"/>
        <v/>
      </c>
      <c r="AL403" s="894" t="str">
        <f t="shared" si="69"/>
        <v/>
      </c>
      <c r="AM403" s="894" t="str">
        <f t="shared" ref="AM403:AN403" si="70">IF(ISBLANK(AM369),"",AM369)</f>
        <v/>
      </c>
      <c r="AN403" s="58"/>
      <c r="AO403" s="58"/>
      <c r="AP403" s="31"/>
      <c r="AQ403" s="17"/>
      <c r="AR403" s="9"/>
      <c r="AS403" s="9"/>
      <c r="AT403" s="9"/>
    </row>
    <row r="404" spans="1:46" customFormat="1" outlineLevel="1" x14ac:dyDescent="0.25">
      <c r="A404" s="7"/>
      <c r="B404" s="8"/>
      <c r="C404" s="18"/>
      <c r="D404" s="18"/>
      <c r="E404" s="18"/>
      <c r="F404" s="27"/>
      <c r="G404" s="27"/>
      <c r="H404" s="35"/>
      <c r="I404" s="38"/>
      <c r="J404" s="645"/>
      <c r="K404" s="645"/>
      <c r="L404" s="645"/>
      <c r="M404" s="645"/>
      <c r="N404" s="645"/>
      <c r="O404" s="645"/>
      <c r="P404" s="645"/>
      <c r="Q404" s="645"/>
      <c r="R404" s="645"/>
      <c r="S404" s="645"/>
      <c r="T404" s="645"/>
      <c r="U404" s="645"/>
      <c r="X404" s="39"/>
      <c r="Y404" s="39"/>
      <c r="Z404" s="39"/>
      <c r="AA404" s="39"/>
      <c r="AB404" s="39"/>
      <c r="AC404" s="39"/>
      <c r="AD404" s="39"/>
      <c r="AE404" s="39"/>
      <c r="AF404" s="645"/>
      <c r="AG404" s="645"/>
      <c r="AH404" s="645"/>
      <c r="AI404" s="645"/>
      <c r="AJ404" s="645"/>
      <c r="AK404" s="645"/>
      <c r="AL404" s="645"/>
      <c r="AM404" s="39"/>
      <c r="AN404" s="39"/>
      <c r="AO404" s="39"/>
      <c r="AP404" s="31"/>
      <c r="AQ404" s="17"/>
      <c r="AR404" s="9"/>
      <c r="AS404" s="9"/>
      <c r="AT404" s="9"/>
    </row>
    <row r="405" spans="1:46" customFormat="1" outlineLevel="1" x14ac:dyDescent="0.25">
      <c r="A405" s="7"/>
      <c r="B405" s="8"/>
      <c r="C405" s="18"/>
      <c r="D405" s="18"/>
      <c r="E405" s="18"/>
      <c r="F405" s="27"/>
      <c r="G405" s="27"/>
      <c r="H405" s="38"/>
      <c r="I405" s="38"/>
      <c r="J405" s="645"/>
      <c r="K405" s="645"/>
      <c r="L405" s="645"/>
      <c r="M405" s="645"/>
      <c r="N405" s="645"/>
      <c r="O405" s="645"/>
      <c r="P405" s="645"/>
      <c r="Q405" s="645"/>
      <c r="R405" s="645"/>
      <c r="S405" s="645"/>
      <c r="T405" s="645"/>
      <c r="U405" s="645"/>
      <c r="V405" s="39"/>
      <c r="W405" s="39"/>
      <c r="X405" s="39"/>
      <c r="Y405" s="39"/>
      <c r="Z405" s="39"/>
      <c r="AA405" s="39"/>
      <c r="AB405" s="39"/>
      <c r="AC405" s="39"/>
      <c r="AD405" s="39"/>
      <c r="AE405" s="39"/>
      <c r="AF405" s="39"/>
      <c r="AG405" s="645"/>
      <c r="AH405" s="645"/>
      <c r="AI405" s="645"/>
      <c r="AJ405" s="645"/>
      <c r="AK405" s="645"/>
      <c r="AL405" s="645"/>
      <c r="AM405" s="39"/>
      <c r="AN405" s="39"/>
      <c r="AO405" s="39"/>
      <c r="AP405" s="31"/>
      <c r="AQ405" s="17"/>
      <c r="AR405" s="9"/>
      <c r="AS405" s="9"/>
      <c r="AT405" s="9"/>
    </row>
    <row r="406" spans="1:46" customFormat="1" ht="5.0999999999999996" customHeight="1" outlineLevel="1" x14ac:dyDescent="0.25">
      <c r="A406" s="7"/>
      <c r="B406" s="8"/>
      <c r="C406" s="18"/>
      <c r="D406" s="18"/>
      <c r="E406" s="18"/>
      <c r="F406" s="37"/>
      <c r="G406" s="38"/>
      <c r="H406" s="38"/>
      <c r="I406" s="38"/>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1"/>
      <c r="AQ406" s="17"/>
      <c r="AR406" s="9"/>
      <c r="AS406" s="9"/>
      <c r="AT406" s="9"/>
    </row>
    <row r="407" spans="1:46" customFormat="1" ht="25.35" customHeight="1" outlineLevel="1" x14ac:dyDescent="0.25">
      <c r="A407" s="7"/>
      <c r="B407" s="8"/>
      <c r="C407" s="40"/>
      <c r="D407" s="40"/>
      <c r="E407" s="40"/>
      <c r="F407" s="40"/>
      <c r="G407" s="41" t="str">
        <f>G230</f>
        <v>Paddock Trial Info</v>
      </c>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2" t="s">
        <v>24</v>
      </c>
      <c r="AR407" s="9"/>
      <c r="AS407" s="9"/>
      <c r="AT407" s="9"/>
    </row>
    <row r="408" spans="1:46" customFormat="1" ht="12" customHeight="1" x14ac:dyDescent="0.25">
      <c r="A408" s="7"/>
      <c r="B408" s="8"/>
      <c r="C408" s="8"/>
      <c r="D408" s="8"/>
      <c r="E408" s="8"/>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row>
    <row r="409" spans="1:46" customFormat="1" ht="12" customHeight="1" x14ac:dyDescent="0.25">
      <c r="A409" s="7"/>
      <c r="B409" s="8"/>
      <c r="C409" s="8"/>
      <c r="D409" s="8"/>
      <c r="E409" s="8"/>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row>
    <row r="410" spans="1:46" customFormat="1" ht="12" customHeight="1" x14ac:dyDescent="0.2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row>
    <row r="411" spans="1:46" customFormat="1" ht="12" customHeight="1" x14ac:dyDescent="0.2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row>
    <row r="412" spans="1:46" customFormat="1" ht="12" customHeight="1" x14ac:dyDescent="0.2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row>
  </sheetData>
  <mergeCells count="2">
    <mergeCell ref="I290:I292"/>
    <mergeCell ref="I257:I259"/>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1218</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473</vt:i4>
      </vt:variant>
    </vt:vector>
  </HeadingPairs>
  <TitlesOfParts>
    <vt:vector size="49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2024-04-13T15:38:27Z</dcterms:modified>
</cp:coreProperties>
</file>