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58881B2-4201-4EFB-8400-323ACCFC40C9}" xr6:coauthVersionLast="47" xr6:coauthVersionMax="47" xr10:uidLastSave="{00000000-0000-0000-0000-000000000000}"/>
  <bookViews>
    <workbookView xWindow="-110" yWindow="-110" windowWidth="25820" windowHeight="15500" tabRatio="658" firstSheet="6" activeTab="1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Crop!$G$435:$AU$519</definedName>
    <definedName name="chem_by_lmu">Crop!$H$814:$Q$815</definedName>
    <definedName name="chem_cost" localSheetId="3">Crop!$G$343:$AA$427</definedName>
    <definedName name="chem_info">Crop!$I$830:$L$834</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Crop!$G$525:$AU$609</definedName>
    <definedName name="fert_by_lmu" localSheetId="3">Crop!$H$793:$Q$798</definedName>
    <definedName name="fert_info" localSheetId="3">Crop!$H$773:$M$778</definedName>
    <definedName name="fert_passes" localSheetId="3">Crop!$G$615:$AU$699</definedName>
    <definedName name="fert_prep">Labour!$N$100:$P$103</definedName>
    <definedName name="fixed_crop_monitoring">Labour!$E$127:$Q$128</definedName>
    <definedName name="fixed_rotphases">Crop!$H$162:$M$245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Labour!$G$100:$H$119</definedName>
    <definedName name="harvest_prep">Labour!$J$100:$L$102</definedName>
    <definedName name="hay_making_date" localSheetId="3">Crop!$I$119</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General!$Z$108:$Z$117</definedName>
    <definedName name="i_break_date">General!$T$108:$T$117</definedName>
    <definedName name="i_burn_date" localSheetId="4">Emissions!$H$28</definedName>
    <definedName name="i_burn_propn_k" localSheetId="4">Emissions!$M$28:$M$46</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General!$H$17:$H$35</definedName>
    <definedName name="i_crop_landuse_inc_k1" localSheetId="1">General!$I$17:$I$35</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Crop!$V$163:$V$245</definedName>
    <definedName name="i_nitrogen_applied_k" localSheetId="4">Emissions!$H$59:$H$90</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General!$P$17:$R$48</definedName>
    <definedName name="i_phase_can_reduce_kp7" localSheetId="1">General!$T$17:$V$48</definedName>
    <definedName name="i_pmb_interval" localSheetId="11">Sheep!$K$171:$M$171</definedName>
    <definedName name="i_pmb_p4s" localSheetId="11">Sheep!$K$173:$M$184</definedName>
    <definedName name="i_poc_inc" localSheetId="3">Crop!$I$123</definedName>
    <definedName name="i_property_id" localSheetId="1">General!$I$6</definedName>
    <definedName name="i_propn_e_i" localSheetId="11">Sheep!$I$346:$I$348</definedName>
    <definedName name="i_propn_Urea" localSheetId="4">Emissions!$I$59:$I$90</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Crop!$T$163:$T$245</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Crop!$I$749:$R$759</definedName>
    <definedName name="i_soil_production_zl" localSheetId="9">Annual!$J$206:$R$215</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Crop!$Q$163:$Q$245</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Crop!$I$124</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Crop!$G$896:$Q$928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Crop!$H$65:$P$74</definedName>
    <definedName name="seeding_penalty_scalar_kz" localSheetId="3">Crop!$H$76:$R$95</definedName>
    <definedName name="seeding_rate" localSheetId="3">Crop!$I$849:$R$881</definedName>
    <definedName name="seeding_rate_lmu_adj" localSheetId="13">Mach!$A$47:$B$56</definedName>
    <definedName name="seeding_yield_penalty" localSheetId="3">Crop!$H$44:$P$63</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3">Mach!$B$59</definedName>
    <definedName name="stubble_handling" localSheetId="14">CropResidue!$H$35:$H$53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Crop!$J$151</definedName>
    <definedName name="variable_crop_monitoring">Labour!$E$133:$Q$152</definedName>
    <definedName name="yield_by_lmu" localSheetId="3">Crop!$I$714:$R$733</definedName>
    <definedName name="yields" localSheetId="3">Crop!$G$250:$Q$333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2" i="6" l="1"/>
  <c r="E141" i="10"/>
  <c r="G108" i="10"/>
  <c r="G70" i="28"/>
  <c r="L35" i="28"/>
  <c r="G908" i="1"/>
  <c r="I861" i="1"/>
  <c r="I722" i="1"/>
  <c r="H106" i="1"/>
  <c r="T106" i="1" s="1"/>
  <c r="U106" i="1"/>
  <c r="V106" i="1"/>
  <c r="W106" i="1"/>
  <c r="X106" i="1"/>
  <c r="Y106" i="1"/>
  <c r="Z106" i="1"/>
  <c r="AA106" i="1"/>
  <c r="AB106" i="1"/>
  <c r="AC106" i="1"/>
  <c r="AD106" i="1"/>
  <c r="H52" i="1"/>
  <c r="H84" i="1" s="1"/>
  <c r="H43" i="6" l="1"/>
  <c r="S98" i="23"/>
  <c r="R98" i="23"/>
  <c r="Q98" i="23"/>
  <c r="P98" i="23"/>
  <c r="O98" i="23"/>
  <c r="N98" i="23"/>
  <c r="M98" i="23"/>
  <c r="L98" i="23"/>
  <c r="K98" i="23"/>
  <c r="J910" i="1"/>
  <c r="I910" i="1"/>
  <c r="H910" i="1"/>
  <c r="H63" i="1"/>
  <c r="H62" i="1"/>
  <c r="H61" i="1"/>
  <c r="H60" i="1"/>
  <c r="H59" i="1"/>
  <c r="H58" i="1"/>
  <c r="H57" i="1"/>
  <c r="H56" i="1"/>
  <c r="H55" i="1"/>
  <c r="H54" i="1"/>
  <c r="H53" i="1"/>
  <c r="H51" i="1"/>
  <c r="H50" i="1"/>
  <c r="H49" i="1"/>
  <c r="H48" i="1"/>
  <c r="H47" i="1"/>
  <c r="H46" i="1"/>
  <c r="H45" i="1"/>
  <c r="P53" i="1"/>
  <c r="O53" i="1"/>
  <c r="N53" i="1"/>
  <c r="M53" i="1"/>
  <c r="L53" i="1"/>
  <c r="K53" i="1"/>
  <c r="J53" i="1"/>
  <c r="I53" i="1"/>
  <c r="R723" i="1"/>
  <c r="Q723" i="1"/>
  <c r="P723" i="1"/>
  <c r="O723" i="1"/>
  <c r="N723" i="1"/>
  <c r="M723" i="1"/>
  <c r="L723" i="1"/>
  <c r="K723" i="1"/>
  <c r="J723" i="1"/>
  <c r="G43" i="6" l="1"/>
  <c r="E142" i="10"/>
  <c r="G109" i="10"/>
  <c r="G22" i="23"/>
  <c r="G23" i="23"/>
  <c r="G24" i="23"/>
  <c r="G25" i="23"/>
  <c r="G26" i="23"/>
  <c r="G27" i="23"/>
  <c r="G28" i="23"/>
  <c r="I127" i="23" s="1"/>
  <c r="G29" i="23"/>
  <c r="G30" i="23"/>
  <c r="G31" i="23"/>
  <c r="G32" i="23"/>
  <c r="G33" i="23"/>
  <c r="G34" i="23"/>
  <c r="G35" i="23"/>
  <c r="G36" i="23"/>
  <c r="G37" i="23"/>
  <c r="G38" i="23"/>
  <c r="G21" i="23"/>
  <c r="G60" i="28"/>
  <c r="G61" i="28"/>
  <c r="G62" i="28"/>
  <c r="G63" i="28"/>
  <c r="G64" i="28"/>
  <c r="G65" i="28"/>
  <c r="G66" i="28"/>
  <c r="G67" i="28"/>
  <c r="G68" i="28"/>
  <c r="G69" i="28"/>
  <c r="G71" i="28"/>
  <c r="G72" i="28"/>
  <c r="G73" i="28"/>
  <c r="G74" i="28"/>
  <c r="G75" i="28"/>
  <c r="G76" i="28"/>
  <c r="G77" i="28"/>
  <c r="G78" i="28"/>
  <c r="G79" i="28"/>
  <c r="G80" i="28"/>
  <c r="G81" i="28"/>
  <c r="G82" i="28"/>
  <c r="G83" i="28"/>
  <c r="G84" i="28"/>
  <c r="G85" i="28"/>
  <c r="G86" i="28"/>
  <c r="G87" i="28"/>
  <c r="G88" i="28"/>
  <c r="G89" i="28"/>
  <c r="G90" i="28"/>
  <c r="G59" i="28"/>
  <c r="L28" i="28"/>
  <c r="L29" i="28"/>
  <c r="L30" i="28"/>
  <c r="L31" i="28"/>
  <c r="L32" i="28"/>
  <c r="L33" i="28"/>
  <c r="L34" i="28"/>
  <c r="L36" i="28"/>
  <c r="L37" i="28"/>
  <c r="L38" i="28"/>
  <c r="L39" i="28"/>
  <c r="L40" i="28"/>
  <c r="L41" i="28"/>
  <c r="L42" i="28"/>
  <c r="L43" i="28"/>
  <c r="L44" i="28"/>
  <c r="L45" i="28"/>
  <c r="L46" i="28"/>
  <c r="I715" i="1"/>
  <c r="G910" i="1"/>
  <c r="I863" i="1"/>
  <c r="I723" i="1"/>
  <c r="H107" i="1"/>
  <c r="T107" i="1" s="1"/>
  <c r="U107" i="1"/>
  <c r="V107" i="1"/>
  <c r="W107" i="1"/>
  <c r="X107" i="1"/>
  <c r="Y107" i="1"/>
  <c r="Z107" i="1"/>
  <c r="AA107" i="1"/>
  <c r="AB107" i="1"/>
  <c r="AC107" i="1"/>
  <c r="AD107" i="1"/>
  <c r="H85" i="1"/>
  <c r="J183" i="23" l="1"/>
  <c r="I153" i="23"/>
  <c r="G78" i="23"/>
  <c r="I98" i="23" s="1"/>
  <c r="H95" i="1" l="1"/>
  <c r="H94" i="1"/>
  <c r="H93" i="1"/>
  <c r="H92" i="1"/>
  <c r="H91" i="1"/>
  <c r="H90" i="1"/>
  <c r="H89" i="1"/>
  <c r="H88" i="1"/>
  <c r="H87" i="1"/>
  <c r="H86" i="1"/>
  <c r="H83" i="1"/>
  <c r="H82" i="1"/>
  <c r="H81" i="1"/>
  <c r="H80" i="1"/>
  <c r="H79" i="1"/>
  <c r="H78" i="1"/>
  <c r="H77" i="1"/>
  <c r="G206" i="27" l="1"/>
  <c r="G219" i="9"/>
  <c r="G763" i="1" l="1"/>
  <c r="G77" i="23" l="1"/>
  <c r="I97" i="23" s="1"/>
  <c r="H618" i="1" l="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H694" i="1"/>
  <c r="I694" i="1"/>
  <c r="J694" i="1"/>
  <c r="K694" i="1"/>
  <c r="H695" i="1"/>
  <c r="I695" i="1"/>
  <c r="J695" i="1"/>
  <c r="K695" i="1"/>
  <c r="H696" i="1"/>
  <c r="I696" i="1"/>
  <c r="J696" i="1"/>
  <c r="K696" i="1"/>
  <c r="H697" i="1"/>
  <c r="I697" i="1"/>
  <c r="J697" i="1"/>
  <c r="K697" i="1"/>
  <c r="H698" i="1"/>
  <c r="I698" i="1"/>
  <c r="J698" i="1"/>
  <c r="K698" i="1"/>
  <c r="H699" i="1"/>
  <c r="I699" i="1"/>
  <c r="J699" i="1"/>
  <c r="K699" i="1"/>
  <c r="J617" i="1"/>
  <c r="K617" i="1"/>
  <c r="H617" i="1"/>
  <c r="I617"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4" i="1" l="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243" i="1"/>
  <c r="V243" i="1" s="1"/>
  <c r="T244" i="1"/>
  <c r="V244" i="1" s="1"/>
  <c r="T245" i="1"/>
  <c r="V245" i="1" s="1"/>
  <c r="T173" i="1"/>
  <c r="V173" i="1" s="1"/>
  <c r="T172" i="1"/>
  <c r="V172" i="1" s="1"/>
  <c r="T171" i="1"/>
  <c r="V171" i="1" s="1"/>
  <c r="T170" i="1"/>
  <c r="V170" i="1" s="1"/>
  <c r="T169" i="1"/>
  <c r="V169" i="1" s="1"/>
  <c r="T168" i="1"/>
  <c r="V168" i="1" s="1"/>
  <c r="T167" i="1"/>
  <c r="V167" i="1" s="1"/>
  <c r="T166" i="1"/>
  <c r="V166" i="1" s="1"/>
  <c r="T165" i="1"/>
  <c r="V165" i="1" s="1"/>
  <c r="T164" i="1"/>
  <c r="V164" i="1" s="1"/>
  <c r="T163" i="1"/>
  <c r="V163" i="1" s="1"/>
  <c r="AL346" i="9" l="1" a="1"/>
  <c r="AL346" i="9" s="1"/>
  <c r="AJ347" i="9" l="1"/>
  <c r="AJ348" i="9"/>
  <c r="AJ349" i="9"/>
  <c r="AJ350" i="9"/>
  <c r="AJ351" i="9"/>
  <c r="AJ352" i="9"/>
  <c r="AJ353" i="9"/>
  <c r="AJ354" i="9"/>
  <c r="AJ355" i="9"/>
  <c r="AJ346" i="9"/>
  <c r="AD220" i="27" l="1"/>
  <c r="AD334" i="27"/>
  <c r="G51" i="28"/>
  <c r="H28" i="28"/>
  <c r="S63" i="28" l="1"/>
  <c r="H76" i="28" s="1"/>
  <c r="S64" i="28"/>
  <c r="H70" i="28" s="1"/>
  <c r="I70" i="28" s="1"/>
  <c r="S65" i="28"/>
  <c r="S62" i="28"/>
  <c r="H64" i="28" s="1"/>
  <c r="R60" i="28"/>
  <c r="G98" i="28"/>
  <c r="G21" i="28"/>
  <c r="G10" i="28"/>
  <c r="H68" i="28" l="1"/>
  <c r="I68" i="28" s="1"/>
  <c r="H72" i="28"/>
  <c r="I72" i="28" s="1"/>
  <c r="T63" i="28"/>
  <c r="I76" i="28" s="1"/>
  <c r="I60" i="28"/>
  <c r="I59" i="28"/>
  <c r="I82" i="28"/>
  <c r="I80" i="28"/>
  <c r="I79" i="28"/>
  <c r="H69" i="28"/>
  <c r="I69" i="28" s="1"/>
  <c r="I66" i="28"/>
  <c r="H89" i="28"/>
  <c r="I89" i="28" s="1"/>
  <c r="H90" i="28"/>
  <c r="I90" i="28" s="1"/>
  <c r="H84" i="28"/>
  <c r="I84" i="28" s="1"/>
  <c r="I83" i="28"/>
  <c r="I81" i="28"/>
  <c r="I67" i="28"/>
  <c r="H77" i="28"/>
  <c r="I77" i="28" s="1"/>
  <c r="H61" i="28"/>
  <c r="H62" i="28"/>
  <c r="H63" i="28"/>
  <c r="I63" i="28" s="1"/>
  <c r="H73" i="28"/>
  <c r="H65" i="28"/>
  <c r="I65" i="28" s="1"/>
  <c r="H74" i="28"/>
  <c r="H75" i="28"/>
  <c r="H85" i="28"/>
  <c r="H86" i="28"/>
  <c r="I78" i="28"/>
  <c r="I71" i="28"/>
  <c r="I88" i="28"/>
  <c r="I87" i="28"/>
  <c r="T62" i="28"/>
  <c r="I85" i="28" l="1"/>
  <c r="I62" i="28"/>
  <c r="I64" i="28"/>
  <c r="I61" i="28"/>
  <c r="I86" i="28"/>
  <c r="I75" i="28"/>
  <c r="I73" i="28"/>
  <c r="I74" i="28"/>
  <c r="L778" i="1"/>
  <c r="L777" i="1"/>
  <c r="L776" i="1"/>
  <c r="L775" i="1"/>
  <c r="L774" i="1"/>
  <c r="G907"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424" i="1"/>
  <c r="H422" i="1"/>
  <c r="H420" i="1"/>
  <c r="V420" i="1" s="1"/>
  <c r="H418" i="1"/>
  <c r="L418" i="1" s="1"/>
  <c r="H416" i="1"/>
  <c r="X416" i="1" s="1"/>
  <c r="H413" i="1"/>
  <c r="V413" i="1" s="1"/>
  <c r="H411" i="1"/>
  <c r="L411" i="1" s="1"/>
  <c r="H409" i="1"/>
  <c r="V409" i="1" s="1"/>
  <c r="H406" i="1"/>
  <c r="X406" i="1" s="1"/>
  <c r="H404" i="1"/>
  <c r="R404" i="1" s="1"/>
  <c r="H402" i="1"/>
  <c r="H399" i="1"/>
  <c r="H397" i="1"/>
  <c r="V397" i="1" s="1"/>
  <c r="H395" i="1"/>
  <c r="T395" i="1" s="1"/>
  <c r="H392" i="1"/>
  <c r="R392" i="1" s="1"/>
  <c r="H390" i="1"/>
  <c r="V390" i="1" s="1"/>
  <c r="H388" i="1"/>
  <c r="N388" i="1" s="1"/>
  <c r="H385" i="1"/>
  <c r="T385" i="1" s="1"/>
  <c r="H383" i="1"/>
  <c r="R383" i="1" s="1"/>
  <c r="H380" i="1"/>
  <c r="P380" i="1" s="1"/>
  <c r="H377" i="1"/>
  <c r="N377" i="1" s="1"/>
  <c r="H374" i="1"/>
  <c r="L374" i="1" s="1"/>
  <c r="H369" i="1"/>
  <c r="L369" i="1" s="1"/>
  <c r="H364" i="1"/>
  <c r="H362" i="1"/>
  <c r="H360" i="1"/>
  <c r="H358" i="1"/>
  <c r="G695" i="1"/>
  <c r="G693" i="1"/>
  <c r="G691" i="1"/>
  <c r="G689" i="1"/>
  <c r="G687" i="1"/>
  <c r="G684" i="1"/>
  <c r="G682" i="1"/>
  <c r="G680" i="1"/>
  <c r="G677" i="1"/>
  <c r="G675" i="1"/>
  <c r="G673" i="1"/>
  <c r="G670" i="1"/>
  <c r="G668" i="1"/>
  <c r="G666" i="1"/>
  <c r="G663" i="1"/>
  <c r="G661" i="1"/>
  <c r="G659" i="1"/>
  <c r="G656" i="1"/>
  <c r="G654" i="1"/>
  <c r="G655" i="1"/>
  <c r="G651" i="1"/>
  <c r="G648" i="1"/>
  <c r="G645" i="1"/>
  <c r="G640" i="1"/>
  <c r="G635" i="1"/>
  <c r="G633" i="1"/>
  <c r="G631" i="1"/>
  <c r="G629" i="1"/>
  <c r="G605" i="1"/>
  <c r="G603" i="1"/>
  <c r="G601" i="1"/>
  <c r="G599" i="1"/>
  <c r="G597" i="1"/>
  <c r="G594" i="1"/>
  <c r="G592" i="1"/>
  <c r="G590" i="1"/>
  <c r="G587" i="1"/>
  <c r="G585" i="1"/>
  <c r="G583" i="1"/>
  <c r="G580" i="1"/>
  <c r="G578" i="1"/>
  <c r="G576" i="1"/>
  <c r="G573" i="1"/>
  <c r="G571" i="1"/>
  <c r="G569" i="1"/>
  <c r="G566" i="1"/>
  <c r="G564" i="1"/>
  <c r="G565" i="1"/>
  <c r="G561" i="1"/>
  <c r="G558" i="1"/>
  <c r="G555" i="1"/>
  <c r="G550" i="1"/>
  <c r="G545" i="1"/>
  <c r="G543" i="1"/>
  <c r="G541" i="1"/>
  <c r="G539" i="1"/>
  <c r="G563" i="1"/>
  <c r="G515" i="1"/>
  <c r="G513" i="1"/>
  <c r="G511" i="1"/>
  <c r="G509" i="1"/>
  <c r="G507" i="1"/>
  <c r="G504" i="1"/>
  <c r="G502" i="1"/>
  <c r="G500" i="1"/>
  <c r="G497" i="1"/>
  <c r="G495" i="1"/>
  <c r="G493" i="1"/>
  <c r="G490" i="1"/>
  <c r="G488" i="1"/>
  <c r="G486" i="1"/>
  <c r="G483" i="1"/>
  <c r="G481" i="1"/>
  <c r="G479" i="1"/>
  <c r="G476" i="1"/>
  <c r="G477" i="1"/>
  <c r="G473" i="1"/>
  <c r="G474" i="1"/>
  <c r="G475" i="1"/>
  <c r="G471" i="1"/>
  <c r="G468" i="1"/>
  <c r="G465" i="1"/>
  <c r="G460" i="1"/>
  <c r="G455" i="1"/>
  <c r="G453" i="1"/>
  <c r="G451" i="1"/>
  <c r="G449" i="1"/>
  <c r="AA423" i="1"/>
  <c r="Z423" i="1"/>
  <c r="Y423" i="1"/>
  <c r="X423" i="1"/>
  <c r="W423" i="1"/>
  <c r="V423" i="1"/>
  <c r="U423" i="1"/>
  <c r="T423" i="1"/>
  <c r="S423" i="1"/>
  <c r="R423" i="1"/>
  <c r="Q423" i="1"/>
  <c r="P423" i="1"/>
  <c r="O423" i="1"/>
  <c r="N423" i="1"/>
  <c r="M423" i="1"/>
  <c r="L423" i="1"/>
  <c r="K423" i="1"/>
  <c r="J423" i="1"/>
  <c r="G423"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2" i="1"/>
  <c r="Z412" i="1"/>
  <c r="Y412" i="1"/>
  <c r="X412" i="1"/>
  <c r="W412" i="1"/>
  <c r="V412" i="1"/>
  <c r="U412" i="1"/>
  <c r="T412" i="1"/>
  <c r="S412" i="1"/>
  <c r="R412" i="1"/>
  <c r="Q412" i="1"/>
  <c r="P412" i="1"/>
  <c r="O412" i="1"/>
  <c r="N412" i="1"/>
  <c r="M412" i="1"/>
  <c r="L412" i="1"/>
  <c r="K412" i="1"/>
  <c r="J412" i="1"/>
  <c r="G412"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5" i="1"/>
  <c r="Z405" i="1"/>
  <c r="Y405" i="1"/>
  <c r="X405" i="1"/>
  <c r="W405" i="1"/>
  <c r="V405" i="1"/>
  <c r="U405" i="1"/>
  <c r="T405" i="1"/>
  <c r="S405" i="1"/>
  <c r="R405" i="1"/>
  <c r="Q405" i="1"/>
  <c r="P405" i="1"/>
  <c r="O405" i="1"/>
  <c r="N405" i="1"/>
  <c r="M405" i="1"/>
  <c r="L405" i="1"/>
  <c r="K405" i="1"/>
  <c r="J405" i="1"/>
  <c r="G405"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398" i="1"/>
  <c r="Z398" i="1"/>
  <c r="Y398" i="1"/>
  <c r="X398" i="1"/>
  <c r="W398" i="1"/>
  <c r="V398" i="1"/>
  <c r="U398" i="1"/>
  <c r="T398" i="1"/>
  <c r="S398" i="1"/>
  <c r="R398" i="1"/>
  <c r="Q398" i="1"/>
  <c r="P398" i="1"/>
  <c r="O398" i="1"/>
  <c r="N398" i="1"/>
  <c r="M398" i="1"/>
  <c r="L398" i="1"/>
  <c r="K398" i="1"/>
  <c r="J398" i="1"/>
  <c r="G398"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1" i="1"/>
  <c r="Z391" i="1"/>
  <c r="Y391" i="1"/>
  <c r="X391" i="1"/>
  <c r="W391" i="1"/>
  <c r="V391" i="1"/>
  <c r="U391" i="1"/>
  <c r="T391" i="1"/>
  <c r="S391" i="1"/>
  <c r="R391" i="1"/>
  <c r="Q391" i="1"/>
  <c r="P391" i="1"/>
  <c r="O391" i="1"/>
  <c r="N391" i="1"/>
  <c r="M391" i="1"/>
  <c r="L391" i="1"/>
  <c r="K391" i="1"/>
  <c r="J391" i="1"/>
  <c r="G391"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T387" i="1"/>
  <c r="S387" i="1"/>
  <c r="R387" i="1"/>
  <c r="Q387" i="1"/>
  <c r="P387" i="1"/>
  <c r="O387" i="1"/>
  <c r="N387" i="1"/>
  <c r="M387" i="1"/>
  <c r="L387" i="1"/>
  <c r="K387" i="1"/>
  <c r="J387" i="1"/>
  <c r="G387" i="1"/>
  <c r="AA384" i="1"/>
  <c r="Z384" i="1"/>
  <c r="Y384" i="1"/>
  <c r="X384" i="1"/>
  <c r="W384" i="1"/>
  <c r="V384" i="1"/>
  <c r="U384" i="1"/>
  <c r="T384" i="1"/>
  <c r="S384" i="1"/>
  <c r="R384" i="1"/>
  <c r="Q384" i="1"/>
  <c r="P384" i="1"/>
  <c r="O384" i="1"/>
  <c r="N384" i="1"/>
  <c r="M384" i="1"/>
  <c r="L384" i="1"/>
  <c r="K384" i="1"/>
  <c r="J384" i="1"/>
  <c r="G384" i="1"/>
  <c r="AA382" i="1"/>
  <c r="Z382" i="1"/>
  <c r="Y382" i="1"/>
  <c r="X382" i="1"/>
  <c r="W382" i="1"/>
  <c r="V382" i="1"/>
  <c r="U382" i="1"/>
  <c r="T382" i="1"/>
  <c r="S382" i="1"/>
  <c r="R382" i="1"/>
  <c r="Q382" i="1"/>
  <c r="P382" i="1"/>
  <c r="O382" i="1"/>
  <c r="N382" i="1"/>
  <c r="M382" i="1"/>
  <c r="L382" i="1"/>
  <c r="K382" i="1"/>
  <c r="J382" i="1"/>
  <c r="G382" i="1"/>
  <c r="AA379" i="1"/>
  <c r="Z379" i="1"/>
  <c r="Y379" i="1"/>
  <c r="X379" i="1"/>
  <c r="W379" i="1"/>
  <c r="V379" i="1"/>
  <c r="U379" i="1"/>
  <c r="T379" i="1"/>
  <c r="S379" i="1"/>
  <c r="R379" i="1"/>
  <c r="Q379" i="1"/>
  <c r="P379" i="1"/>
  <c r="O379" i="1"/>
  <c r="N379" i="1"/>
  <c r="M379" i="1"/>
  <c r="L379" i="1"/>
  <c r="K379" i="1"/>
  <c r="J379" i="1"/>
  <c r="G379" i="1"/>
  <c r="AA376" i="1"/>
  <c r="Z376" i="1"/>
  <c r="Y376" i="1"/>
  <c r="X376" i="1"/>
  <c r="W376" i="1"/>
  <c r="V376" i="1"/>
  <c r="U376" i="1"/>
  <c r="T376" i="1"/>
  <c r="S376" i="1"/>
  <c r="R376" i="1"/>
  <c r="Q376" i="1"/>
  <c r="P376" i="1"/>
  <c r="O376" i="1"/>
  <c r="N376" i="1"/>
  <c r="M376" i="1"/>
  <c r="L376" i="1"/>
  <c r="K376" i="1"/>
  <c r="J376" i="1"/>
  <c r="G376" i="1"/>
  <c r="AA373" i="1"/>
  <c r="Z373" i="1"/>
  <c r="Y373" i="1"/>
  <c r="X373" i="1"/>
  <c r="W373" i="1"/>
  <c r="V373" i="1"/>
  <c r="U373" i="1"/>
  <c r="T373" i="1"/>
  <c r="S373" i="1"/>
  <c r="R373" i="1"/>
  <c r="Q373" i="1"/>
  <c r="P373" i="1"/>
  <c r="O373" i="1"/>
  <c r="N373" i="1"/>
  <c r="M373" i="1"/>
  <c r="L373" i="1"/>
  <c r="K373" i="1"/>
  <c r="J373" i="1"/>
  <c r="G373" i="1"/>
  <c r="AA368" i="1"/>
  <c r="Z368" i="1"/>
  <c r="Y368" i="1"/>
  <c r="X368" i="1"/>
  <c r="W368" i="1"/>
  <c r="V368" i="1"/>
  <c r="U368" i="1"/>
  <c r="T368" i="1"/>
  <c r="S368" i="1"/>
  <c r="R368" i="1"/>
  <c r="Q368" i="1"/>
  <c r="P368" i="1"/>
  <c r="O368" i="1"/>
  <c r="N368" i="1"/>
  <c r="M368" i="1"/>
  <c r="L368" i="1"/>
  <c r="K368" i="1"/>
  <c r="J368" i="1"/>
  <c r="G368" i="1"/>
  <c r="AA363" i="1"/>
  <c r="Z363" i="1"/>
  <c r="Y363" i="1"/>
  <c r="X363" i="1"/>
  <c r="W363" i="1"/>
  <c r="V363" i="1"/>
  <c r="U363" i="1"/>
  <c r="T363" i="1"/>
  <c r="S363" i="1"/>
  <c r="R363" i="1"/>
  <c r="Q363" i="1"/>
  <c r="P363" i="1"/>
  <c r="O363" i="1"/>
  <c r="N363" i="1"/>
  <c r="M363" i="1"/>
  <c r="L363" i="1"/>
  <c r="K363" i="1"/>
  <c r="J363" i="1"/>
  <c r="G363"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G288" i="1"/>
  <c r="G289" i="1"/>
  <c r="G200" i="1"/>
  <c r="G383" i="1"/>
  <c r="Q329" i="1"/>
  <c r="P329" i="1"/>
  <c r="O329" i="1"/>
  <c r="N329" i="1"/>
  <c r="M329" i="1"/>
  <c r="L329" i="1"/>
  <c r="K329" i="1"/>
  <c r="J329" i="1"/>
  <c r="I329" i="1"/>
  <c r="G329" i="1"/>
  <c r="Q327" i="1"/>
  <c r="P327" i="1"/>
  <c r="O327" i="1"/>
  <c r="N327" i="1"/>
  <c r="M327" i="1"/>
  <c r="L327" i="1"/>
  <c r="K327" i="1"/>
  <c r="J327" i="1"/>
  <c r="I327" i="1"/>
  <c r="G327" i="1"/>
  <c r="Q325" i="1"/>
  <c r="P325" i="1"/>
  <c r="O325" i="1"/>
  <c r="N325" i="1"/>
  <c r="M325" i="1"/>
  <c r="L325" i="1"/>
  <c r="K325" i="1"/>
  <c r="J325" i="1"/>
  <c r="I325" i="1"/>
  <c r="G325" i="1"/>
  <c r="Q323" i="1"/>
  <c r="P323" i="1"/>
  <c r="O323" i="1"/>
  <c r="N323" i="1"/>
  <c r="M323" i="1"/>
  <c r="L323" i="1"/>
  <c r="K323" i="1"/>
  <c r="J323" i="1"/>
  <c r="I323" i="1"/>
  <c r="G323" i="1"/>
  <c r="Q321" i="1"/>
  <c r="P321" i="1"/>
  <c r="O321" i="1"/>
  <c r="N321" i="1"/>
  <c r="M321" i="1"/>
  <c r="L321" i="1"/>
  <c r="K321" i="1"/>
  <c r="J321" i="1"/>
  <c r="I321" i="1"/>
  <c r="G321" i="1"/>
  <c r="Q318" i="1"/>
  <c r="P318" i="1"/>
  <c r="O318" i="1"/>
  <c r="N318" i="1"/>
  <c r="M318" i="1"/>
  <c r="L318" i="1"/>
  <c r="K318" i="1"/>
  <c r="J318" i="1"/>
  <c r="I318" i="1"/>
  <c r="G318" i="1"/>
  <c r="Q316" i="1"/>
  <c r="P316" i="1"/>
  <c r="O316" i="1"/>
  <c r="N316" i="1"/>
  <c r="M316" i="1"/>
  <c r="L316" i="1"/>
  <c r="K316" i="1"/>
  <c r="J316" i="1"/>
  <c r="I316" i="1"/>
  <c r="G316" i="1"/>
  <c r="Q314" i="1"/>
  <c r="P314" i="1"/>
  <c r="O314" i="1"/>
  <c r="N314" i="1"/>
  <c r="M314" i="1"/>
  <c r="L314" i="1"/>
  <c r="K314" i="1"/>
  <c r="J314" i="1"/>
  <c r="I314" i="1"/>
  <c r="G314" i="1"/>
  <c r="Q311" i="1"/>
  <c r="P311" i="1"/>
  <c r="O311" i="1"/>
  <c r="N311" i="1"/>
  <c r="M311" i="1"/>
  <c r="L311" i="1"/>
  <c r="K311" i="1"/>
  <c r="J311" i="1"/>
  <c r="I311" i="1"/>
  <c r="G311" i="1"/>
  <c r="Q309" i="1"/>
  <c r="P309" i="1"/>
  <c r="O309" i="1"/>
  <c r="N309" i="1"/>
  <c r="M309" i="1"/>
  <c r="L309" i="1"/>
  <c r="K309" i="1"/>
  <c r="J309" i="1"/>
  <c r="I309" i="1"/>
  <c r="G309" i="1"/>
  <c r="Q307" i="1"/>
  <c r="P307" i="1"/>
  <c r="O307" i="1"/>
  <c r="N307" i="1"/>
  <c r="M307" i="1"/>
  <c r="L307" i="1"/>
  <c r="K307" i="1"/>
  <c r="J307" i="1"/>
  <c r="I307" i="1"/>
  <c r="G307" i="1"/>
  <c r="Q304" i="1"/>
  <c r="P304" i="1"/>
  <c r="O304" i="1"/>
  <c r="N304" i="1"/>
  <c r="M304" i="1"/>
  <c r="L304" i="1"/>
  <c r="K304" i="1"/>
  <c r="J304" i="1"/>
  <c r="I304" i="1"/>
  <c r="G304" i="1"/>
  <c r="Q302" i="1"/>
  <c r="P302" i="1"/>
  <c r="O302" i="1"/>
  <c r="N302" i="1"/>
  <c r="M302" i="1"/>
  <c r="L302" i="1"/>
  <c r="K302" i="1"/>
  <c r="J302" i="1"/>
  <c r="I302" i="1"/>
  <c r="G302" i="1"/>
  <c r="Q300" i="1"/>
  <c r="P300" i="1"/>
  <c r="O300" i="1"/>
  <c r="N300" i="1"/>
  <c r="M300" i="1"/>
  <c r="L300" i="1"/>
  <c r="K300" i="1"/>
  <c r="J300" i="1"/>
  <c r="I300" i="1"/>
  <c r="G300" i="1"/>
  <c r="Q297" i="1"/>
  <c r="P297" i="1"/>
  <c r="O297" i="1"/>
  <c r="N297" i="1"/>
  <c r="M297" i="1"/>
  <c r="L297" i="1"/>
  <c r="K297" i="1"/>
  <c r="J297" i="1"/>
  <c r="I297" i="1"/>
  <c r="G297" i="1"/>
  <c r="Q295" i="1"/>
  <c r="P295" i="1"/>
  <c r="O295" i="1"/>
  <c r="N295" i="1"/>
  <c r="M295" i="1"/>
  <c r="L295" i="1"/>
  <c r="K295" i="1"/>
  <c r="J295" i="1"/>
  <c r="I295" i="1"/>
  <c r="G295" i="1"/>
  <c r="G209" i="1"/>
  <c r="G207" i="1"/>
  <c r="Q293" i="1"/>
  <c r="P293" i="1"/>
  <c r="O293" i="1"/>
  <c r="N293" i="1"/>
  <c r="M293" i="1"/>
  <c r="L293" i="1"/>
  <c r="K293" i="1"/>
  <c r="J293" i="1"/>
  <c r="I293" i="1"/>
  <c r="G293" i="1"/>
  <c r="G205" i="1"/>
  <c r="Q290" i="1"/>
  <c r="P290" i="1"/>
  <c r="O290" i="1"/>
  <c r="N290" i="1"/>
  <c r="M290" i="1"/>
  <c r="L290" i="1"/>
  <c r="K290" i="1"/>
  <c r="J290" i="1"/>
  <c r="I290" i="1"/>
  <c r="G290" i="1"/>
  <c r="G202" i="1"/>
  <c r="Q288" i="1"/>
  <c r="P288" i="1"/>
  <c r="O288" i="1"/>
  <c r="N288" i="1"/>
  <c r="M288" i="1"/>
  <c r="L288" i="1"/>
  <c r="K288" i="1"/>
  <c r="J288" i="1"/>
  <c r="I288" i="1"/>
  <c r="Q285" i="1"/>
  <c r="P285" i="1"/>
  <c r="O285" i="1"/>
  <c r="N285" i="1"/>
  <c r="M285" i="1"/>
  <c r="L285" i="1"/>
  <c r="K285" i="1"/>
  <c r="J285" i="1"/>
  <c r="I285" i="1"/>
  <c r="G285" i="1"/>
  <c r="H282" i="1"/>
  <c r="P282" i="1" s="1"/>
  <c r="G282" i="1"/>
  <c r="Q274" i="1"/>
  <c r="P274" i="1"/>
  <c r="O274" i="1"/>
  <c r="N274" i="1"/>
  <c r="M274" i="1"/>
  <c r="L274" i="1"/>
  <c r="K274" i="1"/>
  <c r="J274" i="1"/>
  <c r="I274" i="1"/>
  <c r="G274" i="1"/>
  <c r="G186" i="1"/>
  <c r="G194" i="1"/>
  <c r="G283" i="1"/>
  <c r="Q279" i="1"/>
  <c r="P279" i="1"/>
  <c r="O279" i="1"/>
  <c r="N279" i="1"/>
  <c r="M279" i="1"/>
  <c r="L279" i="1"/>
  <c r="K279" i="1"/>
  <c r="J279" i="1"/>
  <c r="I279" i="1"/>
  <c r="G279" i="1"/>
  <c r="G191" i="1"/>
  <c r="G197" i="1"/>
  <c r="G198" i="1"/>
  <c r="G201" i="1"/>
  <c r="Q269" i="1"/>
  <c r="P269" i="1"/>
  <c r="O269" i="1"/>
  <c r="N269" i="1"/>
  <c r="M269" i="1"/>
  <c r="L269" i="1"/>
  <c r="K269" i="1"/>
  <c r="J269" i="1"/>
  <c r="I269" i="1"/>
  <c r="G269" i="1"/>
  <c r="Q267" i="1"/>
  <c r="P267" i="1"/>
  <c r="O267" i="1"/>
  <c r="N267" i="1"/>
  <c r="M267" i="1"/>
  <c r="L267" i="1"/>
  <c r="K267" i="1"/>
  <c r="J267" i="1"/>
  <c r="I267" i="1"/>
  <c r="G267" i="1"/>
  <c r="Q265" i="1"/>
  <c r="P265" i="1"/>
  <c r="O265" i="1"/>
  <c r="N265" i="1"/>
  <c r="M265" i="1"/>
  <c r="L265" i="1"/>
  <c r="K265" i="1"/>
  <c r="J265" i="1"/>
  <c r="I265" i="1"/>
  <c r="G265" i="1"/>
  <c r="Q263" i="1"/>
  <c r="P263" i="1"/>
  <c r="O263" i="1"/>
  <c r="N263" i="1"/>
  <c r="M263" i="1"/>
  <c r="L263" i="1"/>
  <c r="K263" i="1"/>
  <c r="J263" i="1"/>
  <c r="I263" i="1"/>
  <c r="G263" i="1"/>
  <c r="G177" i="1"/>
  <c r="G181" i="1"/>
  <c r="G179" i="1"/>
  <c r="G175" i="1"/>
  <c r="G241" i="1"/>
  <c r="G239" i="1"/>
  <c r="G237" i="1"/>
  <c r="G235" i="1"/>
  <c r="G233" i="1"/>
  <c r="G230" i="1"/>
  <c r="G228" i="1"/>
  <c r="G226" i="1"/>
  <c r="G223" i="1"/>
  <c r="G221" i="1"/>
  <c r="G219" i="1"/>
  <c r="G216" i="1"/>
  <c r="G214" i="1"/>
  <c r="G212"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80" i="1"/>
  <c r="J280" i="1"/>
  <c r="K280" i="1"/>
  <c r="L280" i="1"/>
  <c r="M280" i="1"/>
  <c r="N280" i="1"/>
  <c r="O280" i="1"/>
  <c r="P280" i="1"/>
  <c r="Q280" i="1"/>
  <c r="I281" i="1"/>
  <c r="J281" i="1"/>
  <c r="K281" i="1"/>
  <c r="L281" i="1"/>
  <c r="M281" i="1"/>
  <c r="N281" i="1"/>
  <c r="O281" i="1"/>
  <c r="P281" i="1"/>
  <c r="Q281" i="1"/>
  <c r="I284" i="1"/>
  <c r="J284" i="1"/>
  <c r="K284" i="1"/>
  <c r="L284" i="1"/>
  <c r="M284" i="1"/>
  <c r="N284" i="1"/>
  <c r="O284" i="1"/>
  <c r="P284" i="1"/>
  <c r="Q284" i="1"/>
  <c r="I286" i="1"/>
  <c r="J286" i="1"/>
  <c r="K286" i="1"/>
  <c r="L286" i="1"/>
  <c r="M286" i="1"/>
  <c r="N286" i="1"/>
  <c r="O286" i="1"/>
  <c r="P286" i="1"/>
  <c r="Q286" i="1"/>
  <c r="I287" i="1"/>
  <c r="J287" i="1"/>
  <c r="K287" i="1"/>
  <c r="L287" i="1"/>
  <c r="M287" i="1"/>
  <c r="N287" i="1"/>
  <c r="O287" i="1"/>
  <c r="P287" i="1"/>
  <c r="Q287" i="1"/>
  <c r="I289" i="1"/>
  <c r="J289" i="1"/>
  <c r="K289" i="1"/>
  <c r="L289" i="1"/>
  <c r="M289" i="1"/>
  <c r="N289" i="1"/>
  <c r="O289" i="1"/>
  <c r="P289" i="1"/>
  <c r="Q289" i="1"/>
  <c r="I291" i="1"/>
  <c r="J291" i="1"/>
  <c r="K291" i="1"/>
  <c r="L291" i="1"/>
  <c r="M291" i="1"/>
  <c r="N291" i="1"/>
  <c r="O291" i="1"/>
  <c r="P291" i="1"/>
  <c r="Q291" i="1"/>
  <c r="I292" i="1"/>
  <c r="J292" i="1"/>
  <c r="K292" i="1"/>
  <c r="L292" i="1"/>
  <c r="M292" i="1"/>
  <c r="N292" i="1"/>
  <c r="O292" i="1"/>
  <c r="P292" i="1"/>
  <c r="Q292"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299" i="1"/>
  <c r="J299" i="1"/>
  <c r="K299" i="1"/>
  <c r="L299" i="1"/>
  <c r="M299" i="1"/>
  <c r="N299" i="1"/>
  <c r="O299" i="1"/>
  <c r="P299" i="1"/>
  <c r="Q299" i="1"/>
  <c r="I301" i="1"/>
  <c r="J301" i="1"/>
  <c r="K301" i="1"/>
  <c r="L301" i="1"/>
  <c r="M301" i="1"/>
  <c r="N301" i="1"/>
  <c r="O301" i="1"/>
  <c r="P301" i="1"/>
  <c r="Q301" i="1"/>
  <c r="I303" i="1"/>
  <c r="J303" i="1"/>
  <c r="K303" i="1"/>
  <c r="L303" i="1"/>
  <c r="M303" i="1"/>
  <c r="N303" i="1"/>
  <c r="O303" i="1"/>
  <c r="P303" i="1"/>
  <c r="Q303"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10" i="1"/>
  <c r="J310" i="1"/>
  <c r="K310" i="1"/>
  <c r="L310" i="1"/>
  <c r="M310" i="1"/>
  <c r="N310" i="1"/>
  <c r="O310" i="1"/>
  <c r="P310" i="1"/>
  <c r="Q310" i="1"/>
  <c r="I312" i="1"/>
  <c r="J312" i="1"/>
  <c r="K312" i="1"/>
  <c r="L312" i="1"/>
  <c r="M312" i="1"/>
  <c r="N312" i="1"/>
  <c r="O312" i="1"/>
  <c r="P312" i="1"/>
  <c r="Q312" i="1"/>
  <c r="I313" i="1"/>
  <c r="J313" i="1"/>
  <c r="K313" i="1"/>
  <c r="L313" i="1"/>
  <c r="M313" i="1"/>
  <c r="N313" i="1"/>
  <c r="O313" i="1"/>
  <c r="P313" i="1"/>
  <c r="Q313" i="1"/>
  <c r="I315" i="1"/>
  <c r="J315" i="1"/>
  <c r="K315" i="1"/>
  <c r="L315" i="1"/>
  <c r="M315" i="1"/>
  <c r="N315" i="1"/>
  <c r="O315" i="1"/>
  <c r="P315" i="1"/>
  <c r="Q315"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2" i="1"/>
  <c r="J322" i="1"/>
  <c r="K322" i="1"/>
  <c r="L322" i="1"/>
  <c r="M322" i="1"/>
  <c r="N322" i="1"/>
  <c r="O322" i="1"/>
  <c r="P322" i="1"/>
  <c r="Q322" i="1"/>
  <c r="I324" i="1"/>
  <c r="J324" i="1"/>
  <c r="K324" i="1"/>
  <c r="L324" i="1"/>
  <c r="M324" i="1"/>
  <c r="N324" i="1"/>
  <c r="O324" i="1"/>
  <c r="P324" i="1"/>
  <c r="Q324" i="1"/>
  <c r="I326" i="1"/>
  <c r="J326" i="1"/>
  <c r="K326" i="1"/>
  <c r="L326" i="1"/>
  <c r="M326" i="1"/>
  <c r="N326" i="1"/>
  <c r="O326" i="1"/>
  <c r="P326" i="1"/>
  <c r="Q326" i="1"/>
  <c r="H283" i="1"/>
  <c r="I283" i="1" s="1"/>
  <c r="G692" i="1"/>
  <c r="G690" i="1"/>
  <c r="G688" i="1"/>
  <c r="G686" i="1"/>
  <c r="G685" i="1"/>
  <c r="G683" i="1"/>
  <c r="G681" i="1"/>
  <c r="G679" i="1"/>
  <c r="G678" i="1"/>
  <c r="G676" i="1"/>
  <c r="G674" i="1"/>
  <c r="G672" i="1"/>
  <c r="G671" i="1"/>
  <c r="G669" i="1"/>
  <c r="G667" i="1"/>
  <c r="G665" i="1"/>
  <c r="G664" i="1"/>
  <c r="G662" i="1"/>
  <c r="G660" i="1"/>
  <c r="G658" i="1"/>
  <c r="G657" i="1"/>
  <c r="G653" i="1"/>
  <c r="G652" i="1"/>
  <c r="G650" i="1"/>
  <c r="G649" i="1"/>
  <c r="G647" i="1"/>
  <c r="G646" i="1"/>
  <c r="G602" i="1"/>
  <c r="G600" i="1"/>
  <c r="G598" i="1"/>
  <c r="G596" i="1"/>
  <c r="G595" i="1"/>
  <c r="G593" i="1"/>
  <c r="G591" i="1"/>
  <c r="G589" i="1"/>
  <c r="G588" i="1"/>
  <c r="G586" i="1"/>
  <c r="G584" i="1"/>
  <c r="G582" i="1"/>
  <c r="G581" i="1"/>
  <c r="G579" i="1"/>
  <c r="G577" i="1"/>
  <c r="G575" i="1"/>
  <c r="G574" i="1"/>
  <c r="G572" i="1"/>
  <c r="G570" i="1"/>
  <c r="G568" i="1"/>
  <c r="G567" i="1"/>
  <c r="G562" i="1"/>
  <c r="G560" i="1"/>
  <c r="G559" i="1"/>
  <c r="G557" i="1"/>
  <c r="G556" i="1"/>
  <c r="G512" i="1"/>
  <c r="G510" i="1"/>
  <c r="G508" i="1"/>
  <c r="G506" i="1"/>
  <c r="G505" i="1"/>
  <c r="G503" i="1"/>
  <c r="G501" i="1"/>
  <c r="G499" i="1"/>
  <c r="G498" i="1"/>
  <c r="G496" i="1"/>
  <c r="G494" i="1"/>
  <c r="G492" i="1"/>
  <c r="G491" i="1"/>
  <c r="G489" i="1"/>
  <c r="G487" i="1"/>
  <c r="G485" i="1"/>
  <c r="G484" i="1"/>
  <c r="G482" i="1"/>
  <c r="G480" i="1"/>
  <c r="G478" i="1"/>
  <c r="G472" i="1"/>
  <c r="G470" i="1"/>
  <c r="G469" i="1"/>
  <c r="G467" i="1"/>
  <c r="G466" i="1"/>
  <c r="AA420" i="1"/>
  <c r="Y420" i="1"/>
  <c r="W420" i="1"/>
  <c r="U420" i="1"/>
  <c r="S420" i="1"/>
  <c r="Q420" i="1"/>
  <c r="O420" i="1"/>
  <c r="M420" i="1"/>
  <c r="K420" i="1"/>
  <c r="G420" i="1"/>
  <c r="AA418" i="1"/>
  <c r="Y418" i="1"/>
  <c r="W418" i="1"/>
  <c r="U418" i="1"/>
  <c r="S418" i="1"/>
  <c r="Q418" i="1"/>
  <c r="O418" i="1"/>
  <c r="M418" i="1"/>
  <c r="K418" i="1"/>
  <c r="G418" i="1"/>
  <c r="AA416" i="1"/>
  <c r="Y416" i="1"/>
  <c r="W416" i="1"/>
  <c r="U416" i="1"/>
  <c r="S416" i="1"/>
  <c r="Q416" i="1"/>
  <c r="O416" i="1"/>
  <c r="M416" i="1"/>
  <c r="K416" i="1"/>
  <c r="G416" i="1"/>
  <c r="AA414" i="1"/>
  <c r="Z414" i="1"/>
  <c r="Y414" i="1"/>
  <c r="X414" i="1"/>
  <c r="W414" i="1"/>
  <c r="V414" i="1"/>
  <c r="U414" i="1"/>
  <c r="T414" i="1"/>
  <c r="S414" i="1"/>
  <c r="R414" i="1"/>
  <c r="Q414" i="1"/>
  <c r="P414" i="1"/>
  <c r="O414" i="1"/>
  <c r="N414" i="1"/>
  <c r="M414" i="1"/>
  <c r="L414" i="1"/>
  <c r="K414" i="1"/>
  <c r="J414" i="1"/>
  <c r="G414" i="1"/>
  <c r="AA413" i="1"/>
  <c r="Y413" i="1"/>
  <c r="W413" i="1"/>
  <c r="U413" i="1"/>
  <c r="S413" i="1"/>
  <c r="Q413" i="1"/>
  <c r="O413" i="1"/>
  <c r="M413" i="1"/>
  <c r="K413" i="1"/>
  <c r="G413" i="1"/>
  <c r="AA411" i="1"/>
  <c r="Y411" i="1"/>
  <c r="W411" i="1"/>
  <c r="U411" i="1"/>
  <c r="S411" i="1"/>
  <c r="Q411" i="1"/>
  <c r="O411" i="1"/>
  <c r="M411" i="1"/>
  <c r="K411" i="1"/>
  <c r="G411" i="1"/>
  <c r="AA409" i="1"/>
  <c r="Y409" i="1"/>
  <c r="W409" i="1"/>
  <c r="U409" i="1"/>
  <c r="S409" i="1"/>
  <c r="Q409" i="1"/>
  <c r="O409" i="1"/>
  <c r="M409" i="1"/>
  <c r="K409" i="1"/>
  <c r="G409" i="1"/>
  <c r="AA407" i="1"/>
  <c r="Z407" i="1"/>
  <c r="Y407" i="1"/>
  <c r="X407" i="1"/>
  <c r="W407" i="1"/>
  <c r="V407" i="1"/>
  <c r="U407" i="1"/>
  <c r="T407" i="1"/>
  <c r="S407" i="1"/>
  <c r="R407" i="1"/>
  <c r="Q407" i="1"/>
  <c r="P407" i="1"/>
  <c r="O407" i="1"/>
  <c r="N407" i="1"/>
  <c r="M407" i="1"/>
  <c r="L407" i="1"/>
  <c r="K407" i="1"/>
  <c r="J407" i="1"/>
  <c r="G407" i="1"/>
  <c r="AA406" i="1"/>
  <c r="Z406" i="1"/>
  <c r="Y406" i="1"/>
  <c r="W406" i="1"/>
  <c r="U406" i="1"/>
  <c r="S406" i="1"/>
  <c r="Q406" i="1"/>
  <c r="O406" i="1"/>
  <c r="M406" i="1"/>
  <c r="K406" i="1"/>
  <c r="G406" i="1"/>
  <c r="AA404" i="1"/>
  <c r="Y404" i="1"/>
  <c r="W404" i="1"/>
  <c r="U404" i="1"/>
  <c r="S404" i="1"/>
  <c r="Q404" i="1"/>
  <c r="O404" i="1"/>
  <c r="M404" i="1"/>
  <c r="K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9" i="1"/>
  <c r="Z399" i="1"/>
  <c r="Y399" i="1"/>
  <c r="X399" i="1"/>
  <c r="W399" i="1"/>
  <c r="V399" i="1"/>
  <c r="U399" i="1"/>
  <c r="T399" i="1"/>
  <c r="S399" i="1"/>
  <c r="R399" i="1"/>
  <c r="Q399" i="1"/>
  <c r="P399" i="1"/>
  <c r="O399" i="1"/>
  <c r="N399" i="1"/>
  <c r="M399" i="1"/>
  <c r="L399" i="1"/>
  <c r="K399" i="1"/>
  <c r="J399" i="1"/>
  <c r="G399" i="1"/>
  <c r="AA397" i="1"/>
  <c r="Z397" i="1"/>
  <c r="Y397" i="1"/>
  <c r="X397" i="1"/>
  <c r="W397" i="1"/>
  <c r="U397" i="1"/>
  <c r="T397" i="1"/>
  <c r="S397" i="1"/>
  <c r="R397" i="1"/>
  <c r="Q397" i="1"/>
  <c r="P397" i="1"/>
  <c r="O397" i="1"/>
  <c r="N397" i="1"/>
  <c r="M397" i="1"/>
  <c r="L397" i="1"/>
  <c r="K397" i="1"/>
  <c r="J397" i="1"/>
  <c r="G397" i="1"/>
  <c r="AA395" i="1"/>
  <c r="Z395" i="1"/>
  <c r="Y395" i="1"/>
  <c r="X395" i="1"/>
  <c r="W395" i="1"/>
  <c r="U395" i="1"/>
  <c r="S395" i="1"/>
  <c r="Q395" i="1"/>
  <c r="P395" i="1"/>
  <c r="O395" i="1"/>
  <c r="M395" i="1"/>
  <c r="K395" i="1"/>
  <c r="J395" i="1"/>
  <c r="G395" i="1"/>
  <c r="AA393" i="1"/>
  <c r="Z393" i="1"/>
  <c r="Y393" i="1"/>
  <c r="X393" i="1"/>
  <c r="W393" i="1"/>
  <c r="V393" i="1"/>
  <c r="U393" i="1"/>
  <c r="T393" i="1"/>
  <c r="S393" i="1"/>
  <c r="R393" i="1"/>
  <c r="Q393" i="1"/>
  <c r="P393" i="1"/>
  <c r="O393" i="1"/>
  <c r="N393" i="1"/>
  <c r="M393" i="1"/>
  <c r="L393" i="1"/>
  <c r="K393" i="1"/>
  <c r="J393" i="1"/>
  <c r="G393" i="1"/>
  <c r="AA392" i="1"/>
  <c r="Y392" i="1"/>
  <c r="W392" i="1"/>
  <c r="V392" i="1"/>
  <c r="U392" i="1"/>
  <c r="T392" i="1"/>
  <c r="S392" i="1"/>
  <c r="Q392" i="1"/>
  <c r="O392" i="1"/>
  <c r="M392" i="1"/>
  <c r="K392" i="1"/>
  <c r="G392" i="1"/>
  <c r="AA390" i="1"/>
  <c r="Y390" i="1"/>
  <c r="W390" i="1"/>
  <c r="U390" i="1"/>
  <c r="S390" i="1"/>
  <c r="Q390" i="1"/>
  <c r="O390" i="1"/>
  <c r="M390" i="1"/>
  <c r="K390" i="1"/>
  <c r="G390" i="1"/>
  <c r="AA388" i="1"/>
  <c r="Y388" i="1"/>
  <c r="W388" i="1"/>
  <c r="U388" i="1"/>
  <c r="S388" i="1"/>
  <c r="Q388" i="1"/>
  <c r="O388" i="1"/>
  <c r="M388" i="1"/>
  <c r="K388" i="1"/>
  <c r="G388" i="1"/>
  <c r="AA386" i="1"/>
  <c r="Z386" i="1"/>
  <c r="Y386" i="1"/>
  <c r="X386" i="1"/>
  <c r="W386" i="1"/>
  <c r="V386" i="1"/>
  <c r="U386" i="1"/>
  <c r="T386" i="1"/>
  <c r="S386" i="1"/>
  <c r="R386" i="1"/>
  <c r="Q386" i="1"/>
  <c r="P386" i="1"/>
  <c r="O386" i="1"/>
  <c r="N386" i="1"/>
  <c r="M386" i="1"/>
  <c r="L386" i="1"/>
  <c r="K386" i="1"/>
  <c r="J386" i="1"/>
  <c r="G386" i="1"/>
  <c r="AA385" i="1"/>
  <c r="Y385" i="1"/>
  <c r="W385" i="1"/>
  <c r="U385" i="1"/>
  <c r="S385" i="1"/>
  <c r="Q385" i="1"/>
  <c r="O385" i="1"/>
  <c r="M385" i="1"/>
  <c r="K385" i="1"/>
  <c r="G385" i="1"/>
  <c r="AA383" i="1"/>
  <c r="Y383" i="1"/>
  <c r="W383" i="1"/>
  <c r="U383" i="1"/>
  <c r="S383" i="1"/>
  <c r="Q383" i="1"/>
  <c r="O383" i="1"/>
  <c r="M383" i="1"/>
  <c r="K383" i="1"/>
  <c r="AA381" i="1"/>
  <c r="Z381" i="1"/>
  <c r="Y381" i="1"/>
  <c r="X381" i="1"/>
  <c r="W381" i="1"/>
  <c r="V381" i="1"/>
  <c r="U381" i="1"/>
  <c r="T381" i="1"/>
  <c r="S381" i="1"/>
  <c r="R381" i="1"/>
  <c r="Q381" i="1"/>
  <c r="P381" i="1"/>
  <c r="O381" i="1"/>
  <c r="N381" i="1"/>
  <c r="M381" i="1"/>
  <c r="L381" i="1"/>
  <c r="K381" i="1"/>
  <c r="J381" i="1"/>
  <c r="G381" i="1"/>
  <c r="AA380" i="1"/>
  <c r="Y380" i="1"/>
  <c r="W380" i="1"/>
  <c r="U380" i="1"/>
  <c r="S380" i="1"/>
  <c r="Q380" i="1"/>
  <c r="O380" i="1"/>
  <c r="M380" i="1"/>
  <c r="K380" i="1"/>
  <c r="G380" i="1"/>
  <c r="AA378" i="1"/>
  <c r="Z378" i="1"/>
  <c r="Y378" i="1"/>
  <c r="X378" i="1"/>
  <c r="W378" i="1"/>
  <c r="V378" i="1"/>
  <c r="U378" i="1"/>
  <c r="T378" i="1"/>
  <c r="S378" i="1"/>
  <c r="R378" i="1"/>
  <c r="Q378" i="1"/>
  <c r="P378" i="1"/>
  <c r="O378" i="1"/>
  <c r="N378" i="1"/>
  <c r="M378" i="1"/>
  <c r="L378" i="1"/>
  <c r="K378" i="1"/>
  <c r="J378" i="1"/>
  <c r="G378" i="1"/>
  <c r="AA377" i="1"/>
  <c r="Y377" i="1"/>
  <c r="W377" i="1"/>
  <c r="U377" i="1"/>
  <c r="S377" i="1"/>
  <c r="Q377" i="1"/>
  <c r="O377" i="1"/>
  <c r="M377" i="1"/>
  <c r="K377" i="1"/>
  <c r="G377" i="1"/>
  <c r="AA375" i="1"/>
  <c r="Z375" i="1"/>
  <c r="Y375" i="1"/>
  <c r="X375" i="1"/>
  <c r="W375" i="1"/>
  <c r="V375" i="1"/>
  <c r="U375" i="1"/>
  <c r="T375" i="1"/>
  <c r="S375" i="1"/>
  <c r="R375" i="1"/>
  <c r="Q375" i="1"/>
  <c r="P375" i="1"/>
  <c r="O375" i="1"/>
  <c r="N375" i="1"/>
  <c r="M375" i="1"/>
  <c r="L375" i="1"/>
  <c r="K375" i="1"/>
  <c r="J375" i="1"/>
  <c r="G375" i="1"/>
  <c r="AA374" i="1"/>
  <c r="Y374" i="1"/>
  <c r="W374" i="1"/>
  <c r="U374" i="1"/>
  <c r="S374" i="1"/>
  <c r="Q374" i="1"/>
  <c r="O374" i="1"/>
  <c r="M374" i="1"/>
  <c r="K374" i="1"/>
  <c r="G374" i="1"/>
  <c r="G326" i="1"/>
  <c r="G324" i="1"/>
  <c r="G322" i="1"/>
  <c r="G320" i="1"/>
  <c r="G319" i="1"/>
  <c r="G317" i="1"/>
  <c r="G315" i="1"/>
  <c r="G313" i="1"/>
  <c r="G312" i="1"/>
  <c r="G310" i="1"/>
  <c r="G308" i="1"/>
  <c r="G306" i="1"/>
  <c r="G305" i="1"/>
  <c r="G303" i="1"/>
  <c r="G301" i="1"/>
  <c r="G299" i="1"/>
  <c r="G298" i="1"/>
  <c r="G296" i="1"/>
  <c r="G294" i="1"/>
  <c r="G292" i="1"/>
  <c r="G291" i="1"/>
  <c r="G287" i="1"/>
  <c r="G286" i="1"/>
  <c r="G284" i="1"/>
  <c r="G281" i="1"/>
  <c r="G280" i="1"/>
  <c r="G238" i="1"/>
  <c r="G236" i="1"/>
  <c r="G234" i="1"/>
  <c r="G232" i="1"/>
  <c r="G224" i="1"/>
  <c r="G222" i="1"/>
  <c r="G220" i="1"/>
  <c r="G218" i="1"/>
  <c r="G217" i="1"/>
  <c r="G215" i="1"/>
  <c r="G213" i="1"/>
  <c r="G211" i="1"/>
  <c r="G231" i="1"/>
  <c r="G229" i="1"/>
  <c r="G227" i="1"/>
  <c r="G225" i="1"/>
  <c r="G210" i="1"/>
  <c r="G208" i="1"/>
  <c r="G206" i="1"/>
  <c r="G204" i="1"/>
  <c r="G203" i="1"/>
  <c r="G199" i="1"/>
  <c r="G196" i="1"/>
  <c r="G195" i="1"/>
  <c r="G193" i="1"/>
  <c r="G192" i="1"/>
  <c r="G644" i="1"/>
  <c r="G643" i="1"/>
  <c r="G642" i="1"/>
  <c r="G641" i="1"/>
  <c r="G554" i="1"/>
  <c r="G553" i="1"/>
  <c r="G552" i="1"/>
  <c r="G551" i="1"/>
  <c r="G464" i="1"/>
  <c r="G463" i="1"/>
  <c r="G462" i="1"/>
  <c r="G461" i="1"/>
  <c r="AA372" i="1"/>
  <c r="Z372" i="1"/>
  <c r="Y372" i="1"/>
  <c r="X372" i="1"/>
  <c r="W372" i="1"/>
  <c r="V372" i="1"/>
  <c r="U372" i="1"/>
  <c r="T372" i="1"/>
  <c r="S372" i="1"/>
  <c r="R372" i="1"/>
  <c r="Q372" i="1"/>
  <c r="P372" i="1"/>
  <c r="O372" i="1"/>
  <c r="N372" i="1"/>
  <c r="M372" i="1"/>
  <c r="L372" i="1"/>
  <c r="K372" i="1"/>
  <c r="J372" i="1"/>
  <c r="G372" i="1"/>
  <c r="AA371" i="1"/>
  <c r="Z371" i="1"/>
  <c r="Y371" i="1"/>
  <c r="X371" i="1"/>
  <c r="W371" i="1"/>
  <c r="V371" i="1"/>
  <c r="U371" i="1"/>
  <c r="T371" i="1"/>
  <c r="S371" i="1"/>
  <c r="R371" i="1"/>
  <c r="Q371" i="1"/>
  <c r="P371" i="1"/>
  <c r="O371" i="1"/>
  <c r="N371" i="1"/>
  <c r="M371" i="1"/>
  <c r="L371" i="1"/>
  <c r="K371" i="1"/>
  <c r="J371" i="1"/>
  <c r="G371" i="1"/>
  <c r="AA370" i="1"/>
  <c r="Z370" i="1"/>
  <c r="Y370" i="1"/>
  <c r="X370" i="1"/>
  <c r="W370" i="1"/>
  <c r="V370" i="1"/>
  <c r="U370" i="1"/>
  <c r="T370" i="1"/>
  <c r="S370" i="1"/>
  <c r="R370" i="1"/>
  <c r="Q370" i="1"/>
  <c r="P370" i="1"/>
  <c r="O370" i="1"/>
  <c r="N370" i="1"/>
  <c r="M370" i="1"/>
  <c r="L370" i="1"/>
  <c r="K370" i="1"/>
  <c r="J370" i="1"/>
  <c r="G370" i="1"/>
  <c r="AA369" i="1"/>
  <c r="Y369" i="1"/>
  <c r="W369" i="1"/>
  <c r="U369" i="1"/>
  <c r="S369" i="1"/>
  <c r="Q369" i="1"/>
  <c r="O369" i="1"/>
  <c r="M369" i="1"/>
  <c r="K369" i="1"/>
  <c r="G369" i="1"/>
  <c r="G278" i="1"/>
  <c r="G277" i="1"/>
  <c r="G276" i="1"/>
  <c r="Q275" i="1"/>
  <c r="P275" i="1"/>
  <c r="O275" i="1"/>
  <c r="N275" i="1"/>
  <c r="M275" i="1"/>
  <c r="L275" i="1"/>
  <c r="K275" i="1"/>
  <c r="J275" i="1"/>
  <c r="I275" i="1"/>
  <c r="G275" i="1"/>
  <c r="G190" i="1"/>
  <c r="G189" i="1"/>
  <c r="G188" i="1"/>
  <c r="G187" i="1"/>
  <c r="J390" i="1" l="1"/>
  <c r="X392" i="1"/>
  <c r="V395" i="1"/>
  <c r="V385" i="1"/>
  <c r="L390" i="1"/>
  <c r="N374" i="1"/>
  <c r="X385" i="1"/>
  <c r="Z385" i="1"/>
  <c r="N390" i="1"/>
  <c r="P390" i="1"/>
  <c r="Z392" i="1"/>
  <c r="J388" i="1"/>
  <c r="R390" i="1"/>
  <c r="P388" i="1"/>
  <c r="X388" i="1"/>
  <c r="X404" i="1"/>
  <c r="N406" i="1"/>
  <c r="P406" i="1"/>
  <c r="R388" i="1"/>
  <c r="T406" i="1"/>
  <c r="P404" i="1"/>
  <c r="T404" i="1"/>
  <c r="Z404" i="1"/>
  <c r="T388" i="1"/>
  <c r="X390" i="1"/>
  <c r="V406" i="1"/>
  <c r="N404" i="1"/>
  <c r="R406" i="1"/>
  <c r="V404" i="1"/>
  <c r="J406" i="1"/>
  <c r="J404" i="1"/>
  <c r="L406" i="1"/>
  <c r="L404" i="1"/>
  <c r="V388" i="1"/>
  <c r="Z390" i="1"/>
  <c r="X413" i="1"/>
  <c r="Z388" i="1"/>
  <c r="J392" i="1"/>
  <c r="L395" i="1"/>
  <c r="L392" i="1"/>
  <c r="N395" i="1"/>
  <c r="T377" i="1"/>
  <c r="T383" i="1"/>
  <c r="L388" i="1"/>
  <c r="P392" i="1"/>
  <c r="R395" i="1"/>
  <c r="N392" i="1"/>
  <c r="V377" i="1"/>
  <c r="V383" i="1"/>
  <c r="R377" i="1"/>
  <c r="X377" i="1"/>
  <c r="J420" i="1"/>
  <c r="V411" i="1"/>
  <c r="Z383" i="1"/>
  <c r="Z416" i="1"/>
  <c r="R380" i="1"/>
  <c r="Z418" i="1"/>
  <c r="R374" i="1"/>
  <c r="X383" i="1"/>
  <c r="J385" i="1"/>
  <c r="T380" i="1"/>
  <c r="J418" i="1"/>
  <c r="R369" i="1"/>
  <c r="P374" i="1"/>
  <c r="L420" i="1"/>
  <c r="N369" i="1"/>
  <c r="V380" i="1"/>
  <c r="P369" i="1"/>
  <c r="P377" i="1"/>
  <c r="T409" i="1"/>
  <c r="Z411" i="1"/>
  <c r="T369" i="1"/>
  <c r="T374" i="1"/>
  <c r="X380" i="1"/>
  <c r="J413" i="1"/>
  <c r="L416" i="1"/>
  <c r="J411" i="1"/>
  <c r="X369" i="1"/>
  <c r="X374" i="1"/>
  <c r="Z377" i="1"/>
  <c r="L385" i="1"/>
  <c r="N413" i="1"/>
  <c r="P416" i="1"/>
  <c r="L383" i="1"/>
  <c r="N411" i="1"/>
  <c r="R418" i="1"/>
  <c r="T420" i="1"/>
  <c r="J416" i="1"/>
  <c r="Z374" i="1"/>
  <c r="J380" i="1"/>
  <c r="N385" i="1"/>
  <c r="J409" i="1"/>
  <c r="P413" i="1"/>
  <c r="R416" i="1"/>
  <c r="N383" i="1"/>
  <c r="P411" i="1"/>
  <c r="T418" i="1"/>
  <c r="V369" i="1"/>
  <c r="N416" i="1"/>
  <c r="R420" i="1"/>
  <c r="Z369" i="1"/>
  <c r="J377" i="1"/>
  <c r="L380" i="1"/>
  <c r="P385" i="1"/>
  <c r="L409" i="1"/>
  <c r="R413" i="1"/>
  <c r="T416" i="1"/>
  <c r="X420" i="1"/>
  <c r="X411" i="1"/>
  <c r="N418" i="1"/>
  <c r="P418" i="1"/>
  <c r="P383" i="1"/>
  <c r="R411" i="1"/>
  <c r="V418" i="1"/>
  <c r="Z413" i="1"/>
  <c r="P420" i="1"/>
  <c r="V374" i="1"/>
  <c r="Z380" i="1"/>
  <c r="J383" i="1"/>
  <c r="J369" i="1"/>
  <c r="J374" i="1"/>
  <c r="L377" i="1"/>
  <c r="N380" i="1"/>
  <c r="R385" i="1"/>
  <c r="T413" i="1"/>
  <c r="V416" i="1"/>
  <c r="Z420" i="1"/>
  <c r="X409" i="1"/>
  <c r="P409" i="1"/>
  <c r="T411" i="1"/>
  <c r="X418" i="1"/>
  <c r="L413" i="1"/>
  <c r="N420" i="1"/>
  <c r="R409" i="1"/>
  <c r="Z409" i="1"/>
  <c r="N409" i="1"/>
  <c r="T390" i="1"/>
  <c r="J282" i="1"/>
  <c r="K282" i="1"/>
  <c r="I282" i="1"/>
  <c r="O282" i="1"/>
  <c r="Q282" i="1"/>
  <c r="L282" i="1"/>
  <c r="M282" i="1"/>
  <c r="N282" i="1"/>
  <c r="M283" i="1"/>
  <c r="P283" i="1"/>
  <c r="O283" i="1"/>
  <c r="N283" i="1"/>
  <c r="L283" i="1"/>
  <c r="K283" i="1"/>
  <c r="J283" i="1"/>
  <c r="Q283"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45" i="1" l="1"/>
  <c r="J140" i="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619" i="1" l="1"/>
  <c r="G529" i="1"/>
  <c r="G439" i="1"/>
  <c r="AA347" i="1"/>
  <c r="Z347" i="1"/>
  <c r="Y347" i="1"/>
  <c r="X347" i="1"/>
  <c r="W347" i="1"/>
  <c r="V347" i="1"/>
  <c r="U347" i="1"/>
  <c r="T347" i="1"/>
  <c r="S347" i="1"/>
  <c r="R347" i="1"/>
  <c r="Q347" i="1"/>
  <c r="P347" i="1"/>
  <c r="O347" i="1"/>
  <c r="N347" i="1"/>
  <c r="M347" i="1"/>
  <c r="L347" i="1"/>
  <c r="K347" i="1"/>
  <c r="J347" i="1"/>
  <c r="G347" i="1"/>
  <c r="G253" i="1"/>
  <c r="G165"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2" i="10"/>
  <c r="E151" i="10"/>
  <c r="E150" i="10"/>
  <c r="E149" i="10"/>
  <c r="E148" i="10"/>
  <c r="E147" i="10"/>
  <c r="E146" i="10"/>
  <c r="E145" i="10"/>
  <c r="E144" i="10"/>
  <c r="E143" i="10"/>
  <c r="E140" i="10"/>
  <c r="E139" i="10"/>
  <c r="E138" i="10"/>
  <c r="E137" i="10"/>
  <c r="E136" i="10"/>
  <c r="E135" i="10"/>
  <c r="E134" i="10"/>
  <c r="G119" i="10"/>
  <c r="G118" i="10"/>
  <c r="G117" i="10"/>
  <c r="G116" i="10"/>
  <c r="G115" i="10"/>
  <c r="G114" i="10"/>
  <c r="G113" i="10"/>
  <c r="G112" i="10"/>
  <c r="G111" i="10"/>
  <c r="G110" i="10"/>
  <c r="G107" i="10"/>
  <c r="G106" i="10"/>
  <c r="G105" i="10"/>
  <c r="G104" i="10"/>
  <c r="G103" i="10"/>
  <c r="G102" i="10"/>
  <c r="G101" i="10"/>
  <c r="G260" i="1"/>
  <c r="G259" i="1"/>
  <c r="G258" i="1"/>
  <c r="G257" i="1"/>
  <c r="G256" i="1"/>
  <c r="G255" i="1"/>
  <c r="G254" i="1"/>
  <c r="G252"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G446" i="1"/>
  <c r="G445" i="1"/>
  <c r="G444" i="1"/>
  <c r="G443" i="1"/>
  <c r="G442" i="1"/>
  <c r="G441" i="1"/>
  <c r="G440" i="1"/>
  <c r="G438" i="1"/>
  <c r="G536" i="1"/>
  <c r="G535" i="1"/>
  <c r="G534" i="1"/>
  <c r="G533" i="1"/>
  <c r="G532" i="1"/>
  <c r="G531" i="1"/>
  <c r="G530" i="1"/>
  <c r="G528" i="1"/>
  <c r="G626" i="1"/>
  <c r="G625" i="1"/>
  <c r="G624" i="1"/>
  <c r="G623" i="1"/>
  <c r="G622" i="1"/>
  <c r="G621" i="1"/>
  <c r="G620" i="1"/>
  <c r="G618" i="1"/>
  <c r="G172" i="1"/>
  <c r="G171" i="1"/>
  <c r="G170" i="1"/>
  <c r="G169" i="1"/>
  <c r="G168" i="1"/>
  <c r="G167" i="1"/>
  <c r="G166" i="1"/>
  <c r="G164" i="1"/>
  <c r="G898" i="1"/>
  <c r="I851"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0" i="18"/>
  <c r="Y849" i="18"/>
  <c r="U835" i="9"/>
  <c r="U865" i="9"/>
  <c r="U847" i="9"/>
  <c r="U843" i="9"/>
  <c r="U817" i="9"/>
  <c r="U813" i="9"/>
  <c r="U783" i="9"/>
  <c r="U855" i="9"/>
  <c r="U807" i="9"/>
  <c r="U803" i="9"/>
  <c r="U867" i="9"/>
  <c r="U863" i="9"/>
  <c r="U837" i="9"/>
  <c r="U833" i="9"/>
  <c r="U785" i="9"/>
  <c r="U845" i="9"/>
  <c r="U815" i="9"/>
  <c r="U827" i="9"/>
  <c r="U823" i="9"/>
  <c r="U797" i="9"/>
  <c r="U793" i="9"/>
  <c r="M850" i="18"/>
  <c r="AA849" i="18"/>
  <c r="U840" i="9"/>
  <c r="U820" i="9"/>
  <c r="U860" i="9"/>
  <c r="U800" i="9"/>
  <c r="U871" i="9"/>
  <c r="U851" i="9"/>
  <c r="U831" i="9"/>
  <c r="U811" i="9"/>
  <c r="U870" i="9"/>
  <c r="U850" i="9"/>
  <c r="U830" i="9"/>
  <c r="U810" i="9"/>
  <c r="AO95" i="18" l="1"/>
  <c r="K851" i="18"/>
  <c r="Y850" i="18"/>
  <c r="M851" i="18"/>
  <c r="AA850" i="18"/>
  <c r="K39" i="24"/>
  <c r="J39" i="24"/>
  <c r="AO96" i="18" l="1"/>
  <c r="K852" i="18"/>
  <c r="Y851" i="18"/>
  <c r="M852" i="18"/>
  <c r="AA851" i="18"/>
  <c r="G627" i="1"/>
  <c r="G537" i="1"/>
  <c r="G447" i="1"/>
  <c r="AA355" i="1"/>
  <c r="Z355" i="1"/>
  <c r="Y355" i="1"/>
  <c r="X355" i="1"/>
  <c r="W355" i="1"/>
  <c r="V355" i="1"/>
  <c r="U355" i="1"/>
  <c r="T355" i="1"/>
  <c r="S355" i="1"/>
  <c r="R355" i="1"/>
  <c r="Q355" i="1"/>
  <c r="P355" i="1"/>
  <c r="O355" i="1"/>
  <c r="N355" i="1"/>
  <c r="M355" i="1"/>
  <c r="L355" i="1"/>
  <c r="K355" i="1"/>
  <c r="J355" i="1"/>
  <c r="G355" i="1"/>
  <c r="G261" i="1"/>
  <c r="G173" i="1"/>
  <c r="G917" i="1"/>
  <c r="I870" i="1"/>
  <c r="AO97" i="18" l="1"/>
  <c r="K853" i="18"/>
  <c r="Y853" i="18" s="1"/>
  <c r="Y852" i="18"/>
  <c r="M853" i="18"/>
  <c r="AA853" i="18" s="1"/>
  <c r="AA852"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34" i="1"/>
  <c r="J833" i="1"/>
  <c r="J832" i="1"/>
  <c r="J831"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7" i="10"/>
  <c r="Q133" i="10" s="1"/>
  <c r="P127" i="10"/>
  <c r="P133" i="10" s="1"/>
  <c r="O127" i="10"/>
  <c r="O133" i="10" s="1"/>
  <c r="N127" i="10"/>
  <c r="N133" i="10" s="1"/>
  <c r="M127" i="10"/>
  <c r="M133" i="10" s="1"/>
  <c r="L127" i="10"/>
  <c r="L133" i="10" s="1"/>
  <c r="K127" i="10"/>
  <c r="K133" i="10" s="1"/>
  <c r="J127" i="10"/>
  <c r="J133" i="10" s="1"/>
  <c r="I127" i="10"/>
  <c r="I133" i="10" s="1"/>
  <c r="H127" i="10"/>
  <c r="H133" i="10" s="1"/>
  <c r="G127" i="10"/>
  <c r="G133" i="10" s="1"/>
  <c r="F127" i="10"/>
  <c r="F133"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K153" i="27" s="1"/>
  <c r="T115" i="22"/>
  <c r="Q153" i="27" s="1"/>
  <c r="T112" i="22"/>
  <c r="N153" i="27" s="1"/>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I119" i="1"/>
  <c r="AD117" i="1"/>
  <c r="AC117" i="1"/>
  <c r="AB117" i="1"/>
  <c r="AA117" i="1"/>
  <c r="Z117" i="1"/>
  <c r="Y117" i="1"/>
  <c r="X117" i="1"/>
  <c r="W117" i="1"/>
  <c r="V117" i="1"/>
  <c r="U117" i="1"/>
  <c r="AD116" i="1"/>
  <c r="AC116" i="1"/>
  <c r="AB116" i="1"/>
  <c r="AA116" i="1"/>
  <c r="Z116" i="1"/>
  <c r="Y116" i="1"/>
  <c r="X116" i="1"/>
  <c r="W116" i="1"/>
  <c r="V116" i="1"/>
  <c r="U116" i="1"/>
  <c r="AD115" i="1"/>
  <c r="AC115" i="1"/>
  <c r="AB115" i="1"/>
  <c r="AA115" i="1"/>
  <c r="Z115" i="1"/>
  <c r="Y115" i="1"/>
  <c r="X115" i="1"/>
  <c r="W115" i="1"/>
  <c r="V115" i="1"/>
  <c r="U115"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5" i="1"/>
  <c r="AC105" i="1"/>
  <c r="AB105" i="1"/>
  <c r="AA105" i="1"/>
  <c r="Z105" i="1"/>
  <c r="Y105" i="1"/>
  <c r="X105" i="1"/>
  <c r="W105" i="1"/>
  <c r="V105" i="1"/>
  <c r="U105" i="1"/>
  <c r="AD104" i="1"/>
  <c r="AC104" i="1"/>
  <c r="AB104" i="1"/>
  <c r="AA104" i="1"/>
  <c r="Z104" i="1"/>
  <c r="Y104" i="1"/>
  <c r="X104" i="1"/>
  <c r="W104" i="1"/>
  <c r="V104" i="1"/>
  <c r="U104"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I38" i="1"/>
  <c r="I44" i="1" s="1"/>
  <c r="H31" i="1"/>
  <c r="H85" i="11"/>
  <c r="H84" i="11"/>
  <c r="H83" i="11"/>
  <c r="H82" i="11"/>
  <c r="H81" i="11"/>
  <c r="H80" i="11"/>
  <c r="H79" i="11"/>
  <c r="K49" i="11"/>
  <c r="J31" i="1" l="1"/>
  <c r="J14" i="6"/>
  <c r="J153" i="27"/>
  <c r="J44" i="1"/>
  <c r="I65"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O153" i="27" s="1"/>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L153" i="27" s="1"/>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R153" i="27" s="1"/>
  <c r="X117" i="22"/>
  <c r="N117" i="22" s="1"/>
  <c r="X116" i="22"/>
  <c r="N116" i="22" s="1"/>
  <c r="X115" i="22"/>
  <c r="X114" i="22"/>
  <c r="N114" i="22" s="1"/>
  <c r="X113" i="22"/>
  <c r="X112" i="22"/>
  <c r="N112" i="22" s="1"/>
  <c r="X111" i="22"/>
  <c r="X110" i="22"/>
  <c r="N110" i="22" s="1"/>
  <c r="X109" i="22"/>
  <c r="X108" i="22"/>
  <c r="K44" i="1" l="1"/>
  <c r="J43" i="1"/>
  <c r="J65"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P153" i="27" s="1"/>
  <c r="AN124" i="18"/>
  <c r="AN116" i="18"/>
  <c r="AN117" i="18"/>
  <c r="AN123" i="18"/>
  <c r="AN115" i="18"/>
  <c r="AN122" i="18"/>
  <c r="AN121" i="18"/>
  <c r="AN120" i="18"/>
  <c r="AN118" i="18"/>
  <c r="AN119" i="18"/>
  <c r="AP155" i="18"/>
  <c r="AP163" i="18"/>
  <c r="AP162" i="18"/>
  <c r="AP156" i="18"/>
  <c r="AP164" i="18"/>
  <c r="AP161" i="18"/>
  <c r="AP157" i="18"/>
  <c r="AP158" i="18"/>
  <c r="AP159" i="18"/>
  <c r="AP160" i="18"/>
  <c r="T117" i="22"/>
  <c r="S153" i="27" s="1"/>
  <c r="AN148" i="18"/>
  <c r="AN150" i="18"/>
  <c r="AN147" i="18"/>
  <c r="AN149" i="18"/>
  <c r="AN154" i="18"/>
  <c r="AN146" i="18"/>
  <c r="AN153" i="18"/>
  <c r="AN145" i="18"/>
  <c r="AN152" i="18"/>
  <c r="AN151" i="18"/>
  <c r="T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6" i="1"/>
  <c r="M515" i="1" s="1" a="1"/>
  <c r="M515" i="1" s="1"/>
  <c r="N436" i="1"/>
  <c r="N515" i="1" s="1" a="1"/>
  <c r="N515" i="1" s="1"/>
  <c r="O436" i="1"/>
  <c r="O515" i="1" s="1" a="1"/>
  <c r="O515" i="1" s="1"/>
  <c r="L436" i="1"/>
  <c r="L515" i="1" s="1" a="1"/>
  <c r="L515" i="1" s="1"/>
  <c r="AA356" i="1"/>
  <c r="AA358" i="1"/>
  <c r="AA360" i="1"/>
  <c r="AA362" i="1"/>
  <c r="AA364" i="1"/>
  <c r="AA365" i="1"/>
  <c r="AA366" i="1"/>
  <c r="AA367" i="1"/>
  <c r="AA422" i="1"/>
  <c r="AA424" i="1"/>
  <c r="AA425" i="1"/>
  <c r="AA426" i="1"/>
  <c r="AA427" i="1"/>
  <c r="Y356" i="1"/>
  <c r="Y358" i="1"/>
  <c r="Y360" i="1"/>
  <c r="Y362" i="1"/>
  <c r="Y364" i="1"/>
  <c r="Y365" i="1"/>
  <c r="Y366" i="1"/>
  <c r="Y367" i="1"/>
  <c r="Y422" i="1"/>
  <c r="Y424" i="1"/>
  <c r="Y425" i="1"/>
  <c r="Y426" i="1"/>
  <c r="Y427" i="1"/>
  <c r="W356" i="1"/>
  <c r="W358" i="1"/>
  <c r="W360" i="1"/>
  <c r="W362" i="1"/>
  <c r="W364" i="1"/>
  <c r="W365" i="1"/>
  <c r="W366" i="1"/>
  <c r="W367" i="1"/>
  <c r="W422" i="1"/>
  <c r="W424" i="1"/>
  <c r="W425" i="1"/>
  <c r="W426" i="1"/>
  <c r="W427" i="1"/>
  <c r="U356" i="1"/>
  <c r="U358" i="1"/>
  <c r="U360" i="1"/>
  <c r="U362" i="1"/>
  <c r="U364" i="1"/>
  <c r="U365" i="1"/>
  <c r="U366" i="1"/>
  <c r="U367" i="1"/>
  <c r="U422" i="1"/>
  <c r="U424" i="1"/>
  <c r="U425" i="1"/>
  <c r="U426" i="1"/>
  <c r="U427" i="1"/>
  <c r="S356" i="1"/>
  <c r="S358" i="1"/>
  <c r="S360" i="1"/>
  <c r="S362" i="1"/>
  <c r="S364" i="1"/>
  <c r="S365" i="1"/>
  <c r="S366" i="1"/>
  <c r="S367" i="1"/>
  <c r="S422" i="1"/>
  <c r="S424" i="1"/>
  <c r="S425" i="1"/>
  <c r="S426" i="1"/>
  <c r="S427" i="1"/>
  <c r="Q356" i="1"/>
  <c r="Q358" i="1"/>
  <c r="Q360" i="1"/>
  <c r="Q362" i="1"/>
  <c r="Q364" i="1"/>
  <c r="Q365" i="1"/>
  <c r="Q366" i="1"/>
  <c r="Q367" i="1"/>
  <c r="Q422" i="1"/>
  <c r="Q424" i="1"/>
  <c r="Q425" i="1"/>
  <c r="Q426" i="1"/>
  <c r="Q427" i="1"/>
  <c r="O356" i="1"/>
  <c r="O358" i="1"/>
  <c r="O360" i="1"/>
  <c r="O362" i="1"/>
  <c r="O364" i="1"/>
  <c r="O365" i="1"/>
  <c r="O366" i="1"/>
  <c r="O367" i="1"/>
  <c r="O422" i="1"/>
  <c r="O424" i="1"/>
  <c r="O425" i="1"/>
  <c r="O426" i="1"/>
  <c r="O427" i="1"/>
  <c r="M356" i="1"/>
  <c r="M358" i="1"/>
  <c r="M360" i="1"/>
  <c r="M362" i="1"/>
  <c r="M364" i="1"/>
  <c r="M365" i="1"/>
  <c r="M366" i="1"/>
  <c r="M367" i="1"/>
  <c r="M422" i="1"/>
  <c r="M424" i="1"/>
  <c r="M425" i="1"/>
  <c r="M426" i="1"/>
  <c r="M427" i="1"/>
  <c r="Z427" i="1"/>
  <c r="Z426" i="1"/>
  <c r="Z425" i="1"/>
  <c r="Z424" i="1"/>
  <c r="Z422" i="1"/>
  <c r="Z367" i="1"/>
  <c r="Z366" i="1"/>
  <c r="Z365" i="1"/>
  <c r="Z364" i="1"/>
  <c r="Z362" i="1"/>
  <c r="Z360" i="1"/>
  <c r="Z358" i="1"/>
  <c r="Z356" i="1"/>
  <c r="Z345" i="1"/>
  <c r="X427" i="1"/>
  <c r="X426" i="1"/>
  <c r="X425" i="1"/>
  <c r="X424" i="1"/>
  <c r="X422" i="1"/>
  <c r="X367" i="1"/>
  <c r="X366" i="1"/>
  <c r="X365" i="1"/>
  <c r="X364" i="1"/>
  <c r="X362" i="1"/>
  <c r="X360" i="1"/>
  <c r="X358" i="1"/>
  <c r="X356" i="1"/>
  <c r="X345" i="1"/>
  <c r="V427" i="1"/>
  <c r="V426" i="1"/>
  <c r="V425" i="1"/>
  <c r="V424" i="1"/>
  <c r="V422" i="1"/>
  <c r="V367" i="1"/>
  <c r="V366" i="1"/>
  <c r="V365" i="1"/>
  <c r="V364" i="1"/>
  <c r="V362" i="1"/>
  <c r="V360" i="1"/>
  <c r="V358" i="1"/>
  <c r="V356" i="1"/>
  <c r="V345" i="1"/>
  <c r="T427" i="1"/>
  <c r="T426" i="1"/>
  <c r="T425" i="1"/>
  <c r="T424" i="1"/>
  <c r="T422" i="1"/>
  <c r="T367" i="1"/>
  <c r="T366" i="1"/>
  <c r="T365" i="1"/>
  <c r="T364" i="1"/>
  <c r="T362" i="1"/>
  <c r="T360" i="1"/>
  <c r="T358" i="1"/>
  <c r="T356" i="1"/>
  <c r="T345" i="1"/>
  <c r="R427" i="1"/>
  <c r="R426" i="1"/>
  <c r="R425" i="1"/>
  <c r="R424" i="1"/>
  <c r="R422" i="1"/>
  <c r="R367" i="1"/>
  <c r="R366" i="1"/>
  <c r="R365" i="1"/>
  <c r="R364" i="1"/>
  <c r="R362" i="1"/>
  <c r="R360" i="1"/>
  <c r="R358" i="1"/>
  <c r="R356" i="1"/>
  <c r="R345" i="1"/>
  <c r="P427" i="1"/>
  <c r="P426" i="1"/>
  <c r="P425" i="1"/>
  <c r="P424" i="1"/>
  <c r="P422" i="1"/>
  <c r="P367" i="1"/>
  <c r="P366" i="1"/>
  <c r="P365" i="1"/>
  <c r="P364" i="1"/>
  <c r="P362" i="1"/>
  <c r="P360" i="1"/>
  <c r="P358" i="1"/>
  <c r="P356" i="1"/>
  <c r="P345" i="1"/>
  <c r="N427" i="1"/>
  <c r="N426" i="1"/>
  <c r="N425" i="1"/>
  <c r="N424" i="1"/>
  <c r="N422" i="1"/>
  <c r="N367" i="1"/>
  <c r="N366" i="1"/>
  <c r="N365" i="1"/>
  <c r="N364" i="1"/>
  <c r="N362" i="1"/>
  <c r="N360" i="1"/>
  <c r="N358" i="1"/>
  <c r="N356" i="1"/>
  <c r="N345" i="1"/>
  <c r="L427" i="1"/>
  <c r="L426" i="1"/>
  <c r="L425" i="1"/>
  <c r="L424" i="1"/>
  <c r="L422" i="1"/>
  <c r="L367" i="1"/>
  <c r="L366" i="1"/>
  <c r="L365" i="1"/>
  <c r="L364" i="1"/>
  <c r="L362" i="1"/>
  <c r="L360" i="1"/>
  <c r="L358" i="1"/>
  <c r="L356" i="1"/>
  <c r="L345" i="1"/>
  <c r="J356" i="1"/>
  <c r="J358" i="1"/>
  <c r="J360" i="1"/>
  <c r="J362" i="1"/>
  <c r="J364" i="1"/>
  <c r="J365" i="1"/>
  <c r="J366" i="1"/>
  <c r="J367" i="1"/>
  <c r="J422" i="1"/>
  <c r="J424" i="1"/>
  <c r="J425" i="1"/>
  <c r="J426" i="1"/>
  <c r="J427" i="1"/>
  <c r="J345" i="1"/>
  <c r="M14" i="6" l="1"/>
  <c r="M153" i="27"/>
  <c r="K43" i="1"/>
  <c r="L44" i="1"/>
  <c r="K65" i="1"/>
  <c r="N28" i="9"/>
  <c r="N24" i="9"/>
  <c r="N511" i="1" a="1"/>
  <c r="N511" i="1" s="1"/>
  <c r="N513" i="1" a="1"/>
  <c r="N513" i="1" s="1"/>
  <c r="M511" i="1" a="1"/>
  <c r="M511" i="1" s="1"/>
  <c r="M513" i="1" a="1"/>
  <c r="M513" i="1" s="1"/>
  <c r="L511" i="1" a="1"/>
  <c r="L511" i="1" s="1"/>
  <c r="L513" i="1" a="1"/>
  <c r="L513" i="1" s="1"/>
  <c r="O511" i="1" a="1"/>
  <c r="O511" i="1" s="1"/>
  <c r="O513" i="1" a="1"/>
  <c r="O513" i="1" s="1"/>
  <c r="N507" i="1" a="1"/>
  <c r="N507" i="1" s="1"/>
  <c r="N509" i="1" a="1"/>
  <c r="N509" i="1" s="1"/>
  <c r="M507" i="1" a="1"/>
  <c r="M507" i="1" s="1"/>
  <c r="M509" i="1" a="1"/>
  <c r="M509" i="1" s="1"/>
  <c r="L507" i="1" a="1"/>
  <c r="L507" i="1" s="1"/>
  <c r="L509" i="1" a="1"/>
  <c r="L509" i="1" s="1"/>
  <c r="O507" i="1" a="1"/>
  <c r="O507" i="1" s="1"/>
  <c r="O509" i="1" a="1"/>
  <c r="O509" i="1" s="1"/>
  <c r="N502" i="1" a="1"/>
  <c r="N502" i="1" s="1"/>
  <c r="N504" i="1" a="1"/>
  <c r="N504" i="1" s="1"/>
  <c r="M502" i="1" a="1"/>
  <c r="M502" i="1" s="1"/>
  <c r="M504" i="1" a="1"/>
  <c r="M504" i="1" s="1"/>
  <c r="L502" i="1" a="1"/>
  <c r="L502" i="1" s="1"/>
  <c r="L504" i="1" a="1"/>
  <c r="L504" i="1" s="1"/>
  <c r="O502" i="1" a="1"/>
  <c r="O502" i="1" s="1"/>
  <c r="O504" i="1" a="1"/>
  <c r="O504" i="1" s="1"/>
  <c r="M497" i="1" a="1"/>
  <c r="M497" i="1" s="1"/>
  <c r="M500" i="1" a="1"/>
  <c r="M500" i="1" s="1"/>
  <c r="N497" i="1" a="1"/>
  <c r="N497" i="1" s="1"/>
  <c r="N500" i="1" a="1"/>
  <c r="N500" i="1" s="1"/>
  <c r="L497" i="1" a="1"/>
  <c r="L497" i="1" s="1"/>
  <c r="L500" i="1" a="1"/>
  <c r="L500" i="1" s="1"/>
  <c r="O497" i="1" a="1"/>
  <c r="O497" i="1" s="1"/>
  <c r="O500" i="1" a="1"/>
  <c r="O500" i="1" s="1"/>
  <c r="N493" i="1" a="1"/>
  <c r="N493" i="1" s="1"/>
  <c r="N495" i="1" a="1"/>
  <c r="N495" i="1" s="1"/>
  <c r="M493" i="1" a="1"/>
  <c r="M493" i="1" s="1"/>
  <c r="M495" i="1" a="1"/>
  <c r="M495" i="1" s="1"/>
  <c r="L493" i="1" a="1"/>
  <c r="L493" i="1" s="1"/>
  <c r="L495" i="1" a="1"/>
  <c r="L495" i="1" s="1"/>
  <c r="O493" i="1" a="1"/>
  <c r="O493" i="1" s="1"/>
  <c r="O495" i="1" a="1"/>
  <c r="O495" i="1" s="1"/>
  <c r="N488" i="1" a="1"/>
  <c r="N488" i="1" s="1"/>
  <c r="N490" i="1" a="1"/>
  <c r="N490" i="1" s="1"/>
  <c r="M488" i="1" a="1"/>
  <c r="M488" i="1" s="1"/>
  <c r="M490" i="1" a="1"/>
  <c r="M490" i="1" s="1"/>
  <c r="L488" i="1" a="1"/>
  <c r="L488" i="1" s="1"/>
  <c r="L490" i="1" a="1"/>
  <c r="L490" i="1" s="1"/>
  <c r="O488" i="1" a="1"/>
  <c r="O488" i="1" s="1"/>
  <c r="O490" i="1" a="1"/>
  <c r="O490" i="1" s="1"/>
  <c r="N483" i="1" a="1"/>
  <c r="N483" i="1" s="1"/>
  <c r="N486" i="1" a="1"/>
  <c r="N486" i="1" s="1"/>
  <c r="M483" i="1" a="1"/>
  <c r="M483" i="1" s="1"/>
  <c r="M486" i="1" a="1"/>
  <c r="M486" i="1" s="1"/>
  <c r="L483" i="1" a="1"/>
  <c r="L483" i="1" s="1"/>
  <c r="L486" i="1" a="1"/>
  <c r="L486" i="1" s="1"/>
  <c r="O483" i="1" a="1"/>
  <c r="O483" i="1" s="1"/>
  <c r="O486" i="1" a="1"/>
  <c r="O486" i="1" s="1"/>
  <c r="N479" i="1" a="1"/>
  <c r="N479" i="1" s="1"/>
  <c r="N481" i="1" a="1"/>
  <c r="N481" i="1" s="1"/>
  <c r="M479" i="1" a="1"/>
  <c r="M479" i="1" s="1"/>
  <c r="M481" i="1" a="1"/>
  <c r="M481" i="1" s="1"/>
  <c r="L479" i="1" a="1"/>
  <c r="L479" i="1" s="1"/>
  <c r="L481" i="1" a="1"/>
  <c r="L481" i="1" s="1"/>
  <c r="O479" i="1" a="1"/>
  <c r="O479" i="1" s="1"/>
  <c r="O481" i="1" a="1"/>
  <c r="O481" i="1" s="1"/>
  <c r="N474" i="1" a="1"/>
  <c r="N474" i="1" s="1"/>
  <c r="N476" i="1" a="1"/>
  <c r="N476" i="1" s="1"/>
  <c r="M474" i="1" a="1"/>
  <c r="M474" i="1" s="1"/>
  <c r="M476" i="1" a="1"/>
  <c r="M476" i="1" s="1"/>
  <c r="L474" i="1" a="1"/>
  <c r="L474" i="1" s="1"/>
  <c r="L476" i="1" a="1"/>
  <c r="L476" i="1" s="1"/>
  <c r="O474" i="1" a="1"/>
  <c r="O474" i="1" s="1"/>
  <c r="O476" i="1" a="1"/>
  <c r="O476" i="1" s="1"/>
  <c r="M468" i="1" a="1"/>
  <c r="M468" i="1" s="1"/>
  <c r="M471" i="1" a="1"/>
  <c r="M471" i="1" s="1"/>
  <c r="N468" i="1" a="1"/>
  <c r="N468" i="1" s="1"/>
  <c r="N471" i="1" a="1"/>
  <c r="N471" i="1" s="1"/>
  <c r="L468" i="1" a="1"/>
  <c r="L468" i="1" s="1"/>
  <c r="L471" i="1" a="1"/>
  <c r="L471" i="1" s="1"/>
  <c r="O468" i="1" a="1"/>
  <c r="O468" i="1" s="1"/>
  <c r="O471" i="1" a="1"/>
  <c r="O471" i="1" s="1"/>
  <c r="N460" i="1" a="1"/>
  <c r="N460" i="1" s="1"/>
  <c r="N465" i="1" a="1"/>
  <c r="N465" i="1" s="1"/>
  <c r="M460" i="1" a="1"/>
  <c r="M460" i="1" s="1"/>
  <c r="M465" i="1" a="1"/>
  <c r="M465" i="1" s="1"/>
  <c r="L460" i="1" a="1"/>
  <c r="L460" i="1" s="1"/>
  <c r="L465" i="1" a="1"/>
  <c r="L465" i="1" s="1"/>
  <c r="O460" i="1" a="1"/>
  <c r="O460" i="1" s="1"/>
  <c r="O465" i="1" a="1"/>
  <c r="O465" i="1" s="1"/>
  <c r="N453" i="1" a="1"/>
  <c r="N453" i="1" s="1"/>
  <c r="N455" i="1" a="1"/>
  <c r="N455" i="1" s="1"/>
  <c r="M453" i="1" a="1"/>
  <c r="M453" i="1" s="1"/>
  <c r="M455" i="1" a="1"/>
  <c r="M455" i="1" s="1"/>
  <c r="L453" i="1" a="1"/>
  <c r="L453" i="1" s="1"/>
  <c r="L455" i="1" a="1"/>
  <c r="L455" i="1" s="1"/>
  <c r="O453" i="1" a="1"/>
  <c r="O453" i="1" s="1"/>
  <c r="O455" i="1" a="1"/>
  <c r="O455" i="1" s="1"/>
  <c r="M449" i="1" a="1"/>
  <c r="M449" i="1" s="1"/>
  <c r="M451" i="1" a="1"/>
  <c r="M451" i="1" s="1"/>
  <c r="N449" i="1" a="1"/>
  <c r="N449" i="1" s="1"/>
  <c r="N451" i="1" a="1"/>
  <c r="N451" i="1" s="1"/>
  <c r="L449" i="1" a="1"/>
  <c r="L449" i="1" s="1"/>
  <c r="L451" i="1" a="1"/>
  <c r="L451" i="1" s="1"/>
  <c r="O449" i="1" a="1"/>
  <c r="O449" i="1" s="1"/>
  <c r="O451" i="1" a="1"/>
  <c r="O451" i="1" s="1"/>
  <c r="N503" i="1" a="1"/>
  <c r="N503" i="1" s="1"/>
  <c r="N501" i="1" a="1"/>
  <c r="N501" i="1" s="1"/>
  <c r="N499" i="1" a="1"/>
  <c r="N499" i="1" s="1"/>
  <c r="N512" i="1" a="1"/>
  <c r="N512" i="1" s="1"/>
  <c r="N498" i="1" a="1"/>
  <c r="N498" i="1" s="1"/>
  <c r="N510" i="1" a="1"/>
  <c r="N510" i="1" s="1"/>
  <c r="N508" i="1" a="1"/>
  <c r="N508" i="1" s="1"/>
  <c r="N506" i="1" a="1"/>
  <c r="N506" i="1" s="1"/>
  <c r="N505" i="1" a="1"/>
  <c r="N505" i="1" s="1"/>
  <c r="N484" i="1" a="1"/>
  <c r="N484" i="1" s="1"/>
  <c r="N496" i="1" a="1"/>
  <c r="N496" i="1" s="1"/>
  <c r="N494" i="1" a="1"/>
  <c r="N494" i="1" s="1"/>
  <c r="N492" i="1" a="1"/>
  <c r="N492" i="1" s="1"/>
  <c r="N491" i="1" a="1"/>
  <c r="N491" i="1" s="1"/>
  <c r="N489" i="1" a="1"/>
  <c r="N489" i="1" s="1"/>
  <c r="N477" i="1" a="1"/>
  <c r="N477" i="1" s="1"/>
  <c r="N475" i="1" a="1"/>
  <c r="N475" i="1" s="1"/>
  <c r="N485" i="1" a="1"/>
  <c r="N485" i="1" s="1"/>
  <c r="N473" i="1" a="1"/>
  <c r="N473" i="1" s="1"/>
  <c r="N482" i="1" a="1"/>
  <c r="N482" i="1" s="1"/>
  <c r="N466" i="1" a="1"/>
  <c r="N466" i="1" s="1"/>
  <c r="N478" i="1" a="1"/>
  <c r="N478" i="1" s="1"/>
  <c r="N480" i="1" a="1"/>
  <c r="N480" i="1" s="1"/>
  <c r="N467" i="1" a="1"/>
  <c r="N467" i="1" s="1"/>
  <c r="N487" i="1" a="1"/>
  <c r="N487" i="1" s="1"/>
  <c r="N470" i="1" a="1"/>
  <c r="N470" i="1" s="1"/>
  <c r="N469" i="1" a="1"/>
  <c r="N469" i="1" s="1"/>
  <c r="N472" i="1" a="1"/>
  <c r="N472" i="1" s="1"/>
  <c r="M506" i="1" a="1"/>
  <c r="M506" i="1" s="1"/>
  <c r="M505" i="1" a="1"/>
  <c r="M505" i="1" s="1"/>
  <c r="M503" i="1" a="1"/>
  <c r="M503" i="1" s="1"/>
  <c r="M501" i="1" a="1"/>
  <c r="M501" i="1" s="1"/>
  <c r="M499" i="1" a="1"/>
  <c r="M499" i="1" s="1"/>
  <c r="M512" i="1" a="1"/>
  <c r="M512" i="1" s="1"/>
  <c r="M498" i="1" a="1"/>
  <c r="M498" i="1" s="1"/>
  <c r="M510" i="1" a="1"/>
  <c r="M510" i="1" s="1"/>
  <c r="M487" i="1" a="1"/>
  <c r="M487" i="1" s="1"/>
  <c r="M485" i="1" a="1"/>
  <c r="M485" i="1" s="1"/>
  <c r="M496" i="1" a="1"/>
  <c r="M496" i="1" s="1"/>
  <c r="M508" i="1" a="1"/>
  <c r="M508" i="1" s="1"/>
  <c r="M494" i="1" a="1"/>
  <c r="M494" i="1" s="1"/>
  <c r="M492" i="1" a="1"/>
  <c r="M492" i="1" s="1"/>
  <c r="M491" i="1" a="1"/>
  <c r="M491" i="1" s="1"/>
  <c r="M480" i="1" a="1"/>
  <c r="M480" i="1" s="1"/>
  <c r="M484" i="1" a="1"/>
  <c r="M484" i="1" s="1"/>
  <c r="M478" i="1" a="1"/>
  <c r="M478" i="1" s="1"/>
  <c r="M477" i="1" a="1"/>
  <c r="M477" i="1" s="1"/>
  <c r="M475" i="1" a="1"/>
  <c r="M475" i="1" s="1"/>
  <c r="M489" i="1" a="1"/>
  <c r="M489" i="1" s="1"/>
  <c r="M473" i="1" a="1"/>
  <c r="M473" i="1" s="1"/>
  <c r="M472" i="1" a="1"/>
  <c r="M472" i="1" s="1"/>
  <c r="M467" i="1" a="1"/>
  <c r="M467" i="1" s="1"/>
  <c r="M466" i="1" a="1"/>
  <c r="M466" i="1" s="1"/>
  <c r="M469" i="1" a="1"/>
  <c r="M469" i="1" s="1"/>
  <c r="M482" i="1" a="1"/>
  <c r="M482" i="1" s="1"/>
  <c r="M470" i="1" a="1"/>
  <c r="M470" i="1" s="1"/>
  <c r="L510" i="1" a="1"/>
  <c r="L510" i="1" s="1"/>
  <c r="L508" i="1" a="1"/>
  <c r="L508" i="1" s="1"/>
  <c r="L506" i="1" a="1"/>
  <c r="L506" i="1" s="1"/>
  <c r="L505" i="1" a="1"/>
  <c r="L505" i="1" s="1"/>
  <c r="L503" i="1" a="1"/>
  <c r="L503" i="1" s="1"/>
  <c r="L501" i="1" a="1"/>
  <c r="L501" i="1" s="1"/>
  <c r="L499" i="1" a="1"/>
  <c r="L499" i="1" s="1"/>
  <c r="L512" i="1" a="1"/>
  <c r="L512" i="1" s="1"/>
  <c r="L498" i="1" a="1"/>
  <c r="L498" i="1" s="1"/>
  <c r="L491" i="1" a="1"/>
  <c r="L491" i="1" s="1"/>
  <c r="L489" i="1" a="1"/>
  <c r="L489" i="1" s="1"/>
  <c r="L487" i="1" a="1"/>
  <c r="L487" i="1" s="1"/>
  <c r="L485" i="1" a="1"/>
  <c r="L485" i="1" s="1"/>
  <c r="L496" i="1" a="1"/>
  <c r="L496" i="1" s="1"/>
  <c r="L482" i="1" a="1"/>
  <c r="L482" i="1" s="1"/>
  <c r="L484" i="1" a="1"/>
  <c r="L484" i="1" s="1"/>
  <c r="L480" i="1" a="1"/>
  <c r="L480" i="1" s="1"/>
  <c r="L494" i="1" a="1"/>
  <c r="L494" i="1" s="1"/>
  <c r="L478" i="1" a="1"/>
  <c r="L478" i="1" s="1"/>
  <c r="L477" i="1" a="1"/>
  <c r="L477" i="1" s="1"/>
  <c r="L475" i="1" a="1"/>
  <c r="L475" i="1" s="1"/>
  <c r="L470" i="1" a="1"/>
  <c r="L470" i="1" s="1"/>
  <c r="L472" i="1" a="1"/>
  <c r="L472" i="1" s="1"/>
  <c r="L469" i="1" a="1"/>
  <c r="L469" i="1" s="1"/>
  <c r="L467" i="1" a="1"/>
  <c r="L467" i="1" s="1"/>
  <c r="L473" i="1" a="1"/>
  <c r="L473" i="1" s="1"/>
  <c r="L466" i="1" a="1"/>
  <c r="L466" i="1" s="1"/>
  <c r="L492" i="1" a="1"/>
  <c r="L492" i="1" s="1"/>
  <c r="O499" i="1" a="1"/>
  <c r="O499" i="1" s="1"/>
  <c r="O512" i="1" a="1"/>
  <c r="O512" i="1" s="1"/>
  <c r="O498" i="1" a="1"/>
  <c r="O498" i="1" s="1"/>
  <c r="O510" i="1" a="1"/>
  <c r="O510" i="1" s="1"/>
  <c r="O508" i="1" a="1"/>
  <c r="O508" i="1" s="1"/>
  <c r="O506" i="1" a="1"/>
  <c r="O506" i="1" s="1"/>
  <c r="O505" i="1" a="1"/>
  <c r="O505" i="1" s="1"/>
  <c r="O503" i="1" a="1"/>
  <c r="O503" i="1" s="1"/>
  <c r="O494" i="1" a="1"/>
  <c r="O494" i="1" s="1"/>
  <c r="O492" i="1" a="1"/>
  <c r="O492" i="1" s="1"/>
  <c r="O491" i="1" a="1"/>
  <c r="O491" i="1" s="1"/>
  <c r="O489" i="1" a="1"/>
  <c r="O489" i="1" s="1"/>
  <c r="O501" i="1" a="1"/>
  <c r="O501" i="1" s="1"/>
  <c r="O487" i="1" a="1"/>
  <c r="O487" i="1" s="1"/>
  <c r="O485" i="1" a="1"/>
  <c r="O485" i="1" s="1"/>
  <c r="O496" i="1" a="1"/>
  <c r="O496" i="1" s="1"/>
  <c r="O473" i="1" a="1"/>
  <c r="O473" i="1" s="1"/>
  <c r="O472" i="1" a="1"/>
  <c r="O472" i="1" s="1"/>
  <c r="O482" i="1" a="1"/>
  <c r="O482" i="1" s="1"/>
  <c r="O480" i="1" a="1"/>
  <c r="O480" i="1" s="1"/>
  <c r="O478" i="1" a="1"/>
  <c r="O478" i="1" s="1"/>
  <c r="O475" i="1" a="1"/>
  <c r="O475" i="1" s="1"/>
  <c r="O470" i="1" a="1"/>
  <c r="O470" i="1" s="1"/>
  <c r="O484" i="1" a="1"/>
  <c r="O484" i="1" s="1"/>
  <c r="O469" i="1" a="1"/>
  <c r="O469" i="1" s="1"/>
  <c r="O477" i="1" a="1"/>
  <c r="O477" i="1" s="1"/>
  <c r="O467" i="1" a="1"/>
  <c r="O467" i="1" s="1"/>
  <c r="O466" i="1" a="1"/>
  <c r="O466" i="1" s="1"/>
  <c r="N464" i="1" a="1"/>
  <c r="N464" i="1" s="1"/>
  <c r="N463" i="1" a="1"/>
  <c r="N463" i="1" s="1"/>
  <c r="N462" i="1" a="1"/>
  <c r="N462" i="1" s="1"/>
  <c r="N461" i="1" a="1"/>
  <c r="N461" i="1" s="1"/>
  <c r="M461" i="1" a="1"/>
  <c r="M461" i="1" s="1"/>
  <c r="M462" i="1" a="1"/>
  <c r="M462" i="1" s="1"/>
  <c r="M464" i="1" a="1"/>
  <c r="M464" i="1" s="1"/>
  <c r="M463" i="1" a="1"/>
  <c r="M463" i="1" s="1"/>
  <c r="L463" i="1" a="1"/>
  <c r="L463" i="1" s="1"/>
  <c r="L462" i="1" a="1"/>
  <c r="L462" i="1" s="1"/>
  <c r="L461" i="1" a="1"/>
  <c r="L461" i="1" s="1"/>
  <c r="L464" i="1" a="1"/>
  <c r="L464" i="1" s="1"/>
  <c r="O464" i="1" a="1"/>
  <c r="O464" i="1" s="1"/>
  <c r="O463" i="1" a="1"/>
  <c r="O463" i="1" s="1"/>
  <c r="O462" i="1" a="1"/>
  <c r="O462" i="1" s="1"/>
  <c r="O461" i="1" a="1"/>
  <c r="O461"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8" i="1" a="1"/>
  <c r="L518" i="1" s="1"/>
  <c r="L439" i="1" a="1"/>
  <c r="L439" i="1" s="1"/>
  <c r="L446" i="1" a="1"/>
  <c r="L446" i="1" s="1"/>
  <c r="L441" i="1" a="1"/>
  <c r="L441" i="1" s="1"/>
  <c r="L444" i="1" a="1"/>
  <c r="L444" i="1" s="1"/>
  <c r="L438" i="1" a="1"/>
  <c r="L438" i="1" s="1"/>
  <c r="L445" i="1" a="1"/>
  <c r="L445" i="1" s="1"/>
  <c r="L440" i="1" a="1"/>
  <c r="L440" i="1" s="1"/>
  <c r="L443" i="1" a="1"/>
  <c r="L443" i="1" s="1"/>
  <c r="L442" i="1" a="1"/>
  <c r="L442" i="1" s="1"/>
  <c r="P111" i="22"/>
  <c r="P114" i="22"/>
  <c r="AN164" i="18"/>
  <c r="AN156" i="18"/>
  <c r="AN163" i="18"/>
  <c r="AN155" i="18"/>
  <c r="AN162" i="18"/>
  <c r="AN161" i="18"/>
  <c r="AN157" i="18"/>
  <c r="AN160" i="18"/>
  <c r="AN158" i="18"/>
  <c r="AN159" i="18"/>
  <c r="O439" i="1" a="1"/>
  <c r="O439" i="1" s="1"/>
  <c r="O438" i="1" a="1"/>
  <c r="O438" i="1" s="1"/>
  <c r="O442" i="1" a="1"/>
  <c r="O442" i="1" s="1"/>
  <c r="O445" i="1" a="1"/>
  <c r="O445" i="1" s="1"/>
  <c r="O440" i="1" a="1"/>
  <c r="O440" i="1" s="1"/>
  <c r="O446" i="1" a="1"/>
  <c r="O446" i="1" s="1"/>
  <c r="O441" i="1" a="1"/>
  <c r="O441" i="1" s="1"/>
  <c r="O443" i="1" a="1"/>
  <c r="O443" i="1" s="1"/>
  <c r="O444" i="1" a="1"/>
  <c r="O444" i="1" s="1"/>
  <c r="P116" i="22"/>
  <c r="P110" i="22"/>
  <c r="N447" i="1" a="1"/>
  <c r="N447" i="1" s="1"/>
  <c r="N439" i="1" a="1"/>
  <c r="N439" i="1" s="1"/>
  <c r="N444" i="1" a="1"/>
  <c r="N444" i="1" s="1"/>
  <c r="N438" i="1" a="1"/>
  <c r="N438" i="1" s="1"/>
  <c r="N442" i="1" a="1"/>
  <c r="N442" i="1" s="1"/>
  <c r="N445" i="1" a="1"/>
  <c r="N445" i="1" s="1"/>
  <c r="N443" i="1" a="1"/>
  <c r="N443" i="1" s="1"/>
  <c r="N446" i="1" a="1"/>
  <c r="N446" i="1" s="1"/>
  <c r="N440" i="1" a="1"/>
  <c r="N440" i="1" s="1"/>
  <c r="N441" i="1" a="1"/>
  <c r="N441" i="1" s="1"/>
  <c r="P112" i="22"/>
  <c r="P109" i="22"/>
  <c r="AN132" i="18"/>
  <c r="AN131" i="18"/>
  <c r="AN130" i="18"/>
  <c r="AN133" i="18"/>
  <c r="AN129" i="18"/>
  <c r="AN126" i="18"/>
  <c r="AN128" i="18"/>
  <c r="AN127" i="18"/>
  <c r="AN134" i="18"/>
  <c r="AN125" i="18"/>
  <c r="M439" i="1" a="1"/>
  <c r="M439" i="1" s="1"/>
  <c r="M441" i="1" a="1"/>
  <c r="M441" i="1" s="1"/>
  <c r="M444" i="1" a="1"/>
  <c r="M444" i="1" s="1"/>
  <c r="M438" i="1" a="1"/>
  <c r="M438" i="1" s="1"/>
  <c r="M442" i="1" a="1"/>
  <c r="M442" i="1" s="1"/>
  <c r="M440" i="1" a="1"/>
  <c r="M440" i="1" s="1"/>
  <c r="M443" i="1" a="1"/>
  <c r="M443" i="1" s="1"/>
  <c r="M446" i="1" a="1"/>
  <c r="M446" i="1" s="1"/>
  <c r="M445" i="1" a="1"/>
  <c r="M445" i="1" s="1"/>
  <c r="P113" i="22"/>
  <c r="AO104" i="18"/>
  <c r="O447" i="1" a="1"/>
  <c r="O447" i="1" s="1"/>
  <c r="M447" i="1" a="1"/>
  <c r="M447" i="1" s="1"/>
  <c r="O519" i="1" a="1"/>
  <c r="O519" i="1" s="1"/>
  <c r="O518" i="1" a="1"/>
  <c r="O518" i="1" s="1"/>
  <c r="O517" i="1" a="1"/>
  <c r="O517" i="1" s="1"/>
  <c r="AB103" i="17"/>
  <c r="L447" i="1" a="1"/>
  <c r="L447" i="1" s="1"/>
  <c r="O514" i="1" a="1"/>
  <c r="O514" i="1" s="1"/>
  <c r="AB102" i="17"/>
  <c r="L516" i="1" a="1"/>
  <c r="L516" i="1" s="1"/>
  <c r="N112" i="17"/>
  <c r="AC112" i="17" s="1"/>
  <c r="AC104" i="17"/>
  <c r="AC111" i="17"/>
  <c r="AC105" i="17"/>
  <c r="AC110" i="17"/>
  <c r="AC106" i="17"/>
  <c r="AC98" i="17"/>
  <c r="AC100" i="17"/>
  <c r="AC103" i="17"/>
  <c r="L450" i="1" a="1"/>
  <c r="L450" i="1" s="1"/>
  <c r="M517" i="1" a="1"/>
  <c r="M517" i="1" s="1"/>
  <c r="AC102" i="17"/>
  <c r="W101" i="17"/>
  <c r="H102" i="17"/>
  <c r="P436" i="1"/>
  <c r="P515" i="1" s="1" a="1"/>
  <c r="P515" i="1" s="1"/>
  <c r="O459" i="1" a="1"/>
  <c r="O459"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6" i="1"/>
  <c r="R515" i="1" s="1" a="1"/>
  <c r="R515" i="1" s="1"/>
  <c r="N437" i="1" a="1"/>
  <c r="N437" i="1" s="1"/>
  <c r="N448" i="1" a="1"/>
  <c r="N448" i="1" s="1"/>
  <c r="N457" i="1" a="1"/>
  <c r="N457" i="1" s="1"/>
  <c r="N454" i="1" a="1"/>
  <c r="N454" i="1" s="1"/>
  <c r="N459" i="1" a="1"/>
  <c r="N459" i="1" s="1"/>
  <c r="N452" i="1" a="1"/>
  <c r="N452" i="1" s="1"/>
  <c r="N514" i="1" a="1"/>
  <c r="N514" i="1" s="1"/>
  <c r="N450" i="1" a="1"/>
  <c r="N450" i="1" s="1"/>
  <c r="N519" i="1" a="1"/>
  <c r="N519" i="1" s="1"/>
  <c r="N517" i="1" a="1"/>
  <c r="N517" i="1" s="1"/>
  <c r="N516" i="1" a="1"/>
  <c r="N516" i="1" s="1"/>
  <c r="N456" i="1" a="1"/>
  <c r="N456" i="1" s="1"/>
  <c r="N518" i="1" a="1"/>
  <c r="N518" i="1" s="1"/>
  <c r="Q436" i="1"/>
  <c r="Q515" i="1" s="1" a="1"/>
  <c r="Q515" i="1" s="1"/>
  <c r="M437" i="1" a="1"/>
  <c r="M437" i="1" s="1"/>
  <c r="M457" i="1" a="1"/>
  <c r="M457" i="1" s="1"/>
  <c r="M454" i="1" a="1"/>
  <c r="M454" i="1" s="1"/>
  <c r="M456" i="1" a="1"/>
  <c r="M456" i="1" s="1"/>
  <c r="M514" i="1" a="1"/>
  <c r="M514" i="1" s="1"/>
  <c r="M458" i="1" a="1"/>
  <c r="M458" i="1" s="1"/>
  <c r="M518" i="1" a="1"/>
  <c r="M518" i="1" s="1"/>
  <c r="M516" i="1" a="1"/>
  <c r="M516" i="1" s="1"/>
  <c r="M519" i="1" a="1"/>
  <c r="M519" i="1" s="1"/>
  <c r="M448" i="1" a="1"/>
  <c r="M448" i="1" s="1"/>
  <c r="M450" i="1" a="1"/>
  <c r="M450" i="1" s="1"/>
  <c r="M459" i="1" a="1"/>
  <c r="M459" i="1" s="1"/>
  <c r="M452" i="1" a="1"/>
  <c r="M452" i="1" s="1"/>
  <c r="L437" i="1" a="1"/>
  <c r="L437" i="1" s="1"/>
  <c r="L457" i="1" a="1"/>
  <c r="L457" i="1" s="1"/>
  <c r="L517" i="1" a="1"/>
  <c r="L517" i="1" s="1"/>
  <c r="L454" i="1" a="1"/>
  <c r="L454" i="1" s="1"/>
  <c r="L519" i="1" a="1"/>
  <c r="L519" i="1" s="1"/>
  <c r="L456" i="1" a="1"/>
  <c r="L456" i="1" s="1"/>
  <c r="L458" i="1" a="1"/>
  <c r="L458" i="1" s="1"/>
  <c r="L448" i="1" a="1"/>
  <c r="L448" i="1" s="1"/>
  <c r="L452" i="1" a="1"/>
  <c r="L452" i="1" s="1"/>
  <c r="L514" i="1" a="1"/>
  <c r="L514" i="1" s="1"/>
  <c r="L459" i="1" a="1"/>
  <c r="L459" i="1" s="1"/>
  <c r="N458" i="1" a="1"/>
  <c r="N458" i="1" s="1"/>
  <c r="S436" i="1"/>
  <c r="S515" i="1" s="1" a="1"/>
  <c r="S515" i="1" s="1"/>
  <c r="O437" i="1" a="1"/>
  <c r="O437" i="1" s="1"/>
  <c r="O450" i="1" a="1"/>
  <c r="O450" i="1" s="1"/>
  <c r="O456" i="1" a="1"/>
  <c r="O456" i="1" s="1"/>
  <c r="O448" i="1" a="1"/>
  <c r="O448" i="1" s="1"/>
  <c r="O457" i="1" a="1"/>
  <c r="O457" i="1" s="1"/>
  <c r="O516" i="1" a="1"/>
  <c r="O516" i="1" s="1"/>
  <c r="O452" i="1" a="1"/>
  <c r="O452" i="1" s="1"/>
  <c r="O458" i="1" a="1"/>
  <c r="O458" i="1" s="1"/>
  <c r="O454" i="1" a="1"/>
  <c r="O454" i="1" s="1"/>
  <c r="I264" i="1"/>
  <c r="J264" i="1"/>
  <c r="K264" i="1"/>
  <c r="L264" i="1"/>
  <c r="M264" i="1"/>
  <c r="N264" i="1"/>
  <c r="O264" i="1"/>
  <c r="P264" i="1"/>
  <c r="Q264" i="1"/>
  <c r="I266" i="1"/>
  <c r="J266" i="1"/>
  <c r="K266" i="1"/>
  <c r="L266" i="1"/>
  <c r="M266" i="1"/>
  <c r="N266" i="1"/>
  <c r="O266" i="1"/>
  <c r="P266" i="1"/>
  <c r="Q266" i="1"/>
  <c r="I268" i="1"/>
  <c r="J268" i="1"/>
  <c r="K268" i="1"/>
  <c r="L268" i="1"/>
  <c r="M268" i="1"/>
  <c r="N268" i="1"/>
  <c r="O268" i="1"/>
  <c r="P268" i="1"/>
  <c r="Q268"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328" i="1"/>
  <c r="J328" i="1"/>
  <c r="K328" i="1"/>
  <c r="L328" i="1"/>
  <c r="M328" i="1"/>
  <c r="N328" i="1"/>
  <c r="O328" i="1"/>
  <c r="P328" i="1"/>
  <c r="Q328" i="1"/>
  <c r="I330" i="1"/>
  <c r="J330" i="1"/>
  <c r="K330" i="1"/>
  <c r="L330" i="1"/>
  <c r="M330" i="1"/>
  <c r="N330" i="1"/>
  <c r="O330" i="1"/>
  <c r="P330" i="1"/>
  <c r="Q330" i="1"/>
  <c r="I331" i="1"/>
  <c r="J331" i="1"/>
  <c r="K331" i="1"/>
  <c r="L331" i="1"/>
  <c r="M331" i="1"/>
  <c r="N331" i="1"/>
  <c r="O331" i="1"/>
  <c r="P331" i="1"/>
  <c r="Q331" i="1"/>
  <c r="I332" i="1"/>
  <c r="J332" i="1"/>
  <c r="K332" i="1"/>
  <c r="L332" i="1"/>
  <c r="M332" i="1"/>
  <c r="N332" i="1"/>
  <c r="O332" i="1"/>
  <c r="P332" i="1"/>
  <c r="Q332" i="1"/>
  <c r="I333" i="1"/>
  <c r="J333" i="1"/>
  <c r="K333" i="1"/>
  <c r="L333" i="1"/>
  <c r="M333" i="1"/>
  <c r="N333" i="1"/>
  <c r="O333" i="1"/>
  <c r="P333" i="1"/>
  <c r="Q333" i="1"/>
  <c r="J262" i="1"/>
  <c r="K262" i="1"/>
  <c r="L262" i="1"/>
  <c r="M262" i="1"/>
  <c r="N262" i="1"/>
  <c r="O262" i="1"/>
  <c r="P262" i="1"/>
  <c r="Q262" i="1"/>
  <c r="I262" i="1"/>
  <c r="L65" i="1" l="1"/>
  <c r="L43" i="1"/>
  <c r="M44" i="1"/>
  <c r="R31" i="9"/>
  <c r="AA102" i="17"/>
  <c r="R26" i="9"/>
  <c r="S511" i="1" a="1"/>
  <c r="S511" i="1" s="1"/>
  <c r="S513" i="1" a="1"/>
  <c r="S513" i="1" s="1"/>
  <c r="R511" i="1" a="1"/>
  <c r="R511" i="1" s="1"/>
  <c r="R513" i="1" a="1"/>
  <c r="R513" i="1" s="1"/>
  <c r="P511" i="1" a="1"/>
  <c r="P511" i="1" s="1"/>
  <c r="P513" i="1" a="1"/>
  <c r="P513" i="1" s="1"/>
  <c r="Q511" i="1" a="1"/>
  <c r="Q511" i="1" s="1"/>
  <c r="Q513" i="1" a="1"/>
  <c r="Q513" i="1" s="1"/>
  <c r="S507" i="1" a="1"/>
  <c r="S507" i="1" s="1"/>
  <c r="S509" i="1" a="1"/>
  <c r="S509" i="1" s="1"/>
  <c r="R507" i="1" a="1"/>
  <c r="R507" i="1" s="1"/>
  <c r="R509" i="1" a="1"/>
  <c r="R509" i="1" s="1"/>
  <c r="P507" i="1" a="1"/>
  <c r="P507" i="1" s="1"/>
  <c r="P509" i="1" a="1"/>
  <c r="P509" i="1" s="1"/>
  <c r="Q507" i="1" a="1"/>
  <c r="Q507" i="1" s="1"/>
  <c r="Q509" i="1" a="1"/>
  <c r="Q509" i="1" s="1"/>
  <c r="S502" i="1" a="1"/>
  <c r="S502" i="1" s="1"/>
  <c r="S504" i="1" a="1"/>
  <c r="S504" i="1" s="1"/>
  <c r="R502" i="1" a="1"/>
  <c r="R502" i="1" s="1"/>
  <c r="R504" i="1" a="1"/>
  <c r="R504" i="1" s="1"/>
  <c r="P502" i="1" a="1"/>
  <c r="P502" i="1" s="1"/>
  <c r="P504" i="1" a="1"/>
  <c r="P504" i="1" s="1"/>
  <c r="Q502" i="1" a="1"/>
  <c r="Q502" i="1" s="1"/>
  <c r="Q504" i="1" a="1"/>
  <c r="Q504" i="1" s="1"/>
  <c r="S497" i="1" a="1"/>
  <c r="S497" i="1" s="1"/>
  <c r="S500" i="1" a="1"/>
  <c r="S500" i="1" s="1"/>
  <c r="R497" i="1" a="1"/>
  <c r="R497" i="1" s="1"/>
  <c r="R500" i="1" a="1"/>
  <c r="R500" i="1" s="1"/>
  <c r="P497" i="1" a="1"/>
  <c r="P497" i="1" s="1"/>
  <c r="P500" i="1" a="1"/>
  <c r="P500" i="1" s="1"/>
  <c r="Q497" i="1" a="1"/>
  <c r="Q497" i="1" s="1"/>
  <c r="Q500" i="1" a="1"/>
  <c r="Q500" i="1" s="1"/>
  <c r="S493" i="1" a="1"/>
  <c r="S493" i="1" s="1"/>
  <c r="S495" i="1" a="1"/>
  <c r="S495" i="1" s="1"/>
  <c r="R493" i="1" a="1"/>
  <c r="R493" i="1" s="1"/>
  <c r="R495" i="1" a="1"/>
  <c r="R495" i="1" s="1"/>
  <c r="P493" i="1" a="1"/>
  <c r="P493" i="1" s="1"/>
  <c r="P495" i="1" a="1"/>
  <c r="P495" i="1" s="1"/>
  <c r="Q493" i="1" a="1"/>
  <c r="Q493" i="1" s="1"/>
  <c r="Q495" i="1" a="1"/>
  <c r="Q495" i="1" s="1"/>
  <c r="S488" i="1" a="1"/>
  <c r="S488" i="1" s="1"/>
  <c r="S490" i="1" a="1"/>
  <c r="S490" i="1" s="1"/>
  <c r="R488" i="1" a="1"/>
  <c r="R488" i="1" s="1"/>
  <c r="R490" i="1" a="1"/>
  <c r="R490" i="1" s="1"/>
  <c r="P488" i="1" a="1"/>
  <c r="P488" i="1" s="1"/>
  <c r="P490" i="1" a="1"/>
  <c r="P490" i="1" s="1"/>
  <c r="Q488" i="1" a="1"/>
  <c r="Q488" i="1" s="1"/>
  <c r="Q490" i="1" a="1"/>
  <c r="Q490" i="1" s="1"/>
  <c r="S483" i="1" a="1"/>
  <c r="S483" i="1" s="1"/>
  <c r="S486" i="1" a="1"/>
  <c r="S486" i="1" s="1"/>
  <c r="R483" i="1" a="1"/>
  <c r="R483" i="1" s="1"/>
  <c r="R486" i="1" a="1"/>
  <c r="R486" i="1" s="1"/>
  <c r="P483" i="1" a="1"/>
  <c r="P483" i="1" s="1"/>
  <c r="P486" i="1" a="1"/>
  <c r="P486" i="1" s="1"/>
  <c r="Q483" i="1" a="1"/>
  <c r="Q483" i="1" s="1"/>
  <c r="Q486" i="1" a="1"/>
  <c r="Q486" i="1" s="1"/>
  <c r="S479" i="1" a="1"/>
  <c r="S479" i="1" s="1"/>
  <c r="S481" i="1" a="1"/>
  <c r="S481" i="1" s="1"/>
  <c r="R479" i="1" a="1"/>
  <c r="R479" i="1" s="1"/>
  <c r="R481" i="1" a="1"/>
  <c r="R481" i="1" s="1"/>
  <c r="P479" i="1" a="1"/>
  <c r="P479" i="1" s="1"/>
  <c r="P481" i="1" a="1"/>
  <c r="P481" i="1" s="1"/>
  <c r="Q479" i="1" a="1"/>
  <c r="Q479" i="1" s="1"/>
  <c r="Q481" i="1" a="1"/>
  <c r="Q481" i="1" s="1"/>
  <c r="S474" i="1" a="1"/>
  <c r="S474" i="1" s="1"/>
  <c r="S476" i="1" a="1"/>
  <c r="S476" i="1" s="1"/>
  <c r="R474" i="1" a="1"/>
  <c r="R474" i="1" s="1"/>
  <c r="R476" i="1" a="1"/>
  <c r="R476" i="1" s="1"/>
  <c r="P474" i="1" a="1"/>
  <c r="P474" i="1" s="1"/>
  <c r="P476" i="1" a="1"/>
  <c r="P476" i="1" s="1"/>
  <c r="Q474" i="1" a="1"/>
  <c r="Q474" i="1" s="1"/>
  <c r="Q476" i="1" a="1"/>
  <c r="Q476" i="1" s="1"/>
  <c r="S468" i="1" a="1"/>
  <c r="S468" i="1" s="1"/>
  <c r="S471" i="1" a="1"/>
  <c r="S471" i="1" s="1"/>
  <c r="R468" i="1" a="1"/>
  <c r="R468" i="1" s="1"/>
  <c r="R471" i="1" a="1"/>
  <c r="R471" i="1" s="1"/>
  <c r="P468" i="1" a="1"/>
  <c r="P468" i="1" s="1"/>
  <c r="P471" i="1" a="1"/>
  <c r="P471" i="1" s="1"/>
  <c r="Q468" i="1" a="1"/>
  <c r="Q468" i="1" s="1"/>
  <c r="Q471" i="1" a="1"/>
  <c r="Q471" i="1" s="1"/>
  <c r="S460" i="1" a="1"/>
  <c r="S460" i="1" s="1"/>
  <c r="S465" i="1" a="1"/>
  <c r="S465" i="1" s="1"/>
  <c r="R460" i="1" a="1"/>
  <c r="R460" i="1" s="1"/>
  <c r="R465" i="1" a="1"/>
  <c r="R465" i="1" s="1"/>
  <c r="P460" i="1" a="1"/>
  <c r="P460" i="1" s="1"/>
  <c r="P465" i="1" a="1"/>
  <c r="P465" i="1" s="1"/>
  <c r="Q460" i="1" a="1"/>
  <c r="Q460" i="1" s="1"/>
  <c r="Q465" i="1" a="1"/>
  <c r="Q465" i="1" s="1"/>
  <c r="S453" i="1" a="1"/>
  <c r="S453" i="1" s="1"/>
  <c r="S455" i="1" a="1"/>
  <c r="S455" i="1" s="1"/>
  <c r="R453" i="1" a="1"/>
  <c r="R453" i="1" s="1"/>
  <c r="R455" i="1" a="1"/>
  <c r="R455" i="1" s="1"/>
  <c r="P453" i="1" a="1"/>
  <c r="P453" i="1" s="1"/>
  <c r="P455" i="1" a="1"/>
  <c r="P455" i="1" s="1"/>
  <c r="Q453" i="1" a="1"/>
  <c r="Q453" i="1" s="1"/>
  <c r="Q455" i="1" a="1"/>
  <c r="Q455" i="1" s="1"/>
  <c r="S449" i="1" a="1"/>
  <c r="S449" i="1" s="1"/>
  <c r="S451" i="1" a="1"/>
  <c r="S451" i="1" s="1"/>
  <c r="R449" i="1" a="1"/>
  <c r="R449" i="1" s="1"/>
  <c r="R451" i="1" a="1"/>
  <c r="R451" i="1" s="1"/>
  <c r="P449" i="1" a="1"/>
  <c r="P449" i="1" s="1"/>
  <c r="P451" i="1" a="1"/>
  <c r="P451" i="1" s="1"/>
  <c r="Q449" i="1" a="1"/>
  <c r="Q449" i="1" s="1"/>
  <c r="Q451" i="1" a="1"/>
  <c r="Q451" i="1" s="1"/>
  <c r="S499" i="1" a="1"/>
  <c r="S499" i="1" s="1"/>
  <c r="S512" i="1" a="1"/>
  <c r="S512" i="1" s="1"/>
  <c r="S498" i="1" a="1"/>
  <c r="S498" i="1" s="1"/>
  <c r="S510" i="1" a="1"/>
  <c r="S510" i="1" s="1"/>
  <c r="S508" i="1" a="1"/>
  <c r="S508" i="1" s="1"/>
  <c r="S506" i="1" a="1"/>
  <c r="S506" i="1" s="1"/>
  <c r="S505" i="1" a="1"/>
  <c r="S505" i="1" s="1"/>
  <c r="S503" i="1" a="1"/>
  <c r="S503" i="1" s="1"/>
  <c r="S494" i="1" a="1"/>
  <c r="S494" i="1" s="1"/>
  <c r="S492" i="1" a="1"/>
  <c r="S492" i="1" s="1"/>
  <c r="S491" i="1" a="1"/>
  <c r="S491" i="1" s="1"/>
  <c r="S501" i="1" a="1"/>
  <c r="S501" i="1" s="1"/>
  <c r="S489" i="1" a="1"/>
  <c r="S489" i="1" s="1"/>
  <c r="S487" i="1" a="1"/>
  <c r="S487" i="1" s="1"/>
  <c r="S485" i="1" a="1"/>
  <c r="S485" i="1" s="1"/>
  <c r="S473" i="1" a="1"/>
  <c r="S473" i="1" s="1"/>
  <c r="S472" i="1" a="1"/>
  <c r="S472" i="1" s="1"/>
  <c r="S484" i="1" a="1"/>
  <c r="S484" i="1" s="1"/>
  <c r="S482" i="1" a="1"/>
  <c r="S482" i="1" s="1"/>
  <c r="S480" i="1" a="1"/>
  <c r="S480" i="1" s="1"/>
  <c r="S478" i="1" a="1"/>
  <c r="S478" i="1" s="1"/>
  <c r="S496" i="1" a="1"/>
  <c r="S496" i="1" s="1"/>
  <c r="S477" i="1" a="1"/>
  <c r="S477" i="1" s="1"/>
  <c r="S470" i="1" a="1"/>
  <c r="S470" i="1" s="1"/>
  <c r="S469" i="1" a="1"/>
  <c r="S469" i="1" s="1"/>
  <c r="S475" i="1" a="1"/>
  <c r="S475" i="1" s="1"/>
  <c r="S467" i="1" a="1"/>
  <c r="S467" i="1" s="1"/>
  <c r="S466" i="1" a="1"/>
  <c r="S466" i="1" s="1"/>
  <c r="R503" i="1" a="1"/>
  <c r="R503" i="1" s="1"/>
  <c r="R501" i="1" a="1"/>
  <c r="R501" i="1" s="1"/>
  <c r="R499" i="1" a="1"/>
  <c r="R499" i="1" s="1"/>
  <c r="R512" i="1" a="1"/>
  <c r="R512" i="1" s="1"/>
  <c r="R498" i="1" a="1"/>
  <c r="R498" i="1" s="1"/>
  <c r="R510" i="1" a="1"/>
  <c r="R510" i="1" s="1"/>
  <c r="R508" i="1" a="1"/>
  <c r="R508" i="1" s="1"/>
  <c r="R506" i="1" a="1"/>
  <c r="R506" i="1" s="1"/>
  <c r="R484" i="1" a="1"/>
  <c r="R484" i="1" s="1"/>
  <c r="R496" i="1" a="1"/>
  <c r="R496" i="1" s="1"/>
  <c r="R494" i="1" a="1"/>
  <c r="R494" i="1" s="1"/>
  <c r="R492" i="1" a="1"/>
  <c r="R492" i="1" s="1"/>
  <c r="R491" i="1" a="1"/>
  <c r="R491" i="1" s="1"/>
  <c r="R489" i="1" a="1"/>
  <c r="R489" i="1" s="1"/>
  <c r="R485" i="1" a="1"/>
  <c r="R485" i="1" s="1"/>
  <c r="R477" i="1" a="1"/>
  <c r="R477" i="1" s="1"/>
  <c r="R475" i="1" a="1"/>
  <c r="R475" i="1" s="1"/>
  <c r="R473" i="1" a="1"/>
  <c r="R473" i="1" s="1"/>
  <c r="R487" i="1" a="1"/>
  <c r="R487" i="1" s="1"/>
  <c r="R482" i="1" a="1"/>
  <c r="R482" i="1" s="1"/>
  <c r="R478" i="1" a="1"/>
  <c r="R478" i="1" s="1"/>
  <c r="R467" i="1" a="1"/>
  <c r="R467" i="1" s="1"/>
  <c r="R472" i="1" a="1"/>
  <c r="R472" i="1" s="1"/>
  <c r="R480" i="1" a="1"/>
  <c r="R480" i="1" s="1"/>
  <c r="R470" i="1" a="1"/>
  <c r="R470" i="1" s="1"/>
  <c r="R466" i="1" a="1"/>
  <c r="R466" i="1" s="1"/>
  <c r="R469" i="1" a="1"/>
  <c r="R469" i="1" s="1"/>
  <c r="R505" i="1" a="1"/>
  <c r="R505" i="1" s="1"/>
  <c r="P510" i="1" a="1"/>
  <c r="P510" i="1" s="1"/>
  <c r="P508" i="1" a="1"/>
  <c r="P508" i="1" s="1"/>
  <c r="P506" i="1" a="1"/>
  <c r="P506" i="1" s="1"/>
  <c r="P505" i="1" a="1"/>
  <c r="P505" i="1" s="1"/>
  <c r="P503" i="1" a="1"/>
  <c r="P503" i="1" s="1"/>
  <c r="P501" i="1" a="1"/>
  <c r="P501" i="1" s="1"/>
  <c r="P499" i="1" a="1"/>
  <c r="P499" i="1" s="1"/>
  <c r="P491" i="1" a="1"/>
  <c r="P491" i="1" s="1"/>
  <c r="P489" i="1" a="1"/>
  <c r="P489" i="1" s="1"/>
  <c r="P487" i="1" a="1"/>
  <c r="P487" i="1" s="1"/>
  <c r="P485" i="1" a="1"/>
  <c r="P485" i="1" s="1"/>
  <c r="P496" i="1" a="1"/>
  <c r="P496" i="1" s="1"/>
  <c r="P512" i="1" a="1"/>
  <c r="P512" i="1" s="1"/>
  <c r="P494" i="1" a="1"/>
  <c r="P494" i="1" s="1"/>
  <c r="P482" i="1" a="1"/>
  <c r="P482" i="1" s="1"/>
  <c r="P480" i="1" a="1"/>
  <c r="P480" i="1" s="1"/>
  <c r="P498" i="1" a="1"/>
  <c r="P498" i="1" s="1"/>
  <c r="P478" i="1" a="1"/>
  <c r="P478" i="1" s="1"/>
  <c r="P492" i="1" a="1"/>
  <c r="P492" i="1" s="1"/>
  <c r="P477" i="1" a="1"/>
  <c r="P477" i="1" s="1"/>
  <c r="P475" i="1" a="1"/>
  <c r="P475" i="1" s="1"/>
  <c r="P470" i="1" a="1"/>
  <c r="P470" i="1" s="1"/>
  <c r="P473" i="1" a="1"/>
  <c r="P473" i="1" s="1"/>
  <c r="P469" i="1" a="1"/>
  <c r="P469" i="1" s="1"/>
  <c r="P484" i="1" a="1"/>
  <c r="P484" i="1" s="1"/>
  <c r="P467" i="1" a="1"/>
  <c r="P467" i="1" s="1"/>
  <c r="P466" i="1" a="1"/>
  <c r="P466" i="1" s="1"/>
  <c r="P472" i="1" a="1"/>
  <c r="P472" i="1" s="1"/>
  <c r="Q506" i="1" a="1"/>
  <c r="Q506" i="1" s="1"/>
  <c r="Q505" i="1" a="1"/>
  <c r="Q505" i="1" s="1"/>
  <c r="Q503" i="1" a="1"/>
  <c r="Q503" i="1" s="1"/>
  <c r="Q501" i="1" a="1"/>
  <c r="Q501" i="1" s="1"/>
  <c r="Q499" i="1" a="1"/>
  <c r="Q499" i="1" s="1"/>
  <c r="Q512" i="1" a="1"/>
  <c r="Q512" i="1" s="1"/>
  <c r="Q498" i="1" a="1"/>
  <c r="Q498" i="1" s="1"/>
  <c r="Q510" i="1" a="1"/>
  <c r="Q510" i="1" s="1"/>
  <c r="Q487" i="1" a="1"/>
  <c r="Q487" i="1" s="1"/>
  <c r="Q485" i="1" a="1"/>
  <c r="Q485" i="1" s="1"/>
  <c r="Q508" i="1" a="1"/>
  <c r="Q508" i="1" s="1"/>
  <c r="Q496" i="1" a="1"/>
  <c r="Q496" i="1" s="1"/>
  <c r="Q494" i="1" a="1"/>
  <c r="Q494" i="1" s="1"/>
  <c r="Q492" i="1" a="1"/>
  <c r="Q492" i="1" s="1"/>
  <c r="Q480" i="1" a="1"/>
  <c r="Q480" i="1" s="1"/>
  <c r="Q478" i="1" a="1"/>
  <c r="Q478" i="1" s="1"/>
  <c r="Q489" i="1" a="1"/>
  <c r="Q489" i="1" s="1"/>
  <c r="Q477" i="1" a="1"/>
  <c r="Q477" i="1" s="1"/>
  <c r="Q475" i="1" a="1"/>
  <c r="Q475" i="1" s="1"/>
  <c r="Q473" i="1" a="1"/>
  <c r="Q473" i="1" s="1"/>
  <c r="Q484" i="1" a="1"/>
  <c r="Q484" i="1" s="1"/>
  <c r="Q472" i="1" a="1"/>
  <c r="Q472" i="1" s="1"/>
  <c r="Q491" i="1" a="1"/>
  <c r="Q491" i="1" s="1"/>
  <c r="Q467" i="1" a="1"/>
  <c r="Q467" i="1" s="1"/>
  <c r="Q469" i="1" a="1"/>
  <c r="Q469" i="1" s="1"/>
  <c r="Q466" i="1" a="1"/>
  <c r="Q466" i="1" s="1"/>
  <c r="Q482" i="1" a="1"/>
  <c r="Q482" i="1" s="1"/>
  <c r="Q470" i="1" a="1"/>
  <c r="Q470" i="1" s="1"/>
  <c r="S464" i="1" a="1"/>
  <c r="S464" i="1" s="1"/>
  <c r="S463" i="1" a="1"/>
  <c r="S463" i="1" s="1"/>
  <c r="S462" i="1" a="1"/>
  <c r="S462" i="1" s="1"/>
  <c r="S461" i="1" a="1"/>
  <c r="S461" i="1" s="1"/>
  <c r="R464" i="1" a="1"/>
  <c r="R464" i="1" s="1"/>
  <c r="R463" i="1" a="1"/>
  <c r="R463" i="1" s="1"/>
  <c r="R462" i="1" a="1"/>
  <c r="R462" i="1" s="1"/>
  <c r="R461" i="1" a="1"/>
  <c r="R461" i="1" s="1"/>
  <c r="P463" i="1" a="1"/>
  <c r="P463" i="1" s="1"/>
  <c r="P462" i="1" a="1"/>
  <c r="P462" i="1" s="1"/>
  <c r="P461" i="1" a="1"/>
  <c r="P461" i="1" s="1"/>
  <c r="P464" i="1" a="1"/>
  <c r="P464" i="1" s="1"/>
  <c r="Q461" i="1" a="1"/>
  <c r="Q461" i="1" s="1"/>
  <c r="Q462" i="1" a="1"/>
  <c r="Q462" i="1" s="1"/>
  <c r="Q464" i="1" a="1"/>
  <c r="Q464" i="1" s="1"/>
  <c r="Q463" i="1" a="1"/>
  <c r="Q463" i="1" s="1"/>
  <c r="K155" i="18"/>
  <c r="S14" i="6"/>
  <c r="AA103" i="17"/>
  <c r="R32" i="9"/>
  <c r="R25" i="9"/>
  <c r="R24" i="9"/>
  <c r="R33" i="9"/>
  <c r="R27" i="9"/>
  <c r="R30" i="9"/>
  <c r="P459" i="1" a="1"/>
  <c r="P459" i="1" s="1"/>
  <c r="P519" i="1" a="1"/>
  <c r="P519" i="1" s="1"/>
  <c r="T436" i="1"/>
  <c r="X436" i="1" s="1"/>
  <c r="X515" i="1" s="1" a="1"/>
  <c r="X515" i="1" s="1"/>
  <c r="S21" i="9"/>
  <c r="S28" i="9" s="1"/>
  <c r="Q21" i="9"/>
  <c r="Q30" i="9" s="1"/>
  <c r="S27" i="9"/>
  <c r="S33" i="9"/>
  <c r="O98" i="17"/>
  <c r="AD105" i="17" s="1"/>
  <c r="R28" i="9"/>
  <c r="S24" i="9"/>
  <c r="AA100" i="17"/>
  <c r="AA111" i="17"/>
  <c r="L112" i="17"/>
  <c r="AA112" i="17" s="1"/>
  <c r="AA105" i="17"/>
  <c r="AA106" i="17"/>
  <c r="AA99" i="17"/>
  <c r="AA98" i="17"/>
  <c r="AA104" i="17"/>
  <c r="AA110" i="17"/>
  <c r="P448" i="1" a="1"/>
  <c r="P448" i="1" s="1"/>
  <c r="R447" i="1" a="1"/>
  <c r="R447" i="1" s="1"/>
  <c r="R439" i="1" a="1"/>
  <c r="R439" i="1" s="1"/>
  <c r="R440" i="1" a="1"/>
  <c r="R440" i="1" s="1"/>
  <c r="R443" i="1" a="1"/>
  <c r="R443" i="1" s="1"/>
  <c r="R446" i="1" a="1"/>
  <c r="R446" i="1" s="1"/>
  <c r="R441" i="1" a="1"/>
  <c r="R441" i="1" s="1"/>
  <c r="R438" i="1" a="1"/>
  <c r="R438" i="1" s="1"/>
  <c r="R442" i="1" a="1"/>
  <c r="R442" i="1" s="1"/>
  <c r="R445" i="1" a="1"/>
  <c r="R445" i="1" s="1"/>
  <c r="R444" i="1" a="1"/>
  <c r="R444" i="1" s="1"/>
  <c r="P518" i="1" a="1"/>
  <c r="P518" i="1" s="1"/>
  <c r="P514" i="1" a="1"/>
  <c r="P514" i="1" s="1"/>
  <c r="P457" i="1" a="1"/>
  <c r="P457" i="1" s="1"/>
  <c r="P458" i="1" a="1"/>
  <c r="P458" i="1" s="1"/>
  <c r="P456" i="1" a="1"/>
  <c r="P456" i="1" s="1"/>
  <c r="P454" i="1" a="1"/>
  <c r="P454" i="1" s="1"/>
  <c r="P517" i="1" a="1"/>
  <c r="P517" i="1" s="1"/>
  <c r="P450" i="1" a="1"/>
  <c r="P450" i="1" s="1"/>
  <c r="P447" i="1" a="1"/>
  <c r="P447" i="1" s="1"/>
  <c r="P439" i="1" a="1"/>
  <c r="P439" i="1" s="1"/>
  <c r="P442" i="1" a="1"/>
  <c r="P442" i="1" s="1"/>
  <c r="P445" i="1" a="1"/>
  <c r="P445" i="1" s="1"/>
  <c r="P440" i="1" a="1"/>
  <c r="P440" i="1" s="1"/>
  <c r="P443" i="1" a="1"/>
  <c r="P443" i="1" s="1"/>
  <c r="P441" i="1" a="1"/>
  <c r="P441" i="1" s="1"/>
  <c r="P444" i="1" a="1"/>
  <c r="P444" i="1" s="1"/>
  <c r="P438" i="1" a="1"/>
  <c r="P438" i="1" s="1"/>
  <c r="P446" i="1" a="1"/>
  <c r="P446" i="1" s="1"/>
  <c r="P516" i="1" a="1"/>
  <c r="P516" i="1" s="1"/>
  <c r="P437" i="1" a="1"/>
  <c r="P437" i="1" s="1"/>
  <c r="S447" i="1" a="1"/>
  <c r="S447" i="1" s="1"/>
  <c r="S439" i="1" a="1"/>
  <c r="S439" i="1" s="1"/>
  <c r="S443" i="1" a="1"/>
  <c r="S443" i="1" s="1"/>
  <c r="S446" i="1" a="1"/>
  <c r="S446" i="1" s="1"/>
  <c r="S441" i="1" a="1"/>
  <c r="S441" i="1" s="1"/>
  <c r="S444" i="1" a="1"/>
  <c r="S444" i="1" s="1"/>
  <c r="S442" i="1" a="1"/>
  <c r="S442" i="1" s="1"/>
  <c r="S445" i="1" a="1"/>
  <c r="S445" i="1" s="1"/>
  <c r="S438" i="1" a="1"/>
  <c r="S438" i="1" s="1"/>
  <c r="S440" i="1" a="1"/>
  <c r="S440" i="1" s="1"/>
  <c r="Q447" i="1" a="1"/>
  <c r="Q447" i="1" s="1"/>
  <c r="Q439" i="1" a="1"/>
  <c r="Q439" i="1" s="1"/>
  <c r="Q445" i="1" a="1"/>
  <c r="Q445" i="1" s="1"/>
  <c r="Q440" i="1" a="1"/>
  <c r="Q440" i="1" s="1"/>
  <c r="Q443" i="1" a="1"/>
  <c r="Q443" i="1" s="1"/>
  <c r="Q446" i="1" a="1"/>
  <c r="Q446" i="1" s="1"/>
  <c r="Q444" i="1" a="1"/>
  <c r="Q444" i="1" s="1"/>
  <c r="Q438" i="1" a="1"/>
  <c r="Q438" i="1" s="1"/>
  <c r="Q442" i="1" a="1"/>
  <c r="Q442" i="1" s="1"/>
  <c r="Q441" i="1" a="1"/>
  <c r="Q441" i="1" s="1"/>
  <c r="P452" i="1" a="1"/>
  <c r="P452" i="1" s="1"/>
  <c r="AO105" i="18"/>
  <c r="I102" i="17"/>
  <c r="X101" i="17"/>
  <c r="W102" i="17"/>
  <c r="H103" i="17"/>
  <c r="W103" i="17" s="1"/>
  <c r="O31" i="17"/>
  <c r="AD31" i="17" s="1"/>
  <c r="AD21" i="17"/>
  <c r="AD28" i="17"/>
  <c r="AD24" i="17"/>
  <c r="AD23" i="17"/>
  <c r="AD27" i="17"/>
  <c r="AD25" i="17"/>
  <c r="AD30" i="17"/>
  <c r="AD29" i="17"/>
  <c r="AD22" i="17"/>
  <c r="AD26" i="17"/>
  <c r="W436" i="1"/>
  <c r="W515" i="1" s="1" a="1"/>
  <c r="W515" i="1" s="1"/>
  <c r="S454" i="1" a="1"/>
  <c r="S454" i="1" s="1"/>
  <c r="S437" i="1" a="1"/>
  <c r="S437" i="1" s="1"/>
  <c r="S452" i="1" a="1"/>
  <c r="S452" i="1" s="1"/>
  <c r="S458" i="1" a="1"/>
  <c r="S458" i="1" s="1"/>
  <c r="S448" i="1" a="1"/>
  <c r="S448" i="1" s="1"/>
  <c r="S459" i="1" a="1"/>
  <c r="S459" i="1" s="1"/>
  <c r="S516" i="1" a="1"/>
  <c r="S516" i="1" s="1"/>
  <c r="S514" i="1" a="1"/>
  <c r="S514" i="1" s="1"/>
  <c r="S518" i="1" a="1"/>
  <c r="S518" i="1" s="1"/>
  <c r="S450" i="1" a="1"/>
  <c r="S450" i="1" s="1"/>
  <c r="S517" i="1" a="1"/>
  <c r="S517" i="1" s="1"/>
  <c r="S456" i="1" a="1"/>
  <c r="S456" i="1" s="1"/>
  <c r="S519" i="1" a="1"/>
  <c r="S519" i="1" s="1"/>
  <c r="S457" i="1" a="1"/>
  <c r="S457" i="1" s="1"/>
  <c r="U436" i="1"/>
  <c r="U515" i="1" s="1" a="1"/>
  <c r="U515" i="1" s="1"/>
  <c r="Q437" i="1" a="1"/>
  <c r="Q437" i="1" s="1"/>
  <c r="Q452" i="1" a="1"/>
  <c r="Q452" i="1" s="1"/>
  <c r="Q450" i="1" a="1"/>
  <c r="Q450" i="1" s="1"/>
  <c r="Q456" i="1" a="1"/>
  <c r="Q456" i="1" s="1"/>
  <c r="Q514" i="1" a="1"/>
  <c r="Q514" i="1" s="1"/>
  <c r="Q454" i="1" a="1"/>
  <c r="Q454" i="1" s="1"/>
  <c r="Q459" i="1" a="1"/>
  <c r="Q459" i="1" s="1"/>
  <c r="Q457" i="1" a="1"/>
  <c r="Q457" i="1" s="1"/>
  <c r="Q518" i="1" a="1"/>
  <c r="Q518" i="1" s="1"/>
  <c r="Q448" i="1" a="1"/>
  <c r="Q448" i="1" s="1"/>
  <c r="Q517" i="1" a="1"/>
  <c r="Q517" i="1" s="1"/>
  <c r="Q519" i="1" a="1"/>
  <c r="Q519" i="1" s="1"/>
  <c r="Q516" i="1" a="1"/>
  <c r="Q516" i="1" s="1"/>
  <c r="Q458" i="1" a="1"/>
  <c r="Q458" i="1" s="1"/>
  <c r="V436" i="1"/>
  <c r="V515" i="1" s="1" a="1"/>
  <c r="V515" i="1" s="1"/>
  <c r="R437" i="1" a="1"/>
  <c r="R437" i="1" s="1"/>
  <c r="R452" i="1" a="1"/>
  <c r="R452" i="1" s="1"/>
  <c r="R458" i="1" a="1"/>
  <c r="R458" i="1" s="1"/>
  <c r="R450" i="1" a="1"/>
  <c r="R450" i="1" s="1"/>
  <c r="R456" i="1" a="1"/>
  <c r="R456" i="1" s="1"/>
  <c r="R514" i="1" a="1"/>
  <c r="R514" i="1" s="1"/>
  <c r="R457" i="1" a="1"/>
  <c r="R457" i="1" s="1"/>
  <c r="R516" i="1" a="1"/>
  <c r="R516" i="1" s="1"/>
  <c r="R519" i="1" a="1"/>
  <c r="R519" i="1" s="1"/>
  <c r="R454" i="1" a="1"/>
  <c r="R454" i="1" s="1"/>
  <c r="R517" i="1" a="1"/>
  <c r="R517" i="1" s="1"/>
  <c r="R448" i="1" a="1"/>
  <c r="R448" i="1" s="1"/>
  <c r="R459" i="1" a="1"/>
  <c r="R459" i="1" s="1"/>
  <c r="R518" i="1" a="1"/>
  <c r="R518" i="1" s="1"/>
  <c r="G913" i="1"/>
  <c r="M65" i="1" l="1"/>
  <c r="M43" i="1"/>
  <c r="N44" i="1"/>
  <c r="T519" i="1" a="1"/>
  <c r="T519" i="1" s="1"/>
  <c r="T516" i="1" a="1"/>
  <c r="T516" i="1" s="1"/>
  <c r="T450" i="1" a="1"/>
  <c r="T450" i="1" s="1"/>
  <c r="T514" i="1" a="1"/>
  <c r="T514" i="1" s="1"/>
  <c r="T517" i="1" a="1"/>
  <c r="T517" i="1" s="1"/>
  <c r="T459" i="1" a="1"/>
  <c r="T459" i="1" s="1"/>
  <c r="T437" i="1" a="1"/>
  <c r="T437" i="1" s="1"/>
  <c r="T518" i="1" a="1"/>
  <c r="T518" i="1" s="1"/>
  <c r="S29" i="9"/>
  <c r="T456" i="1" a="1"/>
  <c r="T456" i="1" s="1"/>
  <c r="T448" i="1" a="1"/>
  <c r="T448" i="1" s="1"/>
  <c r="T458" i="1" a="1"/>
  <c r="T458" i="1" s="1"/>
  <c r="T452" i="1" a="1"/>
  <c r="T452" i="1" s="1"/>
  <c r="T454" i="1" a="1"/>
  <c r="T454" i="1" s="1"/>
  <c r="S32" i="9"/>
  <c r="T457" i="1" a="1"/>
  <c r="T457" i="1" s="1"/>
  <c r="AD103" i="17"/>
  <c r="AD111" i="17"/>
  <c r="T513" i="1" a="1"/>
  <c r="T513" i="1" s="1"/>
  <c r="T515" i="1" a="1"/>
  <c r="T515" i="1" s="1"/>
  <c r="W511" i="1" a="1"/>
  <c r="W511" i="1" s="1"/>
  <c r="W513" i="1" a="1"/>
  <c r="W513" i="1" s="1"/>
  <c r="U511" i="1" a="1"/>
  <c r="U511" i="1" s="1"/>
  <c r="U513" i="1" a="1"/>
  <c r="U513" i="1" s="1"/>
  <c r="X511" i="1" a="1"/>
  <c r="X511" i="1" s="1"/>
  <c r="X513" i="1" a="1"/>
  <c r="X513" i="1" s="1"/>
  <c r="V511" i="1" a="1"/>
  <c r="V511" i="1" s="1"/>
  <c r="V513" i="1" a="1"/>
  <c r="V513" i="1" s="1"/>
  <c r="T509" i="1" a="1"/>
  <c r="T509" i="1" s="1"/>
  <c r="T511" i="1" a="1"/>
  <c r="T511" i="1" s="1"/>
  <c r="W507" i="1" a="1"/>
  <c r="W507" i="1" s="1"/>
  <c r="W509" i="1" a="1"/>
  <c r="W509" i="1" s="1"/>
  <c r="U507" i="1" a="1"/>
  <c r="U507" i="1" s="1"/>
  <c r="U509" i="1" a="1"/>
  <c r="U509" i="1" s="1"/>
  <c r="X507" i="1" a="1"/>
  <c r="X507" i="1" s="1"/>
  <c r="X509" i="1" a="1"/>
  <c r="X509" i="1" s="1"/>
  <c r="V507" i="1" a="1"/>
  <c r="V507" i="1" s="1"/>
  <c r="V509" i="1" a="1"/>
  <c r="V509" i="1" s="1"/>
  <c r="T504" i="1" a="1"/>
  <c r="T504" i="1" s="1"/>
  <c r="T507" i="1" a="1"/>
  <c r="T507" i="1" s="1"/>
  <c r="V502" i="1" a="1"/>
  <c r="V502" i="1" s="1"/>
  <c r="V504" i="1" a="1"/>
  <c r="V504" i="1" s="1"/>
  <c r="W502" i="1" a="1"/>
  <c r="W502" i="1" s="1"/>
  <c r="W504" i="1" a="1"/>
  <c r="W504" i="1" s="1"/>
  <c r="U502" i="1" a="1"/>
  <c r="U502" i="1" s="1"/>
  <c r="U504" i="1" a="1"/>
  <c r="U504" i="1" s="1"/>
  <c r="X502" i="1" a="1"/>
  <c r="X502" i="1" s="1"/>
  <c r="X504" i="1" a="1"/>
  <c r="X504" i="1" s="1"/>
  <c r="T500" i="1" a="1"/>
  <c r="T500" i="1" s="1"/>
  <c r="T502" i="1" a="1"/>
  <c r="T502" i="1" s="1"/>
  <c r="W497" i="1" a="1"/>
  <c r="W497" i="1" s="1"/>
  <c r="W500" i="1" a="1"/>
  <c r="W500" i="1" s="1"/>
  <c r="U497" i="1" a="1"/>
  <c r="U497" i="1" s="1"/>
  <c r="U500" i="1" a="1"/>
  <c r="U500" i="1" s="1"/>
  <c r="X497" i="1" a="1"/>
  <c r="X497" i="1" s="1"/>
  <c r="X500" i="1" a="1"/>
  <c r="X500" i="1" s="1"/>
  <c r="V497" i="1" a="1"/>
  <c r="V497" i="1" s="1"/>
  <c r="V500" i="1" a="1"/>
  <c r="V500" i="1" s="1"/>
  <c r="T495" i="1" a="1"/>
  <c r="T495" i="1" s="1"/>
  <c r="T497" i="1" a="1"/>
  <c r="T497" i="1" s="1"/>
  <c r="W493" i="1" a="1"/>
  <c r="W493" i="1" s="1"/>
  <c r="W495" i="1" a="1"/>
  <c r="W495" i="1" s="1"/>
  <c r="U493" i="1" a="1"/>
  <c r="U493" i="1" s="1"/>
  <c r="U495" i="1" a="1"/>
  <c r="U495" i="1" s="1"/>
  <c r="X493" i="1" a="1"/>
  <c r="X493" i="1" s="1"/>
  <c r="X495" i="1" a="1"/>
  <c r="X495" i="1" s="1"/>
  <c r="V493" i="1" a="1"/>
  <c r="V493" i="1" s="1"/>
  <c r="V495" i="1" a="1"/>
  <c r="V495" i="1" s="1"/>
  <c r="T490" i="1" a="1"/>
  <c r="T490" i="1" s="1"/>
  <c r="T493" i="1" a="1"/>
  <c r="T493" i="1" s="1"/>
  <c r="W488" i="1" a="1"/>
  <c r="W488" i="1" s="1"/>
  <c r="W490" i="1" a="1"/>
  <c r="W490" i="1" s="1"/>
  <c r="U488" i="1" a="1"/>
  <c r="U488" i="1" s="1"/>
  <c r="U490" i="1" a="1"/>
  <c r="U490" i="1" s="1"/>
  <c r="X488" i="1" a="1"/>
  <c r="X488" i="1" s="1"/>
  <c r="X490" i="1" a="1"/>
  <c r="X490" i="1" s="1"/>
  <c r="V488" i="1" a="1"/>
  <c r="V488" i="1" s="1"/>
  <c r="V490" i="1" a="1"/>
  <c r="V490" i="1" s="1"/>
  <c r="T486" i="1" a="1"/>
  <c r="T486" i="1" s="1"/>
  <c r="T488" i="1" a="1"/>
  <c r="T488" i="1" s="1"/>
  <c r="W483" i="1" a="1"/>
  <c r="W483" i="1" s="1"/>
  <c r="W486" i="1" a="1"/>
  <c r="W486" i="1" s="1"/>
  <c r="U483" i="1" a="1"/>
  <c r="U483" i="1" s="1"/>
  <c r="U486" i="1" a="1"/>
  <c r="U486" i="1" s="1"/>
  <c r="X483" i="1" a="1"/>
  <c r="X483" i="1" s="1"/>
  <c r="X486" i="1" a="1"/>
  <c r="X486" i="1" s="1"/>
  <c r="V483" i="1" a="1"/>
  <c r="V483" i="1" s="1"/>
  <c r="V486" i="1" a="1"/>
  <c r="V486" i="1" s="1"/>
  <c r="T481" i="1" a="1"/>
  <c r="T481" i="1" s="1"/>
  <c r="T483" i="1" a="1"/>
  <c r="T483" i="1" s="1"/>
  <c r="W479" i="1" a="1"/>
  <c r="W479" i="1" s="1"/>
  <c r="W481" i="1" a="1"/>
  <c r="W481" i="1" s="1"/>
  <c r="U479" i="1" a="1"/>
  <c r="U479" i="1" s="1"/>
  <c r="U481" i="1" a="1"/>
  <c r="U481" i="1" s="1"/>
  <c r="X479" i="1" a="1"/>
  <c r="X479" i="1" s="1"/>
  <c r="X481" i="1" a="1"/>
  <c r="X481" i="1" s="1"/>
  <c r="V479" i="1" a="1"/>
  <c r="V479" i="1" s="1"/>
  <c r="V481" i="1" a="1"/>
  <c r="V481" i="1" s="1"/>
  <c r="T476" i="1" a="1"/>
  <c r="T476" i="1" s="1"/>
  <c r="T479" i="1" a="1"/>
  <c r="T479" i="1" s="1"/>
  <c r="W474" i="1" a="1"/>
  <c r="W474" i="1" s="1"/>
  <c r="W476" i="1" a="1"/>
  <c r="W476" i="1" s="1"/>
  <c r="U474" i="1" a="1"/>
  <c r="U474" i="1" s="1"/>
  <c r="U476" i="1" a="1"/>
  <c r="U476" i="1" s="1"/>
  <c r="X474" i="1" a="1"/>
  <c r="X474" i="1" s="1"/>
  <c r="X476" i="1" a="1"/>
  <c r="X476" i="1" s="1"/>
  <c r="V474" i="1" a="1"/>
  <c r="V474" i="1" s="1"/>
  <c r="V476" i="1" a="1"/>
  <c r="V476" i="1" s="1"/>
  <c r="T471" i="1" a="1"/>
  <c r="T471" i="1" s="1"/>
  <c r="T474" i="1" a="1"/>
  <c r="T474" i="1" s="1"/>
  <c r="W468" i="1" a="1"/>
  <c r="W468" i="1" s="1"/>
  <c r="W471" i="1" a="1"/>
  <c r="W471" i="1" s="1"/>
  <c r="U468" i="1" a="1"/>
  <c r="U468" i="1" s="1"/>
  <c r="U471" i="1" a="1"/>
  <c r="U471" i="1" s="1"/>
  <c r="X468" i="1" a="1"/>
  <c r="X468" i="1" s="1"/>
  <c r="X471" i="1" a="1"/>
  <c r="X471" i="1" s="1"/>
  <c r="V468" i="1" a="1"/>
  <c r="V468" i="1" s="1"/>
  <c r="V471" i="1" a="1"/>
  <c r="V471" i="1" s="1"/>
  <c r="T465" i="1" a="1"/>
  <c r="T465" i="1" s="1"/>
  <c r="T468" i="1" a="1"/>
  <c r="T468" i="1" s="1"/>
  <c r="W460" i="1" a="1"/>
  <c r="W460" i="1" s="1"/>
  <c r="W465" i="1" a="1"/>
  <c r="W465" i="1" s="1"/>
  <c r="U460" i="1" a="1"/>
  <c r="U460" i="1" s="1"/>
  <c r="U465" i="1" a="1"/>
  <c r="U465" i="1" s="1"/>
  <c r="X460" i="1" a="1"/>
  <c r="X460" i="1" s="1"/>
  <c r="X465" i="1" a="1"/>
  <c r="X465" i="1" s="1"/>
  <c r="V460" i="1" a="1"/>
  <c r="V460" i="1" s="1"/>
  <c r="V465" i="1" a="1"/>
  <c r="V465" i="1" s="1"/>
  <c r="T455" i="1" a="1"/>
  <c r="T455" i="1" s="1"/>
  <c r="T460" i="1" a="1"/>
  <c r="T460" i="1" s="1"/>
  <c r="W453" i="1" a="1"/>
  <c r="W453" i="1" s="1"/>
  <c r="W455" i="1" a="1"/>
  <c r="W455" i="1" s="1"/>
  <c r="U453" i="1" a="1"/>
  <c r="U453" i="1" s="1"/>
  <c r="U455" i="1" a="1"/>
  <c r="U455" i="1" s="1"/>
  <c r="X453" i="1" a="1"/>
  <c r="X453" i="1" s="1"/>
  <c r="X455" i="1" a="1"/>
  <c r="X455" i="1" s="1"/>
  <c r="V453" i="1" a="1"/>
  <c r="V453" i="1" s="1"/>
  <c r="V455" i="1" a="1"/>
  <c r="V455" i="1" s="1"/>
  <c r="T451" i="1" a="1"/>
  <c r="T451" i="1" s="1"/>
  <c r="T453" i="1" a="1"/>
  <c r="T453" i="1" s="1"/>
  <c r="W449" i="1" a="1"/>
  <c r="W449" i="1" s="1"/>
  <c r="W451" i="1" a="1"/>
  <c r="W451" i="1" s="1"/>
  <c r="U449" i="1" a="1"/>
  <c r="U449" i="1" s="1"/>
  <c r="U451" i="1" a="1"/>
  <c r="U451" i="1" s="1"/>
  <c r="X449" i="1" a="1"/>
  <c r="X449" i="1" s="1"/>
  <c r="X451" i="1" a="1"/>
  <c r="X451" i="1" s="1"/>
  <c r="V449" i="1" a="1"/>
  <c r="V449" i="1" s="1"/>
  <c r="V451" i="1" a="1"/>
  <c r="V451" i="1" s="1"/>
  <c r="T444" i="1" a="1"/>
  <c r="T444" i="1" s="1"/>
  <c r="T449" i="1" a="1"/>
  <c r="T449" i="1" s="1"/>
  <c r="W499" i="1" a="1"/>
  <c r="W499" i="1" s="1"/>
  <c r="W512" i="1" a="1"/>
  <c r="W512" i="1" s="1"/>
  <c r="W498" i="1" a="1"/>
  <c r="W498" i="1" s="1"/>
  <c r="W510" i="1" a="1"/>
  <c r="W510" i="1" s="1"/>
  <c r="W508" i="1" a="1"/>
  <c r="W508" i="1" s="1"/>
  <c r="W506" i="1" a="1"/>
  <c r="W506" i="1" s="1"/>
  <c r="W505" i="1" a="1"/>
  <c r="W505" i="1" s="1"/>
  <c r="W503" i="1" a="1"/>
  <c r="W503" i="1" s="1"/>
  <c r="W494" i="1" a="1"/>
  <c r="W494" i="1" s="1"/>
  <c r="W492" i="1" a="1"/>
  <c r="W492" i="1" s="1"/>
  <c r="W501" i="1" a="1"/>
  <c r="W501" i="1" s="1"/>
  <c r="W491" i="1" a="1"/>
  <c r="W491" i="1" s="1"/>
  <c r="W489" i="1" a="1"/>
  <c r="W489" i="1" s="1"/>
  <c r="W487" i="1" a="1"/>
  <c r="W487" i="1" s="1"/>
  <c r="W485" i="1" a="1"/>
  <c r="W485" i="1" s="1"/>
  <c r="W473" i="1" a="1"/>
  <c r="W473" i="1" s="1"/>
  <c r="W472" i="1" a="1"/>
  <c r="W472" i="1" s="1"/>
  <c r="W482" i="1" a="1"/>
  <c r="W482" i="1" s="1"/>
  <c r="W496" i="1" a="1"/>
  <c r="W496" i="1" s="1"/>
  <c r="W480" i="1" a="1"/>
  <c r="W480" i="1" s="1"/>
  <c r="W478" i="1" a="1"/>
  <c r="W478" i="1" s="1"/>
  <c r="W477" i="1" a="1"/>
  <c r="W477" i="1" s="1"/>
  <c r="W484" i="1" a="1"/>
  <c r="W484" i="1" s="1"/>
  <c r="W470" i="1" a="1"/>
  <c r="W470" i="1" s="1"/>
  <c r="W469" i="1" a="1"/>
  <c r="W469" i="1" s="1"/>
  <c r="W475" i="1" a="1"/>
  <c r="W475" i="1" s="1"/>
  <c r="W467" i="1" a="1"/>
  <c r="W467" i="1" s="1"/>
  <c r="W466" i="1" a="1"/>
  <c r="W466" i="1" s="1"/>
  <c r="U506" i="1" a="1"/>
  <c r="U506" i="1" s="1"/>
  <c r="U505" i="1" a="1"/>
  <c r="U505" i="1" s="1"/>
  <c r="U503" i="1" a="1"/>
  <c r="U503" i="1" s="1"/>
  <c r="U501" i="1" a="1"/>
  <c r="U501" i="1" s="1"/>
  <c r="U499" i="1" a="1"/>
  <c r="U499" i="1" s="1"/>
  <c r="U512" i="1" a="1"/>
  <c r="U512" i="1" s="1"/>
  <c r="U498" i="1" a="1"/>
  <c r="U498" i="1" s="1"/>
  <c r="U510" i="1" a="1"/>
  <c r="U510" i="1" s="1"/>
  <c r="U487" i="1" a="1"/>
  <c r="U487" i="1" s="1"/>
  <c r="U485" i="1" a="1"/>
  <c r="U485" i="1" s="1"/>
  <c r="U508" i="1" a="1"/>
  <c r="U508" i="1" s="1"/>
  <c r="U496" i="1" a="1"/>
  <c r="U496" i="1" s="1"/>
  <c r="U494" i="1" a="1"/>
  <c r="U494" i="1" s="1"/>
  <c r="U492" i="1" a="1"/>
  <c r="U492" i="1" s="1"/>
  <c r="U489" i="1" a="1"/>
  <c r="U489" i="1" s="1"/>
  <c r="U480" i="1" a="1"/>
  <c r="U480" i="1" s="1"/>
  <c r="U484" i="1" a="1"/>
  <c r="U484" i="1" s="1"/>
  <c r="U478" i="1" a="1"/>
  <c r="U478" i="1" s="1"/>
  <c r="U477" i="1" a="1"/>
  <c r="U477" i="1" s="1"/>
  <c r="U475" i="1" a="1"/>
  <c r="U475" i="1" s="1"/>
  <c r="U491" i="1" a="1"/>
  <c r="U491" i="1" s="1"/>
  <c r="U473" i="1" a="1"/>
  <c r="U473" i="1" s="1"/>
  <c r="U472" i="1" a="1"/>
  <c r="U472" i="1" s="1"/>
  <c r="U482" i="1" a="1"/>
  <c r="U482" i="1" s="1"/>
  <c r="U467" i="1" a="1"/>
  <c r="U467" i="1" s="1"/>
  <c r="U466" i="1" a="1"/>
  <c r="U466" i="1" s="1"/>
  <c r="U470" i="1" a="1"/>
  <c r="U470" i="1" s="1"/>
  <c r="U469" i="1" a="1"/>
  <c r="U469" i="1" s="1"/>
  <c r="X510" i="1" a="1"/>
  <c r="X510" i="1" s="1"/>
  <c r="X508" i="1" a="1"/>
  <c r="X508" i="1" s="1"/>
  <c r="X506" i="1" a="1"/>
  <c r="X506" i="1" s="1"/>
  <c r="X505" i="1" a="1"/>
  <c r="X505" i="1" s="1"/>
  <c r="X503" i="1" a="1"/>
  <c r="X503" i="1" s="1"/>
  <c r="X501" i="1" a="1"/>
  <c r="X501" i="1" s="1"/>
  <c r="X499" i="1" a="1"/>
  <c r="X499" i="1" s="1"/>
  <c r="X491" i="1" a="1"/>
  <c r="X491" i="1" s="1"/>
  <c r="X489" i="1" a="1"/>
  <c r="X489" i="1" s="1"/>
  <c r="X487" i="1" a="1"/>
  <c r="X487" i="1" s="1"/>
  <c r="X485" i="1" a="1"/>
  <c r="X485" i="1" s="1"/>
  <c r="X512" i="1" a="1"/>
  <c r="X512" i="1" s="1"/>
  <c r="X498" i="1" a="1"/>
  <c r="X498" i="1" s="1"/>
  <c r="X496" i="1" a="1"/>
  <c r="X496" i="1" s="1"/>
  <c r="X492" i="1" a="1"/>
  <c r="X492" i="1" s="1"/>
  <c r="X482" i="1" a="1"/>
  <c r="X482" i="1" s="1"/>
  <c r="X480" i="1" a="1"/>
  <c r="X480" i="1" s="1"/>
  <c r="X478" i="1" a="1"/>
  <c r="X478" i="1" s="1"/>
  <c r="X477" i="1" a="1"/>
  <c r="X477" i="1" s="1"/>
  <c r="X494" i="1" a="1"/>
  <c r="X494" i="1" s="1"/>
  <c r="X475" i="1" a="1"/>
  <c r="X475" i="1" s="1"/>
  <c r="X484" i="1" a="1"/>
  <c r="X484" i="1" s="1"/>
  <c r="X470" i="1" a="1"/>
  <c r="X470" i="1" s="1"/>
  <c r="X469" i="1" a="1"/>
  <c r="X469" i="1" s="1"/>
  <c r="X467" i="1" a="1"/>
  <c r="X467" i="1" s="1"/>
  <c r="X466" i="1" a="1"/>
  <c r="X466" i="1" s="1"/>
  <c r="X472" i="1" a="1"/>
  <c r="X472" i="1" s="1"/>
  <c r="X473" i="1" a="1"/>
  <c r="X473" i="1" s="1"/>
  <c r="T510" i="1" a="1"/>
  <c r="T510" i="1" s="1"/>
  <c r="T508" i="1" a="1"/>
  <c r="T508" i="1" s="1"/>
  <c r="T506" i="1" a="1"/>
  <c r="T506" i="1" s="1"/>
  <c r="T505" i="1" a="1"/>
  <c r="T505" i="1" s="1"/>
  <c r="T503" i="1" a="1"/>
  <c r="T503" i="1" s="1"/>
  <c r="T501" i="1" a="1"/>
  <c r="T501" i="1" s="1"/>
  <c r="T499" i="1" a="1"/>
  <c r="T499" i="1" s="1"/>
  <c r="T491" i="1" a="1"/>
  <c r="T491" i="1" s="1"/>
  <c r="T489" i="1" a="1"/>
  <c r="T489" i="1" s="1"/>
  <c r="T487" i="1" a="1"/>
  <c r="T487" i="1" s="1"/>
  <c r="T485" i="1" a="1"/>
  <c r="T485" i="1" s="1"/>
  <c r="T496" i="1" a="1"/>
  <c r="T496" i="1" s="1"/>
  <c r="T512" i="1" a="1"/>
  <c r="T512" i="1" s="1"/>
  <c r="T482" i="1" a="1"/>
  <c r="T482" i="1" s="1"/>
  <c r="T498" i="1" a="1"/>
  <c r="T498" i="1" s="1"/>
  <c r="T492" i="1" a="1"/>
  <c r="T492" i="1" s="1"/>
  <c r="T484" i="1" a="1"/>
  <c r="T484" i="1" s="1"/>
  <c r="T480" i="1" a="1"/>
  <c r="T480" i="1" s="1"/>
  <c r="T478" i="1" a="1"/>
  <c r="T478" i="1" s="1"/>
  <c r="T477" i="1" a="1"/>
  <c r="T477" i="1" s="1"/>
  <c r="T475" i="1" a="1"/>
  <c r="T475" i="1" s="1"/>
  <c r="T470" i="1" a="1"/>
  <c r="T470" i="1" s="1"/>
  <c r="T472" i="1" a="1"/>
  <c r="T472" i="1" s="1"/>
  <c r="T469" i="1" a="1"/>
  <c r="T469" i="1" s="1"/>
  <c r="T467" i="1" a="1"/>
  <c r="T467" i="1" s="1"/>
  <c r="T466" i="1" a="1"/>
  <c r="T466" i="1" s="1"/>
  <c r="T494" i="1" a="1"/>
  <c r="T494" i="1" s="1"/>
  <c r="T473" i="1" a="1"/>
  <c r="T473" i="1" s="1"/>
  <c r="V503" i="1" a="1"/>
  <c r="V503" i="1" s="1"/>
  <c r="V501" i="1" a="1"/>
  <c r="V501" i="1" s="1"/>
  <c r="V499" i="1" a="1"/>
  <c r="V499" i="1" s="1"/>
  <c r="V512" i="1" a="1"/>
  <c r="V512" i="1" s="1"/>
  <c r="V498" i="1" a="1"/>
  <c r="V498" i="1" s="1"/>
  <c r="V510" i="1" a="1"/>
  <c r="V510" i="1" s="1"/>
  <c r="V508" i="1" a="1"/>
  <c r="V508" i="1" s="1"/>
  <c r="V506" i="1" a="1"/>
  <c r="V506" i="1" s="1"/>
  <c r="V484" i="1" a="1"/>
  <c r="V484" i="1" s="1"/>
  <c r="V496" i="1" a="1"/>
  <c r="V496" i="1" s="1"/>
  <c r="V494" i="1" a="1"/>
  <c r="V494" i="1" s="1"/>
  <c r="V492" i="1" a="1"/>
  <c r="V492" i="1" s="1"/>
  <c r="V491" i="1" a="1"/>
  <c r="V491" i="1" s="1"/>
  <c r="V489" i="1" a="1"/>
  <c r="V489" i="1" s="1"/>
  <c r="V477" i="1" a="1"/>
  <c r="V477" i="1" s="1"/>
  <c r="V475" i="1" a="1"/>
  <c r="V475" i="1" s="1"/>
  <c r="V487" i="1" a="1"/>
  <c r="V487" i="1" s="1"/>
  <c r="V473" i="1" a="1"/>
  <c r="V473" i="1" s="1"/>
  <c r="V472" i="1" a="1"/>
  <c r="V472" i="1" s="1"/>
  <c r="V505" i="1" a="1"/>
  <c r="V505" i="1" s="1"/>
  <c r="V482" i="1" a="1"/>
  <c r="V482" i="1" s="1"/>
  <c r="V485" i="1" a="1"/>
  <c r="V485" i="1" s="1"/>
  <c r="V480" i="1" a="1"/>
  <c r="V480" i="1" s="1"/>
  <c r="V470" i="1" a="1"/>
  <c r="V470" i="1" s="1"/>
  <c r="V467" i="1" a="1"/>
  <c r="V467" i="1" s="1"/>
  <c r="V469" i="1" a="1"/>
  <c r="V469" i="1" s="1"/>
  <c r="V478" i="1" a="1"/>
  <c r="V478" i="1" s="1"/>
  <c r="V466" i="1" a="1"/>
  <c r="V466" i="1" s="1"/>
  <c r="W464" i="1" a="1"/>
  <c r="W464" i="1" s="1"/>
  <c r="W463" i="1" a="1"/>
  <c r="W463" i="1" s="1"/>
  <c r="W462" i="1" a="1"/>
  <c r="W462" i="1" s="1"/>
  <c r="W461" i="1" a="1"/>
  <c r="W461" i="1" s="1"/>
  <c r="U461" i="1" a="1"/>
  <c r="U461" i="1" s="1"/>
  <c r="U462" i="1" a="1"/>
  <c r="U462" i="1" s="1"/>
  <c r="U464" i="1" a="1"/>
  <c r="U464" i="1" s="1"/>
  <c r="U463" i="1" a="1"/>
  <c r="U463" i="1" s="1"/>
  <c r="X463" i="1" a="1"/>
  <c r="X463" i="1" s="1"/>
  <c r="X462" i="1" a="1"/>
  <c r="X462" i="1" s="1"/>
  <c r="X461" i="1" a="1"/>
  <c r="X461" i="1" s="1"/>
  <c r="X464" i="1" a="1"/>
  <c r="X464" i="1" s="1"/>
  <c r="T439" i="1" a="1"/>
  <c r="T439" i="1" s="1"/>
  <c r="T463" i="1" a="1"/>
  <c r="T463" i="1" s="1"/>
  <c r="T462" i="1" a="1"/>
  <c r="T462" i="1" s="1"/>
  <c r="T461" i="1" a="1"/>
  <c r="T461" i="1" s="1"/>
  <c r="T464" i="1" a="1"/>
  <c r="T464" i="1" s="1"/>
  <c r="V464" i="1" a="1"/>
  <c r="V464" i="1" s="1"/>
  <c r="V463" i="1" a="1"/>
  <c r="V463" i="1" s="1"/>
  <c r="V462" i="1" a="1"/>
  <c r="V462" i="1" s="1"/>
  <c r="V461" i="1" a="1"/>
  <c r="V461" i="1" s="1"/>
  <c r="T438" i="1" a="1"/>
  <c r="T438" i="1" s="1"/>
  <c r="T445" i="1" a="1"/>
  <c r="T445" i="1" s="1"/>
  <c r="T443" i="1" a="1"/>
  <c r="T443" i="1" s="1"/>
  <c r="T440" i="1" a="1"/>
  <c r="T440" i="1" s="1"/>
  <c r="T447" i="1" a="1"/>
  <c r="T447" i="1" s="1"/>
  <c r="T446" i="1" a="1"/>
  <c r="T446" i="1" s="1"/>
  <c r="T441" i="1" a="1"/>
  <c r="T441" i="1" s="1"/>
  <c r="T442" i="1" a="1"/>
  <c r="T442"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7" i="1" a="1"/>
  <c r="X447" i="1" s="1"/>
  <c r="X439" i="1" a="1"/>
  <c r="X439" i="1" s="1"/>
  <c r="X442" i="1" a="1"/>
  <c r="X442" i="1" s="1"/>
  <c r="X445" i="1" a="1"/>
  <c r="X445" i="1" s="1"/>
  <c r="X440" i="1" a="1"/>
  <c r="X440" i="1" s="1"/>
  <c r="X443" i="1" a="1"/>
  <c r="X443" i="1" s="1"/>
  <c r="X441" i="1" a="1"/>
  <c r="X441" i="1" s="1"/>
  <c r="X444" i="1" a="1"/>
  <c r="X444" i="1" s="1"/>
  <c r="X446" i="1" a="1"/>
  <c r="X446" i="1" s="1"/>
  <c r="X438" i="1" a="1"/>
  <c r="X438" i="1" s="1"/>
  <c r="V447" i="1" a="1"/>
  <c r="V447" i="1" s="1"/>
  <c r="V439" i="1" a="1"/>
  <c r="V439" i="1" s="1"/>
  <c r="V444" i="1" a="1"/>
  <c r="V444" i="1" s="1"/>
  <c r="V438" i="1" a="1"/>
  <c r="V438" i="1" s="1"/>
  <c r="V442" i="1" a="1"/>
  <c r="V442" i="1" s="1"/>
  <c r="V445" i="1" a="1"/>
  <c r="V445" i="1" s="1"/>
  <c r="V443" i="1" a="1"/>
  <c r="V443" i="1" s="1"/>
  <c r="V446" i="1" a="1"/>
  <c r="V446" i="1" s="1"/>
  <c r="V440" i="1" a="1"/>
  <c r="V440" i="1" s="1"/>
  <c r="V441" i="1" a="1"/>
  <c r="V441" i="1" s="1"/>
  <c r="U447" i="1" a="1"/>
  <c r="U447" i="1" s="1"/>
  <c r="U439" i="1" a="1"/>
  <c r="U439" i="1" s="1"/>
  <c r="U441" i="1" a="1"/>
  <c r="U441" i="1" s="1"/>
  <c r="U444" i="1" a="1"/>
  <c r="U444" i="1" s="1"/>
  <c r="U438" i="1" a="1"/>
  <c r="U438" i="1" s="1"/>
  <c r="U442" i="1" a="1"/>
  <c r="U442" i="1" s="1"/>
  <c r="U440" i="1" a="1"/>
  <c r="U440" i="1" s="1"/>
  <c r="U443" i="1" a="1"/>
  <c r="U443" i="1" s="1"/>
  <c r="U446" i="1" a="1"/>
  <c r="U446" i="1" s="1"/>
  <c r="U445" i="1" a="1"/>
  <c r="U445" i="1" s="1"/>
  <c r="W447" i="1" a="1"/>
  <c r="W447" i="1" s="1"/>
  <c r="W439" i="1" a="1"/>
  <c r="W439" i="1" s="1"/>
  <c r="W438" i="1" a="1"/>
  <c r="W438" i="1" s="1"/>
  <c r="W442" i="1" a="1"/>
  <c r="W442" i="1" s="1"/>
  <c r="W445" i="1" a="1"/>
  <c r="W445" i="1" s="1"/>
  <c r="W440" i="1" a="1"/>
  <c r="W440" i="1" s="1"/>
  <c r="W446" i="1" a="1"/>
  <c r="W446" i="1" s="1"/>
  <c r="W441" i="1" a="1"/>
  <c r="W441" i="1" s="1"/>
  <c r="W444" i="1" a="1"/>
  <c r="W444" i="1" s="1"/>
  <c r="W443" i="1" a="1"/>
  <c r="W443" i="1" s="1"/>
  <c r="AO106" i="18"/>
  <c r="X102" i="17"/>
  <c r="I103" i="17"/>
  <c r="X103" i="17" s="1"/>
  <c r="Z436" i="1"/>
  <c r="Z515" i="1" s="1" a="1"/>
  <c r="Z515" i="1" s="1"/>
  <c r="V437" i="1" a="1"/>
  <c r="V437" i="1" s="1"/>
  <c r="V448" i="1" a="1"/>
  <c r="V448" i="1" s="1"/>
  <c r="V459" i="1" a="1"/>
  <c r="V459" i="1" s="1"/>
  <c r="V457" i="1" a="1"/>
  <c r="V457" i="1" s="1"/>
  <c r="V454" i="1" a="1"/>
  <c r="V454" i="1" s="1"/>
  <c r="V519" i="1" a="1"/>
  <c r="V519" i="1" s="1"/>
  <c r="V458" i="1" a="1"/>
  <c r="V458" i="1" s="1"/>
  <c r="V514" i="1" a="1"/>
  <c r="V514" i="1" s="1"/>
  <c r="V450" i="1" a="1"/>
  <c r="V450" i="1" s="1"/>
  <c r="V452" i="1" a="1"/>
  <c r="V452" i="1" s="1"/>
  <c r="V517" i="1" a="1"/>
  <c r="V517" i="1" s="1"/>
  <c r="V518" i="1" a="1"/>
  <c r="V518" i="1" s="1"/>
  <c r="V456" i="1" a="1"/>
  <c r="V456" i="1" s="1"/>
  <c r="V516" i="1" a="1"/>
  <c r="V516" i="1" s="1"/>
  <c r="AB436" i="1"/>
  <c r="AB515" i="1" s="1" a="1"/>
  <c r="AB515" i="1" s="1"/>
  <c r="X437" i="1" a="1"/>
  <c r="X437" i="1" s="1"/>
  <c r="X450" i="1" a="1"/>
  <c r="X450" i="1" s="1"/>
  <c r="X456" i="1" a="1"/>
  <c r="X456" i="1" s="1"/>
  <c r="X514" i="1" a="1"/>
  <c r="X514" i="1" s="1"/>
  <c r="X448" i="1" a="1"/>
  <c r="X448" i="1" s="1"/>
  <c r="X454" i="1" a="1"/>
  <c r="X454" i="1" s="1"/>
  <c r="X517" i="1" a="1"/>
  <c r="X517" i="1" s="1"/>
  <c r="X516" i="1" a="1"/>
  <c r="X516" i="1" s="1"/>
  <c r="X519" i="1" a="1"/>
  <c r="X519" i="1" s="1"/>
  <c r="X458" i="1" a="1"/>
  <c r="X458" i="1" s="1"/>
  <c r="X452" i="1" a="1"/>
  <c r="X452" i="1" s="1"/>
  <c r="X518" i="1" a="1"/>
  <c r="X518" i="1" s="1"/>
  <c r="X457" i="1" a="1"/>
  <c r="X457" i="1" s="1"/>
  <c r="X459" i="1" a="1"/>
  <c r="X459" i="1" s="1"/>
  <c r="Y436" i="1"/>
  <c r="Y515" i="1" s="1" a="1"/>
  <c r="Y515" i="1" s="1"/>
  <c r="U437" i="1" a="1"/>
  <c r="U437" i="1" s="1"/>
  <c r="U448" i="1" a="1"/>
  <c r="U448" i="1" s="1"/>
  <c r="U457" i="1" a="1"/>
  <c r="U457" i="1" s="1"/>
  <c r="U454" i="1" a="1"/>
  <c r="U454" i="1" s="1"/>
  <c r="U450" i="1" a="1"/>
  <c r="U450" i="1" s="1"/>
  <c r="U456" i="1" a="1"/>
  <c r="U456" i="1" s="1"/>
  <c r="U514" i="1" a="1"/>
  <c r="U514" i="1" s="1"/>
  <c r="U518" i="1" a="1"/>
  <c r="U518" i="1" s="1"/>
  <c r="U516" i="1" a="1"/>
  <c r="U516" i="1" s="1"/>
  <c r="U452" i="1" a="1"/>
  <c r="U452" i="1" s="1"/>
  <c r="U458" i="1" a="1"/>
  <c r="U458" i="1" s="1"/>
  <c r="U517" i="1" a="1"/>
  <c r="U517" i="1" s="1"/>
  <c r="U459" i="1" a="1"/>
  <c r="U459" i="1" s="1"/>
  <c r="U519" i="1" a="1"/>
  <c r="U519" i="1" s="1"/>
  <c r="AA436" i="1"/>
  <c r="AA515" i="1" s="1" a="1"/>
  <c r="AA515" i="1" s="1"/>
  <c r="W437" i="1" a="1"/>
  <c r="W437" i="1" s="1"/>
  <c r="W450" i="1" a="1"/>
  <c r="W450" i="1" s="1"/>
  <c r="W456" i="1" a="1"/>
  <c r="W456" i="1" s="1"/>
  <c r="W448" i="1" a="1"/>
  <c r="W448" i="1" s="1"/>
  <c r="W457" i="1" a="1"/>
  <c r="W457" i="1" s="1"/>
  <c r="W459" i="1" a="1"/>
  <c r="W459" i="1" s="1"/>
  <c r="W452" i="1" a="1"/>
  <c r="W452" i="1" s="1"/>
  <c r="W458" i="1" a="1"/>
  <c r="W458" i="1" s="1"/>
  <c r="W516" i="1" a="1"/>
  <c r="W516" i="1" s="1"/>
  <c r="W514" i="1" a="1"/>
  <c r="W514" i="1" s="1"/>
  <c r="W518" i="1" a="1"/>
  <c r="W518" i="1" s="1"/>
  <c r="W454" i="1" a="1"/>
  <c r="W454" i="1" s="1"/>
  <c r="W517" i="1" a="1"/>
  <c r="W517" i="1" s="1"/>
  <c r="W519" i="1" a="1"/>
  <c r="W519" i="1" s="1"/>
  <c r="H796" i="1"/>
  <c r="H797" i="1"/>
  <c r="H798" i="1"/>
  <c r="H794" i="1"/>
  <c r="H795" i="1"/>
  <c r="O616" i="1"/>
  <c r="O695" i="1" s="1" a="1"/>
  <c r="O695" i="1" s="1"/>
  <c r="N616" i="1"/>
  <c r="N695" i="1" s="1" a="1"/>
  <c r="N695" i="1" s="1"/>
  <c r="M616" i="1"/>
  <c r="M695" i="1" s="1" a="1"/>
  <c r="M695" i="1" s="1"/>
  <c r="L616" i="1"/>
  <c r="L695" i="1" s="1" a="1"/>
  <c r="L695" i="1" s="1"/>
  <c r="M526" i="1"/>
  <c r="M605" i="1" s="1" a="1"/>
  <c r="M605" i="1" s="1"/>
  <c r="N526" i="1"/>
  <c r="N605" i="1" s="1" a="1"/>
  <c r="N605" i="1" s="1"/>
  <c r="O526" i="1"/>
  <c r="O605" i="1" s="1" a="1"/>
  <c r="O605" i="1" s="1"/>
  <c r="L526" i="1"/>
  <c r="L605" i="1" s="1" a="1"/>
  <c r="L605" i="1" s="1"/>
  <c r="O44" i="1" l="1"/>
  <c r="N43" i="1"/>
  <c r="N65" i="1"/>
  <c r="O691" i="1" a="1"/>
  <c r="O691" i="1" s="1"/>
  <c r="O693" i="1" a="1"/>
  <c r="O693" i="1" s="1"/>
  <c r="L691" i="1" a="1"/>
  <c r="L691" i="1" s="1"/>
  <c r="L693" i="1" a="1"/>
  <c r="L693" i="1" s="1"/>
  <c r="M691" i="1" a="1"/>
  <c r="M691" i="1" s="1"/>
  <c r="M693" i="1" a="1"/>
  <c r="M693" i="1" s="1"/>
  <c r="N691" i="1" a="1"/>
  <c r="N691" i="1" s="1"/>
  <c r="N693" i="1" a="1"/>
  <c r="N693" i="1" s="1"/>
  <c r="L687" i="1" a="1"/>
  <c r="L687" i="1" s="1"/>
  <c r="L689" i="1" a="1"/>
  <c r="L689" i="1" s="1"/>
  <c r="M687" i="1" a="1"/>
  <c r="M687" i="1" s="1"/>
  <c r="M689" i="1" a="1"/>
  <c r="M689" i="1" s="1"/>
  <c r="O687" i="1" a="1"/>
  <c r="O687" i="1" s="1"/>
  <c r="O689" i="1" a="1"/>
  <c r="O689" i="1" s="1"/>
  <c r="N687" i="1" a="1"/>
  <c r="N687" i="1" s="1"/>
  <c r="N689" i="1" a="1"/>
  <c r="N689" i="1" s="1"/>
  <c r="M682" i="1" a="1"/>
  <c r="M682" i="1" s="1"/>
  <c r="M684" i="1" a="1"/>
  <c r="M684" i="1" s="1"/>
  <c r="L682" i="1" a="1"/>
  <c r="L682" i="1" s="1"/>
  <c r="L684" i="1" a="1"/>
  <c r="L684" i="1" s="1"/>
  <c r="N682" i="1" a="1"/>
  <c r="N682" i="1" s="1"/>
  <c r="N684" i="1" a="1"/>
  <c r="N684" i="1" s="1"/>
  <c r="O682" i="1" a="1"/>
  <c r="O682" i="1" s="1"/>
  <c r="O684" i="1" a="1"/>
  <c r="O684" i="1" s="1"/>
  <c r="L677" i="1" a="1"/>
  <c r="L677" i="1" s="1"/>
  <c r="L680" i="1" a="1"/>
  <c r="L680" i="1" s="1"/>
  <c r="M677" i="1" a="1"/>
  <c r="M677" i="1" s="1"/>
  <c r="M680" i="1" a="1"/>
  <c r="M680" i="1" s="1"/>
  <c r="N677" i="1" a="1"/>
  <c r="N677" i="1" s="1"/>
  <c r="N680" i="1" a="1"/>
  <c r="N680" i="1" s="1"/>
  <c r="O677" i="1" a="1"/>
  <c r="O677" i="1" s="1"/>
  <c r="O680" i="1" a="1"/>
  <c r="O680" i="1" s="1"/>
  <c r="L673" i="1" a="1"/>
  <c r="L673" i="1" s="1"/>
  <c r="L675" i="1" a="1"/>
  <c r="L675" i="1" s="1"/>
  <c r="M673" i="1" a="1"/>
  <c r="M673" i="1" s="1"/>
  <c r="M675" i="1" a="1"/>
  <c r="M675" i="1" s="1"/>
  <c r="N673" i="1" a="1"/>
  <c r="N673" i="1" s="1"/>
  <c r="N675" i="1" a="1"/>
  <c r="N675" i="1" s="1"/>
  <c r="O673" i="1" a="1"/>
  <c r="O673" i="1" s="1"/>
  <c r="O675" i="1" a="1"/>
  <c r="O675" i="1" s="1"/>
  <c r="L668" i="1" a="1"/>
  <c r="L668" i="1" s="1"/>
  <c r="L670" i="1" a="1"/>
  <c r="L670" i="1" s="1"/>
  <c r="M668" i="1" a="1"/>
  <c r="M668" i="1" s="1"/>
  <c r="M670" i="1" a="1"/>
  <c r="M670" i="1" s="1"/>
  <c r="N668" i="1" a="1"/>
  <c r="N668" i="1" s="1"/>
  <c r="N670" i="1" a="1"/>
  <c r="N670" i="1" s="1"/>
  <c r="O668" i="1" a="1"/>
  <c r="O668" i="1" s="1"/>
  <c r="O670" i="1" a="1"/>
  <c r="O670" i="1" s="1"/>
  <c r="L663" i="1" a="1"/>
  <c r="L663" i="1" s="1"/>
  <c r="L666" i="1" a="1"/>
  <c r="L666" i="1" s="1"/>
  <c r="M663" i="1" a="1"/>
  <c r="M663" i="1" s="1"/>
  <c r="M666" i="1" a="1"/>
  <c r="M666" i="1" s="1"/>
  <c r="N663" i="1" a="1"/>
  <c r="N663" i="1" s="1"/>
  <c r="N666" i="1" a="1"/>
  <c r="N666" i="1" s="1"/>
  <c r="O663" i="1" a="1"/>
  <c r="O663" i="1" s="1"/>
  <c r="O666" i="1" a="1"/>
  <c r="O666" i="1" s="1"/>
  <c r="L659" i="1" a="1"/>
  <c r="L659" i="1" s="1"/>
  <c r="L661" i="1" a="1"/>
  <c r="L661" i="1" s="1"/>
  <c r="O659" i="1" a="1"/>
  <c r="O659" i="1" s="1"/>
  <c r="O661" i="1" a="1"/>
  <c r="O661" i="1" s="1"/>
  <c r="M659" i="1" a="1"/>
  <c r="M659" i="1" s="1"/>
  <c r="M661" i="1" a="1"/>
  <c r="M661" i="1" s="1"/>
  <c r="N659" i="1" a="1"/>
  <c r="N659" i="1" s="1"/>
  <c r="N661" i="1" a="1"/>
  <c r="N661" i="1" s="1"/>
  <c r="O654" i="1" a="1"/>
  <c r="O654" i="1" s="1"/>
  <c r="O656" i="1" a="1"/>
  <c r="O656" i="1" s="1"/>
  <c r="L654" i="1" a="1"/>
  <c r="L654" i="1" s="1"/>
  <c r="L656" i="1" a="1"/>
  <c r="L656" i="1" s="1"/>
  <c r="M654" i="1" a="1"/>
  <c r="M654" i="1" s="1"/>
  <c r="M656" i="1" a="1"/>
  <c r="M656" i="1" s="1"/>
  <c r="N654" i="1" a="1"/>
  <c r="N654" i="1" s="1"/>
  <c r="N656" i="1" a="1"/>
  <c r="N656" i="1" s="1"/>
  <c r="L648" i="1" a="1"/>
  <c r="L648" i="1" s="1"/>
  <c r="L651" i="1" a="1"/>
  <c r="L651" i="1" s="1"/>
  <c r="M648" i="1" a="1"/>
  <c r="M648" i="1" s="1"/>
  <c r="M651" i="1" a="1"/>
  <c r="M651" i="1" s="1"/>
  <c r="N648" i="1" a="1"/>
  <c r="N648" i="1" s="1"/>
  <c r="N651" i="1" a="1"/>
  <c r="N651" i="1" s="1"/>
  <c r="O648" i="1" a="1"/>
  <c r="O648" i="1" s="1"/>
  <c r="O651" i="1" a="1"/>
  <c r="O651" i="1" s="1"/>
  <c r="L640" i="1" a="1"/>
  <c r="L640" i="1" s="1"/>
  <c r="L645" i="1" a="1"/>
  <c r="L645" i="1" s="1"/>
  <c r="N640" i="1" a="1"/>
  <c r="N640" i="1" s="1"/>
  <c r="N645" i="1" a="1"/>
  <c r="N645" i="1" s="1"/>
  <c r="M640" i="1" a="1"/>
  <c r="M640" i="1" s="1"/>
  <c r="M645" i="1" a="1"/>
  <c r="M645" i="1" s="1"/>
  <c r="O640" i="1" a="1"/>
  <c r="O640" i="1" s="1"/>
  <c r="O645" i="1" a="1"/>
  <c r="O645" i="1" s="1"/>
  <c r="O633" i="1" a="1"/>
  <c r="O633" i="1" s="1"/>
  <c r="O635" i="1" a="1"/>
  <c r="O635" i="1" s="1"/>
  <c r="L633" i="1" a="1"/>
  <c r="L633" i="1" s="1"/>
  <c r="L635" i="1" a="1"/>
  <c r="L635" i="1" s="1"/>
  <c r="M633" i="1" a="1"/>
  <c r="M633" i="1" s="1"/>
  <c r="M635" i="1" a="1"/>
  <c r="M635" i="1" s="1"/>
  <c r="N633" i="1" a="1"/>
  <c r="N633" i="1" s="1"/>
  <c r="N635" i="1" a="1"/>
  <c r="N635" i="1" s="1"/>
  <c r="L629" i="1" a="1"/>
  <c r="L629" i="1" s="1"/>
  <c r="L631" i="1" a="1"/>
  <c r="L631" i="1" s="1"/>
  <c r="M629" i="1" a="1"/>
  <c r="M629" i="1" s="1"/>
  <c r="M631" i="1" a="1"/>
  <c r="M631" i="1" s="1"/>
  <c r="N629" i="1" a="1"/>
  <c r="N629" i="1" s="1"/>
  <c r="N631" i="1" a="1"/>
  <c r="N631" i="1" s="1"/>
  <c r="O629" i="1" a="1"/>
  <c r="O629" i="1" s="1"/>
  <c r="O631" i="1" a="1"/>
  <c r="O631" i="1" s="1"/>
  <c r="M601" i="1" a="1"/>
  <c r="M601" i="1" s="1"/>
  <c r="M603" i="1" a="1"/>
  <c r="M603" i="1" s="1"/>
  <c r="N601" i="1" a="1"/>
  <c r="N601" i="1" s="1"/>
  <c r="N603" i="1" a="1"/>
  <c r="N603" i="1" s="1"/>
  <c r="L601" i="1" a="1"/>
  <c r="L601" i="1" s="1"/>
  <c r="L603" i="1" a="1"/>
  <c r="L603" i="1" s="1"/>
  <c r="O601" i="1" a="1"/>
  <c r="O601" i="1" s="1"/>
  <c r="O603" i="1" a="1"/>
  <c r="O603" i="1" s="1"/>
  <c r="M597" i="1" a="1"/>
  <c r="M597" i="1" s="1"/>
  <c r="M599" i="1" a="1"/>
  <c r="M599" i="1" s="1"/>
  <c r="O597" i="1" a="1"/>
  <c r="O597" i="1" s="1"/>
  <c r="O599" i="1" a="1"/>
  <c r="O599" i="1" s="1"/>
  <c r="N597" i="1" a="1"/>
  <c r="N597" i="1" s="1"/>
  <c r="N599" i="1" a="1"/>
  <c r="N599" i="1" s="1"/>
  <c r="L597" i="1" a="1"/>
  <c r="L597" i="1" s="1"/>
  <c r="L599" i="1" a="1"/>
  <c r="L599" i="1" s="1"/>
  <c r="O592" i="1" a="1"/>
  <c r="O592" i="1" s="1"/>
  <c r="O594" i="1" a="1"/>
  <c r="O594" i="1" s="1"/>
  <c r="N592" i="1" a="1"/>
  <c r="N592" i="1" s="1"/>
  <c r="N594" i="1" a="1"/>
  <c r="N594" i="1" s="1"/>
  <c r="M592" i="1" a="1"/>
  <c r="M592" i="1" s="1"/>
  <c r="M594" i="1" a="1"/>
  <c r="M594" i="1" s="1"/>
  <c r="L592" i="1" a="1"/>
  <c r="L592" i="1" s="1"/>
  <c r="L594" i="1" a="1"/>
  <c r="L594" i="1" s="1"/>
  <c r="N587" i="1" a="1"/>
  <c r="N587" i="1" s="1"/>
  <c r="N590" i="1" a="1"/>
  <c r="N590" i="1" s="1"/>
  <c r="M587" i="1" a="1"/>
  <c r="M587" i="1" s="1"/>
  <c r="M590" i="1" a="1"/>
  <c r="M590" i="1" s="1"/>
  <c r="L587" i="1" a="1"/>
  <c r="L587" i="1" s="1"/>
  <c r="L590" i="1" a="1"/>
  <c r="L590" i="1" s="1"/>
  <c r="O587" i="1" a="1"/>
  <c r="O587" i="1" s="1"/>
  <c r="O590" i="1" a="1"/>
  <c r="O590" i="1" s="1"/>
  <c r="L583" i="1" a="1"/>
  <c r="L583" i="1" s="1"/>
  <c r="L585" i="1" a="1"/>
  <c r="L585" i="1" s="1"/>
  <c r="N583" i="1" a="1"/>
  <c r="N583" i="1" s="1"/>
  <c r="N585" i="1" a="1"/>
  <c r="N585" i="1" s="1"/>
  <c r="M583" i="1" a="1"/>
  <c r="M583" i="1" s="1"/>
  <c r="M585" i="1" a="1"/>
  <c r="M585" i="1" s="1"/>
  <c r="O583" i="1" a="1"/>
  <c r="O583" i="1" s="1"/>
  <c r="O585" i="1" a="1"/>
  <c r="O585" i="1" s="1"/>
  <c r="M578" i="1" a="1"/>
  <c r="M578" i="1" s="1"/>
  <c r="M580" i="1" a="1"/>
  <c r="M580" i="1" s="1"/>
  <c r="N578" i="1" a="1"/>
  <c r="N578" i="1" s="1"/>
  <c r="N580" i="1" a="1"/>
  <c r="N580" i="1" s="1"/>
  <c r="L578" i="1" a="1"/>
  <c r="L578" i="1" s="1"/>
  <c r="L580" i="1" a="1"/>
  <c r="L580" i="1" s="1"/>
  <c r="O578" i="1" a="1"/>
  <c r="O578" i="1" s="1"/>
  <c r="O580" i="1" a="1"/>
  <c r="O580" i="1" s="1"/>
  <c r="O573" i="1" a="1"/>
  <c r="O573" i="1" s="1"/>
  <c r="O576" i="1" a="1"/>
  <c r="O576" i="1" s="1"/>
  <c r="M573" i="1" a="1"/>
  <c r="M573" i="1" s="1"/>
  <c r="M576" i="1" a="1"/>
  <c r="M576" i="1" s="1"/>
  <c r="N573" i="1" a="1"/>
  <c r="N573" i="1" s="1"/>
  <c r="N576" i="1" a="1"/>
  <c r="N576" i="1" s="1"/>
  <c r="L573" i="1" a="1"/>
  <c r="L573" i="1" s="1"/>
  <c r="L576" i="1" a="1"/>
  <c r="L576" i="1" s="1"/>
  <c r="O569" i="1" a="1"/>
  <c r="O569" i="1" s="1"/>
  <c r="O571" i="1" a="1"/>
  <c r="O571" i="1" s="1"/>
  <c r="N569" i="1" a="1"/>
  <c r="N569" i="1" s="1"/>
  <c r="N571" i="1" a="1"/>
  <c r="N571" i="1" s="1"/>
  <c r="M569" i="1" a="1"/>
  <c r="M569" i="1" s="1"/>
  <c r="M571" i="1" a="1"/>
  <c r="M571" i="1" s="1"/>
  <c r="L569" i="1" a="1"/>
  <c r="L569" i="1" s="1"/>
  <c r="L571" i="1" a="1"/>
  <c r="L571" i="1" s="1"/>
  <c r="M564" i="1" a="1"/>
  <c r="M564" i="1" s="1"/>
  <c r="M566" i="1" a="1"/>
  <c r="M566" i="1" s="1"/>
  <c r="N564" i="1" a="1"/>
  <c r="N564" i="1" s="1"/>
  <c r="N566" i="1" a="1"/>
  <c r="N566" i="1" s="1"/>
  <c r="L564" i="1" a="1"/>
  <c r="L564" i="1" s="1"/>
  <c r="L566" i="1" a="1"/>
  <c r="L566" i="1" s="1"/>
  <c r="O564" i="1" a="1"/>
  <c r="O564" i="1" s="1"/>
  <c r="O566" i="1" a="1"/>
  <c r="O566" i="1" s="1"/>
  <c r="N558" i="1" a="1"/>
  <c r="N558" i="1" s="1"/>
  <c r="N561" i="1" a="1"/>
  <c r="N561" i="1" s="1"/>
  <c r="M558" i="1" a="1"/>
  <c r="M558" i="1" s="1"/>
  <c r="M561" i="1" a="1"/>
  <c r="M561" i="1" s="1"/>
  <c r="L558" i="1" a="1"/>
  <c r="L558" i="1" s="1"/>
  <c r="L561" i="1" a="1"/>
  <c r="L561" i="1" s="1"/>
  <c r="O558" i="1" a="1"/>
  <c r="O558" i="1" s="1"/>
  <c r="O561" i="1" a="1"/>
  <c r="O561" i="1" s="1"/>
  <c r="M550" i="1" a="1"/>
  <c r="M550" i="1" s="1"/>
  <c r="M555" i="1" a="1"/>
  <c r="M555" i="1" s="1"/>
  <c r="L550" i="1" a="1"/>
  <c r="L550" i="1" s="1"/>
  <c r="L555" i="1" a="1"/>
  <c r="L555" i="1" s="1"/>
  <c r="N550" i="1" a="1"/>
  <c r="N550" i="1" s="1"/>
  <c r="N555" i="1" a="1"/>
  <c r="N555" i="1" s="1"/>
  <c r="O550" i="1" a="1"/>
  <c r="O550" i="1" s="1"/>
  <c r="O555" i="1" a="1"/>
  <c r="O555" i="1" s="1"/>
  <c r="L543" i="1" a="1"/>
  <c r="L543" i="1" s="1"/>
  <c r="L545" i="1" a="1"/>
  <c r="L545" i="1" s="1"/>
  <c r="N543" i="1" a="1"/>
  <c r="N543" i="1" s="1"/>
  <c r="N545" i="1" a="1"/>
  <c r="N545" i="1" s="1"/>
  <c r="M543" i="1" a="1"/>
  <c r="M543" i="1" s="1"/>
  <c r="M545" i="1" a="1"/>
  <c r="M545" i="1" s="1"/>
  <c r="O543" i="1" a="1"/>
  <c r="O543" i="1" s="1"/>
  <c r="O545" i="1" a="1"/>
  <c r="O545" i="1" s="1"/>
  <c r="M539" i="1" a="1"/>
  <c r="M539" i="1" s="1"/>
  <c r="M541" i="1" a="1"/>
  <c r="M541" i="1" s="1"/>
  <c r="O539" i="1" a="1"/>
  <c r="O539" i="1" s="1"/>
  <c r="O541" i="1" a="1"/>
  <c r="O541" i="1" s="1"/>
  <c r="N539" i="1" a="1"/>
  <c r="N539" i="1" s="1"/>
  <c r="N541" i="1" a="1"/>
  <c r="N541" i="1" s="1"/>
  <c r="L539" i="1" a="1"/>
  <c r="L539" i="1" s="1"/>
  <c r="L541" i="1" a="1"/>
  <c r="L541" i="1" s="1"/>
  <c r="Z511" i="1" a="1"/>
  <c r="Z511" i="1" s="1"/>
  <c r="Z513" i="1" a="1"/>
  <c r="Z513" i="1" s="1"/>
  <c r="AB511" i="1" a="1"/>
  <c r="AB511" i="1" s="1"/>
  <c r="AB513" i="1" a="1"/>
  <c r="AB513" i="1" s="1"/>
  <c r="Y511" i="1" a="1"/>
  <c r="Y511" i="1" s="1"/>
  <c r="Y513" i="1" a="1"/>
  <c r="Y513" i="1" s="1"/>
  <c r="AA511" i="1" a="1"/>
  <c r="AA511" i="1" s="1"/>
  <c r="AA513" i="1" a="1"/>
  <c r="AA513" i="1" s="1"/>
  <c r="Z507" i="1" a="1"/>
  <c r="Z507" i="1" s="1"/>
  <c r="Z509" i="1" a="1"/>
  <c r="Z509" i="1" s="1"/>
  <c r="AB507" i="1" a="1"/>
  <c r="AB507" i="1" s="1"/>
  <c r="AB509" i="1" a="1"/>
  <c r="AB509" i="1" s="1"/>
  <c r="Y507" i="1" a="1"/>
  <c r="Y507" i="1" s="1"/>
  <c r="Y509" i="1" a="1"/>
  <c r="Y509" i="1" s="1"/>
  <c r="AA507" i="1" a="1"/>
  <c r="AA507" i="1" s="1"/>
  <c r="AA509" i="1" a="1"/>
  <c r="AA509" i="1" s="1"/>
  <c r="Y502" i="1" a="1"/>
  <c r="Y502" i="1" s="1"/>
  <c r="Y504" i="1" a="1"/>
  <c r="Y504" i="1" s="1"/>
  <c r="AA502" i="1" a="1"/>
  <c r="AA502" i="1" s="1"/>
  <c r="AA504" i="1" a="1"/>
  <c r="AA504" i="1" s="1"/>
  <c r="Z502" i="1" a="1"/>
  <c r="Z502" i="1" s="1"/>
  <c r="Z504" i="1" a="1"/>
  <c r="Z504" i="1" s="1"/>
  <c r="AB502" i="1" a="1"/>
  <c r="AB502" i="1" s="1"/>
  <c r="AB504" i="1" a="1"/>
  <c r="AB504" i="1" s="1"/>
  <c r="Z497" i="1" a="1"/>
  <c r="Z497" i="1" s="1"/>
  <c r="Z500" i="1" a="1"/>
  <c r="Z500" i="1" s="1"/>
  <c r="AB497" i="1" a="1"/>
  <c r="AB497" i="1" s="1"/>
  <c r="AB500" i="1" a="1"/>
  <c r="AB500" i="1" s="1"/>
  <c r="Y497" i="1" a="1"/>
  <c r="Y497" i="1" s="1"/>
  <c r="Y500" i="1" a="1"/>
  <c r="Y500" i="1" s="1"/>
  <c r="AA497" i="1" a="1"/>
  <c r="AA497" i="1" s="1"/>
  <c r="AA500" i="1" a="1"/>
  <c r="AA500" i="1" s="1"/>
  <c r="Z493" i="1" a="1"/>
  <c r="Z493" i="1" s="1"/>
  <c r="Z495" i="1" a="1"/>
  <c r="Z495" i="1" s="1"/>
  <c r="AB493" i="1" a="1"/>
  <c r="AB493" i="1" s="1"/>
  <c r="AB495" i="1" a="1"/>
  <c r="AB495" i="1" s="1"/>
  <c r="Y493" i="1" a="1"/>
  <c r="Y493" i="1" s="1"/>
  <c r="Y495" i="1" a="1"/>
  <c r="Y495" i="1" s="1"/>
  <c r="AA493" i="1" a="1"/>
  <c r="AA493" i="1" s="1"/>
  <c r="AA495" i="1" a="1"/>
  <c r="AA495" i="1" s="1"/>
  <c r="Z488" i="1" a="1"/>
  <c r="Z488" i="1" s="1"/>
  <c r="Z490" i="1" a="1"/>
  <c r="Z490" i="1" s="1"/>
  <c r="AB488" i="1" a="1"/>
  <c r="AB488" i="1" s="1"/>
  <c r="AB490" i="1" a="1"/>
  <c r="AB490" i="1" s="1"/>
  <c r="Y488" i="1" a="1"/>
  <c r="Y488" i="1" s="1"/>
  <c r="Y490" i="1" a="1"/>
  <c r="Y490" i="1" s="1"/>
  <c r="AA488" i="1" a="1"/>
  <c r="AA488" i="1" s="1"/>
  <c r="AA490" i="1" a="1"/>
  <c r="AA490" i="1" s="1"/>
  <c r="Y483" i="1" a="1"/>
  <c r="Y483" i="1" s="1"/>
  <c r="Y486" i="1" a="1"/>
  <c r="Y486" i="1" s="1"/>
  <c r="AA483" i="1" a="1"/>
  <c r="AA483" i="1" s="1"/>
  <c r="AA486" i="1" a="1"/>
  <c r="AA486" i="1" s="1"/>
  <c r="Z483" i="1" a="1"/>
  <c r="Z483" i="1" s="1"/>
  <c r="Z486" i="1" a="1"/>
  <c r="Z486" i="1" s="1"/>
  <c r="AB483" i="1" a="1"/>
  <c r="AB483" i="1" s="1"/>
  <c r="AB486" i="1" a="1"/>
  <c r="AB486" i="1" s="1"/>
  <c r="Z479" i="1" a="1"/>
  <c r="Z479" i="1" s="1"/>
  <c r="Z481" i="1" a="1"/>
  <c r="Z481" i="1" s="1"/>
  <c r="AB479" i="1" a="1"/>
  <c r="AB479" i="1" s="1"/>
  <c r="AB481" i="1" a="1"/>
  <c r="AB481" i="1" s="1"/>
  <c r="Y479" i="1" a="1"/>
  <c r="Y479" i="1" s="1"/>
  <c r="Y481" i="1" a="1"/>
  <c r="Y481" i="1" s="1"/>
  <c r="AA479" i="1" a="1"/>
  <c r="AA479" i="1" s="1"/>
  <c r="AA481" i="1" a="1"/>
  <c r="AA481" i="1" s="1"/>
  <c r="Z474" i="1" a="1"/>
  <c r="Z474" i="1" s="1"/>
  <c r="Z476" i="1" a="1"/>
  <c r="Z476" i="1" s="1"/>
  <c r="AB474" i="1" a="1"/>
  <c r="AB474" i="1" s="1"/>
  <c r="AB476" i="1" a="1"/>
  <c r="AB476" i="1" s="1"/>
  <c r="Y474" i="1" a="1"/>
  <c r="Y474" i="1" s="1"/>
  <c r="Y476" i="1" a="1"/>
  <c r="Y476" i="1" s="1"/>
  <c r="AA474" i="1" a="1"/>
  <c r="AA474" i="1" s="1"/>
  <c r="AA476" i="1" a="1"/>
  <c r="AA476" i="1" s="1"/>
  <c r="Z468" i="1" a="1"/>
  <c r="Z468" i="1" s="1"/>
  <c r="Z471" i="1" a="1"/>
  <c r="Z471" i="1" s="1"/>
  <c r="AB468" i="1" a="1"/>
  <c r="AB468" i="1" s="1"/>
  <c r="AB471" i="1" a="1"/>
  <c r="AB471" i="1" s="1"/>
  <c r="Y468" i="1" a="1"/>
  <c r="Y468" i="1" s="1"/>
  <c r="Y471" i="1" a="1"/>
  <c r="Y471" i="1" s="1"/>
  <c r="AA468" i="1" a="1"/>
  <c r="AA468" i="1" s="1"/>
  <c r="AA471" i="1" a="1"/>
  <c r="AA471" i="1" s="1"/>
  <c r="Y460" i="1" a="1"/>
  <c r="Y460" i="1" s="1"/>
  <c r="Y465" i="1" a="1"/>
  <c r="Y465" i="1" s="1"/>
  <c r="AA460" i="1" a="1"/>
  <c r="AA460" i="1" s="1"/>
  <c r="AA465" i="1" a="1"/>
  <c r="AA465" i="1" s="1"/>
  <c r="Z460" i="1" a="1"/>
  <c r="Z460" i="1" s="1"/>
  <c r="Z465" i="1" a="1"/>
  <c r="Z465" i="1" s="1"/>
  <c r="AB460" i="1" a="1"/>
  <c r="AB460" i="1" s="1"/>
  <c r="AB465" i="1" a="1"/>
  <c r="AB465" i="1" s="1"/>
  <c r="Z453" i="1" a="1"/>
  <c r="Z453" i="1" s="1"/>
  <c r="Z455" i="1" a="1"/>
  <c r="Z455" i="1" s="1"/>
  <c r="AB453" i="1" a="1"/>
  <c r="AB453" i="1" s="1"/>
  <c r="AB455" i="1" a="1"/>
  <c r="AB455" i="1" s="1"/>
  <c r="Y453" i="1" a="1"/>
  <c r="Y453" i="1" s="1"/>
  <c r="Y455" i="1" a="1"/>
  <c r="Y455" i="1" s="1"/>
  <c r="AA453" i="1" a="1"/>
  <c r="AA453" i="1" s="1"/>
  <c r="AA455" i="1" a="1"/>
  <c r="AA455" i="1" s="1"/>
  <c r="Z449" i="1" a="1"/>
  <c r="Z449" i="1" s="1"/>
  <c r="Z451" i="1" a="1"/>
  <c r="Z451" i="1" s="1"/>
  <c r="AB449" i="1" a="1"/>
  <c r="AB449" i="1" s="1"/>
  <c r="AB451" i="1" a="1"/>
  <c r="AB451" i="1" s="1"/>
  <c r="Y449" i="1" a="1"/>
  <c r="Y449" i="1" s="1"/>
  <c r="Y451" i="1" a="1"/>
  <c r="Y451" i="1" s="1"/>
  <c r="AA449" i="1" a="1"/>
  <c r="AA449" i="1" s="1"/>
  <c r="AA451" i="1" a="1"/>
  <c r="AA451" i="1" s="1"/>
  <c r="N683" i="1" a="1"/>
  <c r="N683" i="1" s="1"/>
  <c r="N679" i="1" a="1"/>
  <c r="N679" i="1" s="1"/>
  <c r="N692" i="1" a="1"/>
  <c r="N692" i="1" s="1"/>
  <c r="N690" i="1" a="1"/>
  <c r="N690" i="1" s="1"/>
  <c r="N688" i="1" a="1"/>
  <c r="N688" i="1" s="1"/>
  <c r="N674" i="1" a="1"/>
  <c r="N674" i="1" s="1"/>
  <c r="N685" i="1" a="1"/>
  <c r="N685" i="1" s="1"/>
  <c r="N672" i="1" a="1"/>
  <c r="N672" i="1" s="1"/>
  <c r="N681" i="1" a="1"/>
  <c r="N681" i="1" s="1"/>
  <c r="N671" i="1" a="1"/>
  <c r="N671" i="1" s="1"/>
  <c r="N669" i="1" a="1"/>
  <c r="N669" i="1" s="1"/>
  <c r="N665" i="1" a="1"/>
  <c r="N665" i="1" s="1"/>
  <c r="N664" i="1" a="1"/>
  <c r="N664" i="1" s="1"/>
  <c r="N686" i="1" a="1"/>
  <c r="N686" i="1" s="1"/>
  <c r="N662" i="1" a="1"/>
  <c r="N662" i="1" s="1"/>
  <c r="N658" i="1" a="1"/>
  <c r="N658" i="1" s="1"/>
  <c r="N655" i="1" a="1"/>
  <c r="N655" i="1" s="1"/>
  <c r="N649" i="1" a="1"/>
  <c r="N649" i="1" s="1"/>
  <c r="N647" i="1" a="1"/>
  <c r="N647" i="1" s="1"/>
  <c r="N667" i="1" a="1"/>
  <c r="N667" i="1" s="1"/>
  <c r="N652" i="1" a="1"/>
  <c r="N652" i="1" s="1"/>
  <c r="N657" i="1" a="1"/>
  <c r="N657" i="1" s="1"/>
  <c r="N660" i="1" a="1"/>
  <c r="N660" i="1" s="1"/>
  <c r="N653" i="1" a="1"/>
  <c r="N653" i="1" s="1"/>
  <c r="N676" i="1" a="1"/>
  <c r="N676" i="1" s="1"/>
  <c r="N646" i="1" a="1"/>
  <c r="N646" i="1" s="1"/>
  <c r="N650" i="1" a="1"/>
  <c r="N650" i="1" s="1"/>
  <c r="N678" i="1" a="1"/>
  <c r="N678" i="1" s="1"/>
  <c r="O679" i="1" a="1"/>
  <c r="O679" i="1" s="1"/>
  <c r="O692" i="1" a="1"/>
  <c r="O692" i="1" s="1"/>
  <c r="O690" i="1" a="1"/>
  <c r="O690" i="1" s="1"/>
  <c r="O688" i="1" a="1"/>
  <c r="O688" i="1" s="1"/>
  <c r="O686" i="1" a="1"/>
  <c r="O686" i="1" s="1"/>
  <c r="O685" i="1" a="1"/>
  <c r="O685" i="1" s="1"/>
  <c r="O671" i="1" a="1"/>
  <c r="O671" i="1" s="1"/>
  <c r="O681" i="1" a="1"/>
  <c r="O681" i="1" s="1"/>
  <c r="O669" i="1" a="1"/>
  <c r="O669" i="1" s="1"/>
  <c r="O667" i="1" a="1"/>
  <c r="O667" i="1" s="1"/>
  <c r="O678" i="1" a="1"/>
  <c r="O678" i="1" s="1"/>
  <c r="O674" i="1" a="1"/>
  <c r="O674" i="1" s="1"/>
  <c r="O664" i="1" a="1"/>
  <c r="O664" i="1" s="1"/>
  <c r="O662" i="1" a="1"/>
  <c r="O662" i="1" s="1"/>
  <c r="O660" i="1" a="1"/>
  <c r="O660" i="1" s="1"/>
  <c r="O683" i="1" a="1"/>
  <c r="O683" i="1" s="1"/>
  <c r="O658" i="1" a="1"/>
  <c r="O658" i="1" s="1"/>
  <c r="O672" i="1" a="1"/>
  <c r="O672" i="1" s="1"/>
  <c r="O665" i="1" a="1"/>
  <c r="O665" i="1" s="1"/>
  <c r="O650" i="1" a="1"/>
  <c r="O650" i="1" s="1"/>
  <c r="O646" i="1" a="1"/>
  <c r="O646" i="1" s="1"/>
  <c r="O652" i="1" a="1"/>
  <c r="O652" i="1" s="1"/>
  <c r="O647" i="1" a="1"/>
  <c r="O647" i="1" s="1"/>
  <c r="O676" i="1" a="1"/>
  <c r="O676" i="1" s="1"/>
  <c r="O657" i="1" a="1"/>
  <c r="O657" i="1" s="1"/>
  <c r="O655" i="1" a="1"/>
  <c r="O655" i="1" s="1"/>
  <c r="O649" i="1" a="1"/>
  <c r="O649" i="1" s="1"/>
  <c r="O653" i="1" a="1"/>
  <c r="O653" i="1" s="1"/>
  <c r="L690" i="1" a="1"/>
  <c r="L690" i="1" s="1"/>
  <c r="L688" i="1" a="1"/>
  <c r="L688" i="1" s="1"/>
  <c r="L686" i="1" a="1"/>
  <c r="L686" i="1" s="1"/>
  <c r="L685" i="1" a="1"/>
  <c r="L685" i="1" s="1"/>
  <c r="L683" i="1" a="1"/>
  <c r="L683" i="1" s="1"/>
  <c r="L681" i="1" a="1"/>
  <c r="L681" i="1" s="1"/>
  <c r="L692" i="1" a="1"/>
  <c r="L692" i="1" s="1"/>
  <c r="L676" i="1" a="1"/>
  <c r="L676" i="1" s="1"/>
  <c r="L679" i="1" a="1"/>
  <c r="L679" i="1" s="1"/>
  <c r="L678" i="1" a="1"/>
  <c r="L678" i="1" s="1"/>
  <c r="L671" i="1" a="1"/>
  <c r="L671" i="1" s="1"/>
  <c r="L660" i="1" a="1"/>
  <c r="L660" i="1" s="1"/>
  <c r="L667" i="1" a="1"/>
  <c r="L667" i="1" s="1"/>
  <c r="L658" i="1" a="1"/>
  <c r="L658" i="1" s="1"/>
  <c r="L657" i="1" a="1"/>
  <c r="L657" i="1" s="1"/>
  <c r="L674" i="1" a="1"/>
  <c r="L674" i="1" s="1"/>
  <c r="L665" i="1" a="1"/>
  <c r="L665" i="1" s="1"/>
  <c r="L672" i="1" a="1"/>
  <c r="L672" i="1" s="1"/>
  <c r="L653" i="1" a="1"/>
  <c r="L653" i="1" s="1"/>
  <c r="L649" i="1" a="1"/>
  <c r="L649" i="1" s="1"/>
  <c r="L650" i="1" a="1"/>
  <c r="L650" i="1" s="1"/>
  <c r="L662" i="1" a="1"/>
  <c r="L662" i="1" s="1"/>
  <c r="L652" i="1" a="1"/>
  <c r="L652" i="1" s="1"/>
  <c r="L647" i="1" a="1"/>
  <c r="L647" i="1" s="1"/>
  <c r="L646" i="1" a="1"/>
  <c r="L646" i="1" s="1"/>
  <c r="L669" i="1" a="1"/>
  <c r="L669" i="1" s="1"/>
  <c r="L655" i="1" a="1"/>
  <c r="L655" i="1" s="1"/>
  <c r="M686" i="1" a="1"/>
  <c r="M686" i="1" s="1"/>
  <c r="M683" i="1" a="1"/>
  <c r="M683" i="1" s="1"/>
  <c r="M681" i="1" a="1"/>
  <c r="M681" i="1" s="1"/>
  <c r="M679" i="1" a="1"/>
  <c r="M679" i="1" s="1"/>
  <c r="M692" i="1" a="1"/>
  <c r="M692" i="1" s="1"/>
  <c r="M678" i="1" a="1"/>
  <c r="M678" i="1" s="1"/>
  <c r="M676" i="1" a="1"/>
  <c r="M676" i="1" s="1"/>
  <c r="M685" i="1" a="1"/>
  <c r="M685" i="1" s="1"/>
  <c r="M674" i="1" a="1"/>
  <c r="M674" i="1" s="1"/>
  <c r="M690" i="1" a="1"/>
  <c r="M690" i="1" s="1"/>
  <c r="M672" i="1" a="1"/>
  <c r="M672" i="1" s="1"/>
  <c r="M667" i="1" a="1"/>
  <c r="M667" i="1" s="1"/>
  <c r="M688" i="1" a="1"/>
  <c r="M688" i="1" s="1"/>
  <c r="M657" i="1" a="1"/>
  <c r="M657" i="1" s="1"/>
  <c r="M671" i="1" a="1"/>
  <c r="M671" i="1" s="1"/>
  <c r="M665" i="1" a="1"/>
  <c r="M665" i="1" s="1"/>
  <c r="M662" i="1" a="1"/>
  <c r="M662" i="1" s="1"/>
  <c r="M652" i="1" a="1"/>
  <c r="M652" i="1" s="1"/>
  <c r="M655" i="1" a="1"/>
  <c r="M655" i="1" s="1"/>
  <c r="M650" i="1" a="1"/>
  <c r="M650" i="1" s="1"/>
  <c r="M658" i="1" a="1"/>
  <c r="M658" i="1" s="1"/>
  <c r="M660" i="1" a="1"/>
  <c r="M660" i="1" s="1"/>
  <c r="M646" i="1" a="1"/>
  <c r="M646" i="1" s="1"/>
  <c r="M653" i="1" a="1"/>
  <c r="M653" i="1" s="1"/>
  <c r="M647" i="1" a="1"/>
  <c r="M647" i="1" s="1"/>
  <c r="M669" i="1" a="1"/>
  <c r="M669" i="1" s="1"/>
  <c r="M649" i="1" a="1"/>
  <c r="M649" i="1" s="1"/>
  <c r="M664" i="1" a="1"/>
  <c r="M664" i="1" s="1"/>
  <c r="L600" i="1" a="1"/>
  <c r="L600" i="1" s="1"/>
  <c r="L598" i="1" a="1"/>
  <c r="L598" i="1" s="1"/>
  <c r="L596" i="1" a="1"/>
  <c r="L596" i="1" s="1"/>
  <c r="L595" i="1" a="1"/>
  <c r="L595" i="1" s="1"/>
  <c r="L593" i="1" a="1"/>
  <c r="L593" i="1" s="1"/>
  <c r="L591" i="1" a="1"/>
  <c r="L591" i="1" s="1"/>
  <c r="L589" i="1" a="1"/>
  <c r="L589" i="1" s="1"/>
  <c r="L602" i="1" a="1"/>
  <c r="L602" i="1" s="1"/>
  <c r="L577" i="1" a="1"/>
  <c r="L577" i="1" s="1"/>
  <c r="L575" i="1" a="1"/>
  <c r="L575" i="1" s="1"/>
  <c r="L588" i="1" a="1"/>
  <c r="L588" i="1" s="1"/>
  <c r="L586" i="1" a="1"/>
  <c r="L586" i="1" s="1"/>
  <c r="L584" i="1" a="1"/>
  <c r="L584" i="1" s="1"/>
  <c r="L581" i="1" a="1"/>
  <c r="L581" i="1" s="1"/>
  <c r="L572" i="1" a="1"/>
  <c r="L572" i="1" s="1"/>
  <c r="L570" i="1" a="1"/>
  <c r="L570" i="1" s="1"/>
  <c r="L579" i="1" a="1"/>
  <c r="L579" i="1" s="1"/>
  <c r="L568" i="1" a="1"/>
  <c r="L568" i="1" s="1"/>
  <c r="L567" i="1" a="1"/>
  <c r="L567" i="1" s="1"/>
  <c r="L563" i="1" a="1"/>
  <c r="L563" i="1" s="1"/>
  <c r="L559" i="1" a="1"/>
  <c r="L559" i="1" s="1"/>
  <c r="L560" i="1" a="1"/>
  <c r="L560" i="1" s="1"/>
  <c r="L557" i="1" a="1"/>
  <c r="L557" i="1" s="1"/>
  <c r="L562" i="1" a="1"/>
  <c r="L562" i="1" s="1"/>
  <c r="L556" i="1" a="1"/>
  <c r="L556" i="1" s="1"/>
  <c r="L582" i="1" a="1"/>
  <c r="L582" i="1" s="1"/>
  <c r="L565" i="1" a="1"/>
  <c r="L565" i="1" s="1"/>
  <c r="N593" i="1" a="1"/>
  <c r="N593" i="1" s="1"/>
  <c r="N591" i="1" a="1"/>
  <c r="N591" i="1" s="1"/>
  <c r="N589" i="1" a="1"/>
  <c r="N589" i="1" s="1"/>
  <c r="N602" i="1" a="1"/>
  <c r="N602" i="1" s="1"/>
  <c r="N600" i="1" a="1"/>
  <c r="N600" i="1" s="1"/>
  <c r="N598" i="1" a="1"/>
  <c r="N598" i="1" s="1"/>
  <c r="N596" i="1" a="1"/>
  <c r="N596" i="1" s="1"/>
  <c r="N595" i="1" a="1"/>
  <c r="N595" i="1" s="1"/>
  <c r="N584" i="1" a="1"/>
  <c r="N584" i="1" s="1"/>
  <c r="N588" i="1" a="1"/>
  <c r="N588" i="1" s="1"/>
  <c r="N582" i="1" a="1"/>
  <c r="N582" i="1" s="1"/>
  <c r="N581" i="1" a="1"/>
  <c r="N581" i="1" s="1"/>
  <c r="N579" i="1" a="1"/>
  <c r="N579" i="1" s="1"/>
  <c r="N577" i="1" a="1"/>
  <c r="N577" i="1" s="1"/>
  <c r="N586" i="1" a="1"/>
  <c r="N586" i="1" s="1"/>
  <c r="N568" i="1" a="1"/>
  <c r="N568" i="1" s="1"/>
  <c r="N575" i="1" a="1"/>
  <c r="N575" i="1" s="1"/>
  <c r="N567" i="1" a="1"/>
  <c r="N567" i="1" s="1"/>
  <c r="N565" i="1" a="1"/>
  <c r="N565" i="1" s="1"/>
  <c r="N563" i="1" a="1"/>
  <c r="N563" i="1" s="1"/>
  <c r="N574" i="1" a="1"/>
  <c r="N574" i="1" s="1"/>
  <c r="N572" i="1" a="1"/>
  <c r="N572" i="1" s="1"/>
  <c r="N562" i="1" a="1"/>
  <c r="N562" i="1" s="1"/>
  <c r="N560" i="1" a="1"/>
  <c r="N560" i="1" s="1"/>
  <c r="N556" i="1" a="1"/>
  <c r="N556" i="1" s="1"/>
  <c r="N570" i="1" a="1"/>
  <c r="N570" i="1" s="1"/>
  <c r="N559" i="1" a="1"/>
  <c r="N559" i="1" s="1"/>
  <c r="N557" i="1" a="1"/>
  <c r="N557" i="1" s="1"/>
  <c r="M596" i="1" a="1"/>
  <c r="M596" i="1" s="1"/>
  <c r="M595" i="1" a="1"/>
  <c r="M595" i="1" s="1"/>
  <c r="M593" i="1" a="1"/>
  <c r="M593" i="1" s="1"/>
  <c r="M591" i="1" a="1"/>
  <c r="M591" i="1" s="1"/>
  <c r="M589" i="1" a="1"/>
  <c r="M589" i="1" s="1"/>
  <c r="M602" i="1" a="1"/>
  <c r="M602" i="1" s="1"/>
  <c r="M588" i="1" a="1"/>
  <c r="M588" i="1" s="1"/>
  <c r="M600" i="1" a="1"/>
  <c r="M600" i="1" s="1"/>
  <c r="M574" i="1" a="1"/>
  <c r="M574" i="1" s="1"/>
  <c r="M586" i="1" a="1"/>
  <c r="M586" i="1" s="1"/>
  <c r="M584" i="1" a="1"/>
  <c r="M584" i="1" s="1"/>
  <c r="M582" i="1" a="1"/>
  <c r="M582" i="1" s="1"/>
  <c r="M598" i="1" a="1"/>
  <c r="M598" i="1" s="1"/>
  <c r="M581" i="1" a="1"/>
  <c r="M581" i="1" s="1"/>
  <c r="M577" i="1" a="1"/>
  <c r="M577" i="1" s="1"/>
  <c r="M572" i="1" a="1"/>
  <c r="M572" i="1" s="1"/>
  <c r="M570" i="1" a="1"/>
  <c r="M570" i="1" s="1"/>
  <c r="M575" i="1" a="1"/>
  <c r="M575" i="1" s="1"/>
  <c r="M568" i="1" a="1"/>
  <c r="M568" i="1" s="1"/>
  <c r="M579" i="1" a="1"/>
  <c r="M579" i="1" s="1"/>
  <c r="M567" i="1" a="1"/>
  <c r="M567" i="1" s="1"/>
  <c r="M565" i="1" a="1"/>
  <c r="M565" i="1" s="1"/>
  <c r="M563" i="1" a="1"/>
  <c r="M563" i="1" s="1"/>
  <c r="M562" i="1" a="1"/>
  <c r="M562" i="1" s="1"/>
  <c r="M556" i="1" a="1"/>
  <c r="M556" i="1" s="1"/>
  <c r="M559" i="1" a="1"/>
  <c r="M559" i="1" s="1"/>
  <c r="M557" i="1" a="1"/>
  <c r="M557" i="1" s="1"/>
  <c r="M560" i="1" a="1"/>
  <c r="M560" i="1" s="1"/>
  <c r="O589" i="1" a="1"/>
  <c r="O589" i="1" s="1"/>
  <c r="O602" i="1" a="1"/>
  <c r="O602" i="1" s="1"/>
  <c r="O588" i="1" a="1"/>
  <c r="O588" i="1" s="1"/>
  <c r="O600" i="1" a="1"/>
  <c r="O600" i="1" s="1"/>
  <c r="O598" i="1" a="1"/>
  <c r="O598" i="1" s="1"/>
  <c r="O596" i="1" a="1"/>
  <c r="O596" i="1" s="1"/>
  <c r="O595" i="1" a="1"/>
  <c r="O595" i="1" s="1"/>
  <c r="O593" i="1" a="1"/>
  <c r="O593" i="1" s="1"/>
  <c r="O581" i="1" a="1"/>
  <c r="O581" i="1" s="1"/>
  <c r="O579" i="1" a="1"/>
  <c r="O579" i="1" s="1"/>
  <c r="O577" i="1" a="1"/>
  <c r="O577" i="1" s="1"/>
  <c r="O575" i="1" a="1"/>
  <c r="O575" i="1" s="1"/>
  <c r="O591" i="1" a="1"/>
  <c r="O591" i="1" s="1"/>
  <c r="O574" i="1" a="1"/>
  <c r="O574" i="1" s="1"/>
  <c r="O584" i="1" a="1"/>
  <c r="O584" i="1" s="1"/>
  <c r="O565" i="1" a="1"/>
  <c r="O565" i="1" s="1"/>
  <c r="O563" i="1" a="1"/>
  <c r="O563" i="1" s="1"/>
  <c r="O562" i="1" a="1"/>
  <c r="O562" i="1" s="1"/>
  <c r="O572" i="1" a="1"/>
  <c r="O572" i="1" s="1"/>
  <c r="O582" i="1" a="1"/>
  <c r="O582" i="1" s="1"/>
  <c r="O570" i="1" a="1"/>
  <c r="O570" i="1" s="1"/>
  <c r="O586" i="1" a="1"/>
  <c r="O586" i="1" s="1"/>
  <c r="O560" i="1" a="1"/>
  <c r="O560" i="1" s="1"/>
  <c r="O567" i="1" a="1"/>
  <c r="O567" i="1" s="1"/>
  <c r="O559" i="1" a="1"/>
  <c r="O559" i="1" s="1"/>
  <c r="O557" i="1" a="1"/>
  <c r="O557" i="1" s="1"/>
  <c r="O568" i="1" a="1"/>
  <c r="O568" i="1" s="1"/>
  <c r="O556" i="1" a="1"/>
  <c r="O556" i="1" s="1"/>
  <c r="Z503" i="1" a="1"/>
  <c r="Z503" i="1" s="1"/>
  <c r="Z501" i="1" a="1"/>
  <c r="Z501" i="1" s="1"/>
  <c r="Z499" i="1" a="1"/>
  <c r="Z499" i="1" s="1"/>
  <c r="Z512" i="1" a="1"/>
  <c r="Z512" i="1" s="1"/>
  <c r="Z498" i="1" a="1"/>
  <c r="Z498" i="1" s="1"/>
  <c r="Z510" i="1" a="1"/>
  <c r="Z510" i="1" s="1"/>
  <c r="Z508" i="1" a="1"/>
  <c r="Z508" i="1" s="1"/>
  <c r="Z506" i="1" a="1"/>
  <c r="Z506" i="1" s="1"/>
  <c r="Z484" i="1" a="1"/>
  <c r="Z484" i="1" s="1"/>
  <c r="Z496" i="1" a="1"/>
  <c r="Z496" i="1" s="1"/>
  <c r="Z494" i="1" a="1"/>
  <c r="Z494" i="1" s="1"/>
  <c r="Z492" i="1" a="1"/>
  <c r="Z492" i="1" s="1"/>
  <c r="Z491" i="1" a="1"/>
  <c r="Z491" i="1" s="1"/>
  <c r="Z505" i="1" a="1"/>
  <c r="Z505" i="1" s="1"/>
  <c r="Z489" i="1" a="1"/>
  <c r="Z489" i="1" s="1"/>
  <c r="Z487" i="1" a="1"/>
  <c r="Z487" i="1" s="1"/>
  <c r="Z477" i="1" a="1"/>
  <c r="Z477" i="1" s="1"/>
  <c r="Z475" i="1" a="1"/>
  <c r="Z475" i="1" s="1"/>
  <c r="Z473" i="1" a="1"/>
  <c r="Z473" i="1" s="1"/>
  <c r="Z472" i="1" a="1"/>
  <c r="Z472" i="1" s="1"/>
  <c r="Z485" i="1" a="1"/>
  <c r="Z485" i="1" s="1"/>
  <c r="Z482" i="1" a="1"/>
  <c r="Z482" i="1" s="1"/>
  <c r="Z480" i="1" a="1"/>
  <c r="Z480" i="1" s="1"/>
  <c r="Z466" i="1" a="1"/>
  <c r="Z466" i="1" s="1"/>
  <c r="Z478" i="1" a="1"/>
  <c r="Z478" i="1" s="1"/>
  <c r="Z470" i="1" a="1"/>
  <c r="Z470" i="1" s="1"/>
  <c r="Z469" i="1" a="1"/>
  <c r="Z469" i="1" s="1"/>
  <c r="Z467" i="1" a="1"/>
  <c r="Z467" i="1" s="1"/>
  <c r="AB510" i="1" a="1"/>
  <c r="AB510" i="1" s="1"/>
  <c r="AB508" i="1" a="1"/>
  <c r="AB508" i="1" s="1"/>
  <c r="AB506" i="1" a="1"/>
  <c r="AB506" i="1" s="1"/>
  <c r="AB505" i="1" a="1"/>
  <c r="AB505" i="1" s="1"/>
  <c r="AB503" i="1" a="1"/>
  <c r="AB503" i="1" s="1"/>
  <c r="AB501" i="1" a="1"/>
  <c r="AB501" i="1" s="1"/>
  <c r="AB499" i="1" a="1"/>
  <c r="AB499" i="1" s="1"/>
  <c r="AB491" i="1" a="1"/>
  <c r="AB491" i="1" s="1"/>
  <c r="AB489" i="1" a="1"/>
  <c r="AB489" i="1" s="1"/>
  <c r="AB487" i="1" a="1"/>
  <c r="AB487" i="1" s="1"/>
  <c r="AB485" i="1" a="1"/>
  <c r="AB485" i="1" s="1"/>
  <c r="AB512" i="1" a="1"/>
  <c r="AB512" i="1" s="1"/>
  <c r="AB498" i="1" a="1"/>
  <c r="AB498" i="1" s="1"/>
  <c r="AB496" i="1" a="1"/>
  <c r="AB496" i="1" s="1"/>
  <c r="AB482" i="1" a="1"/>
  <c r="AB482" i="1" s="1"/>
  <c r="AB484" i="1" a="1"/>
  <c r="AB484" i="1" s="1"/>
  <c r="AB480" i="1" a="1"/>
  <c r="AB480" i="1" s="1"/>
  <c r="AB494" i="1" a="1"/>
  <c r="AB494" i="1" s="1"/>
  <c r="AB478" i="1" a="1"/>
  <c r="AB478" i="1" s="1"/>
  <c r="AB477" i="1" a="1"/>
  <c r="AB477" i="1" s="1"/>
  <c r="AB475" i="1" a="1"/>
  <c r="AB475" i="1" s="1"/>
  <c r="AB470" i="1" a="1"/>
  <c r="AB470" i="1" s="1"/>
  <c r="AB469" i="1" a="1"/>
  <c r="AB469" i="1" s="1"/>
  <c r="AB492" i="1" a="1"/>
  <c r="AB492" i="1" s="1"/>
  <c r="AB467" i="1" a="1"/>
  <c r="AB467" i="1" s="1"/>
  <c r="AB473" i="1" a="1"/>
  <c r="AB473" i="1" s="1"/>
  <c r="AB472" i="1" a="1"/>
  <c r="AB472" i="1" s="1"/>
  <c r="AB466" i="1" a="1"/>
  <c r="AB466" i="1" s="1"/>
  <c r="Y506" i="1" a="1"/>
  <c r="Y506" i="1" s="1"/>
  <c r="Y505" i="1" a="1"/>
  <c r="Y505" i="1" s="1"/>
  <c r="Y503" i="1" a="1"/>
  <c r="Y503" i="1" s="1"/>
  <c r="Y501" i="1" a="1"/>
  <c r="Y501" i="1" s="1"/>
  <c r="Y499" i="1" a="1"/>
  <c r="Y499" i="1" s="1"/>
  <c r="Y512" i="1" a="1"/>
  <c r="Y512" i="1" s="1"/>
  <c r="Y498" i="1" a="1"/>
  <c r="Y498" i="1" s="1"/>
  <c r="Y510" i="1" a="1"/>
  <c r="Y510" i="1" s="1"/>
  <c r="Y487" i="1" a="1"/>
  <c r="Y487" i="1" s="1"/>
  <c r="Y508" i="1" a="1"/>
  <c r="Y508" i="1" s="1"/>
  <c r="Y485" i="1" a="1"/>
  <c r="Y485" i="1" s="1"/>
  <c r="Y496" i="1" a="1"/>
  <c r="Y496" i="1" s="1"/>
  <c r="Y494" i="1" a="1"/>
  <c r="Y494" i="1" s="1"/>
  <c r="Y492" i="1" a="1"/>
  <c r="Y492" i="1" s="1"/>
  <c r="Y480" i="1" a="1"/>
  <c r="Y480" i="1" s="1"/>
  <c r="Y478" i="1" a="1"/>
  <c r="Y478" i="1" s="1"/>
  <c r="Y491" i="1" a="1"/>
  <c r="Y491" i="1" s="1"/>
  <c r="Y477" i="1" a="1"/>
  <c r="Y477" i="1" s="1"/>
  <c r="Y475" i="1" a="1"/>
  <c r="Y475" i="1" s="1"/>
  <c r="Y473" i="1" a="1"/>
  <c r="Y473" i="1" s="1"/>
  <c r="Y484" i="1" a="1"/>
  <c r="Y484" i="1" s="1"/>
  <c r="Y472" i="1" a="1"/>
  <c r="Y472" i="1" s="1"/>
  <c r="Y467" i="1" a="1"/>
  <c r="Y467" i="1" s="1"/>
  <c r="Y466" i="1" a="1"/>
  <c r="Y466" i="1" s="1"/>
  <c r="Y469" i="1" a="1"/>
  <c r="Y469" i="1" s="1"/>
  <c r="Y489" i="1" a="1"/>
  <c r="Y489" i="1" s="1"/>
  <c r="Y482" i="1" a="1"/>
  <c r="Y482" i="1" s="1"/>
  <c r="Y470" i="1" a="1"/>
  <c r="Y470" i="1" s="1"/>
  <c r="AA499" i="1" a="1"/>
  <c r="AA499" i="1" s="1"/>
  <c r="AA512" i="1" a="1"/>
  <c r="AA512" i="1" s="1"/>
  <c r="AA498" i="1" a="1"/>
  <c r="AA498" i="1" s="1"/>
  <c r="AA510" i="1" a="1"/>
  <c r="AA510" i="1" s="1"/>
  <c r="AA508" i="1" a="1"/>
  <c r="AA508" i="1" s="1"/>
  <c r="AA506" i="1" a="1"/>
  <c r="AA506" i="1" s="1"/>
  <c r="AA505" i="1" a="1"/>
  <c r="AA505" i="1" s="1"/>
  <c r="AA503" i="1" a="1"/>
  <c r="AA503" i="1" s="1"/>
  <c r="AA494" i="1" a="1"/>
  <c r="AA494" i="1" s="1"/>
  <c r="AA501" i="1" a="1"/>
  <c r="AA501" i="1" s="1"/>
  <c r="AA492" i="1" a="1"/>
  <c r="AA492" i="1" s="1"/>
  <c r="AA491" i="1" a="1"/>
  <c r="AA491" i="1" s="1"/>
  <c r="AA489" i="1" a="1"/>
  <c r="AA489" i="1" s="1"/>
  <c r="AA487" i="1" a="1"/>
  <c r="AA487" i="1" s="1"/>
  <c r="AA485" i="1" a="1"/>
  <c r="AA485" i="1" s="1"/>
  <c r="AA473" i="1" a="1"/>
  <c r="AA473" i="1" s="1"/>
  <c r="AA472" i="1" a="1"/>
  <c r="AA472" i="1" s="1"/>
  <c r="AA496" i="1" a="1"/>
  <c r="AA496" i="1" s="1"/>
  <c r="AA484" i="1" a="1"/>
  <c r="AA484" i="1" s="1"/>
  <c r="AA482" i="1" a="1"/>
  <c r="AA482" i="1" s="1"/>
  <c r="AA480" i="1" a="1"/>
  <c r="AA480" i="1" s="1"/>
  <c r="AA478" i="1" a="1"/>
  <c r="AA478" i="1" s="1"/>
  <c r="AA475" i="1" a="1"/>
  <c r="AA475" i="1" s="1"/>
  <c r="AA470" i="1" a="1"/>
  <c r="AA470" i="1" s="1"/>
  <c r="AA477" i="1" a="1"/>
  <c r="AA477" i="1" s="1"/>
  <c r="AA469" i="1" a="1"/>
  <c r="AA469" i="1" s="1"/>
  <c r="AA467" i="1" a="1"/>
  <c r="AA467" i="1" s="1"/>
  <c r="AA466" i="1" a="1"/>
  <c r="AA466" i="1" s="1"/>
  <c r="N643" i="1" a="1"/>
  <c r="N643" i="1" s="1"/>
  <c r="N641" i="1" a="1"/>
  <c r="N641" i="1" s="1"/>
  <c r="N644" i="1" a="1"/>
  <c r="N644" i="1" s="1"/>
  <c r="N642" i="1" a="1"/>
  <c r="N642" i="1" s="1"/>
  <c r="O641" i="1" a="1"/>
  <c r="O641" i="1" s="1"/>
  <c r="O644" i="1" a="1"/>
  <c r="O644" i="1" s="1"/>
  <c r="O642" i="1" a="1"/>
  <c r="O642" i="1" s="1"/>
  <c r="O643" i="1" a="1"/>
  <c r="O643" i="1" s="1"/>
  <c r="L642" i="1" a="1"/>
  <c r="L642" i="1" s="1"/>
  <c r="L643" i="1" a="1"/>
  <c r="L643" i="1" s="1"/>
  <c r="L644" i="1" a="1"/>
  <c r="L644" i="1" s="1"/>
  <c r="L641" i="1" a="1"/>
  <c r="L641" i="1" s="1"/>
  <c r="M643" i="1" a="1"/>
  <c r="M643" i="1" s="1"/>
  <c r="M641" i="1" a="1"/>
  <c r="M641" i="1" s="1"/>
  <c r="M644" i="1" a="1"/>
  <c r="M644" i="1" s="1"/>
  <c r="M642" i="1" a="1"/>
  <c r="M642" i="1" s="1"/>
  <c r="L553" i="1" a="1"/>
  <c r="L553" i="1" s="1"/>
  <c r="L552" i="1" a="1"/>
  <c r="L552" i="1" s="1"/>
  <c r="L551" i="1" a="1"/>
  <c r="L551" i="1" s="1"/>
  <c r="L554" i="1" a="1"/>
  <c r="L554" i="1" s="1"/>
  <c r="M551" i="1" a="1"/>
  <c r="M551" i="1" s="1"/>
  <c r="M554" i="1" a="1"/>
  <c r="M554" i="1" s="1"/>
  <c r="M553" i="1" a="1"/>
  <c r="M553" i="1" s="1"/>
  <c r="M552" i="1" a="1"/>
  <c r="M552" i="1" s="1"/>
  <c r="O554" i="1" a="1"/>
  <c r="O554" i="1" s="1"/>
  <c r="O553" i="1" a="1"/>
  <c r="O553" i="1" s="1"/>
  <c r="O552" i="1" a="1"/>
  <c r="O552" i="1" s="1"/>
  <c r="O551" i="1" a="1"/>
  <c r="O551" i="1" s="1"/>
  <c r="N554" i="1" a="1"/>
  <c r="N554" i="1" s="1"/>
  <c r="N553" i="1" a="1"/>
  <c r="N553" i="1" s="1"/>
  <c r="N552" i="1" a="1"/>
  <c r="N552" i="1" s="1"/>
  <c r="N551" i="1" a="1"/>
  <c r="N551" i="1" s="1"/>
  <c r="Z464" i="1" a="1"/>
  <c r="Z464" i="1" s="1"/>
  <c r="Z463" i="1" a="1"/>
  <c r="Z463" i="1" s="1"/>
  <c r="Z462" i="1" a="1"/>
  <c r="Z462" i="1" s="1"/>
  <c r="Z461" i="1" a="1"/>
  <c r="Z461" i="1" s="1"/>
  <c r="AB463" i="1" a="1"/>
  <c r="AB463" i="1" s="1"/>
  <c r="AB462" i="1" a="1"/>
  <c r="AB462" i="1" s="1"/>
  <c r="AB464" i="1" a="1"/>
  <c r="AB464" i="1" s="1"/>
  <c r="AB461" i="1" a="1"/>
  <c r="AB461" i="1" s="1"/>
  <c r="Y461" i="1" a="1"/>
  <c r="Y461" i="1" s="1"/>
  <c r="Y464" i="1" a="1"/>
  <c r="Y464" i="1" s="1"/>
  <c r="Y462" i="1" a="1"/>
  <c r="Y462" i="1" s="1"/>
  <c r="Y463" i="1" a="1"/>
  <c r="Y463" i="1" s="1"/>
  <c r="AA464" i="1" a="1"/>
  <c r="AA464" i="1" s="1"/>
  <c r="AA463" i="1" a="1"/>
  <c r="AA463" i="1" s="1"/>
  <c r="AA462" i="1" a="1"/>
  <c r="AA462" i="1" s="1"/>
  <c r="AA461" i="1" a="1"/>
  <c r="AA461" i="1" s="1"/>
  <c r="T27" i="9"/>
  <c r="T31" i="9"/>
  <c r="T26" i="9"/>
  <c r="T33" i="9"/>
  <c r="T29" i="9"/>
  <c r="T30" i="9"/>
  <c r="T28" i="9"/>
  <c r="T32" i="9"/>
  <c r="T24" i="9"/>
  <c r="L537" i="1" a="1"/>
  <c r="L537" i="1" s="1"/>
  <c r="L529" i="1" a="1"/>
  <c r="L529" i="1" s="1"/>
  <c r="L536" i="1" a="1"/>
  <c r="L536" i="1" s="1"/>
  <c r="L531" i="1" a="1"/>
  <c r="L531" i="1" s="1"/>
  <c r="L534" i="1" a="1"/>
  <c r="L534" i="1" s="1"/>
  <c r="L528" i="1" a="1"/>
  <c r="L528" i="1" s="1"/>
  <c r="L535" i="1" a="1"/>
  <c r="L535" i="1" s="1"/>
  <c r="L533" i="1" a="1"/>
  <c r="L533" i="1" s="1"/>
  <c r="L530" i="1" a="1"/>
  <c r="L530" i="1" s="1"/>
  <c r="L532" i="1" a="1"/>
  <c r="L532" i="1" s="1"/>
  <c r="Z447" i="1" a="1"/>
  <c r="Z447" i="1" s="1"/>
  <c r="Z439" i="1" a="1"/>
  <c r="Z439" i="1" s="1"/>
  <c r="Z440" i="1" a="1"/>
  <c r="Z440" i="1" s="1"/>
  <c r="Z443" i="1" a="1"/>
  <c r="Z443" i="1" s="1"/>
  <c r="Z446" i="1" a="1"/>
  <c r="Z446" i="1" s="1"/>
  <c r="Z441" i="1" a="1"/>
  <c r="Z441" i="1" s="1"/>
  <c r="Z438" i="1" a="1"/>
  <c r="Z438" i="1" s="1"/>
  <c r="Z442" i="1" a="1"/>
  <c r="Z442" i="1" s="1"/>
  <c r="Z445" i="1" a="1"/>
  <c r="Z445" i="1" s="1"/>
  <c r="Z444" i="1" a="1"/>
  <c r="Z444" i="1" s="1"/>
  <c r="N537" i="1" a="1"/>
  <c r="N537" i="1" s="1"/>
  <c r="N529" i="1" a="1"/>
  <c r="N529" i="1" s="1"/>
  <c r="N534" i="1" a="1"/>
  <c r="N534" i="1" s="1"/>
  <c r="N528" i="1" a="1"/>
  <c r="N528" i="1" s="1"/>
  <c r="N532" i="1" a="1"/>
  <c r="N532" i="1" s="1"/>
  <c r="N535" i="1" a="1"/>
  <c r="N535" i="1" s="1"/>
  <c r="N533" i="1" a="1"/>
  <c r="N533" i="1" s="1"/>
  <c r="N531" i="1" a="1"/>
  <c r="N531" i="1" s="1"/>
  <c r="N536" i="1" a="1"/>
  <c r="N536" i="1" s="1"/>
  <c r="N530" i="1" a="1"/>
  <c r="N530" i="1" s="1"/>
  <c r="AA447" i="1" a="1"/>
  <c r="AA447" i="1" s="1"/>
  <c r="AA439" i="1" a="1"/>
  <c r="AA439" i="1" s="1"/>
  <c r="AA443" i="1" a="1"/>
  <c r="AA443" i="1" s="1"/>
  <c r="AA446" i="1" a="1"/>
  <c r="AA446" i="1" s="1"/>
  <c r="AA441" i="1" a="1"/>
  <c r="AA441" i="1" s="1"/>
  <c r="AA444" i="1" a="1"/>
  <c r="AA444" i="1" s="1"/>
  <c r="AA442" i="1" a="1"/>
  <c r="AA442" i="1" s="1"/>
  <c r="AA445" i="1" a="1"/>
  <c r="AA445" i="1" s="1"/>
  <c r="AA438" i="1" a="1"/>
  <c r="AA438" i="1" s="1"/>
  <c r="AA440" i="1" a="1"/>
  <c r="AA440" i="1" s="1"/>
  <c r="O537" i="1" a="1"/>
  <c r="O537" i="1" s="1"/>
  <c r="O529" i="1" a="1"/>
  <c r="O529" i="1" s="1"/>
  <c r="O528" i="1" a="1"/>
  <c r="O528" i="1" s="1"/>
  <c r="O532" i="1" a="1"/>
  <c r="O532" i="1" s="1"/>
  <c r="O535" i="1" a="1"/>
  <c r="O535" i="1" s="1"/>
  <c r="O530" i="1" a="1"/>
  <c r="O530" i="1" s="1"/>
  <c r="O536" i="1" a="1"/>
  <c r="O536" i="1" s="1"/>
  <c r="O534" i="1" a="1"/>
  <c r="O534" i="1" s="1"/>
  <c r="O531" i="1" a="1"/>
  <c r="O531" i="1" s="1"/>
  <c r="O533" i="1" a="1"/>
  <c r="O533" i="1" s="1"/>
  <c r="M537" i="1" a="1"/>
  <c r="M537" i="1" s="1"/>
  <c r="M529" i="1" a="1"/>
  <c r="M529" i="1" s="1"/>
  <c r="M531" i="1" a="1"/>
  <c r="M531" i="1" s="1"/>
  <c r="M534" i="1" a="1"/>
  <c r="M534" i="1" s="1"/>
  <c r="M528" i="1" a="1"/>
  <c r="M528" i="1" s="1"/>
  <c r="M532" i="1" a="1"/>
  <c r="M532" i="1" s="1"/>
  <c r="M530" i="1" a="1"/>
  <c r="M530" i="1" s="1"/>
  <c r="M533" i="1" a="1"/>
  <c r="M533" i="1" s="1"/>
  <c r="M536" i="1" a="1"/>
  <c r="M536" i="1" s="1"/>
  <c r="M535" i="1" a="1"/>
  <c r="M535" i="1" s="1"/>
  <c r="L627" i="1" a="1"/>
  <c r="L627" i="1" s="1"/>
  <c r="L619" i="1" a="1"/>
  <c r="L619" i="1" s="1"/>
  <c r="L626" i="1" a="1"/>
  <c r="L626" i="1" s="1"/>
  <c r="L625" i="1" a="1"/>
  <c r="L625" i="1" s="1"/>
  <c r="L621" i="1" a="1"/>
  <c r="L621" i="1" s="1"/>
  <c r="L624" i="1" a="1"/>
  <c r="L624" i="1" s="1"/>
  <c r="L620" i="1" a="1"/>
  <c r="L620" i="1" s="1"/>
  <c r="L618" i="1" a="1"/>
  <c r="L618" i="1" s="1"/>
  <c r="L622" i="1" a="1"/>
  <c r="L622" i="1" s="1"/>
  <c r="L623" i="1" a="1"/>
  <c r="L623" i="1" s="1"/>
  <c r="Y447" i="1" a="1"/>
  <c r="Y447" i="1" s="1"/>
  <c r="Y439" i="1" a="1"/>
  <c r="Y439" i="1" s="1"/>
  <c r="Y445" i="1" a="1"/>
  <c r="Y445" i="1" s="1"/>
  <c r="Y440" i="1" a="1"/>
  <c r="Y440" i="1" s="1"/>
  <c r="Y443" i="1" a="1"/>
  <c r="Y443" i="1" s="1"/>
  <c r="Y446" i="1" a="1"/>
  <c r="Y446" i="1" s="1"/>
  <c r="Y444" i="1" a="1"/>
  <c r="Y444" i="1" s="1"/>
  <c r="Y438" i="1" a="1"/>
  <c r="Y438" i="1" s="1"/>
  <c r="Y442" i="1" a="1"/>
  <c r="Y442" i="1" s="1"/>
  <c r="Y441" i="1" a="1"/>
  <c r="Y441" i="1" s="1"/>
  <c r="O627" i="1" a="1"/>
  <c r="O627" i="1" s="1"/>
  <c r="O619" i="1" a="1"/>
  <c r="O619" i="1" s="1"/>
  <c r="O625" i="1" a="1"/>
  <c r="O625" i="1" s="1"/>
  <c r="O626" i="1" a="1"/>
  <c r="O626" i="1" s="1"/>
  <c r="O618" i="1" a="1"/>
  <c r="O618" i="1" s="1"/>
  <c r="O622" i="1" a="1"/>
  <c r="O622" i="1" s="1"/>
  <c r="O620" i="1" a="1"/>
  <c r="O620" i="1" s="1"/>
  <c r="O623" i="1" a="1"/>
  <c r="O623" i="1" s="1"/>
  <c r="O621" i="1" a="1"/>
  <c r="O621" i="1" s="1"/>
  <c r="O624" i="1" a="1"/>
  <c r="O624" i="1" s="1"/>
  <c r="M627" i="1" a="1"/>
  <c r="M627" i="1" s="1"/>
  <c r="M619" i="1" a="1"/>
  <c r="M619" i="1" s="1"/>
  <c r="M621" i="1" a="1"/>
  <c r="M621" i="1" s="1"/>
  <c r="M618" i="1" a="1"/>
  <c r="M618" i="1" s="1"/>
  <c r="M626" i="1" a="1"/>
  <c r="M626" i="1" s="1"/>
  <c r="M624" i="1" a="1"/>
  <c r="M624" i="1" s="1"/>
  <c r="M620" i="1" a="1"/>
  <c r="M620" i="1" s="1"/>
  <c r="M623" i="1" a="1"/>
  <c r="M623" i="1" s="1"/>
  <c r="M622" i="1" a="1"/>
  <c r="M622" i="1" s="1"/>
  <c r="M625" i="1" a="1"/>
  <c r="M625" i="1" s="1"/>
  <c r="N627" i="1" a="1"/>
  <c r="N627" i="1" s="1"/>
  <c r="N619" i="1" a="1"/>
  <c r="N619" i="1" s="1"/>
  <c r="N625" i="1" a="1"/>
  <c r="N625" i="1" s="1"/>
  <c r="N626" i="1" a="1"/>
  <c r="N626" i="1" s="1"/>
  <c r="N624" i="1" a="1"/>
  <c r="N624" i="1" s="1"/>
  <c r="N623" i="1" a="1"/>
  <c r="N623" i="1" s="1"/>
  <c r="N618" i="1" a="1"/>
  <c r="N618" i="1" s="1"/>
  <c r="N622" i="1" a="1"/>
  <c r="N622" i="1" s="1"/>
  <c r="N620" i="1" a="1"/>
  <c r="N620" i="1" s="1"/>
  <c r="N621" i="1" a="1"/>
  <c r="N621" i="1" s="1"/>
  <c r="AB447" i="1" a="1"/>
  <c r="AB447" i="1" s="1"/>
  <c r="AB439" i="1" a="1"/>
  <c r="AB439" i="1" s="1"/>
  <c r="AB446" i="1" a="1"/>
  <c r="AB446" i="1" s="1"/>
  <c r="AB441" i="1" a="1"/>
  <c r="AB441" i="1" s="1"/>
  <c r="AB444" i="1" a="1"/>
  <c r="AB444" i="1" s="1"/>
  <c r="AB438" i="1" a="1"/>
  <c r="AB438" i="1" s="1"/>
  <c r="AB445" i="1" a="1"/>
  <c r="AB445" i="1" s="1"/>
  <c r="AB440" i="1" a="1"/>
  <c r="AB440" i="1" s="1"/>
  <c r="AB442" i="1" a="1"/>
  <c r="AB442" i="1" s="1"/>
  <c r="AB443" i="1" a="1"/>
  <c r="AB443" i="1" s="1"/>
  <c r="AO107" i="18"/>
  <c r="AE436" i="1"/>
  <c r="AE515" i="1" s="1" a="1"/>
  <c r="AE515" i="1" s="1"/>
  <c r="AA454" i="1" a="1"/>
  <c r="AA454" i="1" s="1"/>
  <c r="AA459" i="1" a="1"/>
  <c r="AA459" i="1" s="1"/>
  <c r="AA458" i="1" a="1"/>
  <c r="AA458" i="1" s="1"/>
  <c r="AA452" i="1" a="1"/>
  <c r="AA452" i="1" s="1"/>
  <c r="AA448" i="1" a="1"/>
  <c r="AA448" i="1" s="1"/>
  <c r="AA450" i="1" a="1"/>
  <c r="AA450" i="1" s="1"/>
  <c r="AA457" i="1" a="1"/>
  <c r="AA457" i="1" s="1"/>
  <c r="AA514" i="1" a="1"/>
  <c r="AA514" i="1" s="1"/>
  <c r="AA516" i="1" a="1"/>
  <c r="AA516" i="1" s="1"/>
  <c r="AA456" i="1" a="1"/>
  <c r="AA456" i="1" s="1"/>
  <c r="AA437" i="1" a="1"/>
  <c r="AA437" i="1" s="1"/>
  <c r="AA517" i="1" a="1"/>
  <c r="AA517" i="1" s="1"/>
  <c r="AA518" i="1" a="1"/>
  <c r="AA518" i="1" s="1"/>
  <c r="AA519" i="1" a="1"/>
  <c r="AA519" i="1" s="1"/>
  <c r="M617" i="1" a="1"/>
  <c r="M617" i="1" s="1"/>
  <c r="L617" i="1" a="1"/>
  <c r="L617" i="1" s="1"/>
  <c r="R616" i="1"/>
  <c r="R695" i="1" s="1" a="1"/>
  <c r="R695" i="1" s="1"/>
  <c r="N617" i="1" a="1"/>
  <c r="N617" i="1" s="1"/>
  <c r="AC436" i="1"/>
  <c r="AC515" i="1" s="1" a="1"/>
  <c r="AC515" i="1" s="1"/>
  <c r="Y452" i="1" a="1"/>
  <c r="Y452" i="1" s="1"/>
  <c r="Y450" i="1" a="1"/>
  <c r="Y450" i="1" s="1"/>
  <c r="Y456" i="1" a="1"/>
  <c r="Y456" i="1" s="1"/>
  <c r="Y514" i="1" a="1"/>
  <c r="Y514" i="1" s="1"/>
  <c r="Y437" i="1" a="1"/>
  <c r="Y437" i="1" s="1"/>
  <c r="Y518" i="1" a="1"/>
  <c r="Y518" i="1" s="1"/>
  <c r="Y457" i="1" a="1"/>
  <c r="Y457" i="1" s="1"/>
  <c r="Y459" i="1" a="1"/>
  <c r="Y459" i="1" s="1"/>
  <c r="Y516" i="1" a="1"/>
  <c r="Y516" i="1" s="1"/>
  <c r="Y458" i="1" a="1"/>
  <c r="Y458" i="1" s="1"/>
  <c r="Y448" i="1" a="1"/>
  <c r="Y448" i="1" s="1"/>
  <c r="Y519" i="1" a="1"/>
  <c r="Y519" i="1" s="1"/>
  <c r="Y454" i="1" a="1"/>
  <c r="Y454" i="1" s="1"/>
  <c r="Y517" i="1" a="1"/>
  <c r="Y517" i="1" s="1"/>
  <c r="S616" i="1"/>
  <c r="S695" i="1" s="1" a="1"/>
  <c r="S695" i="1" s="1"/>
  <c r="O617" i="1" a="1"/>
  <c r="O617" i="1" s="1"/>
  <c r="L547" i="1" a="1"/>
  <c r="L547" i="1" s="1"/>
  <c r="L548" i="1" a="1"/>
  <c r="L548" i="1" s="1"/>
  <c r="L542" i="1" a="1"/>
  <c r="L542" i="1" s="1"/>
  <c r="L549" i="1" a="1"/>
  <c r="L549" i="1" s="1"/>
  <c r="L604" i="1" a="1"/>
  <c r="L604" i="1" s="1"/>
  <c r="L606" i="1" a="1"/>
  <c r="L606" i="1" s="1"/>
  <c r="L538" i="1" a="1"/>
  <c r="L538" i="1" s="1"/>
  <c r="L544" i="1" a="1"/>
  <c r="L544" i="1" s="1"/>
  <c r="L607" i="1" a="1"/>
  <c r="L607" i="1" s="1"/>
  <c r="L540" i="1" a="1"/>
  <c r="L540" i="1" s="1"/>
  <c r="L608" i="1" a="1"/>
  <c r="L608" i="1" s="1"/>
  <c r="L527" i="1" a="1"/>
  <c r="L527" i="1" s="1"/>
  <c r="L546" i="1" a="1"/>
  <c r="L546" i="1" s="1"/>
  <c r="L609" i="1" a="1"/>
  <c r="L609" i="1" s="1"/>
  <c r="P526" i="1"/>
  <c r="P605" i="1" s="1" a="1"/>
  <c r="P605" i="1" s="1"/>
  <c r="P616" i="1"/>
  <c r="P695" i="1" s="1" a="1"/>
  <c r="P695" i="1" s="1"/>
  <c r="AF436" i="1"/>
  <c r="AF515" i="1" s="1" a="1"/>
  <c r="AF515" i="1" s="1"/>
  <c r="AB437" i="1" a="1"/>
  <c r="AB437" i="1" s="1"/>
  <c r="AB457" i="1" a="1"/>
  <c r="AB457" i="1" s="1"/>
  <c r="AB454" i="1" a="1"/>
  <c r="AB454" i="1" s="1"/>
  <c r="AB459" i="1" a="1"/>
  <c r="AB459" i="1" s="1"/>
  <c r="AB458" i="1" a="1"/>
  <c r="AB458" i="1" s="1"/>
  <c r="AB517" i="1" a="1"/>
  <c r="AB517" i="1" s="1"/>
  <c r="AB456" i="1" a="1"/>
  <c r="AB456" i="1" s="1"/>
  <c r="AB516" i="1" a="1"/>
  <c r="AB516" i="1" s="1"/>
  <c r="AB519" i="1" a="1"/>
  <c r="AB519" i="1" s="1"/>
  <c r="AB514" i="1" a="1"/>
  <c r="AB514" i="1" s="1"/>
  <c r="AB448" i="1" a="1"/>
  <c r="AB448" i="1" s="1"/>
  <c r="AB452" i="1" a="1"/>
  <c r="AB452" i="1" s="1"/>
  <c r="AB450" i="1" a="1"/>
  <c r="AB450" i="1" s="1"/>
  <c r="AB518" i="1" a="1"/>
  <c r="AB518" i="1" s="1"/>
  <c r="S526" i="1"/>
  <c r="S605" i="1" s="1" a="1"/>
  <c r="S605" i="1" s="1"/>
  <c r="O540" i="1" a="1"/>
  <c r="O540" i="1" s="1"/>
  <c r="O604" i="1" a="1"/>
  <c r="O604" i="1" s="1"/>
  <c r="O549" i="1" a="1"/>
  <c r="O549" i="1" s="1"/>
  <c r="O607" i="1" a="1"/>
  <c r="O607" i="1" s="1"/>
  <c r="O544" i="1" a="1"/>
  <c r="O544" i="1" s="1"/>
  <c r="O538" i="1" a="1"/>
  <c r="O538" i="1" s="1"/>
  <c r="O546" i="1" a="1"/>
  <c r="O546" i="1" s="1"/>
  <c r="O609" i="1" a="1"/>
  <c r="O609" i="1" s="1"/>
  <c r="O527" i="1" a="1"/>
  <c r="O527" i="1" s="1"/>
  <c r="O542" i="1" a="1"/>
  <c r="O542" i="1" s="1"/>
  <c r="O548" i="1" a="1"/>
  <c r="O548" i="1" s="1"/>
  <c r="O606" i="1" a="1"/>
  <c r="O606" i="1" s="1"/>
  <c r="O608" i="1" a="1"/>
  <c r="O608" i="1" s="1"/>
  <c r="O547" i="1" a="1"/>
  <c r="O547" i="1" s="1"/>
  <c r="Q526" i="1"/>
  <c r="Q605" i="1" s="1" a="1"/>
  <c r="Q605" i="1" s="1"/>
  <c r="M527" i="1" a="1"/>
  <c r="M527" i="1" s="1"/>
  <c r="M549" i="1" a="1"/>
  <c r="M549" i="1" s="1"/>
  <c r="M538" i="1" a="1"/>
  <c r="M538" i="1" s="1"/>
  <c r="M546" i="1" a="1"/>
  <c r="M546" i="1" s="1"/>
  <c r="M609" i="1" a="1"/>
  <c r="M609" i="1" s="1"/>
  <c r="M542" i="1" a="1"/>
  <c r="M542" i="1" s="1"/>
  <c r="M548" i="1" a="1"/>
  <c r="M548" i="1" s="1"/>
  <c r="M606" i="1" a="1"/>
  <c r="M606" i="1" s="1"/>
  <c r="M608" i="1" a="1"/>
  <c r="M608" i="1" s="1"/>
  <c r="M540" i="1" a="1"/>
  <c r="M540" i="1" s="1"/>
  <c r="M544" i="1" a="1"/>
  <c r="M544" i="1" s="1"/>
  <c r="M547" i="1" a="1"/>
  <c r="M547" i="1" s="1"/>
  <c r="M604" i="1" a="1"/>
  <c r="M604" i="1" s="1"/>
  <c r="M607" i="1" a="1"/>
  <c r="M607" i="1" s="1"/>
  <c r="Q616" i="1"/>
  <c r="Q695" i="1" s="1" a="1"/>
  <c r="Q695" i="1" s="1"/>
  <c r="R526" i="1"/>
  <c r="R605" i="1" s="1" a="1"/>
  <c r="R605" i="1" s="1"/>
  <c r="N527" i="1" a="1"/>
  <c r="N527" i="1" s="1"/>
  <c r="N549" i="1" a="1"/>
  <c r="N549" i="1" s="1"/>
  <c r="N607" i="1" a="1"/>
  <c r="N607" i="1" s="1"/>
  <c r="N604" i="1" a="1"/>
  <c r="N604" i="1" s="1"/>
  <c r="N538" i="1" a="1"/>
  <c r="N538" i="1" s="1"/>
  <c r="N546" i="1" a="1"/>
  <c r="N546" i="1" s="1"/>
  <c r="N609" i="1" a="1"/>
  <c r="N609" i="1" s="1"/>
  <c r="N542" i="1" a="1"/>
  <c r="N542" i="1" s="1"/>
  <c r="N548" i="1" a="1"/>
  <c r="N548" i="1" s="1"/>
  <c r="N606" i="1" a="1"/>
  <c r="N606" i="1" s="1"/>
  <c r="N608" i="1" a="1"/>
  <c r="N608" i="1" s="1"/>
  <c r="N547" i="1" a="1"/>
  <c r="N547" i="1" s="1"/>
  <c r="N540" i="1" a="1"/>
  <c r="N540" i="1" s="1"/>
  <c r="N544" i="1" a="1"/>
  <c r="N544" i="1" s="1"/>
  <c r="AD436" i="1"/>
  <c r="AD515" i="1" s="1" a="1"/>
  <c r="AD515" i="1" s="1"/>
  <c r="Z454" i="1" a="1"/>
  <c r="Z454" i="1" s="1"/>
  <c r="Z452" i="1" a="1"/>
  <c r="Z452" i="1" s="1"/>
  <c r="Z458" i="1" a="1"/>
  <c r="Z458" i="1" s="1"/>
  <c r="Z450" i="1" a="1"/>
  <c r="Z450" i="1" s="1"/>
  <c r="Z456" i="1" a="1"/>
  <c r="Z456" i="1" s="1"/>
  <c r="Z514" i="1" a="1"/>
  <c r="Z514" i="1" s="1"/>
  <c r="Z457" i="1" a="1"/>
  <c r="Z457" i="1" s="1"/>
  <c r="Z437" i="1" a="1"/>
  <c r="Z437" i="1" s="1"/>
  <c r="Z519" i="1" a="1"/>
  <c r="Z519" i="1" s="1"/>
  <c r="Z448" i="1" a="1"/>
  <c r="Z448" i="1" s="1"/>
  <c r="Z517" i="1" a="1"/>
  <c r="Z517" i="1" s="1"/>
  <c r="Z459" i="1" a="1"/>
  <c r="Z459" i="1" s="1"/>
  <c r="Z516" i="1" a="1"/>
  <c r="Z516" i="1" s="1"/>
  <c r="Z518" i="1" a="1"/>
  <c r="Z518" i="1" s="1"/>
  <c r="O65" i="1" l="1"/>
  <c r="P44" i="1"/>
  <c r="O43" i="1"/>
  <c r="P691" i="1" a="1"/>
  <c r="P691" i="1" s="1"/>
  <c r="P693" i="1" a="1"/>
  <c r="P693" i="1" s="1"/>
  <c r="S691" i="1" a="1"/>
  <c r="S691" i="1" s="1"/>
  <c r="S693" i="1" a="1"/>
  <c r="S693" i="1" s="1"/>
  <c r="Q691" i="1" a="1"/>
  <c r="Q691" i="1" s="1"/>
  <c r="Q693" i="1" a="1"/>
  <c r="Q693" i="1" s="1"/>
  <c r="R691" i="1" a="1"/>
  <c r="R691" i="1" s="1"/>
  <c r="R693" i="1" a="1"/>
  <c r="R693" i="1" s="1"/>
  <c r="P687" i="1" a="1"/>
  <c r="P687" i="1" s="1"/>
  <c r="P689" i="1" a="1"/>
  <c r="P689" i="1" s="1"/>
  <c r="S687" i="1" a="1"/>
  <c r="S687" i="1" s="1"/>
  <c r="S689" i="1" a="1"/>
  <c r="S689" i="1" s="1"/>
  <c r="Q687" i="1" a="1"/>
  <c r="Q687" i="1" s="1"/>
  <c r="Q689" i="1" a="1"/>
  <c r="Q689" i="1" s="1"/>
  <c r="R687" i="1" a="1"/>
  <c r="R687" i="1" s="1"/>
  <c r="R689" i="1" a="1"/>
  <c r="R689" i="1" s="1"/>
  <c r="P682" i="1" a="1"/>
  <c r="P682" i="1" s="1"/>
  <c r="P684" i="1" a="1"/>
  <c r="P684" i="1" s="1"/>
  <c r="S682" i="1" a="1"/>
  <c r="S682" i="1" s="1"/>
  <c r="S684" i="1" a="1"/>
  <c r="S684" i="1" s="1"/>
  <c r="R682" i="1" a="1"/>
  <c r="R682" i="1" s="1"/>
  <c r="R684" i="1" a="1"/>
  <c r="R684" i="1" s="1"/>
  <c r="Q682" i="1" a="1"/>
  <c r="Q682" i="1" s="1"/>
  <c r="Q684" i="1" a="1"/>
  <c r="Q684" i="1" s="1"/>
  <c r="P677" i="1" a="1"/>
  <c r="P677" i="1" s="1"/>
  <c r="P680" i="1" a="1"/>
  <c r="P680" i="1" s="1"/>
  <c r="S677" i="1" a="1"/>
  <c r="S677" i="1" s="1"/>
  <c r="S680" i="1" a="1"/>
  <c r="S680" i="1" s="1"/>
  <c r="Q677" i="1" a="1"/>
  <c r="Q677" i="1" s="1"/>
  <c r="Q680" i="1" a="1"/>
  <c r="Q680" i="1" s="1"/>
  <c r="R677" i="1" a="1"/>
  <c r="R677" i="1" s="1"/>
  <c r="R680" i="1" a="1"/>
  <c r="R680" i="1" s="1"/>
  <c r="P673" i="1" a="1"/>
  <c r="P673" i="1" s="1"/>
  <c r="P675" i="1" a="1"/>
  <c r="P675" i="1" s="1"/>
  <c r="S673" i="1" a="1"/>
  <c r="S673" i="1" s="1"/>
  <c r="S675" i="1" a="1"/>
  <c r="S675" i="1" s="1"/>
  <c r="Q673" i="1" a="1"/>
  <c r="Q673" i="1" s="1"/>
  <c r="Q675" i="1" a="1"/>
  <c r="Q675" i="1" s="1"/>
  <c r="R673" i="1" a="1"/>
  <c r="R673" i="1" s="1"/>
  <c r="R675" i="1" a="1"/>
  <c r="R675" i="1" s="1"/>
  <c r="P668" i="1" a="1"/>
  <c r="P668" i="1" s="1"/>
  <c r="P670" i="1" a="1"/>
  <c r="P670" i="1" s="1"/>
  <c r="S668" i="1" a="1"/>
  <c r="S668" i="1" s="1"/>
  <c r="S670" i="1" a="1"/>
  <c r="S670" i="1" s="1"/>
  <c r="Q668" i="1" a="1"/>
  <c r="Q668" i="1" s="1"/>
  <c r="Q670" i="1" a="1"/>
  <c r="Q670" i="1" s="1"/>
  <c r="R668" i="1" a="1"/>
  <c r="R668" i="1" s="1"/>
  <c r="R670" i="1" a="1"/>
  <c r="R670" i="1" s="1"/>
  <c r="P663" i="1" a="1"/>
  <c r="P663" i="1" s="1"/>
  <c r="P666" i="1" a="1"/>
  <c r="P666" i="1" s="1"/>
  <c r="S663" i="1" a="1"/>
  <c r="S663" i="1" s="1"/>
  <c r="S666" i="1" a="1"/>
  <c r="S666" i="1" s="1"/>
  <c r="Q663" i="1" a="1"/>
  <c r="Q663" i="1" s="1"/>
  <c r="Q666" i="1" a="1"/>
  <c r="Q666" i="1" s="1"/>
  <c r="R663" i="1" a="1"/>
  <c r="R663" i="1" s="1"/>
  <c r="R666" i="1" a="1"/>
  <c r="R666" i="1" s="1"/>
  <c r="P659" i="1" a="1"/>
  <c r="P659" i="1" s="1"/>
  <c r="P661" i="1" a="1"/>
  <c r="P661" i="1" s="1"/>
  <c r="S659" i="1" a="1"/>
  <c r="S659" i="1" s="1"/>
  <c r="S661" i="1" a="1"/>
  <c r="S661" i="1" s="1"/>
  <c r="Q659" i="1" a="1"/>
  <c r="Q659" i="1" s="1"/>
  <c r="Q661" i="1" a="1"/>
  <c r="Q661" i="1" s="1"/>
  <c r="R659" i="1" a="1"/>
  <c r="R659" i="1" s="1"/>
  <c r="R661" i="1" a="1"/>
  <c r="R661" i="1" s="1"/>
  <c r="P654" i="1" a="1"/>
  <c r="P654" i="1" s="1"/>
  <c r="P656" i="1" a="1"/>
  <c r="P656" i="1" s="1"/>
  <c r="S654" i="1" a="1"/>
  <c r="S654" i="1" s="1"/>
  <c r="S656" i="1" a="1"/>
  <c r="S656" i="1" s="1"/>
  <c r="Q654" i="1" a="1"/>
  <c r="Q654" i="1" s="1"/>
  <c r="Q656" i="1" a="1"/>
  <c r="Q656" i="1" s="1"/>
  <c r="R654" i="1" a="1"/>
  <c r="R654" i="1" s="1"/>
  <c r="R656" i="1" a="1"/>
  <c r="R656" i="1" s="1"/>
  <c r="P648" i="1" a="1"/>
  <c r="P648" i="1" s="1"/>
  <c r="P651" i="1" a="1"/>
  <c r="P651" i="1" s="1"/>
  <c r="S648" i="1" a="1"/>
  <c r="S648" i="1" s="1"/>
  <c r="S651" i="1" a="1"/>
  <c r="S651" i="1" s="1"/>
  <c r="Q648" i="1" a="1"/>
  <c r="Q648" i="1" s="1"/>
  <c r="Q651" i="1" a="1"/>
  <c r="Q651" i="1" s="1"/>
  <c r="R648" i="1" a="1"/>
  <c r="R648" i="1" s="1"/>
  <c r="R651" i="1" a="1"/>
  <c r="R651" i="1" s="1"/>
  <c r="P640" i="1" a="1"/>
  <c r="P640" i="1" s="1"/>
  <c r="P645" i="1" a="1"/>
  <c r="P645" i="1" s="1"/>
  <c r="S640" i="1" a="1"/>
  <c r="S640" i="1" s="1"/>
  <c r="S645" i="1" a="1"/>
  <c r="S645" i="1" s="1"/>
  <c r="Q640" i="1" a="1"/>
  <c r="Q640" i="1" s="1"/>
  <c r="Q645" i="1" a="1"/>
  <c r="Q645" i="1" s="1"/>
  <c r="R640" i="1" a="1"/>
  <c r="R640" i="1" s="1"/>
  <c r="R645" i="1" a="1"/>
  <c r="R645" i="1" s="1"/>
  <c r="P633" i="1" a="1"/>
  <c r="P633" i="1" s="1"/>
  <c r="P635" i="1" a="1"/>
  <c r="P635" i="1" s="1"/>
  <c r="S633" i="1" a="1"/>
  <c r="S633" i="1" s="1"/>
  <c r="S635" i="1" a="1"/>
  <c r="S635" i="1" s="1"/>
  <c r="Q633" i="1" a="1"/>
  <c r="Q633" i="1" s="1"/>
  <c r="Q635" i="1" a="1"/>
  <c r="Q635" i="1" s="1"/>
  <c r="R633" i="1" a="1"/>
  <c r="R633" i="1" s="1"/>
  <c r="R635" i="1" a="1"/>
  <c r="R635" i="1" s="1"/>
  <c r="P629" i="1" a="1"/>
  <c r="P629" i="1" s="1"/>
  <c r="P631" i="1" a="1"/>
  <c r="P631" i="1" s="1"/>
  <c r="S629" i="1" a="1"/>
  <c r="S629" i="1" s="1"/>
  <c r="S631" i="1" a="1"/>
  <c r="S631" i="1" s="1"/>
  <c r="Q629" i="1" a="1"/>
  <c r="Q629" i="1" s="1"/>
  <c r="Q631" i="1" a="1"/>
  <c r="Q631" i="1" s="1"/>
  <c r="R629" i="1" a="1"/>
  <c r="R629" i="1" s="1"/>
  <c r="R631" i="1" a="1"/>
  <c r="R631" i="1" s="1"/>
  <c r="S601" i="1" a="1"/>
  <c r="S601" i="1" s="1"/>
  <c r="S603" i="1" a="1"/>
  <c r="S603" i="1" s="1"/>
  <c r="R601" i="1" a="1"/>
  <c r="R601" i="1" s="1"/>
  <c r="R603" i="1" a="1"/>
  <c r="R603" i="1" s="1"/>
  <c r="Q601" i="1" a="1"/>
  <c r="Q601" i="1" s="1"/>
  <c r="Q603" i="1" a="1"/>
  <c r="Q603" i="1" s="1"/>
  <c r="P601" i="1" a="1"/>
  <c r="P601" i="1" s="1"/>
  <c r="P603" i="1" a="1"/>
  <c r="P603" i="1" s="1"/>
  <c r="S597" i="1" a="1"/>
  <c r="S597" i="1" s="1"/>
  <c r="S599" i="1" a="1"/>
  <c r="S599" i="1" s="1"/>
  <c r="R597" i="1" a="1"/>
  <c r="R597" i="1" s="1"/>
  <c r="R599" i="1" a="1"/>
  <c r="R599" i="1" s="1"/>
  <c r="Q597" i="1" a="1"/>
  <c r="Q597" i="1" s="1"/>
  <c r="Q599" i="1" a="1"/>
  <c r="Q599" i="1" s="1"/>
  <c r="P597" i="1" a="1"/>
  <c r="P597" i="1" s="1"/>
  <c r="P599" i="1" a="1"/>
  <c r="P599" i="1" s="1"/>
  <c r="S592" i="1" a="1"/>
  <c r="S592" i="1" s="1"/>
  <c r="S594" i="1" a="1"/>
  <c r="S594" i="1" s="1"/>
  <c r="R592" i="1" a="1"/>
  <c r="R592" i="1" s="1"/>
  <c r="R594" i="1" a="1"/>
  <c r="R594" i="1" s="1"/>
  <c r="Q592" i="1" a="1"/>
  <c r="Q592" i="1" s="1"/>
  <c r="Q594" i="1" a="1"/>
  <c r="Q594" i="1" s="1"/>
  <c r="P592" i="1" a="1"/>
  <c r="P592" i="1" s="1"/>
  <c r="P594" i="1" a="1"/>
  <c r="P594" i="1" s="1"/>
  <c r="S587" i="1" a="1"/>
  <c r="S587" i="1" s="1"/>
  <c r="S590" i="1" a="1"/>
  <c r="S590" i="1" s="1"/>
  <c r="R587" i="1" a="1"/>
  <c r="R587" i="1" s="1"/>
  <c r="R590" i="1" a="1"/>
  <c r="R590" i="1" s="1"/>
  <c r="Q587" i="1" a="1"/>
  <c r="Q587" i="1" s="1"/>
  <c r="Q590" i="1" a="1"/>
  <c r="Q590" i="1" s="1"/>
  <c r="P587" i="1" a="1"/>
  <c r="P587" i="1" s="1"/>
  <c r="P590" i="1" a="1"/>
  <c r="P590" i="1" s="1"/>
  <c r="S583" i="1" a="1"/>
  <c r="S583" i="1" s="1"/>
  <c r="S585" i="1" a="1"/>
  <c r="S585" i="1" s="1"/>
  <c r="R583" i="1" a="1"/>
  <c r="R583" i="1" s="1"/>
  <c r="R585" i="1" a="1"/>
  <c r="R585" i="1" s="1"/>
  <c r="Q583" i="1" a="1"/>
  <c r="Q583" i="1" s="1"/>
  <c r="Q585" i="1" a="1"/>
  <c r="Q585" i="1" s="1"/>
  <c r="P583" i="1" a="1"/>
  <c r="P583" i="1" s="1"/>
  <c r="P585" i="1" a="1"/>
  <c r="P585" i="1" s="1"/>
  <c r="S578" i="1" a="1"/>
  <c r="S578" i="1" s="1"/>
  <c r="S580" i="1" a="1"/>
  <c r="S580" i="1" s="1"/>
  <c r="R578" i="1" a="1"/>
  <c r="R578" i="1" s="1"/>
  <c r="R580" i="1" a="1"/>
  <c r="R580" i="1" s="1"/>
  <c r="Q578" i="1" a="1"/>
  <c r="Q578" i="1" s="1"/>
  <c r="Q580" i="1" a="1"/>
  <c r="Q580" i="1" s="1"/>
  <c r="P578" i="1" a="1"/>
  <c r="P578" i="1" s="1"/>
  <c r="P580" i="1" a="1"/>
  <c r="P580" i="1" s="1"/>
  <c r="S573" i="1" a="1"/>
  <c r="S573" i="1" s="1"/>
  <c r="S576" i="1" a="1"/>
  <c r="S576" i="1" s="1"/>
  <c r="R573" i="1" a="1"/>
  <c r="R573" i="1" s="1"/>
  <c r="R576" i="1" a="1"/>
  <c r="R576" i="1" s="1"/>
  <c r="Q573" i="1" a="1"/>
  <c r="Q573" i="1" s="1"/>
  <c r="Q576" i="1" a="1"/>
  <c r="Q576" i="1" s="1"/>
  <c r="P573" i="1" a="1"/>
  <c r="P573" i="1" s="1"/>
  <c r="P576" i="1" a="1"/>
  <c r="P576" i="1" s="1"/>
  <c r="S569" i="1" a="1"/>
  <c r="S569" i="1" s="1"/>
  <c r="S571" i="1" a="1"/>
  <c r="S571" i="1" s="1"/>
  <c r="R569" i="1" a="1"/>
  <c r="R569" i="1" s="1"/>
  <c r="R571" i="1" a="1"/>
  <c r="R571" i="1" s="1"/>
  <c r="Q569" i="1" a="1"/>
  <c r="Q569" i="1" s="1"/>
  <c r="Q571" i="1" a="1"/>
  <c r="Q571" i="1" s="1"/>
  <c r="P569" i="1" a="1"/>
  <c r="P569" i="1" s="1"/>
  <c r="P571" i="1" a="1"/>
  <c r="P571" i="1" s="1"/>
  <c r="S564" i="1" a="1"/>
  <c r="S564" i="1" s="1"/>
  <c r="S566" i="1" a="1"/>
  <c r="S566" i="1" s="1"/>
  <c r="R564" i="1" a="1"/>
  <c r="R564" i="1" s="1"/>
  <c r="R566" i="1" a="1"/>
  <c r="R566" i="1" s="1"/>
  <c r="Q564" i="1" a="1"/>
  <c r="Q564" i="1" s="1"/>
  <c r="Q566" i="1" a="1"/>
  <c r="Q566" i="1" s="1"/>
  <c r="P564" i="1" a="1"/>
  <c r="P564" i="1" s="1"/>
  <c r="P566" i="1" a="1"/>
  <c r="P566" i="1" s="1"/>
  <c r="S558" i="1" a="1"/>
  <c r="S558" i="1" s="1"/>
  <c r="S561" i="1" a="1"/>
  <c r="S561" i="1" s="1"/>
  <c r="R558" i="1" a="1"/>
  <c r="R558" i="1" s="1"/>
  <c r="R561" i="1" a="1"/>
  <c r="R561" i="1" s="1"/>
  <c r="Q558" i="1" a="1"/>
  <c r="Q558" i="1" s="1"/>
  <c r="Q561" i="1" a="1"/>
  <c r="Q561" i="1" s="1"/>
  <c r="P558" i="1" a="1"/>
  <c r="P558" i="1" s="1"/>
  <c r="P561" i="1" a="1"/>
  <c r="P561" i="1" s="1"/>
  <c r="S550" i="1" a="1"/>
  <c r="S550" i="1" s="1"/>
  <c r="S555" i="1" a="1"/>
  <c r="S555" i="1" s="1"/>
  <c r="R550" i="1" a="1"/>
  <c r="R550" i="1" s="1"/>
  <c r="R555" i="1" a="1"/>
  <c r="R555" i="1" s="1"/>
  <c r="Q550" i="1" a="1"/>
  <c r="Q550" i="1" s="1"/>
  <c r="Q555" i="1" a="1"/>
  <c r="Q555" i="1" s="1"/>
  <c r="P550" i="1" a="1"/>
  <c r="P550" i="1" s="1"/>
  <c r="P555" i="1" a="1"/>
  <c r="P555" i="1" s="1"/>
  <c r="S543" i="1" a="1"/>
  <c r="S543" i="1" s="1"/>
  <c r="S545" i="1" a="1"/>
  <c r="S545" i="1" s="1"/>
  <c r="R543" i="1" a="1"/>
  <c r="R543" i="1" s="1"/>
  <c r="R545" i="1" a="1"/>
  <c r="R545" i="1" s="1"/>
  <c r="Q543" i="1" a="1"/>
  <c r="Q543" i="1" s="1"/>
  <c r="Q545" i="1" a="1"/>
  <c r="Q545" i="1" s="1"/>
  <c r="P543" i="1" a="1"/>
  <c r="P543" i="1" s="1"/>
  <c r="P545" i="1" a="1"/>
  <c r="P545" i="1" s="1"/>
  <c r="S539" i="1" a="1"/>
  <c r="S539" i="1" s="1"/>
  <c r="S541" i="1" a="1"/>
  <c r="S541" i="1" s="1"/>
  <c r="R539" i="1" a="1"/>
  <c r="R539" i="1" s="1"/>
  <c r="R541" i="1" a="1"/>
  <c r="R541" i="1" s="1"/>
  <c r="Q539" i="1" a="1"/>
  <c r="Q539" i="1" s="1"/>
  <c r="Q541" i="1" a="1"/>
  <c r="Q541" i="1" s="1"/>
  <c r="P539" i="1" a="1"/>
  <c r="P539" i="1" s="1"/>
  <c r="P541" i="1" a="1"/>
  <c r="P541" i="1" s="1"/>
  <c r="AF511" i="1" a="1"/>
  <c r="AF511" i="1" s="1"/>
  <c r="AF513" i="1" a="1"/>
  <c r="AF513" i="1" s="1"/>
  <c r="AC511" i="1" a="1"/>
  <c r="AC511" i="1" s="1"/>
  <c r="AC513" i="1" a="1"/>
  <c r="AC513" i="1" s="1"/>
  <c r="AD511" i="1" a="1"/>
  <c r="AD511" i="1" s="1"/>
  <c r="AD513" i="1" a="1"/>
  <c r="AD513" i="1" s="1"/>
  <c r="AE511" i="1" a="1"/>
  <c r="AE511" i="1" s="1"/>
  <c r="AE513" i="1" a="1"/>
  <c r="AE513" i="1" s="1"/>
  <c r="AF507" i="1" a="1"/>
  <c r="AF507" i="1" s="1"/>
  <c r="AF509" i="1" a="1"/>
  <c r="AF509" i="1" s="1"/>
  <c r="AC507" i="1" a="1"/>
  <c r="AC507" i="1" s="1"/>
  <c r="AC509" i="1" a="1"/>
  <c r="AC509" i="1" s="1"/>
  <c r="AD507" i="1" a="1"/>
  <c r="AD507" i="1" s="1"/>
  <c r="AD509" i="1" a="1"/>
  <c r="AD509" i="1" s="1"/>
  <c r="AE507" i="1" a="1"/>
  <c r="AE507" i="1" s="1"/>
  <c r="AE509" i="1" a="1"/>
  <c r="AE509" i="1" s="1"/>
  <c r="AF502" i="1" a="1"/>
  <c r="AF502" i="1" s="1"/>
  <c r="AF504" i="1" a="1"/>
  <c r="AF504" i="1" s="1"/>
  <c r="AC502" i="1" a="1"/>
  <c r="AC502" i="1" s="1"/>
  <c r="AC504" i="1" a="1"/>
  <c r="AC504" i="1" s="1"/>
  <c r="AD502" i="1" a="1"/>
  <c r="AD502" i="1" s="1"/>
  <c r="AD504" i="1" a="1"/>
  <c r="AD504" i="1" s="1"/>
  <c r="AE502" i="1" a="1"/>
  <c r="AE502" i="1" s="1"/>
  <c r="AE504" i="1" a="1"/>
  <c r="AE504" i="1" s="1"/>
  <c r="AF497" i="1" a="1"/>
  <c r="AF497" i="1" s="1"/>
  <c r="AF500" i="1" a="1"/>
  <c r="AF500" i="1" s="1"/>
  <c r="AC497" i="1" a="1"/>
  <c r="AC497" i="1" s="1"/>
  <c r="AC500" i="1" a="1"/>
  <c r="AC500" i="1" s="1"/>
  <c r="AD497" i="1" a="1"/>
  <c r="AD497" i="1" s="1"/>
  <c r="AD500" i="1" a="1"/>
  <c r="AD500" i="1" s="1"/>
  <c r="AE497" i="1" a="1"/>
  <c r="AE497" i="1" s="1"/>
  <c r="AE500" i="1" a="1"/>
  <c r="AE500" i="1" s="1"/>
  <c r="AF493" i="1" a="1"/>
  <c r="AF493" i="1" s="1"/>
  <c r="AF495" i="1" a="1"/>
  <c r="AF495" i="1" s="1"/>
  <c r="AC493" i="1" a="1"/>
  <c r="AC493" i="1" s="1"/>
  <c r="AC495" i="1" a="1"/>
  <c r="AC495" i="1" s="1"/>
  <c r="AD493" i="1" a="1"/>
  <c r="AD493" i="1" s="1"/>
  <c r="AD495" i="1" a="1"/>
  <c r="AD495" i="1" s="1"/>
  <c r="AE493" i="1" a="1"/>
  <c r="AE493" i="1" s="1"/>
  <c r="AE495" i="1" a="1"/>
  <c r="AE495" i="1" s="1"/>
  <c r="AF488" i="1" a="1"/>
  <c r="AF488" i="1" s="1"/>
  <c r="AF490" i="1" a="1"/>
  <c r="AF490" i="1" s="1"/>
  <c r="AC488" i="1" a="1"/>
  <c r="AC488" i="1" s="1"/>
  <c r="AC490" i="1" a="1"/>
  <c r="AC490" i="1" s="1"/>
  <c r="AD488" i="1" a="1"/>
  <c r="AD488" i="1" s="1"/>
  <c r="AD490" i="1" a="1"/>
  <c r="AD490" i="1" s="1"/>
  <c r="AE488" i="1" a="1"/>
  <c r="AE488" i="1" s="1"/>
  <c r="AE490" i="1" a="1"/>
  <c r="AE490" i="1" s="1"/>
  <c r="AF483" i="1" a="1"/>
  <c r="AF483" i="1" s="1"/>
  <c r="AF486" i="1" a="1"/>
  <c r="AF486" i="1" s="1"/>
  <c r="AC483" i="1" a="1"/>
  <c r="AC483" i="1" s="1"/>
  <c r="AC486" i="1" a="1"/>
  <c r="AC486" i="1" s="1"/>
  <c r="AD483" i="1" a="1"/>
  <c r="AD483" i="1" s="1"/>
  <c r="AD486" i="1" a="1"/>
  <c r="AD486" i="1" s="1"/>
  <c r="AE483" i="1" a="1"/>
  <c r="AE483" i="1" s="1"/>
  <c r="AE486" i="1" a="1"/>
  <c r="AE486" i="1" s="1"/>
  <c r="AF479" i="1" a="1"/>
  <c r="AF479" i="1" s="1"/>
  <c r="AF481" i="1" a="1"/>
  <c r="AF481" i="1" s="1"/>
  <c r="AC479" i="1" a="1"/>
  <c r="AC479" i="1" s="1"/>
  <c r="AC481" i="1" a="1"/>
  <c r="AC481" i="1" s="1"/>
  <c r="AD479" i="1" a="1"/>
  <c r="AD479" i="1" s="1"/>
  <c r="AD481" i="1" a="1"/>
  <c r="AD481" i="1" s="1"/>
  <c r="AE479" i="1" a="1"/>
  <c r="AE479" i="1" s="1"/>
  <c r="AE481" i="1" a="1"/>
  <c r="AE481" i="1" s="1"/>
  <c r="AF474" i="1" a="1"/>
  <c r="AF474" i="1" s="1"/>
  <c r="AF476" i="1" a="1"/>
  <c r="AF476" i="1" s="1"/>
  <c r="AC474" i="1" a="1"/>
  <c r="AC474" i="1" s="1"/>
  <c r="AC476" i="1" a="1"/>
  <c r="AC476" i="1" s="1"/>
  <c r="AD474" i="1" a="1"/>
  <c r="AD474" i="1" s="1"/>
  <c r="AD476" i="1" a="1"/>
  <c r="AD476" i="1" s="1"/>
  <c r="AE474" i="1" a="1"/>
  <c r="AE474" i="1" s="1"/>
  <c r="AE476" i="1" a="1"/>
  <c r="AE476" i="1" s="1"/>
  <c r="AF468" i="1" a="1"/>
  <c r="AF468" i="1" s="1"/>
  <c r="AF471" i="1" a="1"/>
  <c r="AF471" i="1" s="1"/>
  <c r="AC468" i="1" a="1"/>
  <c r="AC468" i="1" s="1"/>
  <c r="AC471" i="1" a="1"/>
  <c r="AC471" i="1" s="1"/>
  <c r="AD468" i="1" a="1"/>
  <c r="AD468" i="1" s="1"/>
  <c r="AD471" i="1" a="1"/>
  <c r="AD471" i="1" s="1"/>
  <c r="AE468" i="1" a="1"/>
  <c r="AE468" i="1" s="1"/>
  <c r="AE471" i="1" a="1"/>
  <c r="AE471" i="1" s="1"/>
  <c r="AF460" i="1" a="1"/>
  <c r="AF460" i="1" s="1"/>
  <c r="AF465" i="1" a="1"/>
  <c r="AF465" i="1" s="1"/>
  <c r="AC460" i="1" a="1"/>
  <c r="AC460" i="1" s="1"/>
  <c r="AC465" i="1" a="1"/>
  <c r="AC465" i="1" s="1"/>
  <c r="AD460" i="1" a="1"/>
  <c r="AD460" i="1" s="1"/>
  <c r="AD465" i="1" a="1"/>
  <c r="AD465" i="1" s="1"/>
  <c r="AE460" i="1" a="1"/>
  <c r="AE460" i="1" s="1"/>
  <c r="AE465" i="1" a="1"/>
  <c r="AE465" i="1" s="1"/>
  <c r="AF453" i="1" a="1"/>
  <c r="AF453" i="1" s="1"/>
  <c r="AF455" i="1" a="1"/>
  <c r="AF455" i="1" s="1"/>
  <c r="AC453" i="1" a="1"/>
  <c r="AC453" i="1" s="1"/>
  <c r="AC455" i="1" a="1"/>
  <c r="AC455" i="1" s="1"/>
  <c r="AD453" i="1" a="1"/>
  <c r="AD453" i="1" s="1"/>
  <c r="AD455" i="1" a="1"/>
  <c r="AD455" i="1" s="1"/>
  <c r="AE453" i="1" a="1"/>
  <c r="AE453" i="1" s="1"/>
  <c r="AE455" i="1" a="1"/>
  <c r="AE455" i="1" s="1"/>
  <c r="AF449" i="1" a="1"/>
  <c r="AF449" i="1" s="1"/>
  <c r="AF451" i="1" a="1"/>
  <c r="AF451" i="1" s="1"/>
  <c r="AC449" i="1" a="1"/>
  <c r="AC449" i="1" s="1"/>
  <c r="AC451" i="1" a="1"/>
  <c r="AC451" i="1" s="1"/>
  <c r="AD449" i="1" a="1"/>
  <c r="AD449" i="1" s="1"/>
  <c r="AD451" i="1" a="1"/>
  <c r="AD451" i="1" s="1"/>
  <c r="AE449" i="1" a="1"/>
  <c r="AE449" i="1" s="1"/>
  <c r="AE451" i="1" a="1"/>
  <c r="AE451" i="1" s="1"/>
  <c r="P690" i="1" a="1"/>
  <c r="P690" i="1" s="1"/>
  <c r="P688" i="1" a="1"/>
  <c r="P688" i="1" s="1"/>
  <c r="P686" i="1" a="1"/>
  <c r="P686" i="1" s="1"/>
  <c r="P685" i="1" a="1"/>
  <c r="P685" i="1" s="1"/>
  <c r="P683" i="1" a="1"/>
  <c r="P683" i="1" s="1"/>
  <c r="P681" i="1" a="1"/>
  <c r="P681" i="1" s="1"/>
  <c r="P678" i="1" a="1"/>
  <c r="P678" i="1" s="1"/>
  <c r="P679" i="1" a="1"/>
  <c r="P679" i="1" s="1"/>
  <c r="P676" i="1" a="1"/>
  <c r="P676" i="1" s="1"/>
  <c r="P671" i="1" a="1"/>
  <c r="P671" i="1" s="1"/>
  <c r="P692" i="1" a="1"/>
  <c r="P692" i="1" s="1"/>
  <c r="P674" i="1" a="1"/>
  <c r="P674" i="1" s="1"/>
  <c r="P660" i="1" a="1"/>
  <c r="P660" i="1" s="1"/>
  <c r="P658" i="1" a="1"/>
  <c r="P658" i="1" s="1"/>
  <c r="P657" i="1" a="1"/>
  <c r="P657" i="1" s="1"/>
  <c r="P662" i="1" a="1"/>
  <c r="P662" i="1" s="1"/>
  <c r="P665" i="1" a="1"/>
  <c r="P665" i="1" s="1"/>
  <c r="P653" i="1" a="1"/>
  <c r="P653" i="1" s="1"/>
  <c r="P646" i="1" a="1"/>
  <c r="P646" i="1" s="1"/>
  <c r="P647" i="1" a="1"/>
  <c r="P647" i="1" s="1"/>
  <c r="P669" i="1" a="1"/>
  <c r="P669" i="1" s="1"/>
  <c r="P655" i="1" a="1"/>
  <c r="P655" i="1" s="1"/>
  <c r="P649" i="1" a="1"/>
  <c r="P649" i="1" s="1"/>
  <c r="P650" i="1" a="1"/>
  <c r="P650" i="1" s="1"/>
  <c r="P672" i="1" a="1"/>
  <c r="P672" i="1" s="1"/>
  <c r="P652" i="1" a="1"/>
  <c r="P652" i="1" s="1"/>
  <c r="P667" i="1" a="1"/>
  <c r="P667" i="1" s="1"/>
  <c r="S679" i="1" a="1"/>
  <c r="S679" i="1" s="1"/>
  <c r="S692" i="1" a="1"/>
  <c r="S692" i="1" s="1"/>
  <c r="S690" i="1" a="1"/>
  <c r="S690" i="1" s="1"/>
  <c r="S688" i="1" a="1"/>
  <c r="S688" i="1" s="1"/>
  <c r="S686" i="1" a="1"/>
  <c r="S686" i="1" s="1"/>
  <c r="S685" i="1" a="1"/>
  <c r="S685" i="1" s="1"/>
  <c r="S671" i="1" a="1"/>
  <c r="S671" i="1" s="1"/>
  <c r="S683" i="1" a="1"/>
  <c r="S683" i="1" s="1"/>
  <c r="S669" i="1" a="1"/>
  <c r="S669" i="1" s="1"/>
  <c r="S667" i="1" a="1"/>
  <c r="S667" i="1" s="1"/>
  <c r="S681" i="1" a="1"/>
  <c r="S681" i="1" s="1"/>
  <c r="S674" i="1" a="1"/>
  <c r="S674" i="1" s="1"/>
  <c r="S678" i="1" a="1"/>
  <c r="S678" i="1" s="1"/>
  <c r="S665" i="1" a="1"/>
  <c r="S665" i="1" s="1"/>
  <c r="S664" i="1" a="1"/>
  <c r="S664" i="1" s="1"/>
  <c r="S662" i="1" a="1"/>
  <c r="S662" i="1" s="1"/>
  <c r="S672" i="1" a="1"/>
  <c r="S672" i="1" s="1"/>
  <c r="S660" i="1" a="1"/>
  <c r="S660" i="1" s="1"/>
  <c r="S676" i="1" a="1"/>
  <c r="S676" i="1" s="1"/>
  <c r="S658" i="1" a="1"/>
  <c r="S658" i="1" s="1"/>
  <c r="S646" i="1" a="1"/>
  <c r="S646" i="1" s="1"/>
  <c r="S652" i="1" a="1"/>
  <c r="S652" i="1" s="1"/>
  <c r="S647" i="1" a="1"/>
  <c r="S647" i="1" s="1"/>
  <c r="S657" i="1" a="1"/>
  <c r="S657" i="1" s="1"/>
  <c r="S653" i="1" a="1"/>
  <c r="S653" i="1" s="1"/>
  <c r="S649" i="1" a="1"/>
  <c r="S649" i="1" s="1"/>
  <c r="S650" i="1" a="1"/>
  <c r="S650" i="1" s="1"/>
  <c r="S655" i="1" a="1"/>
  <c r="S655" i="1" s="1"/>
  <c r="Q686" i="1" a="1"/>
  <c r="Q686" i="1" s="1"/>
  <c r="Q683" i="1" a="1"/>
  <c r="Q683" i="1" s="1"/>
  <c r="Q681" i="1" a="1"/>
  <c r="Q681" i="1" s="1"/>
  <c r="Q679" i="1" a="1"/>
  <c r="Q679" i="1" s="1"/>
  <c r="Q692" i="1" a="1"/>
  <c r="Q692" i="1" s="1"/>
  <c r="Q678" i="1" a="1"/>
  <c r="Q678" i="1" s="1"/>
  <c r="Q690" i="1" a="1"/>
  <c r="Q690" i="1" s="1"/>
  <c r="Q676" i="1" a="1"/>
  <c r="Q676" i="1" s="1"/>
  <c r="Q674" i="1" a="1"/>
  <c r="Q674" i="1" s="1"/>
  <c r="Q672" i="1" a="1"/>
  <c r="Q672" i="1" s="1"/>
  <c r="Q667" i="1" a="1"/>
  <c r="Q667" i="1" s="1"/>
  <c r="Q685" i="1" a="1"/>
  <c r="Q685" i="1" s="1"/>
  <c r="Q657" i="1" a="1"/>
  <c r="Q657" i="1" s="1"/>
  <c r="Q669" i="1" a="1"/>
  <c r="Q669" i="1" s="1"/>
  <c r="Q688" i="1" a="1"/>
  <c r="Q688" i="1" s="1"/>
  <c r="Q662" i="1" a="1"/>
  <c r="Q662" i="1" s="1"/>
  <c r="Q665" i="1" a="1"/>
  <c r="Q665" i="1" s="1"/>
  <c r="Q658" i="1" a="1"/>
  <c r="Q658" i="1" s="1"/>
  <c r="Q652" i="1" a="1"/>
  <c r="Q652" i="1" s="1"/>
  <c r="Q650" i="1" a="1"/>
  <c r="Q650" i="1" s="1"/>
  <c r="Q655" i="1" a="1"/>
  <c r="Q655" i="1" s="1"/>
  <c r="Q649" i="1" a="1"/>
  <c r="Q649" i="1" s="1"/>
  <c r="Q653" i="1" a="1"/>
  <c r="Q653" i="1" s="1"/>
  <c r="Q664" i="1" a="1"/>
  <c r="Q664" i="1" s="1"/>
  <c r="Q671" i="1" a="1"/>
  <c r="Q671" i="1" s="1"/>
  <c r="Q646" i="1" a="1"/>
  <c r="Q646" i="1" s="1"/>
  <c r="Q660" i="1" a="1"/>
  <c r="Q660" i="1" s="1"/>
  <c r="Q647" i="1" a="1"/>
  <c r="Q647" i="1" s="1"/>
  <c r="R683" i="1" a="1"/>
  <c r="R683" i="1" s="1"/>
  <c r="R679" i="1" a="1"/>
  <c r="R679" i="1" s="1"/>
  <c r="R692" i="1" a="1"/>
  <c r="R692" i="1" s="1"/>
  <c r="R690" i="1" a="1"/>
  <c r="R690" i="1" s="1"/>
  <c r="R688" i="1" a="1"/>
  <c r="R688" i="1" s="1"/>
  <c r="R678" i="1" a="1"/>
  <c r="R678" i="1" s="1"/>
  <c r="R674" i="1" a="1"/>
  <c r="R674" i="1" s="1"/>
  <c r="R686" i="1" a="1"/>
  <c r="R686" i="1" s="1"/>
  <c r="R672" i="1" a="1"/>
  <c r="R672" i="1" s="1"/>
  <c r="R671" i="1" a="1"/>
  <c r="R671" i="1" s="1"/>
  <c r="R669" i="1" a="1"/>
  <c r="R669" i="1" s="1"/>
  <c r="R685" i="1" a="1"/>
  <c r="R685" i="1" s="1"/>
  <c r="R681" i="1" a="1"/>
  <c r="R681" i="1" s="1"/>
  <c r="R667" i="1" a="1"/>
  <c r="R667" i="1" s="1"/>
  <c r="R665" i="1" a="1"/>
  <c r="R665" i="1" s="1"/>
  <c r="R664" i="1" a="1"/>
  <c r="R664" i="1" s="1"/>
  <c r="R662" i="1" a="1"/>
  <c r="R662" i="1" s="1"/>
  <c r="R658" i="1" a="1"/>
  <c r="R658" i="1" s="1"/>
  <c r="R649" i="1" a="1"/>
  <c r="R649" i="1" s="1"/>
  <c r="R676" i="1" a="1"/>
  <c r="R676" i="1" s="1"/>
  <c r="R655" i="1" a="1"/>
  <c r="R655" i="1" s="1"/>
  <c r="R647" i="1" a="1"/>
  <c r="R647" i="1" s="1"/>
  <c r="R660" i="1" a="1"/>
  <c r="R660" i="1" s="1"/>
  <c r="R650" i="1" a="1"/>
  <c r="R650" i="1" s="1"/>
  <c r="R657" i="1" a="1"/>
  <c r="R657" i="1" s="1"/>
  <c r="R652" i="1" a="1"/>
  <c r="R652" i="1" s="1"/>
  <c r="R653" i="1" a="1"/>
  <c r="R653" i="1" s="1"/>
  <c r="R646" i="1" a="1"/>
  <c r="R646" i="1" s="1"/>
  <c r="S589" i="1" a="1"/>
  <c r="S589" i="1" s="1"/>
  <c r="S602" i="1" a="1"/>
  <c r="S602" i="1" s="1"/>
  <c r="S588" i="1" a="1"/>
  <c r="S588" i="1" s="1"/>
  <c r="S600" i="1" a="1"/>
  <c r="S600" i="1" s="1"/>
  <c r="S598" i="1" a="1"/>
  <c r="S598" i="1" s="1"/>
  <c r="S596" i="1" a="1"/>
  <c r="S596" i="1" s="1"/>
  <c r="S595" i="1" a="1"/>
  <c r="S595" i="1" s="1"/>
  <c r="S593" i="1" a="1"/>
  <c r="S593" i="1" s="1"/>
  <c r="S581" i="1" a="1"/>
  <c r="S581" i="1" s="1"/>
  <c r="S579" i="1" a="1"/>
  <c r="S579" i="1" s="1"/>
  <c r="S577" i="1" a="1"/>
  <c r="S577" i="1" s="1"/>
  <c r="S591" i="1" a="1"/>
  <c r="S591" i="1" s="1"/>
  <c r="S575" i="1" a="1"/>
  <c r="S575" i="1" s="1"/>
  <c r="S574" i="1" a="1"/>
  <c r="S574" i="1" s="1"/>
  <c r="S584" i="1" a="1"/>
  <c r="S584" i="1" s="1"/>
  <c r="S565" i="1" a="1"/>
  <c r="S565" i="1" s="1"/>
  <c r="S563" i="1" a="1"/>
  <c r="S563" i="1" s="1"/>
  <c r="S562" i="1" a="1"/>
  <c r="S562" i="1" s="1"/>
  <c r="S582" i="1" a="1"/>
  <c r="S582" i="1" s="1"/>
  <c r="S572" i="1" a="1"/>
  <c r="S572" i="1" s="1"/>
  <c r="S586" i="1" a="1"/>
  <c r="S586" i="1" s="1"/>
  <c r="S570" i="1" a="1"/>
  <c r="S570" i="1" s="1"/>
  <c r="S567" i="1" a="1"/>
  <c r="S567" i="1" s="1"/>
  <c r="S560" i="1" a="1"/>
  <c r="S560" i="1" s="1"/>
  <c r="S559" i="1" a="1"/>
  <c r="S559" i="1" s="1"/>
  <c r="S557" i="1" a="1"/>
  <c r="S557" i="1" s="1"/>
  <c r="S568" i="1" a="1"/>
  <c r="S568" i="1" s="1"/>
  <c r="S556" i="1" a="1"/>
  <c r="S556" i="1" s="1"/>
  <c r="R593" i="1" a="1"/>
  <c r="R593" i="1" s="1"/>
  <c r="R591" i="1" a="1"/>
  <c r="R591" i="1" s="1"/>
  <c r="R589" i="1" a="1"/>
  <c r="R589" i="1" s="1"/>
  <c r="R602" i="1" a="1"/>
  <c r="R602" i="1" s="1"/>
  <c r="R600" i="1" a="1"/>
  <c r="R600" i="1" s="1"/>
  <c r="R598" i="1" a="1"/>
  <c r="R598" i="1" s="1"/>
  <c r="R596" i="1" a="1"/>
  <c r="R596" i="1" s="1"/>
  <c r="R584" i="1" a="1"/>
  <c r="R584" i="1" s="1"/>
  <c r="R582" i="1" a="1"/>
  <c r="R582" i="1" s="1"/>
  <c r="R581" i="1" a="1"/>
  <c r="R581" i="1" s="1"/>
  <c r="R579" i="1" a="1"/>
  <c r="R579" i="1" s="1"/>
  <c r="R577" i="1" a="1"/>
  <c r="R577" i="1" s="1"/>
  <c r="R568" i="1" a="1"/>
  <c r="R568" i="1" s="1"/>
  <c r="R588" i="1" a="1"/>
  <c r="R588" i="1" s="1"/>
  <c r="R567" i="1" a="1"/>
  <c r="R567" i="1" s="1"/>
  <c r="R565" i="1" a="1"/>
  <c r="R565" i="1" s="1"/>
  <c r="R574" i="1" a="1"/>
  <c r="R574" i="1" s="1"/>
  <c r="R563" i="1" a="1"/>
  <c r="R563" i="1" s="1"/>
  <c r="R595" i="1" a="1"/>
  <c r="R595" i="1" s="1"/>
  <c r="R575" i="1" a="1"/>
  <c r="R575" i="1" s="1"/>
  <c r="R570" i="1" a="1"/>
  <c r="R570" i="1" s="1"/>
  <c r="R562" i="1" a="1"/>
  <c r="R562" i="1" s="1"/>
  <c r="R560" i="1" a="1"/>
  <c r="R560" i="1" s="1"/>
  <c r="R572" i="1" a="1"/>
  <c r="R572" i="1" s="1"/>
  <c r="R559" i="1" a="1"/>
  <c r="R559" i="1" s="1"/>
  <c r="R586" i="1" a="1"/>
  <c r="R586" i="1" s="1"/>
  <c r="R557" i="1" a="1"/>
  <c r="R557" i="1" s="1"/>
  <c r="R556" i="1" a="1"/>
  <c r="R556" i="1" s="1"/>
  <c r="Q596" i="1" a="1"/>
  <c r="Q596" i="1" s="1"/>
  <c r="Q595" i="1" a="1"/>
  <c r="Q595" i="1" s="1"/>
  <c r="Q593" i="1" a="1"/>
  <c r="Q593" i="1" s="1"/>
  <c r="Q591" i="1" a="1"/>
  <c r="Q591" i="1" s="1"/>
  <c r="Q589" i="1" a="1"/>
  <c r="Q589" i="1" s="1"/>
  <c r="Q602" i="1" a="1"/>
  <c r="Q602" i="1" s="1"/>
  <c r="Q588" i="1" a="1"/>
  <c r="Q588" i="1" s="1"/>
  <c r="Q600" i="1" a="1"/>
  <c r="Q600" i="1" s="1"/>
  <c r="Q574" i="1" a="1"/>
  <c r="Q574" i="1" s="1"/>
  <c r="Q586" i="1" a="1"/>
  <c r="Q586" i="1" s="1"/>
  <c r="Q584" i="1" a="1"/>
  <c r="Q584" i="1" s="1"/>
  <c r="Q598" i="1" a="1"/>
  <c r="Q598" i="1" s="1"/>
  <c r="Q582" i="1" a="1"/>
  <c r="Q582" i="1" s="1"/>
  <c r="Q581" i="1" a="1"/>
  <c r="Q581" i="1" s="1"/>
  <c r="Q577" i="1" a="1"/>
  <c r="Q577" i="1" s="1"/>
  <c r="Q575" i="1" a="1"/>
  <c r="Q575" i="1" s="1"/>
  <c r="Q572" i="1" a="1"/>
  <c r="Q572" i="1" s="1"/>
  <c r="Q579" i="1" a="1"/>
  <c r="Q579" i="1" s="1"/>
  <c r="Q570" i="1" a="1"/>
  <c r="Q570" i="1" s="1"/>
  <c r="Q568" i="1" a="1"/>
  <c r="Q568" i="1" s="1"/>
  <c r="Q567" i="1" a="1"/>
  <c r="Q567" i="1" s="1"/>
  <c r="Q565" i="1" a="1"/>
  <c r="Q565" i="1" s="1"/>
  <c r="Q563" i="1" a="1"/>
  <c r="Q563" i="1" s="1"/>
  <c r="Q556" i="1" a="1"/>
  <c r="Q556" i="1" s="1"/>
  <c r="Q559" i="1" a="1"/>
  <c r="Q559" i="1" s="1"/>
  <c r="Q562" i="1" a="1"/>
  <c r="Q562" i="1" s="1"/>
  <c r="Q557" i="1" a="1"/>
  <c r="Q557" i="1" s="1"/>
  <c r="Q560" i="1" a="1"/>
  <c r="Q560" i="1" s="1"/>
  <c r="P600" i="1" a="1"/>
  <c r="P600" i="1" s="1"/>
  <c r="P598" i="1" a="1"/>
  <c r="P598" i="1" s="1"/>
  <c r="P596" i="1" a="1"/>
  <c r="P596" i="1" s="1"/>
  <c r="P595" i="1" a="1"/>
  <c r="P595" i="1" s="1"/>
  <c r="P593" i="1" a="1"/>
  <c r="P593" i="1" s="1"/>
  <c r="P591" i="1" a="1"/>
  <c r="P591" i="1" s="1"/>
  <c r="P589" i="1" a="1"/>
  <c r="P589" i="1" s="1"/>
  <c r="P588" i="1" a="1"/>
  <c r="P588" i="1" s="1"/>
  <c r="P577" i="1" a="1"/>
  <c r="P577" i="1" s="1"/>
  <c r="P575" i="1" a="1"/>
  <c r="P575" i="1" s="1"/>
  <c r="P586" i="1" a="1"/>
  <c r="P586" i="1" s="1"/>
  <c r="P584" i="1" a="1"/>
  <c r="P584" i="1" s="1"/>
  <c r="P581" i="1" a="1"/>
  <c r="P581" i="1" s="1"/>
  <c r="P602" i="1" a="1"/>
  <c r="P602" i="1" s="1"/>
  <c r="P579" i="1" a="1"/>
  <c r="P579" i="1" s="1"/>
  <c r="P572" i="1" a="1"/>
  <c r="P572" i="1" s="1"/>
  <c r="P570" i="1" a="1"/>
  <c r="P570" i="1" s="1"/>
  <c r="P582" i="1" a="1"/>
  <c r="P582" i="1" s="1"/>
  <c r="P568" i="1" a="1"/>
  <c r="P568" i="1" s="1"/>
  <c r="P567" i="1" a="1"/>
  <c r="P567" i="1" s="1"/>
  <c r="P559" i="1" a="1"/>
  <c r="P559" i="1" s="1"/>
  <c r="P557" i="1" a="1"/>
  <c r="P557" i="1" s="1"/>
  <c r="P560" i="1" a="1"/>
  <c r="P560" i="1" s="1"/>
  <c r="P556" i="1" a="1"/>
  <c r="P556" i="1" s="1"/>
  <c r="P565" i="1" a="1"/>
  <c r="P565" i="1" s="1"/>
  <c r="P562" i="1" a="1"/>
  <c r="P562" i="1" s="1"/>
  <c r="P563" i="1" a="1"/>
  <c r="P563" i="1" s="1"/>
  <c r="AF510" i="1" a="1"/>
  <c r="AF510" i="1" s="1"/>
  <c r="AF508" i="1" a="1"/>
  <c r="AF508" i="1" s="1"/>
  <c r="AF506" i="1" a="1"/>
  <c r="AF506" i="1" s="1"/>
  <c r="AF505" i="1" a="1"/>
  <c r="AF505" i="1" s="1"/>
  <c r="AF503" i="1" a="1"/>
  <c r="AF503" i="1" s="1"/>
  <c r="AF501" i="1" a="1"/>
  <c r="AF501" i="1" s="1"/>
  <c r="AF499" i="1" a="1"/>
  <c r="AF499" i="1" s="1"/>
  <c r="AF491" i="1" a="1"/>
  <c r="AF491" i="1" s="1"/>
  <c r="AF489" i="1" a="1"/>
  <c r="AF489" i="1" s="1"/>
  <c r="AF487" i="1" a="1"/>
  <c r="AF487" i="1" s="1"/>
  <c r="AF512" i="1" a="1"/>
  <c r="AF512" i="1" s="1"/>
  <c r="AF498" i="1" a="1"/>
  <c r="AF498" i="1" s="1"/>
  <c r="AF485" i="1" a="1"/>
  <c r="AF485" i="1" s="1"/>
  <c r="AF496" i="1" a="1"/>
  <c r="AF496" i="1" s="1"/>
  <c r="AF494" i="1" a="1"/>
  <c r="AF494" i="1" s="1"/>
  <c r="AF482" i="1" a="1"/>
  <c r="AF482" i="1" s="1"/>
  <c r="AF480" i="1" a="1"/>
  <c r="AF480" i="1" s="1"/>
  <c r="AF478" i="1" a="1"/>
  <c r="AF478" i="1" s="1"/>
  <c r="AF492" i="1" a="1"/>
  <c r="AF492" i="1" s="1"/>
  <c r="AF477" i="1" a="1"/>
  <c r="AF477" i="1" s="1"/>
  <c r="AF475" i="1" a="1"/>
  <c r="AF475" i="1" s="1"/>
  <c r="AF472" i="1" a="1"/>
  <c r="AF472" i="1" s="1"/>
  <c r="AF470" i="1" a="1"/>
  <c r="AF470" i="1" s="1"/>
  <c r="AF473" i="1" a="1"/>
  <c r="AF473" i="1" s="1"/>
  <c r="AF469" i="1" a="1"/>
  <c r="AF469" i="1" s="1"/>
  <c r="AF467" i="1" a="1"/>
  <c r="AF467" i="1" s="1"/>
  <c r="AF466" i="1" a="1"/>
  <c r="AF466" i="1" s="1"/>
  <c r="AF484" i="1" a="1"/>
  <c r="AF484" i="1" s="1"/>
  <c r="AC506" i="1" a="1"/>
  <c r="AC506" i="1" s="1"/>
  <c r="AC505" i="1" a="1"/>
  <c r="AC505" i="1" s="1"/>
  <c r="AC503" i="1" a="1"/>
  <c r="AC503" i="1" s="1"/>
  <c r="AC501" i="1" a="1"/>
  <c r="AC501" i="1" s="1"/>
  <c r="AC499" i="1" a="1"/>
  <c r="AC499" i="1" s="1"/>
  <c r="AC512" i="1" a="1"/>
  <c r="AC512" i="1" s="1"/>
  <c r="AC498" i="1" a="1"/>
  <c r="AC498" i="1" s="1"/>
  <c r="AC510" i="1" a="1"/>
  <c r="AC510" i="1" s="1"/>
  <c r="AC508" i="1" a="1"/>
  <c r="AC508" i="1" s="1"/>
  <c r="AC487" i="1" a="1"/>
  <c r="AC487" i="1" s="1"/>
  <c r="AC485" i="1" a="1"/>
  <c r="AC485" i="1" s="1"/>
  <c r="AC484" i="1" a="1"/>
  <c r="AC484" i="1" s="1"/>
  <c r="AC496" i="1" a="1"/>
  <c r="AC496" i="1" s="1"/>
  <c r="AC494" i="1" a="1"/>
  <c r="AC494" i="1" s="1"/>
  <c r="AC492" i="1" a="1"/>
  <c r="AC492" i="1" s="1"/>
  <c r="AC491" i="1" a="1"/>
  <c r="AC491" i="1" s="1"/>
  <c r="AC480" i="1" a="1"/>
  <c r="AC480" i="1" s="1"/>
  <c r="AC478" i="1" a="1"/>
  <c r="AC478" i="1" s="1"/>
  <c r="AC477" i="1" a="1"/>
  <c r="AC477" i="1" s="1"/>
  <c r="AC475" i="1" a="1"/>
  <c r="AC475" i="1" s="1"/>
  <c r="AC489" i="1" a="1"/>
  <c r="AC489" i="1" s="1"/>
  <c r="AC473" i="1" a="1"/>
  <c r="AC473" i="1" s="1"/>
  <c r="AC472" i="1" a="1"/>
  <c r="AC472" i="1" s="1"/>
  <c r="AC467" i="1" a="1"/>
  <c r="AC467" i="1" s="1"/>
  <c r="AC466" i="1" a="1"/>
  <c r="AC466" i="1" s="1"/>
  <c r="AC470" i="1" a="1"/>
  <c r="AC470" i="1" s="1"/>
  <c r="AC482" i="1" a="1"/>
  <c r="AC482" i="1" s="1"/>
  <c r="AC469" i="1" a="1"/>
  <c r="AC469" i="1" s="1"/>
  <c r="AD503" i="1" a="1"/>
  <c r="AD503" i="1" s="1"/>
  <c r="AD501" i="1" a="1"/>
  <c r="AD501" i="1" s="1"/>
  <c r="AD499" i="1" a="1"/>
  <c r="AD499" i="1" s="1"/>
  <c r="AD512" i="1" a="1"/>
  <c r="AD512" i="1" s="1"/>
  <c r="AD498" i="1" a="1"/>
  <c r="AD498" i="1" s="1"/>
  <c r="AD510" i="1" a="1"/>
  <c r="AD510" i="1" s="1"/>
  <c r="AD508" i="1" a="1"/>
  <c r="AD508" i="1" s="1"/>
  <c r="AD506" i="1" a="1"/>
  <c r="AD506" i="1" s="1"/>
  <c r="AD484" i="1" a="1"/>
  <c r="AD484" i="1" s="1"/>
  <c r="AD496" i="1" a="1"/>
  <c r="AD496" i="1" s="1"/>
  <c r="AD494" i="1" a="1"/>
  <c r="AD494" i="1" s="1"/>
  <c r="AD492" i="1" a="1"/>
  <c r="AD492" i="1" s="1"/>
  <c r="AD505" i="1" a="1"/>
  <c r="AD505" i="1" s="1"/>
  <c r="AD491" i="1" a="1"/>
  <c r="AD491" i="1" s="1"/>
  <c r="AD489" i="1" a="1"/>
  <c r="AD489" i="1" s="1"/>
  <c r="AD477" i="1" a="1"/>
  <c r="AD477" i="1" s="1"/>
  <c r="AD475" i="1" a="1"/>
  <c r="AD475" i="1" s="1"/>
  <c r="AD485" i="1" a="1"/>
  <c r="AD485" i="1" s="1"/>
  <c r="AD473" i="1" a="1"/>
  <c r="AD473" i="1" s="1"/>
  <c r="AD472" i="1" a="1"/>
  <c r="AD472" i="1" s="1"/>
  <c r="AD482" i="1" a="1"/>
  <c r="AD482" i="1" s="1"/>
  <c r="AD487" i="1" a="1"/>
  <c r="AD487" i="1" s="1"/>
  <c r="AD478" i="1" a="1"/>
  <c r="AD478" i="1" s="1"/>
  <c r="AD480" i="1" a="1"/>
  <c r="AD480" i="1" s="1"/>
  <c r="AD467" i="1" a="1"/>
  <c r="AD467" i="1" s="1"/>
  <c r="AD466" i="1" a="1"/>
  <c r="AD466" i="1" s="1"/>
  <c r="AD470" i="1" a="1"/>
  <c r="AD470" i="1" s="1"/>
  <c r="AD469" i="1" a="1"/>
  <c r="AD469" i="1" s="1"/>
  <c r="AE499" i="1" a="1"/>
  <c r="AE499" i="1" s="1"/>
  <c r="AE512" i="1" a="1"/>
  <c r="AE512" i="1" s="1"/>
  <c r="AE498" i="1" a="1"/>
  <c r="AE498" i="1" s="1"/>
  <c r="AE510" i="1" a="1"/>
  <c r="AE510" i="1" s="1"/>
  <c r="AE508" i="1" a="1"/>
  <c r="AE508" i="1" s="1"/>
  <c r="AE506" i="1" a="1"/>
  <c r="AE506" i="1" s="1"/>
  <c r="AE505" i="1" a="1"/>
  <c r="AE505" i="1" s="1"/>
  <c r="AE503" i="1" a="1"/>
  <c r="AE503" i="1" s="1"/>
  <c r="AE501" i="1" a="1"/>
  <c r="AE501" i="1" s="1"/>
  <c r="AE494" i="1" a="1"/>
  <c r="AE494" i="1" s="1"/>
  <c r="AE492" i="1" a="1"/>
  <c r="AE492" i="1" s="1"/>
  <c r="AE491" i="1" a="1"/>
  <c r="AE491" i="1" s="1"/>
  <c r="AE489" i="1" a="1"/>
  <c r="AE489" i="1" s="1"/>
  <c r="AE487" i="1" a="1"/>
  <c r="AE487" i="1" s="1"/>
  <c r="AE485" i="1" a="1"/>
  <c r="AE485" i="1" s="1"/>
  <c r="AE496" i="1" a="1"/>
  <c r="AE496" i="1" s="1"/>
  <c r="AE484" i="1" a="1"/>
  <c r="AE484" i="1" s="1"/>
  <c r="AE473" i="1" a="1"/>
  <c r="AE473" i="1" s="1"/>
  <c r="AE472" i="1" a="1"/>
  <c r="AE472" i="1" s="1"/>
  <c r="AE482" i="1" a="1"/>
  <c r="AE482" i="1" s="1"/>
  <c r="AE480" i="1" a="1"/>
  <c r="AE480" i="1" s="1"/>
  <c r="AE478" i="1" a="1"/>
  <c r="AE478" i="1" s="1"/>
  <c r="AE475" i="1" a="1"/>
  <c r="AE475" i="1" s="1"/>
  <c r="AE470" i="1" a="1"/>
  <c r="AE470" i="1" s="1"/>
  <c r="AE469" i="1" a="1"/>
  <c r="AE469" i="1" s="1"/>
  <c r="AE477" i="1" a="1"/>
  <c r="AE477" i="1" s="1"/>
  <c r="AE467" i="1" a="1"/>
  <c r="AE467" i="1" s="1"/>
  <c r="AE466" i="1" a="1"/>
  <c r="AE466" i="1" s="1"/>
  <c r="P642" i="1" a="1"/>
  <c r="P642" i="1" s="1"/>
  <c r="P643" i="1" a="1"/>
  <c r="P643" i="1" s="1"/>
  <c r="P641" i="1" a="1"/>
  <c r="P641" i="1" s="1"/>
  <c r="P644" i="1" a="1"/>
  <c r="P644" i="1" s="1"/>
  <c r="S641" i="1" a="1"/>
  <c r="S641" i="1" s="1"/>
  <c r="S644" i="1" a="1"/>
  <c r="S644" i="1" s="1"/>
  <c r="S642" i="1" a="1"/>
  <c r="S642" i="1" s="1"/>
  <c r="S643" i="1" a="1"/>
  <c r="S643" i="1" s="1"/>
  <c r="Q643" i="1" a="1"/>
  <c r="Q643" i="1" s="1"/>
  <c r="Q641" i="1" a="1"/>
  <c r="Q641" i="1" s="1"/>
  <c r="Q642" i="1" a="1"/>
  <c r="Q642" i="1" s="1"/>
  <c r="Q644" i="1" a="1"/>
  <c r="Q644" i="1" s="1"/>
  <c r="R643" i="1" a="1"/>
  <c r="R643" i="1" s="1"/>
  <c r="R641" i="1" a="1"/>
  <c r="R641" i="1" s="1"/>
  <c r="R644" i="1" a="1"/>
  <c r="R644" i="1" s="1"/>
  <c r="R642" i="1" a="1"/>
  <c r="R642" i="1" s="1"/>
  <c r="S554" i="1" a="1"/>
  <c r="S554" i="1" s="1"/>
  <c r="S553" i="1" a="1"/>
  <c r="S553" i="1" s="1"/>
  <c r="S552" i="1" a="1"/>
  <c r="S552" i="1" s="1"/>
  <c r="S551" i="1" a="1"/>
  <c r="S551" i="1" s="1"/>
  <c r="R554" i="1" a="1"/>
  <c r="R554" i="1" s="1"/>
  <c r="R553" i="1" a="1"/>
  <c r="R553" i="1" s="1"/>
  <c r="R552" i="1" a="1"/>
  <c r="R552" i="1" s="1"/>
  <c r="R551" i="1" a="1"/>
  <c r="R551" i="1" s="1"/>
  <c r="Q551" i="1" a="1"/>
  <c r="Q551" i="1" s="1"/>
  <c r="Q554" i="1" a="1"/>
  <c r="Q554" i="1" s="1"/>
  <c r="Q552" i="1" a="1"/>
  <c r="Q552" i="1" s="1"/>
  <c r="Q553" i="1" a="1"/>
  <c r="Q553" i="1" s="1"/>
  <c r="P553" i="1" a="1"/>
  <c r="P553" i="1" s="1"/>
  <c r="P552" i="1" a="1"/>
  <c r="P552" i="1" s="1"/>
  <c r="P551" i="1" a="1"/>
  <c r="P551" i="1" s="1"/>
  <c r="P554" i="1" a="1"/>
  <c r="P554" i="1" s="1"/>
  <c r="AF463" i="1" a="1"/>
  <c r="AF463" i="1" s="1"/>
  <c r="AF464" i="1" a="1"/>
  <c r="AF464" i="1" s="1"/>
  <c r="AF462" i="1" a="1"/>
  <c r="AF462" i="1" s="1"/>
  <c r="AF461" i="1" a="1"/>
  <c r="AF461" i="1" s="1"/>
  <c r="AC461" i="1" a="1"/>
  <c r="AC461" i="1" s="1"/>
  <c r="AC462" i="1" a="1"/>
  <c r="AC462" i="1" s="1"/>
  <c r="AC464" i="1" a="1"/>
  <c r="AC464" i="1" s="1"/>
  <c r="AC463" i="1" a="1"/>
  <c r="AC463" i="1" s="1"/>
  <c r="AD464" i="1" a="1"/>
  <c r="AD464" i="1" s="1"/>
  <c r="AD463" i="1" a="1"/>
  <c r="AD463" i="1" s="1"/>
  <c r="AD462" i="1" a="1"/>
  <c r="AD462" i="1" s="1"/>
  <c r="AD461" i="1" a="1"/>
  <c r="AD461" i="1" s="1"/>
  <c r="AE464" i="1" a="1"/>
  <c r="AE464" i="1" s="1"/>
  <c r="AE463" i="1" a="1"/>
  <c r="AE463" i="1" s="1"/>
  <c r="AE462" i="1" a="1"/>
  <c r="AE462" i="1" s="1"/>
  <c r="AE461" i="1" a="1"/>
  <c r="AE461" i="1" s="1"/>
  <c r="AD447" i="1" a="1"/>
  <c r="AD447" i="1" s="1"/>
  <c r="AD439" i="1" a="1"/>
  <c r="AD439" i="1" s="1"/>
  <c r="AD444" i="1" a="1"/>
  <c r="AD444" i="1" s="1"/>
  <c r="AD438" i="1" a="1"/>
  <c r="AD438" i="1" s="1"/>
  <c r="AD442" i="1" a="1"/>
  <c r="AD442" i="1" s="1"/>
  <c r="AD445" i="1" a="1"/>
  <c r="AD445" i="1" s="1"/>
  <c r="AD443" i="1" a="1"/>
  <c r="AD443" i="1" s="1"/>
  <c r="AD446" i="1" a="1"/>
  <c r="AD446" i="1" s="1"/>
  <c r="AD441" i="1" a="1"/>
  <c r="AD441" i="1" s="1"/>
  <c r="AD440" i="1" a="1"/>
  <c r="AD440" i="1" s="1"/>
  <c r="R627" i="1" a="1"/>
  <c r="R627" i="1" s="1"/>
  <c r="R619" i="1" a="1"/>
  <c r="R619" i="1" s="1"/>
  <c r="R626" i="1" a="1"/>
  <c r="R626" i="1" s="1"/>
  <c r="R620" i="1" a="1"/>
  <c r="R620" i="1" s="1"/>
  <c r="R618" i="1" a="1"/>
  <c r="R618" i="1" s="1"/>
  <c r="R623" i="1" a="1"/>
  <c r="R623" i="1" s="1"/>
  <c r="R625" i="1" a="1"/>
  <c r="R625" i="1" s="1"/>
  <c r="R621" i="1" a="1"/>
  <c r="R621" i="1" s="1"/>
  <c r="R624" i="1" a="1"/>
  <c r="R624" i="1" s="1"/>
  <c r="R622" i="1" a="1"/>
  <c r="R622" i="1" s="1"/>
  <c r="AF447" i="1" a="1"/>
  <c r="AF447" i="1" s="1"/>
  <c r="AF439" i="1" a="1"/>
  <c r="AF439" i="1" s="1"/>
  <c r="AF442" i="1" a="1"/>
  <c r="AF442" i="1" s="1"/>
  <c r="AF445" i="1" a="1"/>
  <c r="AF445" i="1" s="1"/>
  <c r="AF440" i="1" a="1"/>
  <c r="AF440" i="1" s="1"/>
  <c r="AF443" i="1" a="1"/>
  <c r="AF443" i="1" s="1"/>
  <c r="AF441" i="1" a="1"/>
  <c r="AF441" i="1" s="1"/>
  <c r="AF444" i="1" a="1"/>
  <c r="AF444" i="1" s="1"/>
  <c r="AF438" i="1" a="1"/>
  <c r="AF438" i="1" s="1"/>
  <c r="AF446" i="1" a="1"/>
  <c r="AF446" i="1" s="1"/>
  <c r="S627" i="1" a="1"/>
  <c r="S627" i="1" s="1"/>
  <c r="S619" i="1" a="1"/>
  <c r="S619" i="1" s="1"/>
  <c r="S626" i="1" a="1"/>
  <c r="S626" i="1" s="1"/>
  <c r="S623" i="1" a="1"/>
  <c r="S623" i="1" s="1"/>
  <c r="S622" i="1" a="1"/>
  <c r="S622" i="1" s="1"/>
  <c r="S621" i="1" a="1"/>
  <c r="S621" i="1" s="1"/>
  <c r="S624" i="1" a="1"/>
  <c r="S624" i="1" s="1"/>
  <c r="S618" i="1" a="1"/>
  <c r="S618" i="1" s="1"/>
  <c r="S620" i="1" a="1"/>
  <c r="S620" i="1" s="1"/>
  <c r="S625" i="1" a="1"/>
  <c r="S625" i="1" s="1"/>
  <c r="AE447" i="1" a="1"/>
  <c r="AE447" i="1" s="1"/>
  <c r="AE439" i="1" a="1"/>
  <c r="AE439" i="1" s="1"/>
  <c r="AE438" i="1" a="1"/>
  <c r="AE438" i="1" s="1"/>
  <c r="AE442" i="1" a="1"/>
  <c r="AE442" i="1" s="1"/>
  <c r="AE445" i="1" a="1"/>
  <c r="AE445" i="1" s="1"/>
  <c r="AE440" i="1" a="1"/>
  <c r="AE440" i="1" s="1"/>
  <c r="AE446" i="1" a="1"/>
  <c r="AE446" i="1" s="1"/>
  <c r="AE441" i="1" a="1"/>
  <c r="AE441" i="1" s="1"/>
  <c r="AE444" i="1" a="1"/>
  <c r="AE444" i="1" s="1"/>
  <c r="AE443" i="1" a="1"/>
  <c r="AE443" i="1" s="1"/>
  <c r="Q627" i="1" a="1"/>
  <c r="Q627" i="1" s="1"/>
  <c r="Q619" i="1" a="1"/>
  <c r="Q619" i="1" s="1"/>
  <c r="Q625" i="1" a="1"/>
  <c r="Q625" i="1" s="1"/>
  <c r="Q626" i="1" a="1"/>
  <c r="Q626" i="1" s="1"/>
  <c r="Q620" i="1" a="1"/>
  <c r="Q620" i="1" s="1"/>
  <c r="Q624" i="1" a="1"/>
  <c r="Q624" i="1" s="1"/>
  <c r="Q623" i="1" a="1"/>
  <c r="Q623" i="1" s="1"/>
  <c r="Q618" i="1" a="1"/>
  <c r="Q618" i="1" s="1"/>
  <c r="Q621" i="1" a="1"/>
  <c r="Q621" i="1" s="1"/>
  <c r="Q622" i="1" a="1"/>
  <c r="Q622" i="1" s="1"/>
  <c r="P537" i="1" a="1"/>
  <c r="P537" i="1" s="1"/>
  <c r="P529" i="1" a="1"/>
  <c r="P529" i="1" s="1"/>
  <c r="P532" i="1" a="1"/>
  <c r="P532" i="1" s="1"/>
  <c r="P535" i="1" a="1"/>
  <c r="P535" i="1" s="1"/>
  <c r="P530" i="1" a="1"/>
  <c r="P530" i="1" s="1"/>
  <c r="P533" i="1" a="1"/>
  <c r="P533" i="1" s="1"/>
  <c r="P531" i="1" a="1"/>
  <c r="P531" i="1" s="1"/>
  <c r="P534" i="1" a="1"/>
  <c r="P534" i="1" s="1"/>
  <c r="P528" i="1" a="1"/>
  <c r="P528" i="1" s="1"/>
  <c r="P536" i="1" a="1"/>
  <c r="P536" i="1" s="1"/>
  <c r="AC447" i="1" a="1"/>
  <c r="AC447" i="1" s="1"/>
  <c r="AC439" i="1" a="1"/>
  <c r="AC439" i="1" s="1"/>
  <c r="AC441" i="1" a="1"/>
  <c r="AC441" i="1" s="1"/>
  <c r="AC444" i="1" a="1"/>
  <c r="AC444" i="1" s="1"/>
  <c r="AC438" i="1" a="1"/>
  <c r="AC438" i="1" s="1"/>
  <c r="AC442" i="1" a="1"/>
  <c r="AC442" i="1" s="1"/>
  <c r="AC440" i="1" a="1"/>
  <c r="AC440" i="1" s="1"/>
  <c r="AC443" i="1" a="1"/>
  <c r="AC443" i="1" s="1"/>
  <c r="AC445" i="1" a="1"/>
  <c r="AC445" i="1" s="1"/>
  <c r="AC446" i="1" a="1"/>
  <c r="AC446" i="1" s="1"/>
  <c r="S537" i="1" a="1"/>
  <c r="S537" i="1" s="1"/>
  <c r="S529" i="1" a="1"/>
  <c r="S529" i="1" s="1"/>
  <c r="S533" i="1" a="1"/>
  <c r="S533" i="1" s="1"/>
  <c r="S536" i="1" a="1"/>
  <c r="S536" i="1" s="1"/>
  <c r="S531" i="1" a="1"/>
  <c r="S531" i="1" s="1"/>
  <c r="S534" i="1" a="1"/>
  <c r="S534" i="1" s="1"/>
  <c r="S532" i="1" a="1"/>
  <c r="S532" i="1" s="1"/>
  <c r="S528" i="1" a="1"/>
  <c r="S528" i="1" s="1"/>
  <c r="S535" i="1" a="1"/>
  <c r="S535" i="1" s="1"/>
  <c r="S530" i="1" a="1"/>
  <c r="S530" i="1" s="1"/>
  <c r="P627" i="1" a="1"/>
  <c r="P627" i="1" s="1"/>
  <c r="P619" i="1" a="1"/>
  <c r="P619" i="1" s="1"/>
  <c r="P625" i="1" a="1"/>
  <c r="P625" i="1" s="1"/>
  <c r="P622" i="1" a="1"/>
  <c r="P622" i="1" s="1"/>
  <c r="P621" i="1" a="1"/>
  <c r="P621" i="1" s="1"/>
  <c r="P620" i="1" a="1"/>
  <c r="P620" i="1" s="1"/>
  <c r="P623" i="1" a="1"/>
  <c r="P623" i="1" s="1"/>
  <c r="P618" i="1" a="1"/>
  <c r="P618" i="1" s="1"/>
  <c r="P624" i="1" a="1"/>
  <c r="P624" i="1" s="1"/>
  <c r="P626" i="1" a="1"/>
  <c r="P626" i="1" s="1"/>
  <c r="R537" i="1" a="1"/>
  <c r="R537" i="1" s="1"/>
  <c r="R529" i="1" a="1"/>
  <c r="R529" i="1" s="1"/>
  <c r="R530" i="1" a="1"/>
  <c r="R530" i="1" s="1"/>
  <c r="R533" i="1" a="1"/>
  <c r="R533" i="1" s="1"/>
  <c r="R536" i="1" a="1"/>
  <c r="R536" i="1" s="1"/>
  <c r="R531" i="1" a="1"/>
  <c r="R531" i="1" s="1"/>
  <c r="R528" i="1" a="1"/>
  <c r="R528" i="1" s="1"/>
  <c r="R535" i="1" a="1"/>
  <c r="R535" i="1" s="1"/>
  <c r="R532" i="1" a="1"/>
  <c r="R532" i="1" s="1"/>
  <c r="R534" i="1" a="1"/>
  <c r="R534" i="1" s="1"/>
  <c r="Q537" i="1" a="1"/>
  <c r="Q537" i="1" s="1"/>
  <c r="Q529" i="1" a="1"/>
  <c r="Q529" i="1" s="1"/>
  <c r="Q535" i="1" a="1"/>
  <c r="Q535" i="1" s="1"/>
  <c r="Q530" i="1" a="1"/>
  <c r="Q530" i="1" s="1"/>
  <c r="Q533" i="1" a="1"/>
  <c r="Q533" i="1" s="1"/>
  <c r="Q536" i="1" a="1"/>
  <c r="Q536" i="1" s="1"/>
  <c r="Q534" i="1" a="1"/>
  <c r="Q534" i="1" s="1"/>
  <c r="Q532" i="1" a="1"/>
  <c r="Q532" i="1" s="1"/>
  <c r="Q528" i="1" a="1"/>
  <c r="Q528" i="1" s="1"/>
  <c r="Q531" i="1" a="1"/>
  <c r="Q531" i="1" s="1"/>
  <c r="AO108" i="18"/>
  <c r="AH436" i="1"/>
  <c r="AH515" i="1" s="1" a="1"/>
  <c r="AH515" i="1" s="1"/>
  <c r="AD437" i="1" a="1"/>
  <c r="AD437" i="1" s="1"/>
  <c r="AD450" i="1" a="1"/>
  <c r="AD450" i="1" s="1"/>
  <c r="AD448" i="1" a="1"/>
  <c r="AD448" i="1" s="1"/>
  <c r="AD457" i="1" a="1"/>
  <c r="AD457" i="1" s="1"/>
  <c r="AD452" i="1" a="1"/>
  <c r="AD452" i="1" s="1"/>
  <c r="AD459" i="1" a="1"/>
  <c r="AD459" i="1" s="1"/>
  <c r="AD514" i="1" a="1"/>
  <c r="AD514" i="1" s="1"/>
  <c r="AD456" i="1" a="1"/>
  <c r="AD456" i="1" s="1"/>
  <c r="AD519" i="1" a="1"/>
  <c r="AD519" i="1" s="1"/>
  <c r="AD454" i="1" a="1"/>
  <c r="AD454" i="1" s="1"/>
  <c r="AD517" i="1" a="1"/>
  <c r="AD517" i="1" s="1"/>
  <c r="AD518" i="1" a="1"/>
  <c r="AD518" i="1" s="1"/>
  <c r="AD458" i="1" a="1"/>
  <c r="AD458" i="1" s="1"/>
  <c r="AD516" i="1" a="1"/>
  <c r="AD516" i="1" s="1"/>
  <c r="AG436" i="1"/>
  <c r="AG515" i="1" s="1" a="1"/>
  <c r="AG515" i="1" s="1"/>
  <c r="AC437" i="1" a="1"/>
  <c r="AC437" i="1" s="1"/>
  <c r="AC448" i="1" a="1"/>
  <c r="AC448" i="1" s="1"/>
  <c r="AC457" i="1" a="1"/>
  <c r="AC457" i="1" s="1"/>
  <c r="AC454" i="1" a="1"/>
  <c r="AC454" i="1" s="1"/>
  <c r="AC459" i="1" a="1"/>
  <c r="AC459" i="1" s="1"/>
  <c r="AC450" i="1" a="1"/>
  <c r="AC450" i="1" s="1"/>
  <c r="AC456" i="1" a="1"/>
  <c r="AC456" i="1" s="1"/>
  <c r="AC514" i="1" a="1"/>
  <c r="AC514" i="1" s="1"/>
  <c r="AC452" i="1" a="1"/>
  <c r="AC452" i="1" s="1"/>
  <c r="AC458" i="1" a="1"/>
  <c r="AC458" i="1" s="1"/>
  <c r="AC518" i="1" a="1"/>
  <c r="AC518" i="1" s="1"/>
  <c r="AC516" i="1" a="1"/>
  <c r="AC516" i="1" s="1"/>
  <c r="AC519" i="1" a="1"/>
  <c r="AC519" i="1" s="1"/>
  <c r="AC517" i="1" a="1"/>
  <c r="AC517" i="1" s="1"/>
  <c r="AJ436" i="1"/>
  <c r="AJ515" i="1" s="1" a="1"/>
  <c r="AJ515" i="1" s="1"/>
  <c r="AF452" i="1" a="1"/>
  <c r="AF452" i="1" s="1"/>
  <c r="AF456" i="1" a="1"/>
  <c r="AF456" i="1" s="1"/>
  <c r="AF514" i="1" a="1"/>
  <c r="AF514" i="1" s="1"/>
  <c r="AF450" i="1" a="1"/>
  <c r="AF450" i="1" s="1"/>
  <c r="AF448" i="1" a="1"/>
  <c r="AF448" i="1" s="1"/>
  <c r="AF437" i="1" a="1"/>
  <c r="AF437" i="1" s="1"/>
  <c r="AF454" i="1" a="1"/>
  <c r="AF454" i="1" s="1"/>
  <c r="AF459" i="1" a="1"/>
  <c r="AF459" i="1" s="1"/>
  <c r="AF517" i="1" a="1"/>
  <c r="AF517" i="1" s="1"/>
  <c r="AF458" i="1" a="1"/>
  <c r="AF458" i="1" s="1"/>
  <c r="AF457" i="1" a="1"/>
  <c r="AF457" i="1" s="1"/>
  <c r="AF516" i="1" a="1"/>
  <c r="AF516" i="1" s="1"/>
  <c r="AF519" i="1" a="1"/>
  <c r="AF519" i="1" s="1"/>
  <c r="AF518" i="1" a="1"/>
  <c r="AF518" i="1" s="1"/>
  <c r="V526" i="1"/>
  <c r="V605" i="1" s="1" a="1"/>
  <c r="V605" i="1" s="1"/>
  <c r="R527" i="1" a="1"/>
  <c r="R527" i="1" s="1"/>
  <c r="R606" i="1" a="1"/>
  <c r="R606" i="1" s="1"/>
  <c r="R608" i="1" a="1"/>
  <c r="R608" i="1" s="1"/>
  <c r="R542" i="1" a="1"/>
  <c r="R542" i="1" s="1"/>
  <c r="R544" i="1" a="1"/>
  <c r="R544" i="1" s="1"/>
  <c r="R547" i="1" a="1"/>
  <c r="R547" i="1" s="1"/>
  <c r="R540" i="1" a="1"/>
  <c r="R540" i="1" s="1"/>
  <c r="R604" i="1" a="1"/>
  <c r="R604" i="1" s="1"/>
  <c r="R548" i="1" a="1"/>
  <c r="R548" i="1" s="1"/>
  <c r="R549" i="1" a="1"/>
  <c r="R549" i="1" s="1"/>
  <c r="R607" i="1" a="1"/>
  <c r="R607" i="1" s="1"/>
  <c r="R538" i="1" a="1"/>
  <c r="R538" i="1" s="1"/>
  <c r="R609" i="1" a="1"/>
  <c r="R609" i="1" s="1"/>
  <c r="R546" i="1" a="1"/>
  <c r="R546" i="1" s="1"/>
  <c r="T616" i="1"/>
  <c r="T695" i="1" s="1" a="1"/>
  <c r="T695" i="1" s="1"/>
  <c r="P617" i="1" a="1"/>
  <c r="P617" i="1" s="1"/>
  <c r="V616" i="1"/>
  <c r="V695" i="1" s="1" a="1"/>
  <c r="V695" i="1" s="1"/>
  <c r="R617" i="1" a="1"/>
  <c r="R617" i="1" s="1"/>
  <c r="T526" i="1"/>
  <c r="T605" i="1" s="1" a="1"/>
  <c r="T605" i="1" s="1"/>
  <c r="P527" i="1" a="1"/>
  <c r="P527" i="1" s="1"/>
  <c r="P544" i="1" a="1"/>
  <c r="P544" i="1" s="1"/>
  <c r="P547" i="1" a="1"/>
  <c r="P547" i="1" s="1"/>
  <c r="P540" i="1" a="1"/>
  <c r="P540" i="1" s="1"/>
  <c r="P604" i="1" a="1"/>
  <c r="P604" i="1" s="1"/>
  <c r="P549" i="1" a="1"/>
  <c r="P549" i="1" s="1"/>
  <c r="P607" i="1" a="1"/>
  <c r="P607" i="1" s="1"/>
  <c r="P538" i="1" a="1"/>
  <c r="P538" i="1" s="1"/>
  <c r="P546" i="1" a="1"/>
  <c r="P546" i="1" s="1"/>
  <c r="P609" i="1" a="1"/>
  <c r="P609" i="1" s="1"/>
  <c r="P542" i="1" a="1"/>
  <c r="P542" i="1" s="1"/>
  <c r="P548" i="1" a="1"/>
  <c r="P548" i="1" s="1"/>
  <c r="P606" i="1" a="1"/>
  <c r="P606" i="1" s="1"/>
  <c r="P608" i="1" a="1"/>
  <c r="P608" i="1" s="1"/>
  <c r="U616" i="1"/>
  <c r="U695" i="1" s="1" a="1"/>
  <c r="U695" i="1" s="1"/>
  <c r="Q617" i="1" a="1"/>
  <c r="Q617" i="1" s="1"/>
  <c r="W526" i="1"/>
  <c r="W605" i="1" s="1" a="1"/>
  <c r="W605" i="1" s="1"/>
  <c r="S542" i="1" a="1"/>
  <c r="S542" i="1" s="1"/>
  <c r="S548" i="1" a="1"/>
  <c r="S548" i="1" s="1"/>
  <c r="S538" i="1" a="1"/>
  <c r="S538" i="1" s="1"/>
  <c r="S606" i="1" a="1"/>
  <c r="S606" i="1" s="1"/>
  <c r="S608" i="1" a="1"/>
  <c r="S608" i="1" s="1"/>
  <c r="S546" i="1" a="1"/>
  <c r="S546" i="1" s="1"/>
  <c r="S544" i="1" a="1"/>
  <c r="S544" i="1" s="1"/>
  <c r="S547" i="1" a="1"/>
  <c r="S547" i="1" s="1"/>
  <c r="S540" i="1" a="1"/>
  <c r="S540" i="1" s="1"/>
  <c r="S604" i="1" a="1"/>
  <c r="S604" i="1" s="1"/>
  <c r="S527" i="1" a="1"/>
  <c r="S527" i="1" s="1"/>
  <c r="S549" i="1" a="1"/>
  <c r="S549" i="1" s="1"/>
  <c r="S607" i="1" a="1"/>
  <c r="S607" i="1" s="1"/>
  <c r="S609" i="1" a="1"/>
  <c r="S609" i="1" s="1"/>
  <c r="U526" i="1"/>
  <c r="U605" i="1" s="1" a="1"/>
  <c r="U605" i="1" s="1"/>
  <c r="Q527" i="1" a="1"/>
  <c r="Q527" i="1" s="1"/>
  <c r="Q544" i="1" a="1"/>
  <c r="Q544" i="1" s="1"/>
  <c r="Q547" i="1" a="1"/>
  <c r="Q547" i="1" s="1"/>
  <c r="Q606" i="1" a="1"/>
  <c r="Q606" i="1" s="1"/>
  <c r="Q540" i="1" a="1"/>
  <c r="Q540" i="1" s="1"/>
  <c r="Q604" i="1" a="1"/>
  <c r="Q604" i="1" s="1"/>
  <c r="Q549" i="1" a="1"/>
  <c r="Q549" i="1" s="1"/>
  <c r="Q607" i="1" a="1"/>
  <c r="Q607" i="1" s="1"/>
  <c r="Q538" i="1" a="1"/>
  <c r="Q538" i="1" s="1"/>
  <c r="Q546" i="1" a="1"/>
  <c r="Q546" i="1" s="1"/>
  <c r="Q609" i="1" a="1"/>
  <c r="Q609" i="1" s="1"/>
  <c r="Q548" i="1" a="1"/>
  <c r="Q548" i="1" s="1"/>
  <c r="Q542" i="1" a="1"/>
  <c r="Q542" i="1" s="1"/>
  <c r="Q608" i="1" a="1"/>
  <c r="Q608" i="1" s="1"/>
  <c r="W616" i="1"/>
  <c r="W695" i="1" s="1" a="1"/>
  <c r="W695" i="1" s="1"/>
  <c r="S617" i="1" a="1"/>
  <c r="S617" i="1" s="1"/>
  <c r="AI436" i="1"/>
  <c r="AI515" i="1" s="1" a="1"/>
  <c r="AI515" i="1" s="1"/>
  <c r="AE437" i="1" a="1"/>
  <c r="AE437" i="1" s="1"/>
  <c r="AE456" i="1" a="1"/>
  <c r="AE456" i="1" s="1"/>
  <c r="AE450" i="1" a="1"/>
  <c r="AE450" i="1" s="1"/>
  <c r="AE448" i="1" a="1"/>
  <c r="AE448" i="1" s="1"/>
  <c r="AE457" i="1" a="1"/>
  <c r="AE457" i="1" s="1"/>
  <c r="AE458" i="1" a="1"/>
  <c r="AE458" i="1" s="1"/>
  <c r="AE516" i="1" a="1"/>
  <c r="AE516" i="1" s="1"/>
  <c r="AE452" i="1" a="1"/>
  <c r="AE452" i="1" s="1"/>
  <c r="AE454" i="1" a="1"/>
  <c r="AE454" i="1" s="1"/>
  <c r="AE459" i="1" a="1"/>
  <c r="AE459" i="1" s="1"/>
  <c r="AE517" i="1" a="1"/>
  <c r="AE517" i="1" s="1"/>
  <c r="AE518" i="1" a="1"/>
  <c r="AE518" i="1" s="1"/>
  <c r="AE514" i="1" a="1"/>
  <c r="AE514" i="1" s="1"/>
  <c r="AE519" i="1" a="1"/>
  <c r="AE519" i="1" s="1"/>
  <c r="AB820" i="18"/>
  <c r="AA820" i="18"/>
  <c r="Z820" i="18"/>
  <c r="Y820" i="18"/>
  <c r="Y819" i="18"/>
  <c r="C750" i="18"/>
  <c r="C749" i="18"/>
  <c r="C748"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P65" i="1" l="1"/>
  <c r="P43" i="1"/>
  <c r="W691" i="1" a="1"/>
  <c r="W691" i="1" s="1"/>
  <c r="W693" i="1" a="1"/>
  <c r="W693" i="1" s="1"/>
  <c r="U691" i="1" a="1"/>
  <c r="U691" i="1" s="1"/>
  <c r="U693" i="1" a="1"/>
  <c r="U693" i="1" s="1"/>
  <c r="V691" i="1" a="1"/>
  <c r="V691" i="1" s="1"/>
  <c r="V693" i="1" a="1"/>
  <c r="V693" i="1" s="1"/>
  <c r="T691" i="1" a="1"/>
  <c r="T691" i="1" s="1"/>
  <c r="T693" i="1" a="1"/>
  <c r="T693" i="1" s="1"/>
  <c r="W687" i="1" a="1"/>
  <c r="W687" i="1" s="1"/>
  <c r="W689" i="1" a="1"/>
  <c r="W689" i="1" s="1"/>
  <c r="U687" i="1" a="1"/>
  <c r="U687" i="1" s="1"/>
  <c r="U689" i="1" a="1"/>
  <c r="U689" i="1" s="1"/>
  <c r="V687" i="1" a="1"/>
  <c r="V687" i="1" s="1"/>
  <c r="V689" i="1" a="1"/>
  <c r="V689" i="1" s="1"/>
  <c r="T687" i="1" a="1"/>
  <c r="T687" i="1" s="1"/>
  <c r="T689" i="1" a="1"/>
  <c r="T689" i="1" s="1"/>
  <c r="W682" i="1" a="1"/>
  <c r="W682" i="1" s="1"/>
  <c r="W684" i="1" a="1"/>
  <c r="W684" i="1" s="1"/>
  <c r="U682" i="1" a="1"/>
  <c r="U682" i="1" s="1"/>
  <c r="U684" i="1" a="1"/>
  <c r="U684" i="1" s="1"/>
  <c r="V682" i="1" a="1"/>
  <c r="V682" i="1" s="1"/>
  <c r="V684" i="1" a="1"/>
  <c r="V684" i="1" s="1"/>
  <c r="T682" i="1" a="1"/>
  <c r="T682" i="1" s="1"/>
  <c r="T684" i="1" a="1"/>
  <c r="T684" i="1" s="1"/>
  <c r="W677" i="1" a="1"/>
  <c r="W677" i="1" s="1"/>
  <c r="W680" i="1" a="1"/>
  <c r="W680" i="1" s="1"/>
  <c r="U677" i="1" a="1"/>
  <c r="U677" i="1" s="1"/>
  <c r="U680" i="1" a="1"/>
  <c r="U680" i="1" s="1"/>
  <c r="V677" i="1" a="1"/>
  <c r="V677" i="1" s="1"/>
  <c r="V680" i="1" a="1"/>
  <c r="V680" i="1" s="1"/>
  <c r="T677" i="1" a="1"/>
  <c r="T677" i="1" s="1"/>
  <c r="T680" i="1" a="1"/>
  <c r="T680" i="1" s="1"/>
  <c r="W673" i="1" a="1"/>
  <c r="W673" i="1" s="1"/>
  <c r="W675" i="1" a="1"/>
  <c r="W675" i="1" s="1"/>
  <c r="U673" i="1" a="1"/>
  <c r="U673" i="1" s="1"/>
  <c r="U675" i="1" a="1"/>
  <c r="U675" i="1" s="1"/>
  <c r="V673" i="1" a="1"/>
  <c r="V673" i="1" s="1"/>
  <c r="V675" i="1" a="1"/>
  <c r="V675" i="1" s="1"/>
  <c r="T673" i="1" a="1"/>
  <c r="T673" i="1" s="1"/>
  <c r="T675" i="1" a="1"/>
  <c r="T675" i="1" s="1"/>
  <c r="W668" i="1" a="1"/>
  <c r="W668" i="1" s="1"/>
  <c r="W670" i="1" a="1"/>
  <c r="W670" i="1" s="1"/>
  <c r="U668" i="1" a="1"/>
  <c r="U668" i="1" s="1"/>
  <c r="U670" i="1" a="1"/>
  <c r="U670" i="1" s="1"/>
  <c r="V668" i="1" a="1"/>
  <c r="V668" i="1" s="1"/>
  <c r="V670" i="1" a="1"/>
  <c r="V670" i="1" s="1"/>
  <c r="T668" i="1" a="1"/>
  <c r="T668" i="1" s="1"/>
  <c r="T670" i="1" a="1"/>
  <c r="T670" i="1" s="1"/>
  <c r="W663" i="1" a="1"/>
  <c r="W663" i="1" s="1"/>
  <c r="W666" i="1" a="1"/>
  <c r="W666" i="1" s="1"/>
  <c r="U663" i="1" a="1"/>
  <c r="U663" i="1" s="1"/>
  <c r="U666" i="1" a="1"/>
  <c r="U666" i="1" s="1"/>
  <c r="V663" i="1" a="1"/>
  <c r="V663" i="1" s="1"/>
  <c r="V666" i="1" a="1"/>
  <c r="V666" i="1" s="1"/>
  <c r="T663" i="1" a="1"/>
  <c r="T663" i="1" s="1"/>
  <c r="T666" i="1" a="1"/>
  <c r="T666" i="1" s="1"/>
  <c r="W659" i="1" a="1"/>
  <c r="W659" i="1" s="1"/>
  <c r="W661" i="1" a="1"/>
  <c r="W661" i="1" s="1"/>
  <c r="U659" i="1" a="1"/>
  <c r="U659" i="1" s="1"/>
  <c r="U661" i="1" a="1"/>
  <c r="U661" i="1" s="1"/>
  <c r="V659" i="1" a="1"/>
  <c r="V659" i="1" s="1"/>
  <c r="V661" i="1" a="1"/>
  <c r="V661" i="1" s="1"/>
  <c r="T659" i="1" a="1"/>
  <c r="T659" i="1" s="1"/>
  <c r="T661" i="1" a="1"/>
  <c r="T661" i="1" s="1"/>
  <c r="W654" i="1" a="1"/>
  <c r="W654" i="1" s="1"/>
  <c r="W656" i="1" a="1"/>
  <c r="W656" i="1" s="1"/>
  <c r="U654" i="1" a="1"/>
  <c r="U654" i="1" s="1"/>
  <c r="U656" i="1" a="1"/>
  <c r="U656" i="1" s="1"/>
  <c r="V654" i="1" a="1"/>
  <c r="V654" i="1" s="1"/>
  <c r="V656" i="1" a="1"/>
  <c r="V656" i="1" s="1"/>
  <c r="T654" i="1" a="1"/>
  <c r="T654" i="1" s="1"/>
  <c r="T656" i="1" a="1"/>
  <c r="T656" i="1" s="1"/>
  <c r="W648" i="1" a="1"/>
  <c r="W648" i="1" s="1"/>
  <c r="W651" i="1" a="1"/>
  <c r="W651" i="1" s="1"/>
  <c r="U648" i="1" a="1"/>
  <c r="U648" i="1" s="1"/>
  <c r="U651" i="1" a="1"/>
  <c r="U651" i="1" s="1"/>
  <c r="V648" i="1" a="1"/>
  <c r="V648" i="1" s="1"/>
  <c r="V651" i="1" a="1"/>
  <c r="V651" i="1" s="1"/>
  <c r="T648" i="1" a="1"/>
  <c r="T648" i="1" s="1"/>
  <c r="T651" i="1" a="1"/>
  <c r="T651" i="1" s="1"/>
  <c r="W640" i="1" a="1"/>
  <c r="W640" i="1" s="1"/>
  <c r="W645" i="1" a="1"/>
  <c r="W645" i="1" s="1"/>
  <c r="U640" i="1" a="1"/>
  <c r="U640" i="1" s="1"/>
  <c r="U645" i="1" a="1"/>
  <c r="U645" i="1" s="1"/>
  <c r="V640" i="1" a="1"/>
  <c r="V640" i="1" s="1"/>
  <c r="V645" i="1" a="1"/>
  <c r="V645" i="1" s="1"/>
  <c r="T640" i="1" a="1"/>
  <c r="T640" i="1" s="1"/>
  <c r="T645" i="1" a="1"/>
  <c r="T645" i="1" s="1"/>
  <c r="W633" i="1" a="1"/>
  <c r="W633" i="1" s="1"/>
  <c r="W635" i="1" a="1"/>
  <c r="W635" i="1" s="1"/>
  <c r="U633" i="1" a="1"/>
  <c r="U633" i="1" s="1"/>
  <c r="U635" i="1" a="1"/>
  <c r="U635" i="1" s="1"/>
  <c r="V633" i="1" a="1"/>
  <c r="V633" i="1" s="1"/>
  <c r="V635" i="1" a="1"/>
  <c r="V635" i="1" s="1"/>
  <c r="T633" i="1" a="1"/>
  <c r="T633" i="1" s="1"/>
  <c r="T635" i="1" a="1"/>
  <c r="T635" i="1" s="1"/>
  <c r="W629" i="1" a="1"/>
  <c r="W629" i="1" s="1"/>
  <c r="W631" i="1" a="1"/>
  <c r="W631" i="1" s="1"/>
  <c r="U629" i="1" a="1"/>
  <c r="U629" i="1" s="1"/>
  <c r="U631" i="1" a="1"/>
  <c r="U631" i="1" s="1"/>
  <c r="V629" i="1" a="1"/>
  <c r="V629" i="1" s="1"/>
  <c r="V631" i="1" a="1"/>
  <c r="V631" i="1" s="1"/>
  <c r="T629" i="1" a="1"/>
  <c r="T629" i="1" s="1"/>
  <c r="T631" i="1" a="1"/>
  <c r="T631" i="1" s="1"/>
  <c r="U601" i="1" a="1"/>
  <c r="U601" i="1" s="1"/>
  <c r="U603" i="1" a="1"/>
  <c r="U603" i="1" s="1"/>
  <c r="T601" i="1" a="1"/>
  <c r="T601" i="1" s="1"/>
  <c r="T603" i="1" a="1"/>
  <c r="T603" i="1" s="1"/>
  <c r="V601" i="1" a="1"/>
  <c r="V601" i="1" s="1"/>
  <c r="V603" i="1" a="1"/>
  <c r="V603" i="1" s="1"/>
  <c r="W601" i="1" a="1"/>
  <c r="W601" i="1" s="1"/>
  <c r="W603" i="1" a="1"/>
  <c r="W603" i="1" s="1"/>
  <c r="U597" i="1" a="1"/>
  <c r="U597" i="1" s="1"/>
  <c r="U599" i="1" a="1"/>
  <c r="U599" i="1" s="1"/>
  <c r="T597" i="1" a="1"/>
  <c r="T597" i="1" s="1"/>
  <c r="T599" i="1" a="1"/>
  <c r="T599" i="1" s="1"/>
  <c r="V597" i="1" a="1"/>
  <c r="V597" i="1" s="1"/>
  <c r="V599" i="1" a="1"/>
  <c r="V599" i="1" s="1"/>
  <c r="W597" i="1" a="1"/>
  <c r="W597" i="1" s="1"/>
  <c r="W599" i="1" a="1"/>
  <c r="W599" i="1" s="1"/>
  <c r="U592" i="1" a="1"/>
  <c r="U592" i="1" s="1"/>
  <c r="U594" i="1" a="1"/>
  <c r="U594" i="1" s="1"/>
  <c r="T592" i="1" a="1"/>
  <c r="T592" i="1" s="1"/>
  <c r="T594" i="1" a="1"/>
  <c r="T594" i="1" s="1"/>
  <c r="V592" i="1" a="1"/>
  <c r="V592" i="1" s="1"/>
  <c r="V594" i="1" a="1"/>
  <c r="V594" i="1" s="1"/>
  <c r="W592" i="1" a="1"/>
  <c r="W592" i="1" s="1"/>
  <c r="W594" i="1" a="1"/>
  <c r="W594" i="1" s="1"/>
  <c r="T587" i="1" a="1"/>
  <c r="T587" i="1" s="1"/>
  <c r="T590" i="1" a="1"/>
  <c r="T590" i="1" s="1"/>
  <c r="V587" i="1" a="1"/>
  <c r="V587" i="1" s="1"/>
  <c r="V590" i="1" a="1"/>
  <c r="V590" i="1" s="1"/>
  <c r="U587" i="1" a="1"/>
  <c r="U587" i="1" s="1"/>
  <c r="U590" i="1" a="1"/>
  <c r="U590" i="1" s="1"/>
  <c r="W587" i="1" a="1"/>
  <c r="W587" i="1" s="1"/>
  <c r="W590" i="1" a="1"/>
  <c r="W590" i="1" s="1"/>
  <c r="U583" i="1" a="1"/>
  <c r="U583" i="1" s="1"/>
  <c r="U585" i="1" a="1"/>
  <c r="U585" i="1" s="1"/>
  <c r="T583" i="1" a="1"/>
  <c r="T583" i="1" s="1"/>
  <c r="T585" i="1" a="1"/>
  <c r="T585" i="1" s="1"/>
  <c r="V583" i="1" a="1"/>
  <c r="V583" i="1" s="1"/>
  <c r="V585" i="1" a="1"/>
  <c r="V585" i="1" s="1"/>
  <c r="W583" i="1" a="1"/>
  <c r="W583" i="1" s="1"/>
  <c r="W585" i="1" a="1"/>
  <c r="W585" i="1" s="1"/>
  <c r="U578" i="1" a="1"/>
  <c r="U578" i="1" s="1"/>
  <c r="U580" i="1" a="1"/>
  <c r="U580" i="1" s="1"/>
  <c r="T578" i="1" a="1"/>
  <c r="T578" i="1" s="1"/>
  <c r="T580" i="1" a="1"/>
  <c r="T580" i="1" s="1"/>
  <c r="V578" i="1" a="1"/>
  <c r="V578" i="1" s="1"/>
  <c r="V580" i="1" a="1"/>
  <c r="V580" i="1" s="1"/>
  <c r="W578" i="1" a="1"/>
  <c r="W578" i="1" s="1"/>
  <c r="W580" i="1" a="1"/>
  <c r="W580" i="1" s="1"/>
  <c r="U573" i="1" a="1"/>
  <c r="U573" i="1" s="1"/>
  <c r="U576" i="1" a="1"/>
  <c r="U576" i="1" s="1"/>
  <c r="T573" i="1" a="1"/>
  <c r="T573" i="1" s="1"/>
  <c r="T576" i="1" a="1"/>
  <c r="T576" i="1" s="1"/>
  <c r="V573" i="1" a="1"/>
  <c r="V573" i="1" s="1"/>
  <c r="V576" i="1" a="1"/>
  <c r="V576" i="1" s="1"/>
  <c r="W573" i="1" a="1"/>
  <c r="W573" i="1" s="1"/>
  <c r="W576" i="1" a="1"/>
  <c r="W576" i="1" s="1"/>
  <c r="U569" i="1" a="1"/>
  <c r="U569" i="1" s="1"/>
  <c r="U571" i="1" a="1"/>
  <c r="U571" i="1" s="1"/>
  <c r="T569" i="1" a="1"/>
  <c r="T569" i="1" s="1"/>
  <c r="T571" i="1" a="1"/>
  <c r="T571" i="1" s="1"/>
  <c r="V569" i="1" a="1"/>
  <c r="V569" i="1" s="1"/>
  <c r="V571" i="1" a="1"/>
  <c r="V571" i="1" s="1"/>
  <c r="W569" i="1" a="1"/>
  <c r="W569" i="1" s="1"/>
  <c r="W571" i="1" a="1"/>
  <c r="W571" i="1" s="1"/>
  <c r="V564" i="1" a="1"/>
  <c r="V564" i="1" s="1"/>
  <c r="V566" i="1" a="1"/>
  <c r="V566" i="1" s="1"/>
  <c r="T564" i="1" a="1"/>
  <c r="T564" i="1" s="1"/>
  <c r="T566" i="1" a="1"/>
  <c r="T566" i="1" s="1"/>
  <c r="U564" i="1" a="1"/>
  <c r="U564" i="1" s="1"/>
  <c r="U566" i="1" a="1"/>
  <c r="U566" i="1" s="1"/>
  <c r="W564" i="1" a="1"/>
  <c r="W564" i="1" s="1"/>
  <c r="W566" i="1" a="1"/>
  <c r="W566" i="1" s="1"/>
  <c r="U558" i="1" a="1"/>
  <c r="U558" i="1" s="1"/>
  <c r="U561" i="1" a="1"/>
  <c r="U561" i="1" s="1"/>
  <c r="T558" i="1" a="1"/>
  <c r="T558" i="1" s="1"/>
  <c r="T561" i="1" a="1"/>
  <c r="T561" i="1" s="1"/>
  <c r="V558" i="1" a="1"/>
  <c r="V558" i="1" s="1"/>
  <c r="V561" i="1" a="1"/>
  <c r="V561" i="1" s="1"/>
  <c r="W558" i="1" a="1"/>
  <c r="W558" i="1" s="1"/>
  <c r="W561" i="1" a="1"/>
  <c r="W561" i="1" s="1"/>
  <c r="V550" i="1" a="1"/>
  <c r="V550" i="1" s="1"/>
  <c r="V555" i="1" a="1"/>
  <c r="V555" i="1" s="1"/>
  <c r="U550" i="1" a="1"/>
  <c r="U550" i="1" s="1"/>
  <c r="U555" i="1" a="1"/>
  <c r="U555" i="1" s="1"/>
  <c r="T550" i="1" a="1"/>
  <c r="T550" i="1" s="1"/>
  <c r="T555" i="1" a="1"/>
  <c r="T555" i="1" s="1"/>
  <c r="W550" i="1" a="1"/>
  <c r="W550" i="1" s="1"/>
  <c r="W555" i="1" a="1"/>
  <c r="W555" i="1" s="1"/>
  <c r="U543" i="1" a="1"/>
  <c r="U543" i="1" s="1"/>
  <c r="U545" i="1" a="1"/>
  <c r="U545" i="1" s="1"/>
  <c r="T543" i="1" a="1"/>
  <c r="T543" i="1" s="1"/>
  <c r="T545" i="1" a="1"/>
  <c r="T545" i="1" s="1"/>
  <c r="V543" i="1" a="1"/>
  <c r="V543" i="1" s="1"/>
  <c r="V545" i="1" a="1"/>
  <c r="V545" i="1" s="1"/>
  <c r="W543" i="1" a="1"/>
  <c r="W543" i="1" s="1"/>
  <c r="W545" i="1" a="1"/>
  <c r="W545" i="1" s="1"/>
  <c r="U539" i="1" a="1"/>
  <c r="U539" i="1" s="1"/>
  <c r="U541" i="1" a="1"/>
  <c r="U541" i="1" s="1"/>
  <c r="T539" i="1" a="1"/>
  <c r="T539" i="1" s="1"/>
  <c r="T541" i="1" a="1"/>
  <c r="T541" i="1" s="1"/>
  <c r="V539" i="1" a="1"/>
  <c r="V539" i="1" s="1"/>
  <c r="V541" i="1" a="1"/>
  <c r="V541" i="1" s="1"/>
  <c r="W539" i="1" a="1"/>
  <c r="W539" i="1" s="1"/>
  <c r="W541" i="1" a="1"/>
  <c r="W541" i="1" s="1"/>
  <c r="AH511" i="1" a="1"/>
  <c r="AH511" i="1" s="1"/>
  <c r="AH513" i="1" a="1"/>
  <c r="AH513" i="1" s="1"/>
  <c r="AG511" i="1" a="1"/>
  <c r="AG511" i="1" s="1"/>
  <c r="AG513" i="1" a="1"/>
  <c r="AG513" i="1" s="1"/>
  <c r="AJ511" i="1" a="1"/>
  <c r="AJ511" i="1" s="1"/>
  <c r="AJ513" i="1" a="1"/>
  <c r="AJ513" i="1" s="1"/>
  <c r="AI511" i="1" a="1"/>
  <c r="AI511" i="1" s="1"/>
  <c r="AI513" i="1" a="1"/>
  <c r="AI513" i="1" s="1"/>
  <c r="AH507" i="1" a="1"/>
  <c r="AH507" i="1" s="1"/>
  <c r="AH509" i="1" a="1"/>
  <c r="AH509" i="1" s="1"/>
  <c r="AG507" i="1" a="1"/>
  <c r="AG507" i="1" s="1"/>
  <c r="AG509" i="1" a="1"/>
  <c r="AG509" i="1" s="1"/>
  <c r="AJ507" i="1" a="1"/>
  <c r="AJ507" i="1" s="1"/>
  <c r="AJ509" i="1" a="1"/>
  <c r="AJ509" i="1" s="1"/>
  <c r="AI507" i="1" a="1"/>
  <c r="AI507" i="1" s="1"/>
  <c r="AI509" i="1" a="1"/>
  <c r="AI509" i="1" s="1"/>
  <c r="AG502" i="1" a="1"/>
  <c r="AG502" i="1" s="1"/>
  <c r="AG504" i="1" a="1"/>
  <c r="AG504" i="1" s="1"/>
  <c r="AJ502" i="1" a="1"/>
  <c r="AJ502" i="1" s="1"/>
  <c r="AJ504" i="1" a="1"/>
  <c r="AJ504" i="1" s="1"/>
  <c r="AH502" i="1" a="1"/>
  <c r="AH502" i="1" s="1"/>
  <c r="AH504" i="1" a="1"/>
  <c r="AH504" i="1" s="1"/>
  <c r="AI502" i="1" a="1"/>
  <c r="AI502" i="1" s="1"/>
  <c r="AI504" i="1" a="1"/>
  <c r="AI504" i="1" s="1"/>
  <c r="AG497" i="1" a="1"/>
  <c r="AG497" i="1" s="1"/>
  <c r="AG500" i="1" a="1"/>
  <c r="AG500" i="1" s="1"/>
  <c r="AJ497" i="1" a="1"/>
  <c r="AJ497" i="1" s="1"/>
  <c r="AJ500" i="1" a="1"/>
  <c r="AJ500" i="1" s="1"/>
  <c r="AH497" i="1" a="1"/>
  <c r="AH497" i="1" s="1"/>
  <c r="AH500" i="1" a="1"/>
  <c r="AH500" i="1" s="1"/>
  <c r="AI497" i="1" a="1"/>
  <c r="AI497" i="1" s="1"/>
  <c r="AI500" i="1" a="1"/>
  <c r="AI500" i="1" s="1"/>
  <c r="AG493" i="1" a="1"/>
  <c r="AG493" i="1" s="1"/>
  <c r="AG495" i="1" a="1"/>
  <c r="AG495" i="1" s="1"/>
  <c r="AJ493" i="1" a="1"/>
  <c r="AJ493" i="1" s="1"/>
  <c r="AJ495" i="1" a="1"/>
  <c r="AJ495" i="1" s="1"/>
  <c r="AH493" i="1" a="1"/>
  <c r="AH493" i="1" s="1"/>
  <c r="AH495" i="1" a="1"/>
  <c r="AH495" i="1" s="1"/>
  <c r="AI493" i="1" a="1"/>
  <c r="AI493" i="1" s="1"/>
  <c r="AI495" i="1" a="1"/>
  <c r="AI495" i="1" s="1"/>
  <c r="AH488" i="1" a="1"/>
  <c r="AH488" i="1" s="1"/>
  <c r="AH490" i="1" a="1"/>
  <c r="AH490" i="1" s="1"/>
  <c r="AG488" i="1" a="1"/>
  <c r="AG488" i="1" s="1"/>
  <c r="AG490" i="1" a="1"/>
  <c r="AG490" i="1" s="1"/>
  <c r="AJ488" i="1" a="1"/>
  <c r="AJ488" i="1" s="1"/>
  <c r="AJ490" i="1" a="1"/>
  <c r="AJ490" i="1" s="1"/>
  <c r="AI488" i="1" a="1"/>
  <c r="AI488" i="1" s="1"/>
  <c r="AI490" i="1" a="1"/>
  <c r="AI490" i="1" s="1"/>
  <c r="AH483" i="1" a="1"/>
  <c r="AH483" i="1" s="1"/>
  <c r="AH486" i="1" a="1"/>
  <c r="AH486" i="1" s="1"/>
  <c r="AG483" i="1" a="1"/>
  <c r="AG483" i="1" s="1"/>
  <c r="AG486" i="1" a="1"/>
  <c r="AG486" i="1" s="1"/>
  <c r="AJ483" i="1" a="1"/>
  <c r="AJ483" i="1" s="1"/>
  <c r="AJ486" i="1" a="1"/>
  <c r="AJ486" i="1" s="1"/>
  <c r="AI483" i="1" a="1"/>
  <c r="AI483" i="1" s="1"/>
  <c r="AI486" i="1" a="1"/>
  <c r="AI486" i="1" s="1"/>
  <c r="AH479" i="1" a="1"/>
  <c r="AH479" i="1" s="1"/>
  <c r="AH481" i="1" a="1"/>
  <c r="AH481" i="1" s="1"/>
  <c r="AG479" i="1" a="1"/>
  <c r="AG479" i="1" s="1"/>
  <c r="AG481" i="1" a="1"/>
  <c r="AG481" i="1" s="1"/>
  <c r="AJ479" i="1" a="1"/>
  <c r="AJ479" i="1" s="1"/>
  <c r="AJ481" i="1" a="1"/>
  <c r="AJ481" i="1" s="1"/>
  <c r="AI479" i="1" a="1"/>
  <c r="AI479" i="1" s="1"/>
  <c r="AI481" i="1" a="1"/>
  <c r="AI481" i="1" s="1"/>
  <c r="AH474" i="1" a="1"/>
  <c r="AH474" i="1" s="1"/>
  <c r="AH476" i="1" a="1"/>
  <c r="AH476" i="1" s="1"/>
  <c r="AG474" i="1" a="1"/>
  <c r="AG474" i="1" s="1"/>
  <c r="AG476" i="1" a="1"/>
  <c r="AG476" i="1" s="1"/>
  <c r="AJ474" i="1" a="1"/>
  <c r="AJ474" i="1" s="1"/>
  <c r="AJ476" i="1" a="1"/>
  <c r="AJ476" i="1" s="1"/>
  <c r="AI474" i="1" a="1"/>
  <c r="AI474" i="1" s="1"/>
  <c r="AI476" i="1" a="1"/>
  <c r="AI476" i="1" s="1"/>
  <c r="AH468" i="1" a="1"/>
  <c r="AH468" i="1" s="1"/>
  <c r="AH471" i="1" a="1"/>
  <c r="AH471" i="1" s="1"/>
  <c r="AG468" i="1" a="1"/>
  <c r="AG468" i="1" s="1"/>
  <c r="AG471" i="1" a="1"/>
  <c r="AG471" i="1" s="1"/>
  <c r="AJ468" i="1" a="1"/>
  <c r="AJ468" i="1" s="1"/>
  <c r="AJ471" i="1" a="1"/>
  <c r="AJ471" i="1" s="1"/>
  <c r="AI468" i="1" a="1"/>
  <c r="AI468" i="1" s="1"/>
  <c r="AI471" i="1" a="1"/>
  <c r="AI471" i="1" s="1"/>
  <c r="AH460" i="1" a="1"/>
  <c r="AH460" i="1" s="1"/>
  <c r="AH465" i="1" a="1"/>
  <c r="AH465" i="1" s="1"/>
  <c r="AG460" i="1" a="1"/>
  <c r="AG460" i="1" s="1"/>
  <c r="AG465" i="1" a="1"/>
  <c r="AG465" i="1" s="1"/>
  <c r="AJ460" i="1" a="1"/>
  <c r="AJ460" i="1" s="1"/>
  <c r="AJ465" i="1" a="1"/>
  <c r="AJ465" i="1" s="1"/>
  <c r="AI460" i="1" a="1"/>
  <c r="AI460" i="1" s="1"/>
  <c r="AI465" i="1" a="1"/>
  <c r="AI465" i="1" s="1"/>
  <c r="AH453" i="1" a="1"/>
  <c r="AH453" i="1" s="1"/>
  <c r="AH455" i="1" a="1"/>
  <c r="AH455" i="1" s="1"/>
  <c r="AG453" i="1" a="1"/>
  <c r="AG453" i="1" s="1"/>
  <c r="AG455" i="1" a="1"/>
  <c r="AG455" i="1" s="1"/>
  <c r="AJ453" i="1" a="1"/>
  <c r="AJ453" i="1" s="1"/>
  <c r="AJ455" i="1" a="1"/>
  <c r="AJ455" i="1" s="1"/>
  <c r="AI453" i="1" a="1"/>
  <c r="AI453" i="1" s="1"/>
  <c r="AI455" i="1" a="1"/>
  <c r="AI455" i="1" s="1"/>
  <c r="AG449" i="1" a="1"/>
  <c r="AG449" i="1" s="1"/>
  <c r="AG451" i="1" a="1"/>
  <c r="AG451" i="1" s="1"/>
  <c r="AJ449" i="1" a="1"/>
  <c r="AJ449" i="1" s="1"/>
  <c r="AJ451" i="1" a="1"/>
  <c r="AJ451" i="1" s="1"/>
  <c r="AH449" i="1" a="1"/>
  <c r="AH449" i="1" s="1"/>
  <c r="AH451" i="1" a="1"/>
  <c r="AH451" i="1" s="1"/>
  <c r="AI449" i="1" a="1"/>
  <c r="AI449" i="1" s="1"/>
  <c r="AI451" i="1" a="1"/>
  <c r="AI451" i="1" s="1"/>
  <c r="V683" i="1" a="1"/>
  <c r="V683" i="1" s="1"/>
  <c r="V679" i="1" a="1"/>
  <c r="V679" i="1" s="1"/>
  <c r="V692" i="1" a="1"/>
  <c r="V692" i="1" s="1"/>
  <c r="V690" i="1" a="1"/>
  <c r="V690" i="1" s="1"/>
  <c r="V688" i="1" a="1"/>
  <c r="V688" i="1" s="1"/>
  <c r="V674" i="1" a="1"/>
  <c r="V674" i="1" s="1"/>
  <c r="V672" i="1" a="1"/>
  <c r="V672" i="1" s="1"/>
  <c r="V671" i="1" a="1"/>
  <c r="V671" i="1" s="1"/>
  <c r="V685" i="1" a="1"/>
  <c r="V685" i="1" s="1"/>
  <c r="V669" i="1" a="1"/>
  <c r="V669" i="1" s="1"/>
  <c r="V686" i="1" a="1"/>
  <c r="V686" i="1" s="1"/>
  <c r="V676" i="1" a="1"/>
  <c r="V676" i="1" s="1"/>
  <c r="V681" i="1" a="1"/>
  <c r="V681" i="1" s="1"/>
  <c r="V678" i="1" a="1"/>
  <c r="V678" i="1" s="1"/>
  <c r="V664" i="1" a="1"/>
  <c r="V664" i="1" s="1"/>
  <c r="V665" i="1" a="1"/>
  <c r="V665" i="1" s="1"/>
  <c r="V662" i="1" a="1"/>
  <c r="V662" i="1" s="1"/>
  <c r="V658" i="1" a="1"/>
  <c r="V658" i="1" s="1"/>
  <c r="V657" i="1" a="1"/>
  <c r="V657" i="1" s="1"/>
  <c r="V649" i="1" a="1"/>
  <c r="V649" i="1" s="1"/>
  <c r="V647" i="1" a="1"/>
  <c r="V647" i="1" s="1"/>
  <c r="V653" i="1" a="1"/>
  <c r="V653" i="1" s="1"/>
  <c r="V655" i="1" a="1"/>
  <c r="V655" i="1" s="1"/>
  <c r="V650" i="1" a="1"/>
  <c r="V650" i="1" s="1"/>
  <c r="V652" i="1" a="1"/>
  <c r="V652" i="1" s="1"/>
  <c r="V660" i="1" a="1"/>
  <c r="V660" i="1" s="1"/>
  <c r="V667" i="1" a="1"/>
  <c r="V667" i="1" s="1"/>
  <c r="V646" i="1" a="1"/>
  <c r="V646" i="1" s="1"/>
  <c r="T690" i="1" a="1"/>
  <c r="T690" i="1" s="1"/>
  <c r="T688" i="1" a="1"/>
  <c r="T688" i="1" s="1"/>
  <c r="T686" i="1" a="1"/>
  <c r="T686" i="1" s="1"/>
  <c r="T685" i="1" a="1"/>
  <c r="T685" i="1" s="1"/>
  <c r="T683" i="1" a="1"/>
  <c r="T683" i="1" s="1"/>
  <c r="T681" i="1" a="1"/>
  <c r="T681" i="1" s="1"/>
  <c r="T679" i="1" a="1"/>
  <c r="T679" i="1" s="1"/>
  <c r="T676" i="1" a="1"/>
  <c r="T676" i="1" s="1"/>
  <c r="T678" i="1" a="1"/>
  <c r="T678" i="1" s="1"/>
  <c r="T671" i="1" a="1"/>
  <c r="T671" i="1" s="1"/>
  <c r="T660" i="1" a="1"/>
  <c r="T660" i="1" s="1"/>
  <c r="T672" i="1" a="1"/>
  <c r="T672" i="1" s="1"/>
  <c r="T669" i="1" a="1"/>
  <c r="T669" i="1" s="1"/>
  <c r="T658" i="1" a="1"/>
  <c r="T658" i="1" s="1"/>
  <c r="T692" i="1" a="1"/>
  <c r="T692" i="1" s="1"/>
  <c r="T657" i="1" a="1"/>
  <c r="T657" i="1" s="1"/>
  <c r="T674" i="1" a="1"/>
  <c r="T674" i="1" s="1"/>
  <c r="T667" i="1" a="1"/>
  <c r="T667" i="1" s="1"/>
  <c r="T653" i="1" a="1"/>
  <c r="T653" i="1" s="1"/>
  <c r="T665" i="1" a="1"/>
  <c r="T665" i="1" s="1"/>
  <c r="T662" i="1" a="1"/>
  <c r="T662" i="1" s="1"/>
  <c r="T655" i="1" a="1"/>
  <c r="T655" i="1" s="1"/>
  <c r="T646" i="1" a="1"/>
  <c r="T646" i="1" s="1"/>
  <c r="T647" i="1" a="1"/>
  <c r="T647" i="1" s="1"/>
  <c r="T652" i="1" a="1"/>
  <c r="T652" i="1" s="1"/>
  <c r="T649" i="1" a="1"/>
  <c r="T649" i="1" s="1"/>
  <c r="T650" i="1" a="1"/>
  <c r="T650" i="1" s="1"/>
  <c r="W679" i="1" a="1"/>
  <c r="W679" i="1" s="1"/>
  <c r="W692" i="1" a="1"/>
  <c r="W692" i="1" s="1"/>
  <c r="W690" i="1" a="1"/>
  <c r="W690" i="1" s="1"/>
  <c r="W688" i="1" a="1"/>
  <c r="W688" i="1" s="1"/>
  <c r="W686" i="1" a="1"/>
  <c r="W686" i="1" s="1"/>
  <c r="W685" i="1" a="1"/>
  <c r="W685" i="1" s="1"/>
  <c r="W671" i="1" a="1"/>
  <c r="W671" i="1" s="1"/>
  <c r="W669" i="1" a="1"/>
  <c r="W669" i="1" s="1"/>
  <c r="W667" i="1" a="1"/>
  <c r="W667" i="1" s="1"/>
  <c r="W681" i="1" a="1"/>
  <c r="W681" i="1" s="1"/>
  <c r="W678" i="1" a="1"/>
  <c r="W678" i="1" s="1"/>
  <c r="W683" i="1" a="1"/>
  <c r="W683" i="1" s="1"/>
  <c r="W674" i="1" a="1"/>
  <c r="W674" i="1" s="1"/>
  <c r="W676" i="1" a="1"/>
  <c r="W676" i="1" s="1"/>
  <c r="W664" i="1" a="1"/>
  <c r="W664" i="1" s="1"/>
  <c r="W665" i="1" a="1"/>
  <c r="W665" i="1" s="1"/>
  <c r="W662" i="1" a="1"/>
  <c r="W662" i="1" s="1"/>
  <c r="W660" i="1" a="1"/>
  <c r="W660" i="1" s="1"/>
  <c r="W658" i="1" a="1"/>
  <c r="W658" i="1" s="1"/>
  <c r="W655" i="1" a="1"/>
  <c r="W655" i="1" s="1"/>
  <c r="W646" i="1" a="1"/>
  <c r="W646" i="1" s="1"/>
  <c r="W657" i="1" a="1"/>
  <c r="W657" i="1" s="1"/>
  <c r="W649" i="1" a="1"/>
  <c r="W649" i="1" s="1"/>
  <c r="W650" i="1" a="1"/>
  <c r="W650" i="1" s="1"/>
  <c r="W652" i="1" a="1"/>
  <c r="W652" i="1" s="1"/>
  <c r="W653" i="1" a="1"/>
  <c r="W653" i="1" s="1"/>
  <c r="W672" i="1" a="1"/>
  <c r="W672" i="1" s="1"/>
  <c r="W647" i="1" a="1"/>
  <c r="W647" i="1" s="1"/>
  <c r="U686" i="1" a="1"/>
  <c r="U686" i="1" s="1"/>
  <c r="U683" i="1" a="1"/>
  <c r="U683" i="1" s="1"/>
  <c r="U681" i="1" a="1"/>
  <c r="U681" i="1" s="1"/>
  <c r="U679" i="1" a="1"/>
  <c r="U679" i="1" s="1"/>
  <c r="U692" i="1" a="1"/>
  <c r="U692" i="1" s="1"/>
  <c r="U678" i="1" a="1"/>
  <c r="U678" i="1" s="1"/>
  <c r="U676" i="1" a="1"/>
  <c r="U676" i="1" s="1"/>
  <c r="U674" i="1" a="1"/>
  <c r="U674" i="1" s="1"/>
  <c r="U688" i="1" a="1"/>
  <c r="U688" i="1" s="1"/>
  <c r="U672" i="1" a="1"/>
  <c r="U672" i="1" s="1"/>
  <c r="U667" i="1" a="1"/>
  <c r="U667" i="1" s="1"/>
  <c r="U690" i="1" a="1"/>
  <c r="U690" i="1" s="1"/>
  <c r="U669" i="1" a="1"/>
  <c r="U669" i="1" s="1"/>
  <c r="U657" i="1" a="1"/>
  <c r="U657" i="1" s="1"/>
  <c r="U655" i="1" a="1"/>
  <c r="U655" i="1" s="1"/>
  <c r="U685" i="1" a="1"/>
  <c r="U685" i="1" s="1"/>
  <c r="U665" i="1" a="1"/>
  <c r="U665" i="1" s="1"/>
  <c r="U662" i="1" a="1"/>
  <c r="U662" i="1" s="1"/>
  <c r="U664" i="1" a="1"/>
  <c r="U664" i="1" s="1"/>
  <c r="U660" i="1" a="1"/>
  <c r="U660" i="1" s="1"/>
  <c r="U652" i="1" a="1"/>
  <c r="U652" i="1" s="1"/>
  <c r="U671" i="1" a="1"/>
  <c r="U671" i="1" s="1"/>
  <c r="U650" i="1" a="1"/>
  <c r="U650" i="1" s="1"/>
  <c r="U646" i="1" a="1"/>
  <c r="U646" i="1" s="1"/>
  <c r="U647" i="1" a="1"/>
  <c r="U647" i="1" s="1"/>
  <c r="U649" i="1" a="1"/>
  <c r="U649" i="1" s="1"/>
  <c r="U658" i="1" a="1"/>
  <c r="U658" i="1" s="1"/>
  <c r="U653" i="1" a="1"/>
  <c r="U653" i="1" s="1"/>
  <c r="V593" i="1" a="1"/>
  <c r="V593" i="1" s="1"/>
  <c r="V591" i="1" a="1"/>
  <c r="V591" i="1" s="1"/>
  <c r="V589" i="1" a="1"/>
  <c r="V589" i="1" s="1"/>
  <c r="V602" i="1" a="1"/>
  <c r="V602" i="1" s="1"/>
  <c r="V588" i="1" a="1"/>
  <c r="V588" i="1" s="1"/>
  <c r="V600" i="1" a="1"/>
  <c r="V600" i="1" s="1"/>
  <c r="V598" i="1" a="1"/>
  <c r="V598" i="1" s="1"/>
  <c r="V596" i="1" a="1"/>
  <c r="V596" i="1" s="1"/>
  <c r="V584" i="1" a="1"/>
  <c r="V584" i="1" s="1"/>
  <c r="V582" i="1" a="1"/>
  <c r="V582" i="1" s="1"/>
  <c r="V581" i="1" a="1"/>
  <c r="V581" i="1" s="1"/>
  <c r="V579" i="1" a="1"/>
  <c r="V579" i="1" s="1"/>
  <c r="V577" i="1" a="1"/>
  <c r="V577" i="1" s="1"/>
  <c r="V595" i="1" a="1"/>
  <c r="V595" i="1" s="1"/>
  <c r="V574" i="1" a="1"/>
  <c r="V574" i="1" s="1"/>
  <c r="V568" i="1" a="1"/>
  <c r="V568" i="1" s="1"/>
  <c r="V567" i="1" a="1"/>
  <c r="V567" i="1" s="1"/>
  <c r="V565" i="1" a="1"/>
  <c r="V565" i="1" s="1"/>
  <c r="V563" i="1" a="1"/>
  <c r="V563" i="1" s="1"/>
  <c r="V586" i="1" a="1"/>
  <c r="V586" i="1" s="1"/>
  <c r="V562" i="1" a="1"/>
  <c r="V562" i="1" s="1"/>
  <c r="V575" i="1" a="1"/>
  <c r="V575" i="1" s="1"/>
  <c r="V570" i="1" a="1"/>
  <c r="V570" i="1" s="1"/>
  <c r="V556" i="1" a="1"/>
  <c r="V556" i="1" s="1"/>
  <c r="V560" i="1" a="1"/>
  <c r="V560" i="1" s="1"/>
  <c r="V572" i="1" a="1"/>
  <c r="V572" i="1" s="1"/>
  <c r="V559" i="1" a="1"/>
  <c r="V559" i="1" s="1"/>
  <c r="V557" i="1" a="1"/>
  <c r="V557" i="1" s="1"/>
  <c r="W589" i="1" a="1"/>
  <c r="W589" i="1" s="1"/>
  <c r="W602" i="1" a="1"/>
  <c r="W602" i="1" s="1"/>
  <c r="W588" i="1" a="1"/>
  <c r="W588" i="1" s="1"/>
  <c r="W600" i="1" a="1"/>
  <c r="W600" i="1" s="1"/>
  <c r="W598" i="1" a="1"/>
  <c r="W598" i="1" s="1"/>
  <c r="W596" i="1" a="1"/>
  <c r="W596" i="1" s="1"/>
  <c r="W595" i="1" a="1"/>
  <c r="W595" i="1" s="1"/>
  <c r="W593" i="1" a="1"/>
  <c r="W593" i="1" s="1"/>
  <c r="W581" i="1" a="1"/>
  <c r="W581" i="1" s="1"/>
  <c r="W579" i="1" a="1"/>
  <c r="W579" i="1" s="1"/>
  <c r="W591" i="1" a="1"/>
  <c r="W591" i="1" s="1"/>
  <c r="W577" i="1" a="1"/>
  <c r="W577" i="1" s="1"/>
  <c r="W575" i="1" a="1"/>
  <c r="W575" i="1" s="1"/>
  <c r="W574" i="1" a="1"/>
  <c r="W574" i="1" s="1"/>
  <c r="W584" i="1" a="1"/>
  <c r="W584" i="1" s="1"/>
  <c r="W565" i="1" a="1"/>
  <c r="W565" i="1" s="1"/>
  <c r="W582" i="1" a="1"/>
  <c r="W582" i="1" s="1"/>
  <c r="W563" i="1" a="1"/>
  <c r="W563" i="1" s="1"/>
  <c r="W562" i="1" a="1"/>
  <c r="W562" i="1" s="1"/>
  <c r="W586" i="1" a="1"/>
  <c r="W586" i="1" s="1"/>
  <c r="W572" i="1" a="1"/>
  <c r="W572" i="1" s="1"/>
  <c r="W570" i="1" a="1"/>
  <c r="W570" i="1" s="1"/>
  <c r="W560" i="1" a="1"/>
  <c r="W560" i="1" s="1"/>
  <c r="W567" i="1" a="1"/>
  <c r="W567" i="1" s="1"/>
  <c r="W568" i="1" a="1"/>
  <c r="W568" i="1" s="1"/>
  <c r="W559" i="1" a="1"/>
  <c r="W559" i="1" s="1"/>
  <c r="W557" i="1" a="1"/>
  <c r="W557" i="1" s="1"/>
  <c r="W556" i="1" a="1"/>
  <c r="W556" i="1" s="1"/>
  <c r="U596" i="1" a="1"/>
  <c r="U596" i="1" s="1"/>
  <c r="U595" i="1" a="1"/>
  <c r="U595" i="1" s="1"/>
  <c r="U593" i="1" a="1"/>
  <c r="U593" i="1" s="1"/>
  <c r="U591" i="1" a="1"/>
  <c r="U591" i="1" s="1"/>
  <c r="U589" i="1" a="1"/>
  <c r="U589" i="1" s="1"/>
  <c r="U602" i="1" a="1"/>
  <c r="U602" i="1" s="1"/>
  <c r="U588" i="1" a="1"/>
  <c r="U588" i="1" s="1"/>
  <c r="U600" i="1" a="1"/>
  <c r="U600" i="1" s="1"/>
  <c r="U574" i="1" a="1"/>
  <c r="U574" i="1" s="1"/>
  <c r="U586" i="1" a="1"/>
  <c r="U586" i="1" s="1"/>
  <c r="U598" i="1" a="1"/>
  <c r="U598" i="1" s="1"/>
  <c r="U584" i="1" a="1"/>
  <c r="U584" i="1" s="1"/>
  <c r="U582" i="1" a="1"/>
  <c r="U582" i="1" s="1"/>
  <c r="U581" i="1" a="1"/>
  <c r="U581" i="1" s="1"/>
  <c r="U577" i="1" a="1"/>
  <c r="U577" i="1" s="1"/>
  <c r="U572" i="1" a="1"/>
  <c r="U572" i="1" s="1"/>
  <c r="U570" i="1" a="1"/>
  <c r="U570" i="1" s="1"/>
  <c r="U568" i="1" a="1"/>
  <c r="U568" i="1" s="1"/>
  <c r="U567" i="1" a="1"/>
  <c r="U567" i="1" s="1"/>
  <c r="U565" i="1" a="1"/>
  <c r="U565" i="1" s="1"/>
  <c r="U563" i="1" a="1"/>
  <c r="U563" i="1" s="1"/>
  <c r="U575" i="1" a="1"/>
  <c r="U575" i="1" s="1"/>
  <c r="U556" i="1" a="1"/>
  <c r="U556" i="1" s="1"/>
  <c r="U557" i="1" a="1"/>
  <c r="U557" i="1" s="1"/>
  <c r="U562" i="1" a="1"/>
  <c r="U562" i="1" s="1"/>
  <c r="U579" i="1" a="1"/>
  <c r="U579" i="1" s="1"/>
  <c r="U560" i="1" a="1"/>
  <c r="U560" i="1" s="1"/>
  <c r="U559" i="1" a="1"/>
  <c r="U559" i="1" s="1"/>
  <c r="T600" i="1" a="1"/>
  <c r="T600" i="1" s="1"/>
  <c r="T598" i="1" a="1"/>
  <c r="T598" i="1" s="1"/>
  <c r="T596" i="1" a="1"/>
  <c r="T596" i="1" s="1"/>
  <c r="T595" i="1" a="1"/>
  <c r="T595" i="1" s="1"/>
  <c r="T593" i="1" a="1"/>
  <c r="T593" i="1" s="1"/>
  <c r="T591" i="1" a="1"/>
  <c r="T591" i="1" s="1"/>
  <c r="T589" i="1" a="1"/>
  <c r="T589" i="1" s="1"/>
  <c r="T577" i="1" a="1"/>
  <c r="T577" i="1" s="1"/>
  <c r="T575" i="1" a="1"/>
  <c r="T575" i="1" s="1"/>
  <c r="T586" i="1" a="1"/>
  <c r="T586" i="1" s="1"/>
  <c r="T584" i="1" a="1"/>
  <c r="T584" i="1" s="1"/>
  <c r="T602" i="1" a="1"/>
  <c r="T602" i="1" s="1"/>
  <c r="T588" i="1" a="1"/>
  <c r="T588" i="1" s="1"/>
  <c r="T581" i="1" a="1"/>
  <c r="T581" i="1" s="1"/>
  <c r="T579" i="1" a="1"/>
  <c r="T579" i="1" s="1"/>
  <c r="T582" i="1" a="1"/>
  <c r="T582" i="1" s="1"/>
  <c r="T572" i="1" a="1"/>
  <c r="T572" i="1" s="1"/>
  <c r="T570" i="1" a="1"/>
  <c r="T570" i="1" s="1"/>
  <c r="T568" i="1" a="1"/>
  <c r="T568" i="1" s="1"/>
  <c r="T567" i="1" a="1"/>
  <c r="T567" i="1" s="1"/>
  <c r="T559" i="1" a="1"/>
  <c r="T559" i="1" s="1"/>
  <c r="T565" i="1" a="1"/>
  <c r="T565" i="1" s="1"/>
  <c r="T562" i="1" a="1"/>
  <c r="T562" i="1" s="1"/>
  <c r="T557" i="1" a="1"/>
  <c r="T557" i="1" s="1"/>
  <c r="T556" i="1" a="1"/>
  <c r="T556" i="1" s="1"/>
  <c r="T560" i="1" a="1"/>
  <c r="T560" i="1" s="1"/>
  <c r="T563" i="1" a="1"/>
  <c r="T563" i="1" s="1"/>
  <c r="AJ510" i="1" a="1"/>
  <c r="AJ510" i="1" s="1"/>
  <c r="AJ508" i="1" a="1"/>
  <c r="AJ508" i="1" s="1"/>
  <c r="AJ506" i="1" a="1"/>
  <c r="AJ506" i="1" s="1"/>
  <c r="AJ505" i="1" a="1"/>
  <c r="AJ505" i="1" s="1"/>
  <c r="AJ503" i="1" a="1"/>
  <c r="AJ503" i="1" s="1"/>
  <c r="AJ501" i="1" a="1"/>
  <c r="AJ501" i="1" s="1"/>
  <c r="AJ499" i="1" a="1"/>
  <c r="AJ499" i="1" s="1"/>
  <c r="AJ491" i="1" a="1"/>
  <c r="AJ491" i="1" s="1"/>
  <c r="AJ496" i="1" a="1"/>
  <c r="AJ496" i="1" s="1"/>
  <c r="AJ489" i="1" a="1"/>
  <c r="AJ489" i="1" s="1"/>
  <c r="AJ512" i="1" a="1"/>
  <c r="AJ512" i="1" s="1"/>
  <c r="AJ498" i="1" a="1"/>
  <c r="AJ498" i="1" s="1"/>
  <c r="AJ487" i="1" a="1"/>
  <c r="AJ487" i="1" s="1"/>
  <c r="AJ485" i="1" a="1"/>
  <c r="AJ485" i="1" s="1"/>
  <c r="AJ492" i="1" a="1"/>
  <c r="AJ492" i="1" s="1"/>
  <c r="AJ482" i="1" a="1"/>
  <c r="AJ482" i="1" s="1"/>
  <c r="AJ480" i="1" a="1"/>
  <c r="AJ480" i="1" s="1"/>
  <c r="AJ478" i="1" a="1"/>
  <c r="AJ478" i="1" s="1"/>
  <c r="AJ484" i="1" a="1"/>
  <c r="AJ484" i="1" s="1"/>
  <c r="AJ477" i="1" a="1"/>
  <c r="AJ477" i="1" s="1"/>
  <c r="AJ475" i="1" a="1"/>
  <c r="AJ475" i="1" s="1"/>
  <c r="AJ470" i="1" a="1"/>
  <c r="AJ470" i="1" s="1"/>
  <c r="AJ469" i="1" a="1"/>
  <c r="AJ469" i="1" s="1"/>
  <c r="AJ467" i="1" a="1"/>
  <c r="AJ467" i="1" s="1"/>
  <c r="AJ466" i="1" a="1"/>
  <c r="AJ466" i="1" s="1"/>
  <c r="AJ494" i="1" a="1"/>
  <c r="AJ494" i="1" s="1"/>
  <c r="AJ473" i="1" a="1"/>
  <c r="AJ473" i="1" s="1"/>
  <c r="AJ472" i="1" a="1"/>
  <c r="AJ472" i="1" s="1"/>
  <c r="AI499" i="1" a="1"/>
  <c r="AI499" i="1" s="1"/>
  <c r="AI512" i="1" a="1"/>
  <c r="AI512" i="1" s="1"/>
  <c r="AI498" i="1" a="1"/>
  <c r="AI498" i="1" s="1"/>
  <c r="AI510" i="1" a="1"/>
  <c r="AI510" i="1" s="1"/>
  <c r="AI508" i="1" a="1"/>
  <c r="AI508" i="1" s="1"/>
  <c r="AI506" i="1" a="1"/>
  <c r="AI506" i="1" s="1"/>
  <c r="AI505" i="1" a="1"/>
  <c r="AI505" i="1" s="1"/>
  <c r="AI503" i="1" a="1"/>
  <c r="AI503" i="1" s="1"/>
  <c r="AI494" i="1" a="1"/>
  <c r="AI494" i="1" s="1"/>
  <c r="AI492" i="1" a="1"/>
  <c r="AI492" i="1" s="1"/>
  <c r="AI496" i="1" a="1"/>
  <c r="AI496" i="1" s="1"/>
  <c r="AI491" i="1" a="1"/>
  <c r="AI491" i="1" s="1"/>
  <c r="AI489" i="1" a="1"/>
  <c r="AI489" i="1" s="1"/>
  <c r="AI487" i="1" a="1"/>
  <c r="AI487" i="1" s="1"/>
  <c r="AI485" i="1" a="1"/>
  <c r="AI485" i="1" s="1"/>
  <c r="AI473" i="1" a="1"/>
  <c r="AI473" i="1" s="1"/>
  <c r="AI472" i="1" a="1"/>
  <c r="AI472" i="1" s="1"/>
  <c r="AI501" i="1" a="1"/>
  <c r="AI501" i="1" s="1"/>
  <c r="AI482" i="1" a="1"/>
  <c r="AI482" i="1" s="1"/>
  <c r="AI480" i="1" a="1"/>
  <c r="AI480" i="1" s="1"/>
  <c r="AI484" i="1" a="1"/>
  <c r="AI484" i="1" s="1"/>
  <c r="AI478" i="1" a="1"/>
  <c r="AI478" i="1" s="1"/>
  <c r="AI477" i="1" a="1"/>
  <c r="AI477" i="1" s="1"/>
  <c r="AI470" i="1" a="1"/>
  <c r="AI470" i="1" s="1"/>
  <c r="AI469" i="1" a="1"/>
  <c r="AI469" i="1" s="1"/>
  <c r="AI467" i="1" a="1"/>
  <c r="AI467" i="1" s="1"/>
  <c r="AI466" i="1" a="1"/>
  <c r="AI466" i="1" s="1"/>
  <c r="AI475" i="1" a="1"/>
  <c r="AI475" i="1" s="1"/>
  <c r="AH503" i="1" a="1"/>
  <c r="AH503" i="1" s="1"/>
  <c r="AH501" i="1" a="1"/>
  <c r="AH501" i="1" s="1"/>
  <c r="AH499" i="1" a="1"/>
  <c r="AH499" i="1" s="1"/>
  <c r="AH512" i="1" a="1"/>
  <c r="AH512" i="1" s="1"/>
  <c r="AH498" i="1" a="1"/>
  <c r="AH498" i="1" s="1"/>
  <c r="AH510" i="1" a="1"/>
  <c r="AH510" i="1" s="1"/>
  <c r="AH496" i="1" a="1"/>
  <c r="AH496" i="1" s="1"/>
  <c r="AH508" i="1" a="1"/>
  <c r="AH508" i="1" s="1"/>
  <c r="AH506" i="1" a="1"/>
  <c r="AH506" i="1" s="1"/>
  <c r="AH484" i="1" a="1"/>
  <c r="AH484" i="1" s="1"/>
  <c r="AH494" i="1" a="1"/>
  <c r="AH494" i="1" s="1"/>
  <c r="AH505" i="1" a="1"/>
  <c r="AH505" i="1" s="1"/>
  <c r="AH492" i="1" a="1"/>
  <c r="AH492" i="1" s="1"/>
  <c r="AH491" i="1" a="1"/>
  <c r="AH491" i="1" s="1"/>
  <c r="AH489" i="1" a="1"/>
  <c r="AH489" i="1" s="1"/>
  <c r="AH485" i="1" a="1"/>
  <c r="AH485" i="1" s="1"/>
  <c r="AH477" i="1" a="1"/>
  <c r="AH477" i="1" s="1"/>
  <c r="AH475" i="1" a="1"/>
  <c r="AH475" i="1" s="1"/>
  <c r="AH473" i="1" a="1"/>
  <c r="AH473" i="1" s="1"/>
  <c r="AH472" i="1" a="1"/>
  <c r="AH472" i="1" s="1"/>
  <c r="AH487" i="1" a="1"/>
  <c r="AH487" i="1" s="1"/>
  <c r="AH482" i="1" a="1"/>
  <c r="AH482" i="1" s="1"/>
  <c r="AH478" i="1" a="1"/>
  <c r="AH478" i="1" s="1"/>
  <c r="AH466" i="1" a="1"/>
  <c r="AH466" i="1" s="1"/>
  <c r="AH467" i="1" a="1"/>
  <c r="AH467" i="1" s="1"/>
  <c r="AH480" i="1" a="1"/>
  <c r="AH480" i="1" s="1"/>
  <c r="AH470" i="1" a="1"/>
  <c r="AH470" i="1" s="1"/>
  <c r="AH469" i="1" a="1"/>
  <c r="AH469" i="1" s="1"/>
  <c r="AG506" i="1" a="1"/>
  <c r="AG506" i="1" s="1"/>
  <c r="AG505" i="1" a="1"/>
  <c r="AG505" i="1" s="1"/>
  <c r="AG503" i="1" a="1"/>
  <c r="AG503" i="1" s="1"/>
  <c r="AG501" i="1" a="1"/>
  <c r="AG501" i="1" s="1"/>
  <c r="AG499" i="1" a="1"/>
  <c r="AG499" i="1" s="1"/>
  <c r="AG512" i="1" a="1"/>
  <c r="AG512" i="1" s="1"/>
  <c r="AG498" i="1" a="1"/>
  <c r="AG498" i="1" s="1"/>
  <c r="AG510" i="1" a="1"/>
  <c r="AG510" i="1" s="1"/>
  <c r="AG496" i="1" a="1"/>
  <c r="AG496" i="1" s="1"/>
  <c r="AG487" i="1" a="1"/>
  <c r="AG487" i="1" s="1"/>
  <c r="AG485" i="1" a="1"/>
  <c r="AG485" i="1" s="1"/>
  <c r="AG484" i="1" a="1"/>
  <c r="AG484" i="1" s="1"/>
  <c r="AG494" i="1" a="1"/>
  <c r="AG494" i="1" s="1"/>
  <c r="AG492" i="1" a="1"/>
  <c r="AG492" i="1" s="1"/>
  <c r="AG480" i="1" a="1"/>
  <c r="AG480" i="1" s="1"/>
  <c r="AG478" i="1" a="1"/>
  <c r="AG478" i="1" s="1"/>
  <c r="AG489" i="1" a="1"/>
  <c r="AG489" i="1" s="1"/>
  <c r="AG477" i="1" a="1"/>
  <c r="AG477" i="1" s="1"/>
  <c r="AG475" i="1" a="1"/>
  <c r="AG475" i="1" s="1"/>
  <c r="AG473" i="1" a="1"/>
  <c r="AG473" i="1" s="1"/>
  <c r="AG472" i="1" a="1"/>
  <c r="AG472" i="1" s="1"/>
  <c r="AG467" i="1" a="1"/>
  <c r="AG467" i="1" s="1"/>
  <c r="AG466" i="1" a="1"/>
  <c r="AG466" i="1" s="1"/>
  <c r="AG482" i="1" a="1"/>
  <c r="AG482" i="1" s="1"/>
  <c r="AG491" i="1" a="1"/>
  <c r="AG491" i="1" s="1"/>
  <c r="AG508" i="1" a="1"/>
  <c r="AG508" i="1" s="1"/>
  <c r="AG470" i="1" a="1"/>
  <c r="AG470" i="1" s="1"/>
  <c r="AG469" i="1" a="1"/>
  <c r="AG469" i="1" s="1"/>
  <c r="V643" i="1" a="1"/>
  <c r="V643" i="1" s="1"/>
  <c r="V641" i="1" a="1"/>
  <c r="V641" i="1" s="1"/>
  <c r="V644" i="1" a="1"/>
  <c r="V644" i="1" s="1"/>
  <c r="V642" i="1" a="1"/>
  <c r="V642" i="1" s="1"/>
  <c r="T642" i="1" a="1"/>
  <c r="T642" i="1" s="1"/>
  <c r="T643" i="1" a="1"/>
  <c r="T643" i="1" s="1"/>
  <c r="T644" i="1" a="1"/>
  <c r="T644" i="1" s="1"/>
  <c r="T641" i="1" a="1"/>
  <c r="T641" i="1" s="1"/>
  <c r="W641" i="1" a="1"/>
  <c r="W641" i="1" s="1"/>
  <c r="W644" i="1" a="1"/>
  <c r="W644" i="1" s="1"/>
  <c r="W642" i="1" a="1"/>
  <c r="W642" i="1" s="1"/>
  <c r="W643" i="1" a="1"/>
  <c r="W643" i="1" s="1"/>
  <c r="U643" i="1" a="1"/>
  <c r="U643" i="1" s="1"/>
  <c r="U641" i="1" a="1"/>
  <c r="U641" i="1" s="1"/>
  <c r="U644" i="1" a="1"/>
  <c r="U644" i="1" s="1"/>
  <c r="U642" i="1" a="1"/>
  <c r="U642" i="1" s="1"/>
  <c r="V554" i="1" a="1"/>
  <c r="V554" i="1" s="1"/>
  <c r="V553" i="1" a="1"/>
  <c r="V553" i="1" s="1"/>
  <c r="V552" i="1" a="1"/>
  <c r="V552" i="1" s="1"/>
  <c r="V551" i="1" a="1"/>
  <c r="V551" i="1" s="1"/>
  <c r="W554" i="1" a="1"/>
  <c r="W554" i="1" s="1"/>
  <c r="W553" i="1" a="1"/>
  <c r="W553" i="1" s="1"/>
  <c r="W552" i="1" a="1"/>
  <c r="W552" i="1" s="1"/>
  <c r="W551" i="1" a="1"/>
  <c r="W551" i="1" s="1"/>
  <c r="U551" i="1" a="1"/>
  <c r="U551" i="1" s="1"/>
  <c r="U554" i="1" a="1"/>
  <c r="U554" i="1" s="1"/>
  <c r="U553" i="1" a="1"/>
  <c r="U553" i="1" s="1"/>
  <c r="U552" i="1" a="1"/>
  <c r="U552" i="1" s="1"/>
  <c r="T553" i="1" a="1"/>
  <c r="T553" i="1" s="1"/>
  <c r="T552" i="1" a="1"/>
  <c r="T552" i="1" s="1"/>
  <c r="T551" i="1" a="1"/>
  <c r="T551" i="1" s="1"/>
  <c r="T554" i="1" a="1"/>
  <c r="T554" i="1" s="1"/>
  <c r="AJ463" i="1" a="1"/>
  <c r="AJ463" i="1" s="1"/>
  <c r="AJ462" i="1" a="1"/>
  <c r="AJ462" i="1" s="1"/>
  <c r="AJ461" i="1" a="1"/>
  <c r="AJ461" i="1" s="1"/>
  <c r="AJ464" i="1" a="1"/>
  <c r="AJ464" i="1" s="1"/>
  <c r="AI464" i="1" a="1"/>
  <c r="AI464" i="1" s="1"/>
  <c r="AI463" i="1" a="1"/>
  <c r="AI463" i="1" s="1"/>
  <c r="AI462" i="1" a="1"/>
  <c r="AI462" i="1" s="1"/>
  <c r="AI461" i="1" a="1"/>
  <c r="AI461" i="1" s="1"/>
  <c r="AH464" i="1" a="1"/>
  <c r="AH464" i="1" s="1"/>
  <c r="AH463" i="1" a="1"/>
  <c r="AH463" i="1" s="1"/>
  <c r="AH462" i="1" a="1"/>
  <c r="AH462" i="1" s="1"/>
  <c r="AH461" i="1" a="1"/>
  <c r="AH461" i="1" s="1"/>
  <c r="AG461" i="1" a="1"/>
  <c r="AG461" i="1" s="1"/>
  <c r="AG464" i="1" a="1"/>
  <c r="AG464" i="1" s="1"/>
  <c r="AG463" i="1" a="1"/>
  <c r="AG463" i="1" s="1"/>
  <c r="AG462" i="1" a="1"/>
  <c r="AG462" i="1" s="1"/>
  <c r="AI447" i="1" a="1"/>
  <c r="AI447" i="1" s="1"/>
  <c r="AI439" i="1" a="1"/>
  <c r="AI439" i="1" s="1"/>
  <c r="AI443" i="1" a="1"/>
  <c r="AI443" i="1" s="1"/>
  <c r="AI446" i="1" a="1"/>
  <c r="AI446" i="1" s="1"/>
  <c r="AI441" i="1" a="1"/>
  <c r="AI441" i="1" s="1"/>
  <c r="AI444" i="1" a="1"/>
  <c r="AI444" i="1" s="1"/>
  <c r="AI442" i="1" a="1"/>
  <c r="AI442" i="1" s="1"/>
  <c r="AI445" i="1" a="1"/>
  <c r="AI445" i="1" s="1"/>
  <c r="AI440" i="1" a="1"/>
  <c r="AI440" i="1" s="1"/>
  <c r="AI438" i="1" a="1"/>
  <c r="AI438" i="1" s="1"/>
  <c r="T537" i="1" a="1"/>
  <c r="T537" i="1" s="1"/>
  <c r="T529" i="1" a="1"/>
  <c r="T529" i="1" s="1"/>
  <c r="T536" i="1" a="1"/>
  <c r="T536" i="1" s="1"/>
  <c r="T531" i="1" a="1"/>
  <c r="T531" i="1" s="1"/>
  <c r="T534" i="1" a="1"/>
  <c r="T534" i="1" s="1"/>
  <c r="T528" i="1" a="1"/>
  <c r="T528" i="1" s="1"/>
  <c r="T535" i="1" a="1"/>
  <c r="T535" i="1" s="1"/>
  <c r="T530" i="1" a="1"/>
  <c r="T530" i="1" s="1"/>
  <c r="T532" i="1" a="1"/>
  <c r="T532" i="1" s="1"/>
  <c r="T533" i="1" a="1"/>
  <c r="T533" i="1" s="1"/>
  <c r="AG447" i="1" a="1"/>
  <c r="AG447" i="1" s="1"/>
  <c r="AG439" i="1" a="1"/>
  <c r="AG439" i="1" s="1"/>
  <c r="AG445" i="1" a="1"/>
  <c r="AG445" i="1" s="1"/>
  <c r="AG440" i="1" a="1"/>
  <c r="AG440" i="1" s="1"/>
  <c r="AG443" i="1" a="1"/>
  <c r="AG443" i="1" s="1"/>
  <c r="AG446" i="1" a="1"/>
  <c r="AG446" i="1" s="1"/>
  <c r="AG444" i="1" a="1"/>
  <c r="AG444" i="1" s="1"/>
  <c r="AG438" i="1" a="1"/>
  <c r="AG438" i="1" s="1"/>
  <c r="AG441" i="1" a="1"/>
  <c r="AG441" i="1" s="1"/>
  <c r="AG442" i="1" a="1"/>
  <c r="AG442" i="1" s="1"/>
  <c r="W537" i="1" a="1"/>
  <c r="W537" i="1" s="1"/>
  <c r="W529" i="1" a="1"/>
  <c r="W529" i="1" s="1"/>
  <c r="W528" i="1" a="1"/>
  <c r="W528" i="1" s="1"/>
  <c r="W532" i="1" a="1"/>
  <c r="W532" i="1" s="1"/>
  <c r="W535" i="1" a="1"/>
  <c r="W535" i="1" s="1"/>
  <c r="W530" i="1" a="1"/>
  <c r="W530" i="1" s="1"/>
  <c r="W536" i="1" a="1"/>
  <c r="W536" i="1" s="1"/>
  <c r="W531" i="1" a="1"/>
  <c r="W531" i="1" s="1"/>
  <c r="W533" i="1" a="1"/>
  <c r="W533" i="1" s="1"/>
  <c r="W534" i="1" a="1"/>
  <c r="W534" i="1" s="1"/>
  <c r="T627" i="1" a="1"/>
  <c r="T627" i="1" s="1"/>
  <c r="T619" i="1" a="1"/>
  <c r="T619" i="1" s="1"/>
  <c r="T626" i="1" a="1"/>
  <c r="T626" i="1" s="1"/>
  <c r="T625" i="1" a="1"/>
  <c r="T625" i="1" s="1"/>
  <c r="T621" i="1" a="1"/>
  <c r="T621" i="1" s="1"/>
  <c r="T624" i="1" a="1"/>
  <c r="T624" i="1" s="1"/>
  <c r="T618" i="1" a="1"/>
  <c r="T618" i="1" s="1"/>
  <c r="T622" i="1" a="1"/>
  <c r="T622" i="1" s="1"/>
  <c r="T623" i="1" a="1"/>
  <c r="T623" i="1" s="1"/>
  <c r="T620" i="1" a="1"/>
  <c r="T620" i="1" s="1"/>
  <c r="AH447" i="1" a="1"/>
  <c r="AH447" i="1" s="1"/>
  <c r="AH439" i="1" a="1"/>
  <c r="AH439" i="1" s="1"/>
  <c r="AH440" i="1" a="1"/>
  <c r="AH440" i="1" s="1"/>
  <c r="AH443" i="1" a="1"/>
  <c r="AH443" i="1" s="1"/>
  <c r="AH446" i="1" a="1"/>
  <c r="AH446" i="1" s="1"/>
  <c r="AH441" i="1" a="1"/>
  <c r="AH441" i="1" s="1"/>
  <c r="AH438" i="1" a="1"/>
  <c r="AH438" i="1" s="1"/>
  <c r="AH442" i="1" a="1"/>
  <c r="AH442" i="1" s="1"/>
  <c r="AH445" i="1" a="1"/>
  <c r="AH445" i="1" s="1"/>
  <c r="AH444" i="1" a="1"/>
  <c r="AH444" i="1" s="1"/>
  <c r="V537" i="1" a="1"/>
  <c r="V537" i="1" s="1"/>
  <c r="V529" i="1" a="1"/>
  <c r="V529" i="1" s="1"/>
  <c r="V534" i="1" a="1"/>
  <c r="V534" i="1" s="1"/>
  <c r="V528" i="1" a="1"/>
  <c r="V528" i="1" s="1"/>
  <c r="V532" i="1" a="1"/>
  <c r="V532" i="1" s="1"/>
  <c r="V535" i="1" a="1"/>
  <c r="V535" i="1" s="1"/>
  <c r="V533" i="1" a="1"/>
  <c r="V533" i="1" s="1"/>
  <c r="V536" i="1" a="1"/>
  <c r="V536" i="1" s="1"/>
  <c r="V530" i="1" a="1"/>
  <c r="V530" i="1" s="1"/>
  <c r="V531" i="1" a="1"/>
  <c r="V531" i="1" s="1"/>
  <c r="U537" i="1" a="1"/>
  <c r="U537" i="1" s="1"/>
  <c r="U529" i="1" a="1"/>
  <c r="U529" i="1" s="1"/>
  <c r="U531" i="1" a="1"/>
  <c r="U531" i="1" s="1"/>
  <c r="U534" i="1" a="1"/>
  <c r="U534" i="1" s="1"/>
  <c r="U528" i="1" a="1"/>
  <c r="U528" i="1" s="1"/>
  <c r="U532" i="1" a="1"/>
  <c r="U532" i="1" s="1"/>
  <c r="U530" i="1" a="1"/>
  <c r="U530" i="1" s="1"/>
  <c r="U535" i="1" a="1"/>
  <c r="U535" i="1" s="1"/>
  <c r="U533" i="1" a="1"/>
  <c r="U533" i="1" s="1"/>
  <c r="U536" i="1" a="1"/>
  <c r="U536" i="1" s="1"/>
  <c r="W627" i="1" a="1"/>
  <c r="W627" i="1" s="1"/>
  <c r="W619" i="1" a="1"/>
  <c r="W619" i="1" s="1"/>
  <c r="W625" i="1" a="1"/>
  <c r="W625" i="1" s="1"/>
  <c r="W626" i="1" a="1"/>
  <c r="W626" i="1" s="1"/>
  <c r="W618" i="1" a="1"/>
  <c r="W618" i="1" s="1"/>
  <c r="W622" i="1" a="1"/>
  <c r="W622" i="1" s="1"/>
  <c r="W624" i="1" a="1"/>
  <c r="W624" i="1" s="1"/>
  <c r="W620" i="1" a="1"/>
  <c r="W620" i="1" s="1"/>
  <c r="W623" i="1" a="1"/>
  <c r="W623" i="1" s="1"/>
  <c r="W621" i="1" a="1"/>
  <c r="W621" i="1" s="1"/>
  <c r="V627" i="1" a="1"/>
  <c r="V627" i="1" s="1"/>
  <c r="V619" i="1" a="1"/>
  <c r="V619" i="1" s="1"/>
  <c r="V625" i="1" a="1"/>
  <c r="V625" i="1" s="1"/>
  <c r="V624" i="1" a="1"/>
  <c r="V624" i="1" s="1"/>
  <c r="V618" i="1" a="1"/>
  <c r="V618" i="1" s="1"/>
  <c r="V622" i="1" a="1"/>
  <c r="V622" i="1" s="1"/>
  <c r="V626" i="1" a="1"/>
  <c r="V626" i="1" s="1"/>
  <c r="V620" i="1" a="1"/>
  <c r="V620" i="1" s="1"/>
  <c r="V621" i="1" a="1"/>
  <c r="V621" i="1" s="1"/>
  <c r="V623" i="1" a="1"/>
  <c r="V623" i="1" s="1"/>
  <c r="U627" i="1" a="1"/>
  <c r="U627" i="1" s="1"/>
  <c r="U619" i="1" a="1"/>
  <c r="U619" i="1" s="1"/>
  <c r="U621" i="1" a="1"/>
  <c r="U621" i="1" s="1"/>
  <c r="U624" i="1" a="1"/>
  <c r="U624" i="1" s="1"/>
  <c r="U618" i="1" a="1"/>
  <c r="U618" i="1" s="1"/>
  <c r="U622" i="1" a="1"/>
  <c r="U622" i="1" s="1"/>
  <c r="U625" i="1" a="1"/>
  <c r="U625" i="1" s="1"/>
  <c r="U620" i="1" a="1"/>
  <c r="U620" i="1" s="1"/>
  <c r="U626" i="1" a="1"/>
  <c r="U626" i="1" s="1"/>
  <c r="U623" i="1" a="1"/>
  <c r="U623" i="1" s="1"/>
  <c r="AJ447" i="1" a="1"/>
  <c r="AJ447" i="1" s="1"/>
  <c r="AJ439" i="1" a="1"/>
  <c r="AJ439" i="1" s="1"/>
  <c r="AJ446" i="1" a="1"/>
  <c r="AJ446" i="1" s="1"/>
  <c r="AJ441" i="1" a="1"/>
  <c r="AJ441" i="1" s="1"/>
  <c r="AJ444" i="1" a="1"/>
  <c r="AJ444" i="1" s="1"/>
  <c r="AJ438" i="1" a="1"/>
  <c r="AJ438" i="1" s="1"/>
  <c r="AJ445" i="1" a="1"/>
  <c r="AJ445" i="1" s="1"/>
  <c r="AJ440" i="1" a="1"/>
  <c r="AJ440" i="1" s="1"/>
  <c r="AJ443" i="1" a="1"/>
  <c r="AJ443" i="1" s="1"/>
  <c r="AJ442" i="1" a="1"/>
  <c r="AJ442" i="1" s="1"/>
  <c r="AO109" i="18"/>
  <c r="AM436" i="1"/>
  <c r="AM515" i="1" s="1" a="1"/>
  <c r="AM515" i="1" s="1"/>
  <c r="AI437" i="1" a="1"/>
  <c r="AI437" i="1" s="1"/>
  <c r="AI454" i="1" a="1"/>
  <c r="AI454" i="1" s="1"/>
  <c r="AI459" i="1" a="1"/>
  <c r="AI459" i="1" s="1"/>
  <c r="AI516" i="1" a="1"/>
  <c r="AI516" i="1" s="1"/>
  <c r="AI452" i="1" a="1"/>
  <c r="AI452" i="1" s="1"/>
  <c r="AI450" i="1" a="1"/>
  <c r="AI450" i="1" s="1"/>
  <c r="AI458" i="1" a="1"/>
  <c r="AI458" i="1" s="1"/>
  <c r="AI514" i="1" a="1"/>
  <c r="AI514" i="1" s="1"/>
  <c r="AI519" i="1" a="1"/>
  <c r="AI519" i="1" s="1"/>
  <c r="AI456" i="1" a="1"/>
  <c r="AI456" i="1" s="1"/>
  <c r="AI457" i="1" a="1"/>
  <c r="AI457" i="1" s="1"/>
  <c r="AI517" i="1" a="1"/>
  <c r="AI517" i="1" s="1"/>
  <c r="AI448" i="1" a="1"/>
  <c r="AI448" i="1" s="1"/>
  <c r="AI518" i="1" a="1"/>
  <c r="AI518" i="1" s="1"/>
  <c r="Y616" i="1"/>
  <c r="Y695" i="1" s="1" a="1"/>
  <c r="Y695" i="1" s="1"/>
  <c r="U617" i="1" a="1"/>
  <c r="U617" i="1" s="1"/>
  <c r="Z526" i="1"/>
  <c r="Z605" i="1" s="1" a="1"/>
  <c r="Z605" i="1" s="1"/>
  <c r="V527" i="1" a="1"/>
  <c r="V527" i="1" s="1"/>
  <c r="V549" i="1" a="1"/>
  <c r="V549" i="1" s="1"/>
  <c r="V607" i="1" a="1"/>
  <c r="V607" i="1" s="1"/>
  <c r="V538" i="1" a="1"/>
  <c r="V538" i="1" s="1"/>
  <c r="V609" i="1" a="1"/>
  <c r="V609" i="1" s="1"/>
  <c r="V542" i="1" a="1"/>
  <c r="V542" i="1" s="1"/>
  <c r="V546" i="1" a="1"/>
  <c r="V546" i="1" s="1"/>
  <c r="V548" i="1" a="1"/>
  <c r="V548" i="1" s="1"/>
  <c r="V547" i="1" a="1"/>
  <c r="V547" i="1" s="1"/>
  <c r="V540" i="1" a="1"/>
  <c r="V540" i="1" s="1"/>
  <c r="V606" i="1" a="1"/>
  <c r="V606" i="1" s="1"/>
  <c r="V544" i="1" a="1"/>
  <c r="V544" i="1" s="1"/>
  <c r="V608" i="1" a="1"/>
  <c r="V608" i="1" s="1"/>
  <c r="V604" i="1" a="1"/>
  <c r="V604" i="1" s="1"/>
  <c r="AA616" i="1"/>
  <c r="AA695" i="1" s="1" a="1"/>
  <c r="AA695" i="1" s="1"/>
  <c r="W617" i="1" a="1"/>
  <c r="W617" i="1" s="1"/>
  <c r="X526" i="1"/>
  <c r="X605" i="1" s="1" a="1"/>
  <c r="X605" i="1" s="1"/>
  <c r="T527" i="1" a="1"/>
  <c r="T527" i="1" s="1"/>
  <c r="T538" i="1" a="1"/>
  <c r="T538" i="1" s="1"/>
  <c r="T546" i="1" a="1"/>
  <c r="T546" i="1" s="1"/>
  <c r="T609" i="1" a="1"/>
  <c r="T609" i="1" s="1"/>
  <c r="T542" i="1" a="1"/>
  <c r="T542" i="1" s="1"/>
  <c r="T548" i="1" a="1"/>
  <c r="T548" i="1" s="1"/>
  <c r="T606" i="1" a="1"/>
  <c r="T606" i="1" s="1"/>
  <c r="T608" i="1" a="1"/>
  <c r="T608" i="1" s="1"/>
  <c r="T544" i="1" a="1"/>
  <c r="T544" i="1" s="1"/>
  <c r="T547" i="1" a="1"/>
  <c r="T547" i="1" s="1"/>
  <c r="T540" i="1" a="1"/>
  <c r="T540" i="1" s="1"/>
  <c r="T604" i="1" a="1"/>
  <c r="T604" i="1" s="1"/>
  <c r="T607" i="1" a="1"/>
  <c r="T607" i="1" s="1"/>
  <c r="T549" i="1" a="1"/>
  <c r="T549" i="1" s="1"/>
  <c r="AN436" i="1"/>
  <c r="AN515" i="1" s="1" a="1"/>
  <c r="AN515" i="1" s="1"/>
  <c r="AJ437" i="1" a="1"/>
  <c r="AJ437" i="1" s="1"/>
  <c r="AJ448" i="1" a="1"/>
  <c r="AJ448" i="1" s="1"/>
  <c r="AJ457" i="1" a="1"/>
  <c r="AJ457" i="1" s="1"/>
  <c r="AJ454" i="1" a="1"/>
  <c r="AJ454" i="1" s="1"/>
  <c r="AJ459" i="1" a="1"/>
  <c r="AJ459" i="1" s="1"/>
  <c r="AJ450" i="1" a="1"/>
  <c r="AJ450" i="1" s="1"/>
  <c r="AJ458" i="1" a="1"/>
  <c r="AJ458" i="1" s="1"/>
  <c r="AJ517" i="1" a="1"/>
  <c r="AJ517" i="1" s="1"/>
  <c r="AJ516" i="1" a="1"/>
  <c r="AJ516" i="1" s="1"/>
  <c r="AJ452" i="1" a="1"/>
  <c r="AJ452" i="1" s="1"/>
  <c r="AJ456" i="1" a="1"/>
  <c r="AJ456" i="1" s="1"/>
  <c r="AJ514" i="1" a="1"/>
  <c r="AJ514" i="1" s="1"/>
  <c r="AJ519" i="1" a="1"/>
  <c r="AJ519" i="1" s="1"/>
  <c r="AJ518" i="1" a="1"/>
  <c r="AJ518" i="1" s="1"/>
  <c r="Y526" i="1"/>
  <c r="Y605" i="1" s="1" a="1"/>
  <c r="Y605" i="1" s="1"/>
  <c r="U527" i="1" a="1"/>
  <c r="U527" i="1" s="1"/>
  <c r="U538" i="1" a="1"/>
  <c r="U538" i="1" s="1"/>
  <c r="U546" i="1" a="1"/>
  <c r="U546" i="1" s="1"/>
  <c r="U609" i="1" a="1"/>
  <c r="U609" i="1" s="1"/>
  <c r="U542" i="1" a="1"/>
  <c r="U542" i="1" s="1"/>
  <c r="U548" i="1" a="1"/>
  <c r="U548" i="1" s="1"/>
  <c r="U606" i="1" a="1"/>
  <c r="U606" i="1" s="1"/>
  <c r="U608" i="1" a="1"/>
  <c r="U608" i="1" s="1"/>
  <c r="U604" i="1" a="1"/>
  <c r="U604" i="1" s="1"/>
  <c r="U547" i="1" a="1"/>
  <c r="U547" i="1" s="1"/>
  <c r="U544" i="1" a="1"/>
  <c r="U544" i="1" s="1"/>
  <c r="U549" i="1" a="1"/>
  <c r="U549" i="1" s="1"/>
  <c r="U540" i="1" a="1"/>
  <c r="U540" i="1" s="1"/>
  <c r="U607" i="1" a="1"/>
  <c r="U607" i="1" s="1"/>
  <c r="Z616" i="1"/>
  <c r="Z695" i="1" s="1" a="1"/>
  <c r="Z695" i="1" s="1"/>
  <c r="V617" i="1" a="1"/>
  <c r="V617" i="1" s="1"/>
  <c r="AK436" i="1"/>
  <c r="AK515" i="1" s="1" a="1"/>
  <c r="AK515" i="1" s="1"/>
  <c r="AG452" i="1" a="1"/>
  <c r="AG452" i="1" s="1"/>
  <c r="AG456" i="1" a="1"/>
  <c r="AG456" i="1" s="1"/>
  <c r="AG514" i="1" a="1"/>
  <c r="AG514" i="1" s="1"/>
  <c r="AG450" i="1" a="1"/>
  <c r="AG450" i="1" s="1"/>
  <c r="AG454" i="1" a="1"/>
  <c r="AG454" i="1" s="1"/>
  <c r="AG437" i="1" a="1"/>
  <c r="AG437" i="1" s="1"/>
  <c r="AG457" i="1" a="1"/>
  <c r="AG457" i="1" s="1"/>
  <c r="AG459" i="1" a="1"/>
  <c r="AG459" i="1" s="1"/>
  <c r="AG518" i="1" a="1"/>
  <c r="AG518" i="1" s="1"/>
  <c r="AG458" i="1" a="1"/>
  <c r="AG458" i="1" s="1"/>
  <c r="AG517" i="1" a="1"/>
  <c r="AG517" i="1" s="1"/>
  <c r="AG519" i="1" a="1"/>
  <c r="AG519" i="1" s="1"/>
  <c r="AG448" i="1" a="1"/>
  <c r="AG448" i="1" s="1"/>
  <c r="AG516" i="1" a="1"/>
  <c r="AG516" i="1" s="1"/>
  <c r="AA526" i="1"/>
  <c r="AA605" i="1" s="1" a="1"/>
  <c r="AA605" i="1" s="1"/>
  <c r="W527" i="1" a="1"/>
  <c r="W527" i="1" s="1"/>
  <c r="W540" i="1" a="1"/>
  <c r="W540" i="1" s="1"/>
  <c r="W544" i="1" a="1"/>
  <c r="W544" i="1" s="1"/>
  <c r="W604" i="1" a="1"/>
  <c r="W604" i="1" s="1"/>
  <c r="W547" i="1" a="1"/>
  <c r="W547" i="1" s="1"/>
  <c r="W549" i="1" a="1"/>
  <c r="W549" i="1" s="1"/>
  <c r="W607" i="1" a="1"/>
  <c r="W607" i="1" s="1"/>
  <c r="W538" i="1" a="1"/>
  <c r="W538" i="1" s="1"/>
  <c r="W609" i="1" a="1"/>
  <c r="W609" i="1" s="1"/>
  <c r="W542" i="1" a="1"/>
  <c r="W542" i="1" s="1"/>
  <c r="W546" i="1" a="1"/>
  <c r="W546" i="1" s="1"/>
  <c r="W548" i="1" a="1"/>
  <c r="W548" i="1" s="1"/>
  <c r="W606" i="1" a="1"/>
  <c r="W606" i="1" s="1"/>
  <c r="W608" i="1" a="1"/>
  <c r="W608" i="1" s="1"/>
  <c r="X616" i="1"/>
  <c r="X695" i="1" s="1" a="1"/>
  <c r="X695" i="1" s="1"/>
  <c r="T617" i="1" a="1"/>
  <c r="T617" i="1" s="1"/>
  <c r="AL436" i="1"/>
  <c r="AL515" i="1" s="1" a="1"/>
  <c r="AL515" i="1" s="1"/>
  <c r="AH437" i="1" a="1"/>
  <c r="AH437" i="1" s="1"/>
  <c r="AH454" i="1" a="1"/>
  <c r="AH454" i="1" s="1"/>
  <c r="AH452" i="1" a="1"/>
  <c r="AH452" i="1" s="1"/>
  <c r="AH458" i="1" a="1"/>
  <c r="AH458" i="1" s="1"/>
  <c r="AH456" i="1" a="1"/>
  <c r="AH456" i="1" s="1"/>
  <c r="AH514" i="1" a="1"/>
  <c r="AH514" i="1" s="1"/>
  <c r="AH448" i="1" a="1"/>
  <c r="AH448" i="1" s="1"/>
  <c r="AH457" i="1" a="1"/>
  <c r="AH457" i="1" s="1"/>
  <c r="AH519" i="1" a="1"/>
  <c r="AH519" i="1" s="1"/>
  <c r="AH517" i="1" a="1"/>
  <c r="AH517" i="1" s="1"/>
  <c r="AH459" i="1" a="1"/>
  <c r="AH459" i="1" s="1"/>
  <c r="AH518" i="1" a="1"/>
  <c r="AH518" i="1" s="1"/>
  <c r="AH450" i="1" a="1"/>
  <c r="AH450" i="1" s="1"/>
  <c r="AH516" i="1" a="1"/>
  <c r="AH516" i="1" s="1"/>
  <c r="M108" i="22"/>
  <c r="AA691" i="1" l="1" a="1"/>
  <c r="AA691" i="1" s="1"/>
  <c r="AA693" i="1" a="1"/>
  <c r="AA693" i="1" s="1"/>
  <c r="X691" i="1" a="1"/>
  <c r="X691" i="1" s="1"/>
  <c r="X693" i="1" a="1"/>
  <c r="X693" i="1" s="1"/>
  <c r="Z691" i="1" a="1"/>
  <c r="Z691" i="1" s="1"/>
  <c r="Z693" i="1" a="1"/>
  <c r="Z693" i="1" s="1"/>
  <c r="Y691" i="1" a="1"/>
  <c r="Y691" i="1" s="1"/>
  <c r="Y693" i="1" a="1"/>
  <c r="Y693" i="1" s="1"/>
  <c r="AA687" i="1" a="1"/>
  <c r="AA687" i="1" s="1"/>
  <c r="AA689" i="1" a="1"/>
  <c r="AA689" i="1" s="1"/>
  <c r="X687" i="1" a="1"/>
  <c r="X687" i="1" s="1"/>
  <c r="X689" i="1" a="1"/>
  <c r="X689" i="1" s="1"/>
  <c r="Z687" i="1" a="1"/>
  <c r="Z687" i="1" s="1"/>
  <c r="Z689" i="1" a="1"/>
  <c r="Z689" i="1" s="1"/>
  <c r="Y687" i="1" a="1"/>
  <c r="Y687" i="1" s="1"/>
  <c r="Y689" i="1" a="1"/>
  <c r="Y689" i="1" s="1"/>
  <c r="AA682" i="1" a="1"/>
  <c r="AA682" i="1" s="1"/>
  <c r="AA684" i="1" a="1"/>
  <c r="AA684" i="1" s="1"/>
  <c r="Z682" i="1" a="1"/>
  <c r="Z682" i="1" s="1"/>
  <c r="Z684" i="1" a="1"/>
  <c r="Z684" i="1" s="1"/>
  <c r="Y682" i="1" a="1"/>
  <c r="Y682" i="1" s="1"/>
  <c r="Y684" i="1" a="1"/>
  <c r="Y684" i="1" s="1"/>
  <c r="X682" i="1" a="1"/>
  <c r="X682" i="1" s="1"/>
  <c r="X684" i="1" a="1"/>
  <c r="X684" i="1" s="1"/>
  <c r="AA677" i="1" a="1"/>
  <c r="AA677" i="1" s="1"/>
  <c r="AA680" i="1" a="1"/>
  <c r="AA680" i="1" s="1"/>
  <c r="X677" i="1" a="1"/>
  <c r="X677" i="1" s="1"/>
  <c r="X680" i="1" a="1"/>
  <c r="X680" i="1" s="1"/>
  <c r="Z677" i="1" a="1"/>
  <c r="Z677" i="1" s="1"/>
  <c r="Z680" i="1" a="1"/>
  <c r="Z680" i="1" s="1"/>
  <c r="Y677" i="1" a="1"/>
  <c r="Y677" i="1" s="1"/>
  <c r="Y680" i="1" a="1"/>
  <c r="Y680" i="1" s="1"/>
  <c r="AA673" i="1" a="1"/>
  <c r="AA673" i="1" s="1"/>
  <c r="AA675" i="1" a="1"/>
  <c r="AA675" i="1" s="1"/>
  <c r="X673" i="1" a="1"/>
  <c r="X673" i="1" s="1"/>
  <c r="X675" i="1" a="1"/>
  <c r="X675" i="1" s="1"/>
  <c r="Z673" i="1" a="1"/>
  <c r="Z673" i="1" s="1"/>
  <c r="Z675" i="1" a="1"/>
  <c r="Z675" i="1" s="1"/>
  <c r="Y673" i="1" a="1"/>
  <c r="Y673" i="1" s="1"/>
  <c r="Y675" i="1" a="1"/>
  <c r="Y675" i="1" s="1"/>
  <c r="AA668" i="1" a="1"/>
  <c r="AA668" i="1" s="1"/>
  <c r="AA670" i="1" a="1"/>
  <c r="AA670" i="1" s="1"/>
  <c r="X668" i="1" a="1"/>
  <c r="X668" i="1" s="1"/>
  <c r="X670" i="1" a="1"/>
  <c r="X670" i="1" s="1"/>
  <c r="Z668" i="1" a="1"/>
  <c r="Z668" i="1" s="1"/>
  <c r="Z670" i="1" a="1"/>
  <c r="Z670" i="1" s="1"/>
  <c r="Y668" i="1" a="1"/>
  <c r="Y668" i="1" s="1"/>
  <c r="Y670" i="1" a="1"/>
  <c r="Y670" i="1" s="1"/>
  <c r="AA663" i="1" a="1"/>
  <c r="AA663" i="1" s="1"/>
  <c r="AA666" i="1" a="1"/>
  <c r="AA666" i="1" s="1"/>
  <c r="Y663" i="1" a="1"/>
  <c r="Y663" i="1" s="1"/>
  <c r="Y666" i="1" a="1"/>
  <c r="Y666" i="1" s="1"/>
  <c r="X663" i="1" a="1"/>
  <c r="X663" i="1" s="1"/>
  <c r="X666" i="1" a="1"/>
  <c r="X666" i="1" s="1"/>
  <c r="Z663" i="1" a="1"/>
  <c r="Z663" i="1" s="1"/>
  <c r="Z666" i="1" a="1"/>
  <c r="Z666" i="1" s="1"/>
  <c r="AA659" i="1" a="1"/>
  <c r="AA659" i="1" s="1"/>
  <c r="AA661" i="1" a="1"/>
  <c r="AA661" i="1" s="1"/>
  <c r="X659" i="1" a="1"/>
  <c r="X659" i="1" s="1"/>
  <c r="X661" i="1" a="1"/>
  <c r="X661" i="1" s="1"/>
  <c r="Z659" i="1" a="1"/>
  <c r="Z659" i="1" s="1"/>
  <c r="Z661" i="1" a="1"/>
  <c r="Z661" i="1" s="1"/>
  <c r="Y659" i="1" a="1"/>
  <c r="Y659" i="1" s="1"/>
  <c r="Y661" i="1" a="1"/>
  <c r="Y661" i="1" s="1"/>
  <c r="AA654" i="1" a="1"/>
  <c r="AA654" i="1" s="1"/>
  <c r="AA656" i="1" a="1"/>
  <c r="AA656" i="1" s="1"/>
  <c r="X654" i="1" a="1"/>
  <c r="X654" i="1" s="1"/>
  <c r="X656" i="1" a="1"/>
  <c r="X656" i="1" s="1"/>
  <c r="Z654" i="1" a="1"/>
  <c r="Z654" i="1" s="1"/>
  <c r="Z656" i="1" a="1"/>
  <c r="Z656" i="1" s="1"/>
  <c r="Y654" i="1" a="1"/>
  <c r="Y654" i="1" s="1"/>
  <c r="Y656" i="1" a="1"/>
  <c r="Y656" i="1" s="1"/>
  <c r="AA648" i="1" a="1"/>
  <c r="AA648" i="1" s="1"/>
  <c r="AA651" i="1" a="1"/>
  <c r="AA651" i="1" s="1"/>
  <c r="X648" i="1" a="1"/>
  <c r="X648" i="1" s="1"/>
  <c r="X651" i="1" a="1"/>
  <c r="X651" i="1" s="1"/>
  <c r="Z648" i="1" a="1"/>
  <c r="Z648" i="1" s="1"/>
  <c r="Z651" i="1" a="1"/>
  <c r="Z651" i="1" s="1"/>
  <c r="Y648" i="1" a="1"/>
  <c r="Y648" i="1" s="1"/>
  <c r="Y651" i="1" a="1"/>
  <c r="Y651" i="1" s="1"/>
  <c r="AA640" i="1" a="1"/>
  <c r="AA640" i="1" s="1"/>
  <c r="AA645" i="1" a="1"/>
  <c r="AA645" i="1" s="1"/>
  <c r="X640" i="1" a="1"/>
  <c r="X640" i="1" s="1"/>
  <c r="X645" i="1" a="1"/>
  <c r="X645" i="1" s="1"/>
  <c r="Z640" i="1" a="1"/>
  <c r="Z640" i="1" s="1"/>
  <c r="Z645" i="1" a="1"/>
  <c r="Z645" i="1" s="1"/>
  <c r="Y640" i="1" a="1"/>
  <c r="Y640" i="1" s="1"/>
  <c r="Y645" i="1" a="1"/>
  <c r="Y645" i="1" s="1"/>
  <c r="AA633" i="1" a="1"/>
  <c r="AA633" i="1" s="1"/>
  <c r="AA635" i="1" a="1"/>
  <c r="AA635" i="1" s="1"/>
  <c r="X633" i="1" a="1"/>
  <c r="X633" i="1" s="1"/>
  <c r="X635" i="1" a="1"/>
  <c r="X635" i="1" s="1"/>
  <c r="Z633" i="1" a="1"/>
  <c r="Z633" i="1" s="1"/>
  <c r="Z635" i="1" a="1"/>
  <c r="Z635" i="1" s="1"/>
  <c r="Y633" i="1" a="1"/>
  <c r="Y633" i="1" s="1"/>
  <c r="Y635" i="1" a="1"/>
  <c r="Y635" i="1" s="1"/>
  <c r="AA629" i="1" a="1"/>
  <c r="AA629" i="1" s="1"/>
  <c r="AA631" i="1" a="1"/>
  <c r="AA631" i="1" s="1"/>
  <c r="X629" i="1" a="1"/>
  <c r="X629" i="1" s="1"/>
  <c r="X631" i="1" a="1"/>
  <c r="X631" i="1" s="1"/>
  <c r="Z629" i="1" a="1"/>
  <c r="Z629" i="1" s="1"/>
  <c r="Z631" i="1" a="1"/>
  <c r="Z631" i="1" s="1"/>
  <c r="Y629" i="1" a="1"/>
  <c r="Y629" i="1" s="1"/>
  <c r="Y631" i="1" a="1"/>
  <c r="Y631" i="1" s="1"/>
  <c r="AA601" i="1" a="1"/>
  <c r="AA601" i="1" s="1"/>
  <c r="AA603" i="1" a="1"/>
  <c r="AA603" i="1" s="1"/>
  <c r="Y601" i="1" a="1"/>
  <c r="Y601" i="1" s="1"/>
  <c r="Y603" i="1" a="1"/>
  <c r="Y603" i="1" s="1"/>
  <c r="X601" i="1" a="1"/>
  <c r="X601" i="1" s="1"/>
  <c r="X603" i="1" a="1"/>
  <c r="X603" i="1" s="1"/>
  <c r="Z601" i="1" a="1"/>
  <c r="Z601" i="1" s="1"/>
  <c r="Z603" i="1" a="1"/>
  <c r="Z603" i="1" s="1"/>
  <c r="AA597" i="1" a="1"/>
  <c r="AA597" i="1" s="1"/>
  <c r="AA599" i="1" a="1"/>
  <c r="AA599" i="1" s="1"/>
  <c r="Y597" i="1" a="1"/>
  <c r="Y597" i="1" s="1"/>
  <c r="Y599" i="1" a="1"/>
  <c r="Y599" i="1" s="1"/>
  <c r="X597" i="1" a="1"/>
  <c r="X597" i="1" s="1"/>
  <c r="X599" i="1" a="1"/>
  <c r="X599" i="1" s="1"/>
  <c r="Z597" i="1" a="1"/>
  <c r="Z597" i="1" s="1"/>
  <c r="Z599" i="1" a="1"/>
  <c r="Z599" i="1" s="1"/>
  <c r="AA592" i="1" a="1"/>
  <c r="AA592" i="1" s="1"/>
  <c r="AA594" i="1" a="1"/>
  <c r="AA594" i="1" s="1"/>
  <c r="Y592" i="1" a="1"/>
  <c r="Y592" i="1" s="1"/>
  <c r="Y594" i="1" a="1"/>
  <c r="Y594" i="1" s="1"/>
  <c r="X592" i="1" a="1"/>
  <c r="X592" i="1" s="1"/>
  <c r="X594" i="1" a="1"/>
  <c r="X594" i="1" s="1"/>
  <c r="Z592" i="1" a="1"/>
  <c r="Z592" i="1" s="1"/>
  <c r="Z594" i="1" a="1"/>
  <c r="Z594" i="1" s="1"/>
  <c r="Y587" i="1" a="1"/>
  <c r="Y587" i="1" s="1"/>
  <c r="Y590" i="1" a="1"/>
  <c r="Y590" i="1" s="1"/>
  <c r="AA587" i="1" a="1"/>
  <c r="AA587" i="1" s="1"/>
  <c r="AA590" i="1" a="1"/>
  <c r="AA590" i="1" s="1"/>
  <c r="X587" i="1" a="1"/>
  <c r="X587" i="1" s="1"/>
  <c r="X590" i="1" a="1"/>
  <c r="X590" i="1" s="1"/>
  <c r="Z587" i="1" a="1"/>
  <c r="Z587" i="1" s="1"/>
  <c r="Z590" i="1" a="1"/>
  <c r="Z590" i="1" s="1"/>
  <c r="AA583" i="1" a="1"/>
  <c r="AA583" i="1" s="1"/>
  <c r="AA585" i="1" a="1"/>
  <c r="AA585" i="1" s="1"/>
  <c r="Y583" i="1" a="1"/>
  <c r="Y583" i="1" s="1"/>
  <c r="Y585" i="1" a="1"/>
  <c r="Y585" i="1" s="1"/>
  <c r="X583" i="1" a="1"/>
  <c r="X583" i="1" s="1"/>
  <c r="X585" i="1" a="1"/>
  <c r="X585" i="1" s="1"/>
  <c r="Z583" i="1" a="1"/>
  <c r="Z583" i="1" s="1"/>
  <c r="Z585" i="1" a="1"/>
  <c r="Z585" i="1" s="1"/>
  <c r="AA578" i="1" a="1"/>
  <c r="AA578" i="1" s="1"/>
  <c r="AA580" i="1" a="1"/>
  <c r="AA580" i="1" s="1"/>
  <c r="Y578" i="1" a="1"/>
  <c r="Y578" i="1" s="1"/>
  <c r="Y580" i="1" a="1"/>
  <c r="Y580" i="1" s="1"/>
  <c r="X578" i="1" a="1"/>
  <c r="X578" i="1" s="1"/>
  <c r="X580" i="1" a="1"/>
  <c r="X580" i="1" s="1"/>
  <c r="Z578" i="1" a="1"/>
  <c r="Z578" i="1" s="1"/>
  <c r="Z580" i="1" a="1"/>
  <c r="Z580" i="1" s="1"/>
  <c r="AA573" i="1" a="1"/>
  <c r="AA573" i="1" s="1"/>
  <c r="AA576" i="1" a="1"/>
  <c r="AA576" i="1" s="1"/>
  <c r="Y573" i="1" a="1"/>
  <c r="Y573" i="1" s="1"/>
  <c r="Y576" i="1" a="1"/>
  <c r="Y576" i="1" s="1"/>
  <c r="X573" i="1" a="1"/>
  <c r="X573" i="1" s="1"/>
  <c r="X576" i="1" a="1"/>
  <c r="X576" i="1" s="1"/>
  <c r="Z573" i="1" a="1"/>
  <c r="Z573" i="1" s="1"/>
  <c r="Z576" i="1" a="1"/>
  <c r="Z576" i="1" s="1"/>
  <c r="AA569" i="1" a="1"/>
  <c r="AA569" i="1" s="1"/>
  <c r="AA571" i="1" a="1"/>
  <c r="AA571" i="1" s="1"/>
  <c r="Y569" i="1" a="1"/>
  <c r="Y569" i="1" s="1"/>
  <c r="Y571" i="1" a="1"/>
  <c r="Y571" i="1" s="1"/>
  <c r="X569" i="1" a="1"/>
  <c r="X569" i="1" s="1"/>
  <c r="X571" i="1" a="1"/>
  <c r="X571" i="1" s="1"/>
  <c r="Z569" i="1" a="1"/>
  <c r="Z569" i="1" s="1"/>
  <c r="Z571" i="1" a="1"/>
  <c r="Z571" i="1" s="1"/>
  <c r="AA564" i="1" a="1"/>
  <c r="AA564" i="1" s="1"/>
  <c r="AA566" i="1" a="1"/>
  <c r="AA566" i="1" s="1"/>
  <c r="Y564" i="1" a="1"/>
  <c r="Y564" i="1" s="1"/>
  <c r="Y566" i="1" a="1"/>
  <c r="Y566" i="1" s="1"/>
  <c r="X564" i="1" a="1"/>
  <c r="X564" i="1" s="1"/>
  <c r="X566" i="1" a="1"/>
  <c r="X566" i="1" s="1"/>
  <c r="Z564" i="1" a="1"/>
  <c r="Z564" i="1" s="1"/>
  <c r="Z566" i="1" a="1"/>
  <c r="Z566" i="1" s="1"/>
  <c r="AA558" i="1" a="1"/>
  <c r="AA558" i="1" s="1"/>
  <c r="AA561" i="1" a="1"/>
  <c r="AA561" i="1" s="1"/>
  <c r="Y558" i="1" a="1"/>
  <c r="Y558" i="1" s="1"/>
  <c r="Y561" i="1" a="1"/>
  <c r="Y561" i="1" s="1"/>
  <c r="X558" i="1" a="1"/>
  <c r="X558" i="1" s="1"/>
  <c r="X561" i="1" a="1"/>
  <c r="X561" i="1" s="1"/>
  <c r="Z558" i="1" a="1"/>
  <c r="Z558" i="1" s="1"/>
  <c r="Z561" i="1" a="1"/>
  <c r="Z561" i="1" s="1"/>
  <c r="AA550" i="1" a="1"/>
  <c r="AA550" i="1" s="1"/>
  <c r="AA555" i="1" a="1"/>
  <c r="AA555" i="1" s="1"/>
  <c r="Y550" i="1" a="1"/>
  <c r="Y550" i="1" s="1"/>
  <c r="Y555" i="1" a="1"/>
  <c r="Y555" i="1" s="1"/>
  <c r="X550" i="1" a="1"/>
  <c r="X550" i="1" s="1"/>
  <c r="X555" i="1" a="1"/>
  <c r="X555" i="1" s="1"/>
  <c r="Z550" i="1" a="1"/>
  <c r="Z550" i="1" s="1"/>
  <c r="Z555" i="1" a="1"/>
  <c r="Z555" i="1" s="1"/>
  <c r="AA543" i="1" a="1"/>
  <c r="AA543" i="1" s="1"/>
  <c r="AA545" i="1" a="1"/>
  <c r="AA545" i="1" s="1"/>
  <c r="Y543" i="1" a="1"/>
  <c r="Y543" i="1" s="1"/>
  <c r="Y545" i="1" a="1"/>
  <c r="Y545" i="1" s="1"/>
  <c r="X543" i="1" a="1"/>
  <c r="X543" i="1" s="1"/>
  <c r="X545" i="1" a="1"/>
  <c r="X545" i="1" s="1"/>
  <c r="Z543" i="1" a="1"/>
  <c r="Z543" i="1" s="1"/>
  <c r="Z545" i="1" a="1"/>
  <c r="Z545" i="1" s="1"/>
  <c r="AA539" i="1" a="1"/>
  <c r="AA539" i="1" s="1"/>
  <c r="AA541" i="1" a="1"/>
  <c r="AA541" i="1" s="1"/>
  <c r="Y539" i="1" a="1"/>
  <c r="Y539" i="1" s="1"/>
  <c r="Y541" i="1" a="1"/>
  <c r="Y541" i="1" s="1"/>
  <c r="X539" i="1" a="1"/>
  <c r="X539" i="1" s="1"/>
  <c r="X541" i="1" a="1"/>
  <c r="X541" i="1" s="1"/>
  <c r="Z539" i="1" a="1"/>
  <c r="Z539" i="1" s="1"/>
  <c r="Z541" i="1" a="1"/>
  <c r="Z541" i="1" s="1"/>
  <c r="AM511" i="1" a="1"/>
  <c r="AM511" i="1" s="1"/>
  <c r="AM513" i="1" a="1"/>
  <c r="AM513" i="1" s="1"/>
  <c r="AL511" i="1" a="1"/>
  <c r="AL511" i="1" s="1"/>
  <c r="AL513" i="1" a="1"/>
  <c r="AL513" i="1" s="1"/>
  <c r="AK511" i="1" a="1"/>
  <c r="AK511" i="1" s="1"/>
  <c r="AK513" i="1" a="1"/>
  <c r="AK513" i="1" s="1"/>
  <c r="AN511" i="1" a="1"/>
  <c r="AN511" i="1" s="1"/>
  <c r="AN513" i="1" a="1"/>
  <c r="AN513" i="1" s="1"/>
  <c r="AL507" i="1" a="1"/>
  <c r="AL507" i="1" s="1"/>
  <c r="AL509" i="1" a="1"/>
  <c r="AL509" i="1" s="1"/>
  <c r="AM507" i="1" a="1"/>
  <c r="AM507" i="1" s="1"/>
  <c r="AM509" i="1" a="1"/>
  <c r="AM509" i="1" s="1"/>
  <c r="AK507" i="1" a="1"/>
  <c r="AK507" i="1" s="1"/>
  <c r="AK509" i="1" a="1"/>
  <c r="AK509" i="1" s="1"/>
  <c r="AN507" i="1" a="1"/>
  <c r="AN507" i="1" s="1"/>
  <c r="AN509" i="1" a="1"/>
  <c r="AN509" i="1" s="1"/>
  <c r="AM502" i="1" a="1"/>
  <c r="AM502" i="1" s="1"/>
  <c r="AM504" i="1" a="1"/>
  <c r="AM504" i="1" s="1"/>
  <c r="AL502" i="1" a="1"/>
  <c r="AL502" i="1" s="1"/>
  <c r="AL504" i="1" a="1"/>
  <c r="AL504" i="1" s="1"/>
  <c r="AK502" i="1" a="1"/>
  <c r="AK502" i="1" s="1"/>
  <c r="AK504" i="1" a="1"/>
  <c r="AK504" i="1" s="1"/>
  <c r="AN502" i="1" a="1"/>
  <c r="AN502" i="1" s="1"/>
  <c r="AN504" i="1" a="1"/>
  <c r="AN504" i="1" s="1"/>
  <c r="AM497" i="1" a="1"/>
  <c r="AM497" i="1" s="1"/>
  <c r="AM500" i="1" a="1"/>
  <c r="AM500" i="1" s="1"/>
  <c r="AL497" i="1" a="1"/>
  <c r="AL497" i="1" s="1"/>
  <c r="AL500" i="1" a="1"/>
  <c r="AL500" i="1" s="1"/>
  <c r="AK497" i="1" a="1"/>
  <c r="AK497" i="1" s="1"/>
  <c r="AK500" i="1" a="1"/>
  <c r="AK500" i="1" s="1"/>
  <c r="AN497" i="1" a="1"/>
  <c r="AN497" i="1" s="1"/>
  <c r="AN500" i="1" a="1"/>
  <c r="AN500" i="1" s="1"/>
  <c r="AM493" i="1" a="1"/>
  <c r="AM493" i="1" s="1"/>
  <c r="AM495" i="1" a="1"/>
  <c r="AM495" i="1" s="1"/>
  <c r="AL493" i="1" a="1"/>
  <c r="AL493" i="1" s="1"/>
  <c r="AL495" i="1" a="1"/>
  <c r="AL495" i="1" s="1"/>
  <c r="AK493" i="1" a="1"/>
  <c r="AK493" i="1" s="1"/>
  <c r="AK495" i="1" a="1"/>
  <c r="AK495" i="1" s="1"/>
  <c r="AN493" i="1" a="1"/>
  <c r="AN493" i="1" s="1"/>
  <c r="AN495" i="1" a="1"/>
  <c r="AN495" i="1" s="1"/>
  <c r="AM488" i="1" a="1"/>
  <c r="AM488" i="1" s="1"/>
  <c r="AM490" i="1" a="1"/>
  <c r="AM490" i="1" s="1"/>
  <c r="AL488" i="1" a="1"/>
  <c r="AL488" i="1" s="1"/>
  <c r="AL490" i="1" a="1"/>
  <c r="AL490" i="1" s="1"/>
  <c r="AK488" i="1" a="1"/>
  <c r="AK488" i="1" s="1"/>
  <c r="AK490" i="1" a="1"/>
  <c r="AK490" i="1" s="1"/>
  <c r="AN488" i="1" a="1"/>
  <c r="AN488" i="1" s="1"/>
  <c r="AN490" i="1" a="1"/>
  <c r="AN490" i="1" s="1"/>
  <c r="AM483" i="1" a="1"/>
  <c r="AM483" i="1" s="1"/>
  <c r="AM486" i="1" a="1"/>
  <c r="AM486" i="1" s="1"/>
  <c r="AL483" i="1" a="1"/>
  <c r="AL483" i="1" s="1"/>
  <c r="AL486" i="1" a="1"/>
  <c r="AL486" i="1" s="1"/>
  <c r="AK483" i="1" a="1"/>
  <c r="AK483" i="1" s="1"/>
  <c r="AK486" i="1" a="1"/>
  <c r="AK486" i="1" s="1"/>
  <c r="AN483" i="1" a="1"/>
  <c r="AN483" i="1" s="1"/>
  <c r="AN486" i="1" a="1"/>
  <c r="AN486" i="1" s="1"/>
  <c r="AM479" i="1" a="1"/>
  <c r="AM479" i="1" s="1"/>
  <c r="AM481" i="1" a="1"/>
  <c r="AM481" i="1" s="1"/>
  <c r="AL479" i="1" a="1"/>
  <c r="AL479" i="1" s="1"/>
  <c r="AL481" i="1" a="1"/>
  <c r="AL481" i="1" s="1"/>
  <c r="AK479" i="1" a="1"/>
  <c r="AK479" i="1" s="1"/>
  <c r="AK481" i="1" a="1"/>
  <c r="AK481" i="1" s="1"/>
  <c r="AN479" i="1" a="1"/>
  <c r="AN479" i="1" s="1"/>
  <c r="AN481" i="1" a="1"/>
  <c r="AN481" i="1" s="1"/>
  <c r="AM474" i="1" a="1"/>
  <c r="AM474" i="1" s="1"/>
  <c r="AM476" i="1" a="1"/>
  <c r="AM476" i="1" s="1"/>
  <c r="AL474" i="1" a="1"/>
  <c r="AL474" i="1" s="1"/>
  <c r="AL476" i="1" a="1"/>
  <c r="AL476" i="1" s="1"/>
  <c r="AK474" i="1" a="1"/>
  <c r="AK474" i="1" s="1"/>
  <c r="AK476" i="1" a="1"/>
  <c r="AK476" i="1" s="1"/>
  <c r="AN474" i="1" a="1"/>
  <c r="AN474" i="1" s="1"/>
  <c r="AN476" i="1" a="1"/>
  <c r="AN476" i="1" s="1"/>
  <c r="AM468" i="1" a="1"/>
  <c r="AM468" i="1" s="1"/>
  <c r="AM471" i="1" a="1"/>
  <c r="AM471" i="1" s="1"/>
  <c r="AL468" i="1" a="1"/>
  <c r="AL468" i="1" s="1"/>
  <c r="AL471" i="1" a="1"/>
  <c r="AL471" i="1" s="1"/>
  <c r="AK468" i="1" a="1"/>
  <c r="AK468" i="1" s="1"/>
  <c r="AK471" i="1" a="1"/>
  <c r="AK471" i="1" s="1"/>
  <c r="AN468" i="1" a="1"/>
  <c r="AN468" i="1" s="1"/>
  <c r="AN471" i="1" a="1"/>
  <c r="AN471" i="1" s="1"/>
  <c r="AM460" i="1" a="1"/>
  <c r="AM460" i="1" s="1"/>
  <c r="AM465" i="1" a="1"/>
  <c r="AM465" i="1" s="1"/>
  <c r="AL460" i="1" a="1"/>
  <c r="AL460" i="1" s="1"/>
  <c r="AL465" i="1" a="1"/>
  <c r="AL465" i="1" s="1"/>
  <c r="AK460" i="1" a="1"/>
  <c r="AK460" i="1" s="1"/>
  <c r="AK465" i="1" a="1"/>
  <c r="AK465" i="1" s="1"/>
  <c r="AN460" i="1" a="1"/>
  <c r="AN460" i="1" s="1"/>
  <c r="AN465" i="1" a="1"/>
  <c r="AN465" i="1" s="1"/>
  <c r="AM453" i="1" a="1"/>
  <c r="AM453" i="1" s="1"/>
  <c r="AM455" i="1" a="1"/>
  <c r="AM455" i="1" s="1"/>
  <c r="AL453" i="1" a="1"/>
  <c r="AL453" i="1" s="1"/>
  <c r="AL455" i="1" a="1"/>
  <c r="AL455" i="1" s="1"/>
  <c r="AK453" i="1" a="1"/>
  <c r="AK453" i="1" s="1"/>
  <c r="AK455" i="1" a="1"/>
  <c r="AK455" i="1" s="1"/>
  <c r="AN453" i="1" a="1"/>
  <c r="AN453" i="1" s="1"/>
  <c r="AN455" i="1" a="1"/>
  <c r="AN455" i="1" s="1"/>
  <c r="AM449" i="1" a="1"/>
  <c r="AM449" i="1" s="1"/>
  <c r="AM451" i="1" a="1"/>
  <c r="AM451" i="1" s="1"/>
  <c r="AL449" i="1" a="1"/>
  <c r="AL449" i="1" s="1"/>
  <c r="AL451" i="1" a="1"/>
  <c r="AL451" i="1" s="1"/>
  <c r="AK449" i="1" a="1"/>
  <c r="AK449" i="1" s="1"/>
  <c r="AK451" i="1" a="1"/>
  <c r="AK451" i="1" s="1"/>
  <c r="AN449" i="1" a="1"/>
  <c r="AN449" i="1" s="1"/>
  <c r="AN451" i="1" a="1"/>
  <c r="AN451" i="1" s="1"/>
  <c r="AA679" i="1" a="1"/>
  <c r="AA679" i="1" s="1"/>
  <c r="AA692" i="1" a="1"/>
  <c r="AA692" i="1" s="1"/>
  <c r="AA690" i="1" a="1"/>
  <c r="AA690" i="1" s="1"/>
  <c r="AA688" i="1" a="1"/>
  <c r="AA688" i="1" s="1"/>
  <c r="AA686" i="1" a="1"/>
  <c r="AA686" i="1" s="1"/>
  <c r="AA685" i="1" a="1"/>
  <c r="AA685" i="1" s="1"/>
  <c r="AA681" i="1" a="1"/>
  <c r="AA681" i="1" s="1"/>
  <c r="AA671" i="1" a="1"/>
  <c r="AA671" i="1" s="1"/>
  <c r="AA669" i="1" a="1"/>
  <c r="AA669" i="1" s="1"/>
  <c r="AA667" i="1" a="1"/>
  <c r="AA667" i="1" s="1"/>
  <c r="AA683" i="1" a="1"/>
  <c r="AA683" i="1" s="1"/>
  <c r="AA674" i="1" a="1"/>
  <c r="AA674" i="1" s="1"/>
  <c r="AA678" i="1" a="1"/>
  <c r="AA678" i="1" s="1"/>
  <c r="AA664" i="1" a="1"/>
  <c r="AA664" i="1" s="1"/>
  <c r="AA662" i="1" a="1"/>
  <c r="AA662" i="1" s="1"/>
  <c r="AA665" i="1" a="1"/>
  <c r="AA665" i="1" s="1"/>
  <c r="AA660" i="1" a="1"/>
  <c r="AA660" i="1" s="1"/>
  <c r="AA658" i="1" a="1"/>
  <c r="AA658" i="1" s="1"/>
  <c r="AA655" i="1" a="1"/>
  <c r="AA655" i="1" s="1"/>
  <c r="AA646" i="1" a="1"/>
  <c r="AA646" i="1" s="1"/>
  <c r="AA647" i="1" a="1"/>
  <c r="AA647" i="1" s="1"/>
  <c r="AA672" i="1" a="1"/>
  <c r="AA672" i="1" s="1"/>
  <c r="AA649" i="1" a="1"/>
  <c r="AA649" i="1" s="1"/>
  <c r="AA676" i="1" a="1"/>
  <c r="AA676" i="1" s="1"/>
  <c r="AA650" i="1" a="1"/>
  <c r="AA650" i="1" s="1"/>
  <c r="AA652" i="1" a="1"/>
  <c r="AA652" i="1" s="1"/>
  <c r="AA657" i="1" a="1"/>
  <c r="AA657" i="1" s="1"/>
  <c r="AA653" i="1" a="1"/>
  <c r="AA653" i="1" s="1"/>
  <c r="X690" i="1" a="1"/>
  <c r="X690" i="1" s="1"/>
  <c r="X688" i="1" a="1"/>
  <c r="X688" i="1" s="1"/>
  <c r="X686" i="1" a="1"/>
  <c r="X686" i="1" s="1"/>
  <c r="X685" i="1" a="1"/>
  <c r="X685" i="1" s="1"/>
  <c r="X683" i="1" a="1"/>
  <c r="X683" i="1" s="1"/>
  <c r="X681" i="1" a="1"/>
  <c r="X681" i="1" s="1"/>
  <c r="X667" i="1" a="1"/>
  <c r="X667" i="1" s="1"/>
  <c r="X678" i="1" a="1"/>
  <c r="X678" i="1" s="1"/>
  <c r="X692" i="1" a="1"/>
  <c r="X692" i="1" s="1"/>
  <c r="X676" i="1" a="1"/>
  <c r="X676" i="1" s="1"/>
  <c r="X671" i="1" a="1"/>
  <c r="X671" i="1" s="1"/>
  <c r="X665" i="1" a="1"/>
  <c r="X665" i="1" s="1"/>
  <c r="X660" i="1" a="1"/>
  <c r="X660" i="1" s="1"/>
  <c r="X658" i="1" a="1"/>
  <c r="X658" i="1" s="1"/>
  <c r="X679" i="1" a="1"/>
  <c r="X679" i="1" s="1"/>
  <c r="X674" i="1" a="1"/>
  <c r="X674" i="1" s="1"/>
  <c r="X657" i="1" a="1"/>
  <c r="X657" i="1" s="1"/>
  <c r="X655" i="1" a="1"/>
  <c r="X655" i="1" s="1"/>
  <c r="X653" i="1" a="1"/>
  <c r="X653" i="1" s="1"/>
  <c r="X652" i="1" a="1"/>
  <c r="X652" i="1" s="1"/>
  <c r="X649" i="1" a="1"/>
  <c r="X649" i="1" s="1"/>
  <c r="X672" i="1" a="1"/>
  <c r="X672" i="1" s="1"/>
  <c r="X669" i="1" a="1"/>
  <c r="X669" i="1" s="1"/>
  <c r="X646" i="1" a="1"/>
  <c r="X646" i="1" s="1"/>
  <c r="X647" i="1" a="1"/>
  <c r="X647" i="1" s="1"/>
  <c r="X662" i="1" a="1"/>
  <c r="X662" i="1" s="1"/>
  <c r="X650" i="1" a="1"/>
  <c r="X650" i="1" s="1"/>
  <c r="Z683" i="1" a="1"/>
  <c r="Z683" i="1" s="1"/>
  <c r="Z679" i="1" a="1"/>
  <c r="Z679" i="1" s="1"/>
  <c r="Z692" i="1" a="1"/>
  <c r="Z692" i="1" s="1"/>
  <c r="Z690" i="1" a="1"/>
  <c r="Z690" i="1" s="1"/>
  <c r="Z688" i="1" a="1"/>
  <c r="Z688" i="1" s="1"/>
  <c r="Z685" i="1" a="1"/>
  <c r="Z685" i="1" s="1"/>
  <c r="Z678" i="1" a="1"/>
  <c r="Z678" i="1" s="1"/>
  <c r="Z674" i="1" a="1"/>
  <c r="Z674" i="1" s="1"/>
  <c r="Z681" i="1" a="1"/>
  <c r="Z681" i="1" s="1"/>
  <c r="Z672" i="1" a="1"/>
  <c r="Z672" i="1" s="1"/>
  <c r="Z671" i="1" a="1"/>
  <c r="Z671" i="1" s="1"/>
  <c r="Z686" i="1" a="1"/>
  <c r="Z686" i="1" s="1"/>
  <c r="Z669" i="1" a="1"/>
  <c r="Z669" i="1" s="1"/>
  <c r="Z676" i="1" a="1"/>
  <c r="Z676" i="1" s="1"/>
  <c r="Z667" i="1" a="1"/>
  <c r="Z667" i="1" s="1"/>
  <c r="Z664" i="1" a="1"/>
  <c r="Z664" i="1" s="1"/>
  <c r="Z662" i="1" a="1"/>
  <c r="Z662" i="1" s="1"/>
  <c r="Z658" i="1" a="1"/>
  <c r="Z658" i="1" s="1"/>
  <c r="Z649" i="1" a="1"/>
  <c r="Z649" i="1" s="1"/>
  <c r="Z647" i="1" a="1"/>
  <c r="Z647" i="1" s="1"/>
  <c r="Z655" i="1" a="1"/>
  <c r="Z655" i="1" s="1"/>
  <c r="Z646" i="1" a="1"/>
  <c r="Z646" i="1" s="1"/>
  <c r="Z652" i="1" a="1"/>
  <c r="Z652" i="1" s="1"/>
  <c r="Z660" i="1" a="1"/>
  <c r="Z660" i="1" s="1"/>
  <c r="Z665" i="1" a="1"/>
  <c r="Z665" i="1" s="1"/>
  <c r="Z650" i="1" a="1"/>
  <c r="Z650" i="1" s="1"/>
  <c r="Z657" i="1" a="1"/>
  <c r="Z657" i="1" s="1"/>
  <c r="Z653" i="1" a="1"/>
  <c r="Z653" i="1" s="1"/>
  <c r="Y686" i="1" a="1"/>
  <c r="Y686" i="1" s="1"/>
  <c r="Y683" i="1" a="1"/>
  <c r="Y683" i="1" s="1"/>
  <c r="Y681" i="1" a="1"/>
  <c r="Y681" i="1" s="1"/>
  <c r="Y679" i="1" a="1"/>
  <c r="Y679" i="1" s="1"/>
  <c r="Y692" i="1" a="1"/>
  <c r="Y692" i="1" s="1"/>
  <c r="Y678" i="1" a="1"/>
  <c r="Y678" i="1" s="1"/>
  <c r="Y688" i="1" a="1"/>
  <c r="Y688" i="1" s="1"/>
  <c r="Y685" i="1" a="1"/>
  <c r="Y685" i="1" s="1"/>
  <c r="Y676" i="1" a="1"/>
  <c r="Y676" i="1" s="1"/>
  <c r="Y674" i="1" a="1"/>
  <c r="Y674" i="1" s="1"/>
  <c r="Y672" i="1" a="1"/>
  <c r="Y672" i="1" s="1"/>
  <c r="Y667" i="1" a="1"/>
  <c r="Y667" i="1" s="1"/>
  <c r="Y690" i="1" a="1"/>
  <c r="Y690" i="1" s="1"/>
  <c r="Y657" i="1" a="1"/>
  <c r="Y657" i="1" s="1"/>
  <c r="Y671" i="1" a="1"/>
  <c r="Y671" i="1" s="1"/>
  <c r="Y655" i="1" a="1"/>
  <c r="Y655" i="1" s="1"/>
  <c r="Y669" i="1" a="1"/>
  <c r="Y669" i="1" s="1"/>
  <c r="Y662" i="1" a="1"/>
  <c r="Y662" i="1" s="1"/>
  <c r="Y652" i="1" a="1"/>
  <c r="Y652" i="1" s="1"/>
  <c r="Y650" i="1" a="1"/>
  <c r="Y650" i="1" s="1"/>
  <c r="Y664" i="1" a="1"/>
  <c r="Y664" i="1" s="1"/>
  <c r="Y658" i="1" a="1"/>
  <c r="Y658" i="1" s="1"/>
  <c r="Y653" i="1" a="1"/>
  <c r="Y653" i="1" s="1"/>
  <c r="Y646" i="1" a="1"/>
  <c r="Y646" i="1" s="1"/>
  <c r="Y660" i="1" a="1"/>
  <c r="Y660" i="1" s="1"/>
  <c r="Y647" i="1" a="1"/>
  <c r="Y647" i="1" s="1"/>
  <c r="Y665" i="1" a="1"/>
  <c r="Y665" i="1" s="1"/>
  <c r="Y649" i="1" a="1"/>
  <c r="Y649" i="1" s="1"/>
  <c r="X600" i="1" a="1"/>
  <c r="X600" i="1" s="1"/>
  <c r="X598" i="1" a="1"/>
  <c r="X598" i="1" s="1"/>
  <c r="X596" i="1" a="1"/>
  <c r="X596" i="1" s="1"/>
  <c r="X595" i="1" a="1"/>
  <c r="X595" i="1" s="1"/>
  <c r="X593" i="1" a="1"/>
  <c r="X593" i="1" s="1"/>
  <c r="X591" i="1" a="1"/>
  <c r="X591" i="1" s="1"/>
  <c r="X589" i="1" a="1"/>
  <c r="X589" i="1" s="1"/>
  <c r="X577" i="1" a="1"/>
  <c r="X577" i="1" s="1"/>
  <c r="X575" i="1" a="1"/>
  <c r="X575" i="1" s="1"/>
  <c r="X586" i="1" a="1"/>
  <c r="X586" i="1" s="1"/>
  <c r="X584" i="1" a="1"/>
  <c r="X584" i="1" s="1"/>
  <c r="X581" i="1" a="1"/>
  <c r="X581" i="1" s="1"/>
  <c r="X602" i="1" a="1"/>
  <c r="X602" i="1" s="1"/>
  <c r="X588" i="1" a="1"/>
  <c r="X588" i="1" s="1"/>
  <c r="X582" i="1" a="1"/>
  <c r="X582" i="1" s="1"/>
  <c r="X572" i="1" a="1"/>
  <c r="X572" i="1" s="1"/>
  <c r="X570" i="1" a="1"/>
  <c r="X570" i="1" s="1"/>
  <c r="X568" i="1" a="1"/>
  <c r="X568" i="1" s="1"/>
  <c r="X567" i="1" a="1"/>
  <c r="X567" i="1" s="1"/>
  <c r="X559" i="1" a="1"/>
  <c r="X559" i="1" s="1"/>
  <c r="X562" i="1" a="1"/>
  <c r="X562" i="1" s="1"/>
  <c r="X557" i="1" a="1"/>
  <c r="X557" i="1" s="1"/>
  <c r="X563" i="1" a="1"/>
  <c r="X563" i="1" s="1"/>
  <c r="X556" i="1" a="1"/>
  <c r="X556" i="1" s="1"/>
  <c r="X560" i="1" a="1"/>
  <c r="X560" i="1" s="1"/>
  <c r="X579" i="1" a="1"/>
  <c r="X579" i="1" s="1"/>
  <c r="X565" i="1" a="1"/>
  <c r="X565" i="1" s="1"/>
  <c r="Z593" i="1" a="1"/>
  <c r="Z593" i="1" s="1"/>
  <c r="Z591" i="1" a="1"/>
  <c r="Z591" i="1" s="1"/>
  <c r="Z589" i="1" a="1"/>
  <c r="Z589" i="1" s="1"/>
  <c r="Z602" i="1" a="1"/>
  <c r="Z602" i="1" s="1"/>
  <c r="Z588" i="1" a="1"/>
  <c r="Z588" i="1" s="1"/>
  <c r="Z600" i="1" a="1"/>
  <c r="Z600" i="1" s="1"/>
  <c r="Z598" i="1" a="1"/>
  <c r="Z598" i="1" s="1"/>
  <c r="Z596" i="1" a="1"/>
  <c r="Z596" i="1" s="1"/>
  <c r="Z584" i="1" a="1"/>
  <c r="Z584" i="1" s="1"/>
  <c r="Z582" i="1" a="1"/>
  <c r="Z582" i="1" s="1"/>
  <c r="Z581" i="1" a="1"/>
  <c r="Z581" i="1" s="1"/>
  <c r="Z579" i="1" a="1"/>
  <c r="Z579" i="1" s="1"/>
  <c r="Z577" i="1" a="1"/>
  <c r="Z577" i="1" s="1"/>
  <c r="Z574" i="1" a="1"/>
  <c r="Z574" i="1" s="1"/>
  <c r="Z568" i="1" a="1"/>
  <c r="Z568" i="1" s="1"/>
  <c r="Z567" i="1" a="1"/>
  <c r="Z567" i="1" s="1"/>
  <c r="Z586" i="1" a="1"/>
  <c r="Z586" i="1" s="1"/>
  <c r="Z565" i="1" a="1"/>
  <c r="Z565" i="1" s="1"/>
  <c r="Z575" i="1" a="1"/>
  <c r="Z575" i="1" s="1"/>
  <c r="Z563" i="1" a="1"/>
  <c r="Z563" i="1" s="1"/>
  <c r="Z595" i="1" a="1"/>
  <c r="Z595" i="1" s="1"/>
  <c r="Z562" i="1" a="1"/>
  <c r="Z562" i="1" s="1"/>
  <c r="Z572" i="1" a="1"/>
  <c r="Z572" i="1" s="1"/>
  <c r="Z570" i="1" a="1"/>
  <c r="Z570" i="1" s="1"/>
  <c r="Z560" i="1" a="1"/>
  <c r="Z560" i="1" s="1"/>
  <c r="Z559" i="1" a="1"/>
  <c r="Z559" i="1" s="1"/>
  <c r="Z556" i="1" a="1"/>
  <c r="Z556" i="1" s="1"/>
  <c r="Z557" i="1" a="1"/>
  <c r="Z557" i="1" s="1"/>
  <c r="AA589" i="1" a="1"/>
  <c r="AA589" i="1" s="1"/>
  <c r="AA602" i="1" a="1"/>
  <c r="AA602" i="1" s="1"/>
  <c r="AA588" i="1" a="1"/>
  <c r="AA588" i="1" s="1"/>
  <c r="AA600" i="1" a="1"/>
  <c r="AA600" i="1" s="1"/>
  <c r="AA598" i="1" a="1"/>
  <c r="AA598" i="1" s="1"/>
  <c r="AA596" i="1" a="1"/>
  <c r="AA596" i="1" s="1"/>
  <c r="AA595" i="1" a="1"/>
  <c r="AA595" i="1" s="1"/>
  <c r="AA593" i="1" a="1"/>
  <c r="AA593" i="1" s="1"/>
  <c r="AA581" i="1" a="1"/>
  <c r="AA581" i="1" s="1"/>
  <c r="AA591" i="1" a="1"/>
  <c r="AA591" i="1" s="1"/>
  <c r="AA579" i="1" a="1"/>
  <c r="AA579" i="1" s="1"/>
  <c r="AA577" i="1" a="1"/>
  <c r="AA577" i="1" s="1"/>
  <c r="AA575" i="1" a="1"/>
  <c r="AA575" i="1" s="1"/>
  <c r="AA574" i="1" a="1"/>
  <c r="AA574" i="1" s="1"/>
  <c r="AA584" i="1" a="1"/>
  <c r="AA584" i="1" s="1"/>
  <c r="AA565" i="1" a="1"/>
  <c r="AA565" i="1" s="1"/>
  <c r="AA586" i="1" a="1"/>
  <c r="AA586" i="1" s="1"/>
  <c r="AA563" i="1" a="1"/>
  <c r="AA563" i="1" s="1"/>
  <c r="AA562" i="1" a="1"/>
  <c r="AA562" i="1" s="1"/>
  <c r="AA572" i="1" a="1"/>
  <c r="AA572" i="1" s="1"/>
  <c r="AA570" i="1" a="1"/>
  <c r="AA570" i="1" s="1"/>
  <c r="AA568" i="1" a="1"/>
  <c r="AA568" i="1" s="1"/>
  <c r="AA560" i="1" a="1"/>
  <c r="AA560" i="1" s="1"/>
  <c r="AA582" i="1" a="1"/>
  <c r="AA582" i="1" s="1"/>
  <c r="AA559" i="1" a="1"/>
  <c r="AA559" i="1" s="1"/>
  <c r="AA557" i="1" a="1"/>
  <c r="AA557" i="1" s="1"/>
  <c r="AA567" i="1" a="1"/>
  <c r="AA567" i="1" s="1"/>
  <c r="AA556" i="1" a="1"/>
  <c r="AA556" i="1" s="1"/>
  <c r="Y596" i="1" a="1"/>
  <c r="Y596" i="1" s="1"/>
  <c r="Y595" i="1" a="1"/>
  <c r="Y595" i="1" s="1"/>
  <c r="Y593" i="1" a="1"/>
  <c r="Y593" i="1" s="1"/>
  <c r="Y591" i="1" a="1"/>
  <c r="Y591" i="1" s="1"/>
  <c r="Y589" i="1" a="1"/>
  <c r="Y589" i="1" s="1"/>
  <c r="Y602" i="1" a="1"/>
  <c r="Y602" i="1" s="1"/>
  <c r="Y588" i="1" a="1"/>
  <c r="Y588" i="1" s="1"/>
  <c r="Y600" i="1" a="1"/>
  <c r="Y600" i="1" s="1"/>
  <c r="Y574" i="1" a="1"/>
  <c r="Y574" i="1" s="1"/>
  <c r="Y598" i="1" a="1"/>
  <c r="Y598" i="1" s="1"/>
  <c r="Y586" i="1" a="1"/>
  <c r="Y586" i="1" s="1"/>
  <c r="Y584" i="1" a="1"/>
  <c r="Y584" i="1" s="1"/>
  <c r="Y582" i="1" a="1"/>
  <c r="Y582" i="1" s="1"/>
  <c r="Y581" i="1" a="1"/>
  <c r="Y581" i="1" s="1"/>
  <c r="Y577" i="1" a="1"/>
  <c r="Y577" i="1" s="1"/>
  <c r="Y572" i="1" a="1"/>
  <c r="Y572" i="1" s="1"/>
  <c r="Y570" i="1" a="1"/>
  <c r="Y570" i="1" s="1"/>
  <c r="Y568" i="1" a="1"/>
  <c r="Y568" i="1" s="1"/>
  <c r="Y567" i="1" a="1"/>
  <c r="Y567" i="1" s="1"/>
  <c r="Y575" i="1" a="1"/>
  <c r="Y575" i="1" s="1"/>
  <c r="Y565" i="1" a="1"/>
  <c r="Y565" i="1" s="1"/>
  <c r="Y579" i="1" a="1"/>
  <c r="Y579" i="1" s="1"/>
  <c r="Y563" i="1" a="1"/>
  <c r="Y563" i="1" s="1"/>
  <c r="Y556" i="1" a="1"/>
  <c r="Y556" i="1" s="1"/>
  <c r="Y559" i="1" a="1"/>
  <c r="Y559" i="1" s="1"/>
  <c r="Y562" i="1" a="1"/>
  <c r="Y562" i="1" s="1"/>
  <c r="Y560" i="1" a="1"/>
  <c r="Y560" i="1" s="1"/>
  <c r="Y557" i="1" a="1"/>
  <c r="Y557" i="1" s="1"/>
  <c r="AK506" i="1" a="1"/>
  <c r="AK506" i="1" s="1"/>
  <c r="AK505" i="1" a="1"/>
  <c r="AK505" i="1" s="1"/>
  <c r="AK503" i="1" a="1"/>
  <c r="AK503" i="1" s="1"/>
  <c r="AK501" i="1" a="1"/>
  <c r="AK501" i="1" s="1"/>
  <c r="AK499" i="1" a="1"/>
  <c r="AK499" i="1" s="1"/>
  <c r="AK512" i="1" a="1"/>
  <c r="AK512" i="1" s="1"/>
  <c r="AK498" i="1" a="1"/>
  <c r="AK498" i="1" s="1"/>
  <c r="AK510" i="1" a="1"/>
  <c r="AK510" i="1" s="1"/>
  <c r="AK496" i="1" a="1"/>
  <c r="AK496" i="1" s="1"/>
  <c r="AK487" i="1" a="1"/>
  <c r="AK487" i="1" s="1"/>
  <c r="AK485" i="1" a="1"/>
  <c r="AK485" i="1" s="1"/>
  <c r="AK484" i="1" a="1"/>
  <c r="AK484" i="1" s="1"/>
  <c r="AK482" i="1" a="1"/>
  <c r="AK482" i="1" s="1"/>
  <c r="AK494" i="1" a="1"/>
  <c r="AK494" i="1" s="1"/>
  <c r="AK492" i="1" a="1"/>
  <c r="AK492" i="1" s="1"/>
  <c r="AK489" i="1" a="1"/>
  <c r="AK489" i="1" s="1"/>
  <c r="AK480" i="1" a="1"/>
  <c r="AK480" i="1" s="1"/>
  <c r="AK478" i="1" a="1"/>
  <c r="AK478" i="1" s="1"/>
  <c r="AK477" i="1" a="1"/>
  <c r="AK477" i="1" s="1"/>
  <c r="AK475" i="1" a="1"/>
  <c r="AK475" i="1" s="1"/>
  <c r="AK491" i="1" a="1"/>
  <c r="AK491" i="1" s="1"/>
  <c r="AK473" i="1" a="1"/>
  <c r="AK473" i="1" s="1"/>
  <c r="AK472" i="1" a="1"/>
  <c r="AK472" i="1" s="1"/>
  <c r="AK467" i="1" a="1"/>
  <c r="AK467" i="1" s="1"/>
  <c r="AK466" i="1" a="1"/>
  <c r="AK466" i="1" s="1"/>
  <c r="AK469" i="1" a="1"/>
  <c r="AK469" i="1" s="1"/>
  <c r="AK508" i="1" a="1"/>
  <c r="AK508" i="1" s="1"/>
  <c r="AK470" i="1" a="1"/>
  <c r="AK470" i="1" s="1"/>
  <c r="AN510" i="1" a="1"/>
  <c r="AN510" i="1" s="1"/>
  <c r="AN508" i="1" a="1"/>
  <c r="AN508" i="1" s="1"/>
  <c r="AN506" i="1" a="1"/>
  <c r="AN506" i="1" s="1"/>
  <c r="AN505" i="1" a="1"/>
  <c r="AN505" i="1" s="1"/>
  <c r="AN503" i="1" a="1"/>
  <c r="AN503" i="1" s="1"/>
  <c r="AN501" i="1" a="1"/>
  <c r="AN501" i="1" s="1"/>
  <c r="AN499" i="1" a="1"/>
  <c r="AN499" i="1" s="1"/>
  <c r="AN491" i="1" a="1"/>
  <c r="AN491" i="1" s="1"/>
  <c r="AN512" i="1" a="1"/>
  <c r="AN512" i="1" s="1"/>
  <c r="AN498" i="1" a="1"/>
  <c r="AN498" i="1" s="1"/>
  <c r="AN489" i="1" a="1"/>
  <c r="AN489" i="1" s="1"/>
  <c r="AN487" i="1" a="1"/>
  <c r="AN487" i="1" s="1"/>
  <c r="AN485" i="1" a="1"/>
  <c r="AN485" i="1" s="1"/>
  <c r="AN492" i="1" a="1"/>
  <c r="AN492" i="1" s="1"/>
  <c r="AN484" i="1" a="1"/>
  <c r="AN484" i="1" s="1"/>
  <c r="AN480" i="1" a="1"/>
  <c r="AN480" i="1" s="1"/>
  <c r="AN478" i="1" a="1"/>
  <c r="AN478" i="1" s="1"/>
  <c r="AN477" i="1" a="1"/>
  <c r="AN477" i="1" s="1"/>
  <c r="AN496" i="1" a="1"/>
  <c r="AN496" i="1" s="1"/>
  <c r="AN494" i="1" a="1"/>
  <c r="AN494" i="1" s="1"/>
  <c r="AN482" i="1" a="1"/>
  <c r="AN482" i="1" s="1"/>
  <c r="AN475" i="1" a="1"/>
  <c r="AN475" i="1" s="1"/>
  <c r="AN469" i="1" a="1"/>
  <c r="AN469" i="1" s="1"/>
  <c r="AN472" i="1" a="1"/>
  <c r="AN472" i="1" s="1"/>
  <c r="AN467" i="1" a="1"/>
  <c r="AN467" i="1" s="1"/>
  <c r="AN466" i="1" a="1"/>
  <c r="AN466" i="1" s="1"/>
  <c r="AN470" i="1" a="1"/>
  <c r="AN470" i="1" s="1"/>
  <c r="AN473" i="1" a="1"/>
  <c r="AN473" i="1" s="1"/>
  <c r="AL503" i="1" a="1"/>
  <c r="AL503" i="1" s="1"/>
  <c r="AL501" i="1" a="1"/>
  <c r="AL501" i="1" s="1"/>
  <c r="AL499" i="1" a="1"/>
  <c r="AL499" i="1" s="1"/>
  <c r="AL512" i="1" a="1"/>
  <c r="AL512" i="1" s="1"/>
  <c r="AL498" i="1" a="1"/>
  <c r="AL498" i="1" s="1"/>
  <c r="AL510" i="1" a="1"/>
  <c r="AL510" i="1" s="1"/>
  <c r="AL496" i="1" a="1"/>
  <c r="AL496" i="1" s="1"/>
  <c r="AL508" i="1" a="1"/>
  <c r="AL508" i="1" s="1"/>
  <c r="AL506" i="1" a="1"/>
  <c r="AL506" i="1" s="1"/>
  <c r="AL484" i="1" a="1"/>
  <c r="AL484" i="1" s="1"/>
  <c r="AL482" i="1" a="1"/>
  <c r="AL482" i="1" s="1"/>
  <c r="AL505" i="1" a="1"/>
  <c r="AL505" i="1" s="1"/>
  <c r="AL494" i="1" a="1"/>
  <c r="AL494" i="1" s="1"/>
  <c r="AL492" i="1" a="1"/>
  <c r="AL492" i="1" s="1"/>
  <c r="AL491" i="1" a="1"/>
  <c r="AL491" i="1" s="1"/>
  <c r="AL489" i="1" a="1"/>
  <c r="AL489" i="1" s="1"/>
  <c r="AL477" i="1" a="1"/>
  <c r="AL477" i="1" s="1"/>
  <c r="AL475" i="1" a="1"/>
  <c r="AL475" i="1" s="1"/>
  <c r="AL487" i="1" a="1"/>
  <c r="AL487" i="1" s="1"/>
  <c r="AL473" i="1" a="1"/>
  <c r="AL473" i="1" s="1"/>
  <c r="AL472" i="1" a="1"/>
  <c r="AL472" i="1" s="1"/>
  <c r="AL470" i="1" a="1"/>
  <c r="AL470" i="1" s="1"/>
  <c r="AL466" i="1" a="1"/>
  <c r="AL466" i="1" s="1"/>
  <c r="AL480" i="1" a="1"/>
  <c r="AL480" i="1" s="1"/>
  <c r="AL485" i="1" a="1"/>
  <c r="AL485" i="1" s="1"/>
  <c r="AL478" i="1" a="1"/>
  <c r="AL478" i="1" s="1"/>
  <c r="AL467" i="1" a="1"/>
  <c r="AL467" i="1" s="1"/>
  <c r="AL469" i="1" a="1"/>
  <c r="AL469" i="1" s="1"/>
  <c r="AM499" i="1" a="1"/>
  <c r="AM499" i="1" s="1"/>
  <c r="AM512" i="1" a="1"/>
  <c r="AM512" i="1" s="1"/>
  <c r="AM498" i="1" a="1"/>
  <c r="AM498" i="1" s="1"/>
  <c r="AM510" i="1" a="1"/>
  <c r="AM510" i="1" s="1"/>
  <c r="AM508" i="1" a="1"/>
  <c r="AM508" i="1" s="1"/>
  <c r="AM506" i="1" a="1"/>
  <c r="AM506" i="1" s="1"/>
  <c r="AM505" i="1" a="1"/>
  <c r="AM505" i="1" s="1"/>
  <c r="AM503" i="1" a="1"/>
  <c r="AM503" i="1" s="1"/>
  <c r="AM494" i="1" a="1"/>
  <c r="AM494" i="1" s="1"/>
  <c r="AM492" i="1" a="1"/>
  <c r="AM492" i="1" s="1"/>
  <c r="AM491" i="1" a="1"/>
  <c r="AM491" i="1" s="1"/>
  <c r="AM489" i="1" a="1"/>
  <c r="AM489" i="1" s="1"/>
  <c r="AM487" i="1" a="1"/>
  <c r="AM487" i="1" s="1"/>
  <c r="AM485" i="1" a="1"/>
  <c r="AM485" i="1" s="1"/>
  <c r="AM473" i="1" a="1"/>
  <c r="AM473" i="1" s="1"/>
  <c r="AM472" i="1" a="1"/>
  <c r="AM472" i="1" s="1"/>
  <c r="AM484" i="1" a="1"/>
  <c r="AM484" i="1" s="1"/>
  <c r="AM501" i="1" a="1"/>
  <c r="AM501" i="1" s="1"/>
  <c r="AM480" i="1" a="1"/>
  <c r="AM480" i="1" s="1"/>
  <c r="AM478" i="1" a="1"/>
  <c r="AM478" i="1" s="1"/>
  <c r="AM482" i="1" a="1"/>
  <c r="AM482" i="1" s="1"/>
  <c r="AM477" i="1" a="1"/>
  <c r="AM477" i="1" s="1"/>
  <c r="AM469" i="1" a="1"/>
  <c r="AM469" i="1" s="1"/>
  <c r="AM475" i="1" a="1"/>
  <c r="AM475" i="1" s="1"/>
  <c r="AM467" i="1" a="1"/>
  <c r="AM467" i="1" s="1"/>
  <c r="AM496" i="1" a="1"/>
  <c r="AM496" i="1" s="1"/>
  <c r="AM470" i="1" a="1"/>
  <c r="AM470" i="1" s="1"/>
  <c r="AM466" i="1" a="1"/>
  <c r="AM466" i="1" s="1"/>
  <c r="AA641" i="1" a="1"/>
  <c r="AA641" i="1" s="1"/>
  <c r="AA644" i="1" a="1"/>
  <c r="AA644" i="1" s="1"/>
  <c r="AA642" i="1" a="1"/>
  <c r="AA642" i="1" s="1"/>
  <c r="AA643" i="1" a="1"/>
  <c r="AA643" i="1" s="1"/>
  <c r="X642" i="1" a="1"/>
  <c r="X642" i="1" s="1"/>
  <c r="X643" i="1" a="1"/>
  <c r="X643" i="1" s="1"/>
  <c r="X644" i="1" a="1"/>
  <c r="X644" i="1" s="1"/>
  <c r="X641" i="1" a="1"/>
  <c r="X641" i="1" s="1"/>
  <c r="Z643" i="1" a="1"/>
  <c r="Z643" i="1" s="1"/>
  <c r="Z641" i="1" a="1"/>
  <c r="Z641" i="1" s="1"/>
  <c r="Z644" i="1" a="1"/>
  <c r="Z644" i="1" s="1"/>
  <c r="Z642" i="1" a="1"/>
  <c r="Z642" i="1" s="1"/>
  <c r="Y643" i="1" a="1"/>
  <c r="Y643" i="1" s="1"/>
  <c r="Y641" i="1" a="1"/>
  <c r="Y641" i="1" s="1"/>
  <c r="Y644" i="1" a="1"/>
  <c r="Y644" i="1" s="1"/>
  <c r="Y642" i="1" a="1"/>
  <c r="Y642" i="1" s="1"/>
  <c r="X553" i="1" a="1"/>
  <c r="X553" i="1" s="1"/>
  <c r="X552" i="1" a="1"/>
  <c r="X552" i="1" s="1"/>
  <c r="X551" i="1" a="1"/>
  <c r="X551" i="1" s="1"/>
  <c r="X554" i="1" a="1"/>
  <c r="X554" i="1" s="1"/>
  <c r="Z554" i="1" a="1"/>
  <c r="Z554" i="1" s="1"/>
  <c r="Z553" i="1" a="1"/>
  <c r="Z553" i="1" s="1"/>
  <c r="Z552" i="1" a="1"/>
  <c r="Z552" i="1" s="1"/>
  <c r="Z551" i="1" a="1"/>
  <c r="Z551" i="1" s="1"/>
  <c r="AA554" i="1" a="1"/>
  <c r="AA554" i="1" s="1"/>
  <c r="AA553" i="1" a="1"/>
  <c r="AA553" i="1" s="1"/>
  <c r="AA552" i="1" a="1"/>
  <c r="AA552" i="1" s="1"/>
  <c r="AA551" i="1" a="1"/>
  <c r="AA551" i="1" s="1"/>
  <c r="Y551" i="1" a="1"/>
  <c r="Y551" i="1" s="1"/>
  <c r="Y552" i="1" a="1"/>
  <c r="Y552" i="1" s="1"/>
  <c r="Y554" i="1" a="1"/>
  <c r="Y554" i="1" s="1"/>
  <c r="Y553" i="1" a="1"/>
  <c r="Y553" i="1" s="1"/>
  <c r="AL464" i="1" a="1"/>
  <c r="AL464" i="1" s="1"/>
  <c r="AL463" i="1" a="1"/>
  <c r="AL463" i="1" s="1"/>
  <c r="AL462" i="1" a="1"/>
  <c r="AL462" i="1" s="1"/>
  <c r="AL461" i="1" a="1"/>
  <c r="AL461" i="1" s="1"/>
  <c r="AK461" i="1" a="1"/>
  <c r="AK461" i="1" s="1"/>
  <c r="AK462" i="1" a="1"/>
  <c r="AK462" i="1" s="1"/>
  <c r="AK464" i="1" a="1"/>
  <c r="AK464" i="1" s="1"/>
  <c r="AK463" i="1" a="1"/>
  <c r="AK463" i="1" s="1"/>
  <c r="AN463" i="1" a="1"/>
  <c r="AN463" i="1" s="1"/>
  <c r="AN462" i="1" a="1"/>
  <c r="AN462" i="1" s="1"/>
  <c r="AN461" i="1" a="1"/>
  <c r="AN461" i="1" s="1"/>
  <c r="AN464" i="1" a="1"/>
  <c r="AN464" i="1" s="1"/>
  <c r="AM464" i="1" a="1"/>
  <c r="AM464" i="1" s="1"/>
  <c r="AM463" i="1" a="1"/>
  <c r="AM463" i="1" s="1"/>
  <c r="AM462" i="1" a="1"/>
  <c r="AM462" i="1" s="1"/>
  <c r="AM461" i="1" a="1"/>
  <c r="AM461" i="1" s="1"/>
  <c r="AL447" i="1" a="1"/>
  <c r="AL447" i="1" s="1"/>
  <c r="AL439" i="1" a="1"/>
  <c r="AL439" i="1" s="1"/>
  <c r="AL444" i="1" a="1"/>
  <c r="AL444" i="1" s="1"/>
  <c r="AL438" i="1" a="1"/>
  <c r="AL438" i="1" s="1"/>
  <c r="AL442" i="1" a="1"/>
  <c r="AL442" i="1" s="1"/>
  <c r="AL445" i="1" a="1"/>
  <c r="AL445" i="1" s="1"/>
  <c r="AL443" i="1" a="1"/>
  <c r="AL443" i="1" s="1"/>
  <c r="AL446" i="1" a="1"/>
  <c r="AL446" i="1" s="1"/>
  <c r="AL441" i="1" a="1"/>
  <c r="AL441" i="1" s="1"/>
  <c r="AL440" i="1" a="1"/>
  <c r="AL440" i="1" s="1"/>
  <c r="Y537" i="1" a="1"/>
  <c r="Y537" i="1" s="1"/>
  <c r="Y529" i="1" a="1"/>
  <c r="Y529" i="1" s="1"/>
  <c r="Y535" i="1" a="1"/>
  <c r="Y535" i="1" s="1"/>
  <c r="Y530" i="1" a="1"/>
  <c r="Y530" i="1" s="1"/>
  <c r="Y533" i="1" a="1"/>
  <c r="Y533" i="1" s="1"/>
  <c r="Y536" i="1" a="1"/>
  <c r="Y536" i="1" s="1"/>
  <c r="Y534" i="1" a="1"/>
  <c r="Y534" i="1" s="1"/>
  <c r="Y531" i="1" a="1"/>
  <c r="Y531" i="1" s="1"/>
  <c r="Y528" i="1" a="1"/>
  <c r="Y528" i="1" s="1"/>
  <c r="Y532" i="1" a="1"/>
  <c r="Y532" i="1" s="1"/>
  <c r="Y627" i="1" a="1"/>
  <c r="Y627" i="1" s="1"/>
  <c r="Y619" i="1" a="1"/>
  <c r="Y619" i="1" s="1"/>
  <c r="Y625" i="1" a="1"/>
  <c r="Y625" i="1" s="1"/>
  <c r="Y626" i="1" a="1"/>
  <c r="Y626" i="1" s="1"/>
  <c r="Y620" i="1" a="1"/>
  <c r="Y620" i="1" s="1"/>
  <c r="Y623" i="1" a="1"/>
  <c r="Y623" i="1" s="1"/>
  <c r="Y624" i="1" a="1"/>
  <c r="Y624" i="1" s="1"/>
  <c r="Y621" i="1" a="1"/>
  <c r="Y621" i="1" s="1"/>
  <c r="Y622" i="1" a="1"/>
  <c r="Y622" i="1" s="1"/>
  <c r="Y618" i="1" a="1"/>
  <c r="Y618" i="1" s="1"/>
  <c r="AK447" i="1" a="1"/>
  <c r="AK447" i="1" s="1"/>
  <c r="AK439" i="1" a="1"/>
  <c r="AK439" i="1" s="1"/>
  <c r="AK441" i="1" a="1"/>
  <c r="AK441" i="1" s="1"/>
  <c r="AK444" i="1" a="1"/>
  <c r="AK444" i="1" s="1"/>
  <c r="AK438" i="1" a="1"/>
  <c r="AK438" i="1" s="1"/>
  <c r="AK442" i="1" a="1"/>
  <c r="AK442" i="1" s="1"/>
  <c r="AK440" i="1" a="1"/>
  <c r="AK440" i="1" s="1"/>
  <c r="AK443" i="1" a="1"/>
  <c r="AK443" i="1" s="1"/>
  <c r="AK445" i="1" a="1"/>
  <c r="AK445" i="1" s="1"/>
  <c r="AK446" i="1" a="1"/>
  <c r="AK446" i="1" s="1"/>
  <c r="AA627" i="1" a="1"/>
  <c r="AA627" i="1" s="1"/>
  <c r="AA619" i="1" a="1"/>
  <c r="AA619" i="1" s="1"/>
  <c r="AA626" i="1" a="1"/>
  <c r="AA626" i="1" s="1"/>
  <c r="AA624" i="1" a="1"/>
  <c r="AA624" i="1" s="1"/>
  <c r="AA623" i="1" a="1"/>
  <c r="AA623" i="1" s="1"/>
  <c r="AA625" i="1" a="1"/>
  <c r="AA625" i="1" s="1"/>
  <c r="AA621" i="1" a="1"/>
  <c r="AA621" i="1" s="1"/>
  <c r="AA618" i="1" a="1"/>
  <c r="AA618" i="1" s="1"/>
  <c r="AA622" i="1" a="1"/>
  <c r="AA622" i="1" s="1"/>
  <c r="AA620" i="1" a="1"/>
  <c r="AA620" i="1" s="1"/>
  <c r="AN447" i="1" a="1"/>
  <c r="AN447" i="1" s="1"/>
  <c r="AN439" i="1" a="1"/>
  <c r="AN439" i="1" s="1"/>
  <c r="AN442" i="1" a="1"/>
  <c r="AN442" i="1" s="1"/>
  <c r="AN445" i="1" a="1"/>
  <c r="AN445" i="1" s="1"/>
  <c r="AN440" i="1" a="1"/>
  <c r="AN440" i="1" s="1"/>
  <c r="AN443" i="1" a="1"/>
  <c r="AN443" i="1" s="1"/>
  <c r="AN441" i="1" a="1"/>
  <c r="AN441" i="1" s="1"/>
  <c r="AN444" i="1" a="1"/>
  <c r="AN444" i="1" s="1"/>
  <c r="AN438" i="1" a="1"/>
  <c r="AN438" i="1" s="1"/>
  <c r="AN446" i="1" a="1"/>
  <c r="AN446" i="1" s="1"/>
  <c r="AM447" i="1" a="1"/>
  <c r="AM447" i="1" s="1"/>
  <c r="AM439" i="1" a="1"/>
  <c r="AM439" i="1" s="1"/>
  <c r="AM438" i="1" a="1"/>
  <c r="AM438" i="1" s="1"/>
  <c r="AM442" i="1" a="1"/>
  <c r="AM442" i="1" s="1"/>
  <c r="AM445" i="1" a="1"/>
  <c r="AM445" i="1" s="1"/>
  <c r="AM440" i="1" a="1"/>
  <c r="AM440" i="1" s="1"/>
  <c r="AM446" i="1" a="1"/>
  <c r="AM446" i="1" s="1"/>
  <c r="AM441" i="1" a="1"/>
  <c r="AM441" i="1" s="1"/>
  <c r="AM444" i="1" a="1"/>
  <c r="AM444" i="1" s="1"/>
  <c r="AM443" i="1" a="1"/>
  <c r="AM443" i="1" s="1"/>
  <c r="Z537" i="1" a="1"/>
  <c r="Z537" i="1" s="1"/>
  <c r="Z529" i="1" a="1"/>
  <c r="Z529" i="1" s="1"/>
  <c r="Z530" i="1" a="1"/>
  <c r="Z530" i="1" s="1"/>
  <c r="Z533" i="1" a="1"/>
  <c r="Z533" i="1" s="1"/>
  <c r="Z536" i="1" a="1"/>
  <c r="Z536" i="1" s="1"/>
  <c r="Z531" i="1" a="1"/>
  <c r="Z531" i="1" s="1"/>
  <c r="Z528" i="1" a="1"/>
  <c r="Z528" i="1" s="1"/>
  <c r="Z532" i="1" a="1"/>
  <c r="Z532" i="1" s="1"/>
  <c r="Z534" i="1" a="1"/>
  <c r="Z534" i="1" s="1"/>
  <c r="Z535" i="1" a="1"/>
  <c r="Z535" i="1" s="1"/>
  <c r="X537" i="1" a="1"/>
  <c r="X537" i="1" s="1"/>
  <c r="X529" i="1" a="1"/>
  <c r="X529" i="1" s="1"/>
  <c r="X532" i="1" a="1"/>
  <c r="X532" i="1" s="1"/>
  <c r="X535" i="1" a="1"/>
  <c r="X535" i="1" s="1"/>
  <c r="X530" i="1" a="1"/>
  <c r="X530" i="1" s="1"/>
  <c r="X533" i="1" a="1"/>
  <c r="X533" i="1" s="1"/>
  <c r="X531" i="1" a="1"/>
  <c r="X531" i="1" s="1"/>
  <c r="X536" i="1" a="1"/>
  <c r="X536" i="1" s="1"/>
  <c r="X534" i="1" a="1"/>
  <c r="X534" i="1" s="1"/>
  <c r="X528" i="1" a="1"/>
  <c r="X528" i="1" s="1"/>
  <c r="AA537" i="1" a="1"/>
  <c r="AA537" i="1" s="1"/>
  <c r="AA529" i="1" a="1"/>
  <c r="AA529" i="1" s="1"/>
  <c r="AA533" i="1" a="1"/>
  <c r="AA533" i="1" s="1"/>
  <c r="AA536" i="1" a="1"/>
  <c r="AA536" i="1" s="1"/>
  <c r="AA531" i="1" a="1"/>
  <c r="AA531" i="1" s="1"/>
  <c r="AA534" i="1" a="1"/>
  <c r="AA534" i="1" s="1"/>
  <c r="AA532" i="1" a="1"/>
  <c r="AA532" i="1" s="1"/>
  <c r="AA530" i="1" a="1"/>
  <c r="AA530" i="1" s="1"/>
  <c r="AA528" i="1" a="1"/>
  <c r="AA528" i="1" s="1"/>
  <c r="AA535" i="1" a="1"/>
  <c r="AA535" i="1" s="1"/>
  <c r="X627" i="1" a="1"/>
  <c r="X627" i="1" s="1"/>
  <c r="X619" i="1" a="1"/>
  <c r="X619" i="1" s="1"/>
  <c r="X625" i="1" a="1"/>
  <c r="X625" i="1" s="1"/>
  <c r="X622" i="1" a="1"/>
  <c r="X622" i="1" s="1"/>
  <c r="X620" i="1" a="1"/>
  <c r="X620" i="1" s="1"/>
  <c r="X623" i="1" a="1"/>
  <c r="X623" i="1" s="1"/>
  <c r="X621" i="1" a="1"/>
  <c r="X621" i="1" s="1"/>
  <c r="X626" i="1" a="1"/>
  <c r="X626" i="1" s="1"/>
  <c r="X624" i="1" a="1"/>
  <c r="X624" i="1" s="1"/>
  <c r="X618" i="1" a="1"/>
  <c r="X618" i="1" s="1"/>
  <c r="Z627" i="1" a="1"/>
  <c r="Z627" i="1" s="1"/>
  <c r="Z619" i="1" a="1"/>
  <c r="Z619" i="1" s="1"/>
  <c r="Z626" i="1" a="1"/>
  <c r="Z626" i="1" s="1"/>
  <c r="Z620" i="1" a="1"/>
  <c r="Z620" i="1" s="1"/>
  <c r="Z623" i="1" a="1"/>
  <c r="Z623" i="1" s="1"/>
  <c r="Z618" i="1" a="1"/>
  <c r="Z618" i="1" s="1"/>
  <c r="Z625" i="1" a="1"/>
  <c r="Z625" i="1" s="1"/>
  <c r="Z621" i="1" a="1"/>
  <c r="Z621" i="1" s="1"/>
  <c r="Z624" i="1" a="1"/>
  <c r="Z624" i="1" s="1"/>
  <c r="Z622" i="1" a="1"/>
  <c r="Z622" i="1" s="1"/>
  <c r="AO110" i="18"/>
  <c r="AP436" i="1"/>
  <c r="AP515" i="1" s="1" a="1"/>
  <c r="AP515" i="1" s="1"/>
  <c r="AL437" i="1" a="1"/>
  <c r="AL437" i="1" s="1"/>
  <c r="AL450" i="1" a="1"/>
  <c r="AL450" i="1" s="1"/>
  <c r="AL448" i="1" a="1"/>
  <c r="AL448" i="1" s="1"/>
  <c r="AL457" i="1" a="1"/>
  <c r="AL457" i="1" s="1"/>
  <c r="AL452" i="1" a="1"/>
  <c r="AL452" i="1" s="1"/>
  <c r="AL459" i="1" a="1"/>
  <c r="AL459" i="1" s="1"/>
  <c r="AL519" i="1" a="1"/>
  <c r="AL519" i="1" s="1"/>
  <c r="AL518" i="1" a="1"/>
  <c r="AL518" i="1" s="1"/>
  <c r="AL516" i="1" a="1"/>
  <c r="AL516" i="1" s="1"/>
  <c r="AL454" i="1" a="1"/>
  <c r="AL454" i="1" s="1"/>
  <c r="AL456" i="1" a="1"/>
  <c r="AL456" i="1" s="1"/>
  <c r="AL517" i="1" a="1"/>
  <c r="AL517" i="1" s="1"/>
  <c r="AL514" i="1" a="1"/>
  <c r="AL514" i="1" s="1"/>
  <c r="AL458" i="1" a="1"/>
  <c r="AL458" i="1" s="1"/>
  <c r="AD616" i="1"/>
  <c r="AD695" i="1" s="1" a="1"/>
  <c r="AD695" i="1" s="1"/>
  <c r="Z617" i="1" a="1"/>
  <c r="Z617" i="1" s="1"/>
  <c r="AE616" i="1"/>
  <c r="AE695" i="1" s="1" a="1"/>
  <c r="AE695" i="1" s="1"/>
  <c r="AA617" i="1" a="1"/>
  <c r="AA617" i="1" s="1"/>
  <c r="AB616" i="1"/>
  <c r="AB695" i="1" s="1" a="1"/>
  <c r="AB695" i="1" s="1"/>
  <c r="X617" i="1" a="1"/>
  <c r="X617" i="1" s="1"/>
  <c r="AC526" i="1"/>
  <c r="AC605" i="1" s="1" a="1"/>
  <c r="AC605" i="1" s="1"/>
  <c r="Y527" i="1" a="1"/>
  <c r="Y527" i="1" s="1"/>
  <c r="Y608" i="1" a="1"/>
  <c r="Y608" i="1" s="1"/>
  <c r="Y547" i="1" a="1"/>
  <c r="Y547" i="1" s="1"/>
  <c r="Y540" i="1" a="1"/>
  <c r="Y540" i="1" s="1"/>
  <c r="Y544" i="1" a="1"/>
  <c r="Y544" i="1" s="1"/>
  <c r="Y549" i="1" a="1"/>
  <c r="Y549" i="1" s="1"/>
  <c r="Y604" i="1" a="1"/>
  <c r="Y604" i="1" s="1"/>
  <c r="Y607" i="1" a="1"/>
  <c r="Y607" i="1" s="1"/>
  <c r="Y606" i="1" a="1"/>
  <c r="Y606" i="1" s="1"/>
  <c r="Y548" i="1" a="1"/>
  <c r="Y548" i="1" s="1"/>
  <c r="Y538" i="1" a="1"/>
  <c r="Y538" i="1" s="1"/>
  <c r="Y542" i="1" a="1"/>
  <c r="Y542" i="1" s="1"/>
  <c r="Y609" i="1" a="1"/>
  <c r="Y609" i="1" s="1"/>
  <c r="Y546" i="1" a="1"/>
  <c r="Y546" i="1" s="1"/>
  <c r="AD526" i="1"/>
  <c r="AD605" i="1" s="1" a="1"/>
  <c r="AD605" i="1" s="1"/>
  <c r="Z527" i="1" a="1"/>
  <c r="Z527" i="1" s="1"/>
  <c r="Z606" i="1" a="1"/>
  <c r="Z606" i="1" s="1"/>
  <c r="Z608" i="1" a="1"/>
  <c r="Z608" i="1" s="1"/>
  <c r="Z547" i="1" a="1"/>
  <c r="Z547" i="1" s="1"/>
  <c r="Z540" i="1" a="1"/>
  <c r="Z540" i="1" s="1"/>
  <c r="Z544" i="1" a="1"/>
  <c r="Z544" i="1" s="1"/>
  <c r="Z549" i="1" a="1"/>
  <c r="Z549" i="1" s="1"/>
  <c r="Z604" i="1" a="1"/>
  <c r="Z604" i="1" s="1"/>
  <c r="Z607" i="1" a="1"/>
  <c r="Z607" i="1" s="1"/>
  <c r="Z542" i="1" a="1"/>
  <c r="Z542" i="1" s="1"/>
  <c r="Z546" i="1" a="1"/>
  <c r="Z546" i="1" s="1"/>
  <c r="Z538" i="1" a="1"/>
  <c r="Z538" i="1" s="1"/>
  <c r="Z548" i="1" a="1"/>
  <c r="Z548" i="1" s="1"/>
  <c r="Z609" i="1" a="1"/>
  <c r="Z609" i="1" s="1"/>
  <c r="AE526" i="1"/>
  <c r="AE605" i="1" s="1" a="1"/>
  <c r="AE605" i="1" s="1"/>
  <c r="AA527" i="1" a="1"/>
  <c r="AA527" i="1" s="1"/>
  <c r="AA542" i="1" a="1"/>
  <c r="AA542" i="1" s="1"/>
  <c r="AA546" i="1" a="1"/>
  <c r="AA546" i="1" s="1"/>
  <c r="AA548" i="1" a="1"/>
  <c r="AA548" i="1" s="1"/>
  <c r="AA609" i="1" a="1"/>
  <c r="AA609" i="1" s="1"/>
  <c r="AA606" i="1" a="1"/>
  <c r="AA606" i="1" s="1"/>
  <c r="AA608" i="1" a="1"/>
  <c r="AA608" i="1" s="1"/>
  <c r="AA547" i="1" a="1"/>
  <c r="AA547" i="1" s="1"/>
  <c r="AA540" i="1" a="1"/>
  <c r="AA540" i="1" s="1"/>
  <c r="AA544" i="1" a="1"/>
  <c r="AA544" i="1" s="1"/>
  <c r="AA607" i="1" a="1"/>
  <c r="AA607" i="1" s="1"/>
  <c r="AA538" i="1" a="1"/>
  <c r="AA538" i="1" s="1"/>
  <c r="AA549" i="1" a="1"/>
  <c r="AA549" i="1" s="1"/>
  <c r="AA604" i="1" a="1"/>
  <c r="AA604" i="1" s="1"/>
  <c r="AR436" i="1"/>
  <c r="AR515" i="1" s="1" a="1"/>
  <c r="AR515" i="1" s="1"/>
  <c r="AN452" i="1" a="1"/>
  <c r="AN452" i="1" s="1"/>
  <c r="AN456" i="1" a="1"/>
  <c r="AN456" i="1" s="1"/>
  <c r="AN514" i="1" a="1"/>
  <c r="AN514" i="1" s="1"/>
  <c r="AN437" i="1" a="1"/>
  <c r="AN437" i="1" s="1"/>
  <c r="AN458" i="1" a="1"/>
  <c r="AN458" i="1" s="1"/>
  <c r="AN450" i="1" a="1"/>
  <c r="AN450" i="1" s="1"/>
  <c r="AN454" i="1" a="1"/>
  <c r="AN454" i="1" s="1"/>
  <c r="AN459" i="1" a="1"/>
  <c r="AN459" i="1" s="1"/>
  <c r="AN517" i="1" a="1"/>
  <c r="AN517" i="1" s="1"/>
  <c r="AN457" i="1" a="1"/>
  <c r="AN457" i="1" s="1"/>
  <c r="AN448" i="1" a="1"/>
  <c r="AN448" i="1" s="1"/>
  <c r="AN516" i="1" a="1"/>
  <c r="AN516" i="1" s="1"/>
  <c r="AN518" i="1" a="1"/>
  <c r="AN518" i="1" s="1"/>
  <c r="AN519" i="1" a="1"/>
  <c r="AN519" i="1" s="1"/>
  <c r="AC616" i="1"/>
  <c r="AC695" i="1" s="1" a="1"/>
  <c r="AC695" i="1" s="1"/>
  <c r="Y617" i="1" a="1"/>
  <c r="Y617" i="1" s="1"/>
  <c r="AO436" i="1"/>
  <c r="AO515" i="1" s="1" a="1"/>
  <c r="AO515" i="1" s="1"/>
  <c r="AK437" i="1" a="1"/>
  <c r="AK437" i="1" s="1"/>
  <c r="AK448" i="1" a="1"/>
  <c r="AK448" i="1" s="1"/>
  <c r="AK457" i="1" a="1"/>
  <c r="AK457" i="1" s="1"/>
  <c r="AK454" i="1" a="1"/>
  <c r="AK454" i="1" s="1"/>
  <c r="AK459" i="1" a="1"/>
  <c r="AK459" i="1" s="1"/>
  <c r="AK452" i="1" a="1"/>
  <c r="AK452" i="1" s="1"/>
  <c r="AK456" i="1" a="1"/>
  <c r="AK456" i="1" s="1"/>
  <c r="AK514" i="1" a="1"/>
  <c r="AK514" i="1" s="1"/>
  <c r="AK518" i="1" a="1"/>
  <c r="AK518" i="1" s="1"/>
  <c r="AK516" i="1" a="1"/>
  <c r="AK516" i="1" s="1"/>
  <c r="AK450" i="1" a="1"/>
  <c r="AK450" i="1" s="1"/>
  <c r="AK519" i="1" a="1"/>
  <c r="AK519" i="1" s="1"/>
  <c r="AK517" i="1" a="1"/>
  <c r="AK517" i="1" s="1"/>
  <c r="AK458" i="1" a="1"/>
  <c r="AK458" i="1" s="1"/>
  <c r="AB526" i="1"/>
  <c r="AB605" i="1" s="1" a="1"/>
  <c r="AB605" i="1" s="1"/>
  <c r="X547" i="1" a="1"/>
  <c r="X547" i="1" s="1"/>
  <c r="X540" i="1" a="1"/>
  <c r="X540" i="1" s="1"/>
  <c r="X544" i="1" a="1"/>
  <c r="X544" i="1" s="1"/>
  <c r="X604" i="1" a="1"/>
  <c r="X604" i="1" s="1"/>
  <c r="X549" i="1" a="1"/>
  <c r="X549" i="1" s="1"/>
  <c r="X607" i="1" a="1"/>
  <c r="X607" i="1" s="1"/>
  <c r="X538" i="1" a="1"/>
  <c r="X538" i="1" s="1"/>
  <c r="X609" i="1" a="1"/>
  <c r="X609" i="1" s="1"/>
  <c r="X606" i="1" a="1"/>
  <c r="X606" i="1" s="1"/>
  <c r="X542" i="1" a="1"/>
  <c r="X542" i="1" s="1"/>
  <c r="X546" i="1" a="1"/>
  <c r="X546" i="1" s="1"/>
  <c r="X548" i="1" a="1"/>
  <c r="X548" i="1" s="1"/>
  <c r="X527" i="1" a="1"/>
  <c r="X527" i="1" s="1"/>
  <c r="X608" i="1" a="1"/>
  <c r="X608" i="1" s="1"/>
  <c r="AQ436" i="1"/>
  <c r="AQ515" i="1" s="1" a="1"/>
  <c r="AQ515" i="1" s="1"/>
  <c r="AM452" i="1" a="1"/>
  <c r="AM452" i="1" s="1"/>
  <c r="AM456" i="1" a="1"/>
  <c r="AM456" i="1" s="1"/>
  <c r="AM437" i="1" a="1"/>
  <c r="AM437" i="1" s="1"/>
  <c r="AM458" i="1" a="1"/>
  <c r="AM458" i="1" s="1"/>
  <c r="AM450" i="1" a="1"/>
  <c r="AM450" i="1" s="1"/>
  <c r="AM448" i="1" a="1"/>
  <c r="AM448" i="1" s="1"/>
  <c r="AM457" i="1" a="1"/>
  <c r="AM457" i="1" s="1"/>
  <c r="AM454" i="1" a="1"/>
  <c r="AM454" i="1" s="1"/>
  <c r="AM516" i="1" a="1"/>
  <c r="AM516" i="1" s="1"/>
  <c r="AM514" i="1" a="1"/>
  <c r="AM514" i="1" s="1"/>
  <c r="AM517" i="1" a="1"/>
  <c r="AM517" i="1" s="1"/>
  <c r="AM519" i="1" a="1"/>
  <c r="AM519" i="1" s="1"/>
  <c r="AM459" i="1" a="1"/>
  <c r="AM459" i="1" s="1"/>
  <c r="AM518" i="1" a="1"/>
  <c r="AM518" i="1" s="1"/>
  <c r="G19" i="6"/>
  <c r="G638" i="9"/>
  <c r="AD691" i="1" l="1" a="1"/>
  <c r="AD691" i="1" s="1"/>
  <c r="AD693" i="1" a="1"/>
  <c r="AD693" i="1" s="1"/>
  <c r="AB691" i="1" a="1"/>
  <c r="AB691" i="1" s="1"/>
  <c r="AB693" i="1" a="1"/>
  <c r="AB693" i="1" s="1"/>
  <c r="AC691" i="1" a="1"/>
  <c r="AC691" i="1" s="1"/>
  <c r="AC693" i="1" a="1"/>
  <c r="AC693" i="1" s="1"/>
  <c r="AE691" i="1" a="1"/>
  <c r="AE691" i="1" s="1"/>
  <c r="AE693" i="1" a="1"/>
  <c r="AE693" i="1" s="1"/>
  <c r="AD687" i="1" a="1"/>
  <c r="AD687" i="1" s="1"/>
  <c r="AD689" i="1" a="1"/>
  <c r="AD689" i="1" s="1"/>
  <c r="AB687" i="1" a="1"/>
  <c r="AB687" i="1" s="1"/>
  <c r="AB689" i="1" a="1"/>
  <c r="AB689" i="1" s="1"/>
  <c r="AC687" i="1" a="1"/>
  <c r="AC687" i="1" s="1"/>
  <c r="AC689" i="1" a="1"/>
  <c r="AC689" i="1" s="1"/>
  <c r="AE687" i="1" a="1"/>
  <c r="AE687" i="1" s="1"/>
  <c r="AE689" i="1" a="1"/>
  <c r="AE689" i="1" s="1"/>
  <c r="AD682" i="1" a="1"/>
  <c r="AD682" i="1" s="1"/>
  <c r="AD684" i="1" a="1"/>
  <c r="AD684" i="1" s="1"/>
  <c r="AB682" i="1" a="1"/>
  <c r="AB682" i="1" s="1"/>
  <c r="AB684" i="1" a="1"/>
  <c r="AB684" i="1" s="1"/>
  <c r="AC682" i="1" a="1"/>
  <c r="AC682" i="1" s="1"/>
  <c r="AC684" i="1" a="1"/>
  <c r="AC684" i="1" s="1"/>
  <c r="AE682" i="1" a="1"/>
  <c r="AE682" i="1" s="1"/>
  <c r="AE684" i="1" a="1"/>
  <c r="AE684" i="1" s="1"/>
  <c r="AD677" i="1" a="1"/>
  <c r="AD677" i="1" s="1"/>
  <c r="AD680" i="1" a="1"/>
  <c r="AD680" i="1" s="1"/>
  <c r="AB677" i="1" a="1"/>
  <c r="AB677" i="1" s="1"/>
  <c r="AB680" i="1" a="1"/>
  <c r="AB680" i="1" s="1"/>
  <c r="AC677" i="1" a="1"/>
  <c r="AC677" i="1" s="1"/>
  <c r="AC680" i="1" a="1"/>
  <c r="AC680" i="1" s="1"/>
  <c r="AE677" i="1" a="1"/>
  <c r="AE677" i="1" s="1"/>
  <c r="AE680" i="1" a="1"/>
  <c r="AE680" i="1" s="1"/>
  <c r="AD673" i="1" a="1"/>
  <c r="AD673" i="1" s="1"/>
  <c r="AD675" i="1" a="1"/>
  <c r="AD675" i="1" s="1"/>
  <c r="AB673" i="1" a="1"/>
  <c r="AB673" i="1" s="1"/>
  <c r="AB675" i="1" a="1"/>
  <c r="AB675" i="1" s="1"/>
  <c r="AC673" i="1" a="1"/>
  <c r="AC673" i="1" s="1"/>
  <c r="AC675" i="1" a="1"/>
  <c r="AC675" i="1" s="1"/>
  <c r="AE673" i="1" a="1"/>
  <c r="AE673" i="1" s="1"/>
  <c r="AE675" i="1" a="1"/>
  <c r="AE675" i="1" s="1"/>
  <c r="AD668" i="1" a="1"/>
  <c r="AD668" i="1" s="1"/>
  <c r="AD670" i="1" a="1"/>
  <c r="AD670" i="1" s="1"/>
  <c r="AB668" i="1" a="1"/>
  <c r="AB668" i="1" s="1"/>
  <c r="AB670" i="1" a="1"/>
  <c r="AB670" i="1" s="1"/>
  <c r="AC668" i="1" a="1"/>
  <c r="AC668" i="1" s="1"/>
  <c r="AC670" i="1" a="1"/>
  <c r="AC670" i="1" s="1"/>
  <c r="AE668" i="1" a="1"/>
  <c r="AE668" i="1" s="1"/>
  <c r="AE670" i="1" a="1"/>
  <c r="AE670" i="1" s="1"/>
  <c r="AD663" i="1" a="1"/>
  <c r="AD663" i="1" s="1"/>
  <c r="AD666" i="1" a="1"/>
  <c r="AD666" i="1" s="1"/>
  <c r="AB663" i="1" a="1"/>
  <c r="AB663" i="1" s="1"/>
  <c r="AB666" i="1" a="1"/>
  <c r="AB666" i="1" s="1"/>
  <c r="AC663" i="1" a="1"/>
  <c r="AC663" i="1" s="1"/>
  <c r="AC666" i="1" a="1"/>
  <c r="AC666" i="1" s="1"/>
  <c r="AE663" i="1" a="1"/>
  <c r="AE663" i="1" s="1"/>
  <c r="AE666" i="1" a="1"/>
  <c r="AE666" i="1" s="1"/>
  <c r="AD659" i="1" a="1"/>
  <c r="AD659" i="1" s="1"/>
  <c r="AD661" i="1" a="1"/>
  <c r="AD661" i="1" s="1"/>
  <c r="AB659" i="1" a="1"/>
  <c r="AB659" i="1" s="1"/>
  <c r="AB661" i="1" a="1"/>
  <c r="AB661" i="1" s="1"/>
  <c r="AC659" i="1" a="1"/>
  <c r="AC659" i="1" s="1"/>
  <c r="AC661" i="1" a="1"/>
  <c r="AC661" i="1" s="1"/>
  <c r="AE659" i="1" a="1"/>
  <c r="AE659" i="1" s="1"/>
  <c r="AE661" i="1" a="1"/>
  <c r="AE661" i="1" s="1"/>
  <c r="AD654" i="1" a="1"/>
  <c r="AD654" i="1" s="1"/>
  <c r="AD656" i="1" a="1"/>
  <c r="AD656" i="1" s="1"/>
  <c r="AB654" i="1" a="1"/>
  <c r="AB654" i="1" s="1"/>
  <c r="AB656" i="1" a="1"/>
  <c r="AB656" i="1" s="1"/>
  <c r="AC654" i="1" a="1"/>
  <c r="AC654" i="1" s="1"/>
  <c r="AC656" i="1" a="1"/>
  <c r="AC656" i="1" s="1"/>
  <c r="AE654" i="1" a="1"/>
  <c r="AE654" i="1" s="1"/>
  <c r="AE656" i="1" a="1"/>
  <c r="AE656" i="1" s="1"/>
  <c r="AD648" i="1" a="1"/>
  <c r="AD648" i="1" s="1"/>
  <c r="AD651" i="1" a="1"/>
  <c r="AD651" i="1" s="1"/>
  <c r="AB648" i="1" a="1"/>
  <c r="AB648" i="1" s="1"/>
  <c r="AB651" i="1" a="1"/>
  <c r="AB651" i="1" s="1"/>
  <c r="AC648" i="1" a="1"/>
  <c r="AC648" i="1" s="1"/>
  <c r="AC651" i="1" a="1"/>
  <c r="AC651" i="1" s="1"/>
  <c r="AE648" i="1" a="1"/>
  <c r="AE648" i="1" s="1"/>
  <c r="AE651" i="1" a="1"/>
  <c r="AE651" i="1" s="1"/>
  <c r="AD640" i="1" a="1"/>
  <c r="AD640" i="1" s="1"/>
  <c r="AD645" i="1" a="1"/>
  <c r="AD645" i="1" s="1"/>
  <c r="AB640" i="1" a="1"/>
  <c r="AB640" i="1" s="1"/>
  <c r="AB645" i="1" a="1"/>
  <c r="AB645" i="1" s="1"/>
  <c r="AC640" i="1" a="1"/>
  <c r="AC640" i="1" s="1"/>
  <c r="AC645" i="1" a="1"/>
  <c r="AC645" i="1" s="1"/>
  <c r="AE640" i="1" a="1"/>
  <c r="AE640" i="1" s="1"/>
  <c r="AE645" i="1" a="1"/>
  <c r="AE645" i="1" s="1"/>
  <c r="AD633" i="1" a="1"/>
  <c r="AD633" i="1" s="1"/>
  <c r="AD635" i="1" a="1"/>
  <c r="AD635" i="1" s="1"/>
  <c r="AB633" i="1" a="1"/>
  <c r="AB633" i="1" s="1"/>
  <c r="AB635" i="1" a="1"/>
  <c r="AB635" i="1" s="1"/>
  <c r="AC633" i="1" a="1"/>
  <c r="AC633" i="1" s="1"/>
  <c r="AC635" i="1" a="1"/>
  <c r="AC635" i="1" s="1"/>
  <c r="AE633" i="1" a="1"/>
  <c r="AE633" i="1" s="1"/>
  <c r="AE635" i="1" a="1"/>
  <c r="AE635" i="1" s="1"/>
  <c r="AB629" i="1" a="1"/>
  <c r="AB629" i="1" s="1"/>
  <c r="AB631" i="1" a="1"/>
  <c r="AB631" i="1" s="1"/>
  <c r="AD629" i="1" a="1"/>
  <c r="AD629" i="1" s="1"/>
  <c r="AD631" i="1" a="1"/>
  <c r="AD631" i="1" s="1"/>
  <c r="AC629" i="1" a="1"/>
  <c r="AC629" i="1" s="1"/>
  <c r="AC631" i="1" a="1"/>
  <c r="AC631" i="1" s="1"/>
  <c r="AE629" i="1" a="1"/>
  <c r="AE629" i="1" s="1"/>
  <c r="AE631" i="1" a="1"/>
  <c r="AE631" i="1" s="1"/>
  <c r="AC601" i="1" a="1"/>
  <c r="AC601" i="1" s="1"/>
  <c r="AC603" i="1" a="1"/>
  <c r="AC603" i="1" s="1"/>
  <c r="AD601" i="1" a="1"/>
  <c r="AD601" i="1" s="1"/>
  <c r="AD603" i="1" a="1"/>
  <c r="AD603" i="1" s="1"/>
  <c r="AE601" i="1" a="1"/>
  <c r="AE601" i="1" s="1"/>
  <c r="AE603" i="1" a="1"/>
  <c r="AE603" i="1" s="1"/>
  <c r="AB601" i="1" a="1"/>
  <c r="AB601" i="1" s="1"/>
  <c r="AB603" i="1" a="1"/>
  <c r="AB603" i="1" s="1"/>
  <c r="AC597" i="1" a="1"/>
  <c r="AC597" i="1" s="1"/>
  <c r="AC599" i="1" a="1"/>
  <c r="AC599" i="1" s="1"/>
  <c r="AD597" i="1" a="1"/>
  <c r="AD597" i="1" s="1"/>
  <c r="AD599" i="1" a="1"/>
  <c r="AD599" i="1" s="1"/>
  <c r="AE597" i="1" a="1"/>
  <c r="AE597" i="1" s="1"/>
  <c r="AE599" i="1" a="1"/>
  <c r="AE599" i="1" s="1"/>
  <c r="AB597" i="1" a="1"/>
  <c r="AB597" i="1" s="1"/>
  <c r="AB599" i="1" a="1"/>
  <c r="AB599" i="1" s="1"/>
  <c r="AD592" i="1" a="1"/>
  <c r="AD592" i="1" s="1"/>
  <c r="AD594" i="1" a="1"/>
  <c r="AD594" i="1" s="1"/>
  <c r="AE592" i="1" a="1"/>
  <c r="AE592" i="1" s="1"/>
  <c r="AE594" i="1" a="1"/>
  <c r="AE594" i="1" s="1"/>
  <c r="AB592" i="1" a="1"/>
  <c r="AB592" i="1" s="1"/>
  <c r="AB594" i="1" a="1"/>
  <c r="AB594" i="1" s="1"/>
  <c r="AC592" i="1" a="1"/>
  <c r="AC592" i="1" s="1"/>
  <c r="AC594" i="1" a="1"/>
  <c r="AC594" i="1" s="1"/>
  <c r="AC587" i="1" a="1"/>
  <c r="AC587" i="1" s="1"/>
  <c r="AC590" i="1" a="1"/>
  <c r="AC590" i="1" s="1"/>
  <c r="AD587" i="1" a="1"/>
  <c r="AD587" i="1" s="1"/>
  <c r="AD590" i="1" a="1"/>
  <c r="AD590" i="1" s="1"/>
  <c r="AE587" i="1" a="1"/>
  <c r="AE587" i="1" s="1"/>
  <c r="AE590" i="1" a="1"/>
  <c r="AE590" i="1" s="1"/>
  <c r="AB587" i="1" a="1"/>
  <c r="AB587" i="1" s="1"/>
  <c r="AB590" i="1" a="1"/>
  <c r="AB590" i="1" s="1"/>
  <c r="AC583" i="1" a="1"/>
  <c r="AC583" i="1" s="1"/>
  <c r="AC585" i="1" a="1"/>
  <c r="AC585" i="1" s="1"/>
  <c r="AD583" i="1" a="1"/>
  <c r="AD583" i="1" s="1"/>
  <c r="AD585" i="1" a="1"/>
  <c r="AD585" i="1" s="1"/>
  <c r="AE583" i="1" a="1"/>
  <c r="AE583" i="1" s="1"/>
  <c r="AE585" i="1" a="1"/>
  <c r="AE585" i="1" s="1"/>
  <c r="AB583" i="1" a="1"/>
  <c r="AB583" i="1" s="1"/>
  <c r="AB585" i="1" a="1"/>
  <c r="AB585" i="1" s="1"/>
  <c r="AC578" i="1" a="1"/>
  <c r="AC578" i="1" s="1"/>
  <c r="AC580" i="1" a="1"/>
  <c r="AC580" i="1" s="1"/>
  <c r="AD578" i="1" a="1"/>
  <c r="AD578" i="1" s="1"/>
  <c r="AD580" i="1" a="1"/>
  <c r="AD580" i="1" s="1"/>
  <c r="AE578" i="1" a="1"/>
  <c r="AE578" i="1" s="1"/>
  <c r="AE580" i="1" a="1"/>
  <c r="AE580" i="1" s="1"/>
  <c r="AB578" i="1" a="1"/>
  <c r="AB578" i="1" s="1"/>
  <c r="AB580" i="1" a="1"/>
  <c r="AB580" i="1" s="1"/>
  <c r="AC573" i="1" a="1"/>
  <c r="AC573" i="1" s="1"/>
  <c r="AC576" i="1" a="1"/>
  <c r="AC576" i="1" s="1"/>
  <c r="AD573" i="1" a="1"/>
  <c r="AD573" i="1" s="1"/>
  <c r="AD576" i="1" a="1"/>
  <c r="AD576" i="1" s="1"/>
  <c r="AE573" i="1" a="1"/>
  <c r="AE573" i="1" s="1"/>
  <c r="AE576" i="1" a="1"/>
  <c r="AE576" i="1" s="1"/>
  <c r="AB573" i="1" a="1"/>
  <c r="AB573" i="1" s="1"/>
  <c r="AB576" i="1" a="1"/>
  <c r="AB576" i="1" s="1"/>
  <c r="AC569" i="1" a="1"/>
  <c r="AC569" i="1" s="1"/>
  <c r="AC571" i="1" a="1"/>
  <c r="AC571" i="1" s="1"/>
  <c r="AD569" i="1" a="1"/>
  <c r="AD569" i="1" s="1"/>
  <c r="AD571" i="1" a="1"/>
  <c r="AD571" i="1" s="1"/>
  <c r="AE569" i="1" a="1"/>
  <c r="AE569" i="1" s="1"/>
  <c r="AE571" i="1" a="1"/>
  <c r="AE571" i="1" s="1"/>
  <c r="AB569" i="1" a="1"/>
  <c r="AB569" i="1" s="1"/>
  <c r="AB571" i="1" a="1"/>
  <c r="AB571" i="1" s="1"/>
  <c r="AC564" i="1" a="1"/>
  <c r="AC564" i="1" s="1"/>
  <c r="AC566" i="1" a="1"/>
  <c r="AC566" i="1" s="1"/>
  <c r="AD564" i="1" a="1"/>
  <c r="AD564" i="1" s="1"/>
  <c r="AD566" i="1" a="1"/>
  <c r="AD566" i="1" s="1"/>
  <c r="AE564" i="1" a="1"/>
  <c r="AE564" i="1" s="1"/>
  <c r="AE566" i="1" a="1"/>
  <c r="AE566" i="1" s="1"/>
  <c r="AB564" i="1" a="1"/>
  <c r="AB564" i="1" s="1"/>
  <c r="AB566" i="1" a="1"/>
  <c r="AB566" i="1" s="1"/>
  <c r="AC558" i="1" a="1"/>
  <c r="AC558" i="1" s="1"/>
  <c r="AC561" i="1" a="1"/>
  <c r="AC561" i="1" s="1"/>
  <c r="AD558" i="1" a="1"/>
  <c r="AD558" i="1" s="1"/>
  <c r="AD561" i="1" a="1"/>
  <c r="AD561" i="1" s="1"/>
  <c r="AE558" i="1" a="1"/>
  <c r="AE558" i="1" s="1"/>
  <c r="AE561" i="1" a="1"/>
  <c r="AE561" i="1" s="1"/>
  <c r="AB558" i="1" a="1"/>
  <c r="AB558" i="1" s="1"/>
  <c r="AB561" i="1" a="1"/>
  <c r="AB561" i="1" s="1"/>
  <c r="AC550" i="1" a="1"/>
  <c r="AC550" i="1" s="1"/>
  <c r="AC555" i="1" a="1"/>
  <c r="AC555" i="1" s="1"/>
  <c r="AD550" i="1" a="1"/>
  <c r="AD550" i="1" s="1"/>
  <c r="AD555" i="1" a="1"/>
  <c r="AD555" i="1" s="1"/>
  <c r="AE550" i="1" a="1"/>
  <c r="AE550" i="1" s="1"/>
  <c r="AE555" i="1" a="1"/>
  <c r="AE555" i="1" s="1"/>
  <c r="AB550" i="1" a="1"/>
  <c r="AB550" i="1" s="1"/>
  <c r="AB555" i="1" a="1"/>
  <c r="AB555" i="1" s="1"/>
  <c r="AC543" i="1" a="1"/>
  <c r="AC543" i="1" s="1"/>
  <c r="AC545" i="1" a="1"/>
  <c r="AC545" i="1" s="1"/>
  <c r="AD543" i="1" a="1"/>
  <c r="AD543" i="1" s="1"/>
  <c r="AD545" i="1" a="1"/>
  <c r="AD545" i="1" s="1"/>
  <c r="AE543" i="1" a="1"/>
  <c r="AE543" i="1" s="1"/>
  <c r="AE545" i="1" a="1"/>
  <c r="AE545" i="1" s="1"/>
  <c r="AB543" i="1" a="1"/>
  <c r="AB543" i="1" s="1"/>
  <c r="AB545" i="1" a="1"/>
  <c r="AB545" i="1" s="1"/>
  <c r="AC539" i="1" a="1"/>
  <c r="AC539" i="1" s="1"/>
  <c r="AC541" i="1" a="1"/>
  <c r="AC541" i="1" s="1"/>
  <c r="AD539" i="1" a="1"/>
  <c r="AD539" i="1" s="1"/>
  <c r="AD541" i="1" a="1"/>
  <c r="AD541" i="1" s="1"/>
  <c r="AE539" i="1" a="1"/>
  <c r="AE539" i="1" s="1"/>
  <c r="AE541" i="1" a="1"/>
  <c r="AE541" i="1" s="1"/>
  <c r="AB539" i="1" a="1"/>
  <c r="AB539" i="1" s="1"/>
  <c r="AB541" i="1" a="1"/>
  <c r="AB541" i="1" s="1"/>
  <c r="AP511" i="1" a="1"/>
  <c r="AP511" i="1" s="1"/>
  <c r="AP513" i="1" a="1"/>
  <c r="AP513" i="1" s="1"/>
  <c r="AO511" i="1" a="1"/>
  <c r="AO511" i="1" s="1"/>
  <c r="AO513" i="1" a="1"/>
  <c r="AO513" i="1" s="1"/>
  <c r="AR511" i="1" a="1"/>
  <c r="AR511" i="1" s="1"/>
  <c r="AR513" i="1" a="1"/>
  <c r="AR513" i="1" s="1"/>
  <c r="AQ511" i="1" a="1"/>
  <c r="AQ511" i="1" s="1"/>
  <c r="AQ513" i="1" a="1"/>
  <c r="AQ513" i="1" s="1"/>
  <c r="AP507" i="1" a="1"/>
  <c r="AP507" i="1" s="1"/>
  <c r="AP509" i="1" a="1"/>
  <c r="AP509" i="1" s="1"/>
  <c r="AO507" i="1" a="1"/>
  <c r="AO507" i="1" s="1"/>
  <c r="AO509" i="1" a="1"/>
  <c r="AO509" i="1" s="1"/>
  <c r="AR507" i="1" a="1"/>
  <c r="AR507" i="1" s="1"/>
  <c r="AR509" i="1" a="1"/>
  <c r="AR509" i="1" s="1"/>
  <c r="AQ507" i="1" a="1"/>
  <c r="AQ507" i="1" s="1"/>
  <c r="AQ509" i="1" a="1"/>
  <c r="AQ509" i="1" s="1"/>
  <c r="AP502" i="1" a="1"/>
  <c r="AP502" i="1" s="1"/>
  <c r="AP504" i="1" a="1"/>
  <c r="AP504" i="1" s="1"/>
  <c r="AO502" i="1" a="1"/>
  <c r="AO502" i="1" s="1"/>
  <c r="AO504" i="1" a="1"/>
  <c r="AO504" i="1" s="1"/>
  <c r="AR502" i="1" a="1"/>
  <c r="AR502" i="1" s="1"/>
  <c r="AR504" i="1" a="1"/>
  <c r="AR504" i="1" s="1"/>
  <c r="AQ502" i="1" a="1"/>
  <c r="AQ502" i="1" s="1"/>
  <c r="AQ504" i="1" a="1"/>
  <c r="AQ504" i="1" s="1"/>
  <c r="AP497" i="1" a="1"/>
  <c r="AP497" i="1" s="1"/>
  <c r="AP500" i="1" a="1"/>
  <c r="AP500" i="1" s="1"/>
  <c r="AO497" i="1" a="1"/>
  <c r="AO497" i="1" s="1"/>
  <c r="AO500" i="1" a="1"/>
  <c r="AO500" i="1" s="1"/>
  <c r="AR497" i="1" a="1"/>
  <c r="AR497" i="1" s="1"/>
  <c r="AR500" i="1" a="1"/>
  <c r="AR500" i="1" s="1"/>
  <c r="AQ497" i="1" a="1"/>
  <c r="AQ497" i="1" s="1"/>
  <c r="AQ500" i="1" a="1"/>
  <c r="AQ500" i="1" s="1"/>
  <c r="AP493" i="1" a="1"/>
  <c r="AP493" i="1" s="1"/>
  <c r="AP495" i="1" a="1"/>
  <c r="AP495" i="1" s="1"/>
  <c r="AO493" i="1" a="1"/>
  <c r="AO493" i="1" s="1"/>
  <c r="AO495" i="1" a="1"/>
  <c r="AO495" i="1" s="1"/>
  <c r="AR493" i="1" a="1"/>
  <c r="AR493" i="1" s="1"/>
  <c r="AR495" i="1" a="1"/>
  <c r="AR495" i="1" s="1"/>
  <c r="AQ493" i="1" a="1"/>
  <c r="AQ493" i="1" s="1"/>
  <c r="AQ495" i="1" a="1"/>
  <c r="AQ495" i="1" s="1"/>
  <c r="AP488" i="1" a="1"/>
  <c r="AP488" i="1" s="1"/>
  <c r="AP490" i="1" a="1"/>
  <c r="AP490" i="1" s="1"/>
  <c r="AO488" i="1" a="1"/>
  <c r="AO488" i="1" s="1"/>
  <c r="AO490" i="1" a="1"/>
  <c r="AO490" i="1" s="1"/>
  <c r="AR488" i="1" a="1"/>
  <c r="AR488" i="1" s="1"/>
  <c r="AR490" i="1" a="1"/>
  <c r="AR490" i="1" s="1"/>
  <c r="AQ488" i="1" a="1"/>
  <c r="AQ488" i="1" s="1"/>
  <c r="AQ490" i="1" a="1"/>
  <c r="AQ490" i="1" s="1"/>
  <c r="AP483" i="1" a="1"/>
  <c r="AP483" i="1" s="1"/>
  <c r="AP486" i="1" a="1"/>
  <c r="AP486" i="1" s="1"/>
  <c r="AO483" i="1" a="1"/>
  <c r="AO483" i="1" s="1"/>
  <c r="AO486" i="1" a="1"/>
  <c r="AO486" i="1" s="1"/>
  <c r="AR483" i="1" a="1"/>
  <c r="AR483" i="1" s="1"/>
  <c r="AR486" i="1" a="1"/>
  <c r="AR486" i="1" s="1"/>
  <c r="AQ483" i="1" a="1"/>
  <c r="AQ483" i="1" s="1"/>
  <c r="AQ486" i="1" a="1"/>
  <c r="AQ486" i="1" s="1"/>
  <c r="AP479" i="1" a="1"/>
  <c r="AP479" i="1" s="1"/>
  <c r="AP481" i="1" a="1"/>
  <c r="AP481" i="1" s="1"/>
  <c r="AO479" i="1" a="1"/>
  <c r="AO479" i="1" s="1"/>
  <c r="AO481" i="1" a="1"/>
  <c r="AO481" i="1" s="1"/>
  <c r="AR479" i="1" a="1"/>
  <c r="AR479" i="1" s="1"/>
  <c r="AR481" i="1" a="1"/>
  <c r="AR481" i="1" s="1"/>
  <c r="AQ479" i="1" a="1"/>
  <c r="AQ479" i="1" s="1"/>
  <c r="AQ481" i="1" a="1"/>
  <c r="AQ481" i="1" s="1"/>
  <c r="AO474" i="1" a="1"/>
  <c r="AO474" i="1" s="1"/>
  <c r="AO476" i="1" a="1"/>
  <c r="AO476" i="1" s="1"/>
  <c r="AP474" i="1" a="1"/>
  <c r="AP474" i="1" s="1"/>
  <c r="AP476" i="1" a="1"/>
  <c r="AP476" i="1" s="1"/>
  <c r="AR474" i="1" a="1"/>
  <c r="AR474" i="1" s="1"/>
  <c r="AR476" i="1" a="1"/>
  <c r="AR476" i="1" s="1"/>
  <c r="AQ474" i="1" a="1"/>
  <c r="AQ474" i="1" s="1"/>
  <c r="AQ476" i="1" a="1"/>
  <c r="AQ476" i="1" s="1"/>
  <c r="AP468" i="1" a="1"/>
  <c r="AP468" i="1" s="1"/>
  <c r="AP471" i="1" a="1"/>
  <c r="AP471" i="1" s="1"/>
  <c r="AO468" i="1" a="1"/>
  <c r="AO468" i="1" s="1"/>
  <c r="AO471" i="1" a="1"/>
  <c r="AO471" i="1" s="1"/>
  <c r="AR468" i="1" a="1"/>
  <c r="AR468" i="1" s="1"/>
  <c r="AR471" i="1" a="1"/>
  <c r="AR471" i="1" s="1"/>
  <c r="AQ468" i="1" a="1"/>
  <c r="AQ468" i="1" s="1"/>
  <c r="AQ471" i="1" a="1"/>
  <c r="AQ471" i="1" s="1"/>
  <c r="AP460" i="1" a="1"/>
  <c r="AP460" i="1" s="1"/>
  <c r="AP465" i="1" a="1"/>
  <c r="AP465" i="1" s="1"/>
  <c r="AO460" i="1" a="1"/>
  <c r="AO460" i="1" s="1"/>
  <c r="AO465" i="1" a="1"/>
  <c r="AO465" i="1" s="1"/>
  <c r="AR460" i="1" a="1"/>
  <c r="AR460" i="1" s="1"/>
  <c r="AR465" i="1" a="1"/>
  <c r="AR465" i="1" s="1"/>
  <c r="AQ460" i="1" a="1"/>
  <c r="AQ460" i="1" s="1"/>
  <c r="AQ465" i="1" a="1"/>
  <c r="AQ465" i="1" s="1"/>
  <c r="AP453" i="1" a="1"/>
  <c r="AP453" i="1" s="1"/>
  <c r="AP455" i="1" a="1"/>
  <c r="AP455" i="1" s="1"/>
  <c r="AO453" i="1" a="1"/>
  <c r="AO453" i="1" s="1"/>
  <c r="AO455" i="1" a="1"/>
  <c r="AO455" i="1" s="1"/>
  <c r="AR453" i="1" a="1"/>
  <c r="AR453" i="1" s="1"/>
  <c r="AR455" i="1" a="1"/>
  <c r="AR455" i="1" s="1"/>
  <c r="AQ453" i="1" a="1"/>
  <c r="AQ453" i="1" s="1"/>
  <c r="AQ455" i="1" a="1"/>
  <c r="AQ455" i="1" s="1"/>
  <c r="AO449" i="1" a="1"/>
  <c r="AO449" i="1" s="1"/>
  <c r="AO451" i="1" a="1"/>
  <c r="AO451" i="1" s="1"/>
  <c r="AR449" i="1" a="1"/>
  <c r="AR449" i="1" s="1"/>
  <c r="AR451" i="1" a="1"/>
  <c r="AR451" i="1" s="1"/>
  <c r="AP449" i="1" a="1"/>
  <c r="AP449" i="1" s="1"/>
  <c r="AP451" i="1" a="1"/>
  <c r="AP451" i="1" s="1"/>
  <c r="AQ449" i="1" a="1"/>
  <c r="AQ449" i="1" s="1"/>
  <c r="AQ451" i="1" a="1"/>
  <c r="AQ451" i="1" s="1"/>
  <c r="AB690" i="1" a="1"/>
  <c r="AB690" i="1" s="1"/>
  <c r="AB688" i="1" a="1"/>
  <c r="AB688" i="1" s="1"/>
  <c r="AB686" i="1" a="1"/>
  <c r="AB686" i="1" s="1"/>
  <c r="AB685" i="1" a="1"/>
  <c r="AB685" i="1" s="1"/>
  <c r="AB683" i="1" a="1"/>
  <c r="AB683" i="1" s="1"/>
  <c r="AB681" i="1" a="1"/>
  <c r="AB681" i="1" s="1"/>
  <c r="AB667" i="1" a="1"/>
  <c r="AB667" i="1" s="1"/>
  <c r="AB692" i="1" a="1"/>
  <c r="AB692" i="1" s="1"/>
  <c r="AB679" i="1" a="1"/>
  <c r="AB679" i="1" s="1"/>
  <c r="AB676" i="1" a="1"/>
  <c r="AB676" i="1" s="1"/>
  <c r="AB678" i="1" a="1"/>
  <c r="AB678" i="1" s="1"/>
  <c r="AB671" i="1" a="1"/>
  <c r="AB671" i="1" s="1"/>
  <c r="AB660" i="1" a="1"/>
  <c r="AB660" i="1" s="1"/>
  <c r="AB665" i="1" a="1"/>
  <c r="AB665" i="1" s="1"/>
  <c r="AB658" i="1" a="1"/>
  <c r="AB658" i="1" s="1"/>
  <c r="AB657" i="1" a="1"/>
  <c r="AB657" i="1" s="1"/>
  <c r="AB672" i="1" a="1"/>
  <c r="AB672" i="1" s="1"/>
  <c r="AB669" i="1" a="1"/>
  <c r="AB669" i="1" s="1"/>
  <c r="AB655" i="1" a="1"/>
  <c r="AB655" i="1" s="1"/>
  <c r="AB653" i="1" a="1"/>
  <c r="AB653" i="1" s="1"/>
  <c r="AB649" i="1" a="1"/>
  <c r="AB649" i="1" s="1"/>
  <c r="AB662" i="1" a="1"/>
  <c r="AB662" i="1" s="1"/>
  <c r="AB650" i="1" a="1"/>
  <c r="AB650" i="1" s="1"/>
  <c r="AB674" i="1" a="1"/>
  <c r="AB674" i="1" s="1"/>
  <c r="AB652" i="1" a="1"/>
  <c r="AB652" i="1" s="1"/>
  <c r="AB647" i="1" a="1"/>
  <c r="AB647" i="1" s="1"/>
  <c r="AB646" i="1" a="1"/>
  <c r="AB646" i="1" s="1"/>
  <c r="AC686" i="1" a="1"/>
  <c r="AC686" i="1" s="1"/>
  <c r="AC683" i="1" a="1"/>
  <c r="AC683" i="1" s="1"/>
  <c r="AC681" i="1" a="1"/>
  <c r="AC681" i="1" s="1"/>
  <c r="AC679" i="1" a="1"/>
  <c r="AC679" i="1" s="1"/>
  <c r="AC692" i="1" a="1"/>
  <c r="AC692" i="1" s="1"/>
  <c r="AC678" i="1" a="1"/>
  <c r="AC678" i="1" s="1"/>
  <c r="AC676" i="1" a="1"/>
  <c r="AC676" i="1" s="1"/>
  <c r="AC674" i="1" a="1"/>
  <c r="AC674" i="1" s="1"/>
  <c r="AC690" i="1" a="1"/>
  <c r="AC690" i="1" s="1"/>
  <c r="AC672" i="1" a="1"/>
  <c r="AC672" i="1" s="1"/>
  <c r="AC685" i="1" a="1"/>
  <c r="AC685" i="1" s="1"/>
  <c r="AC667" i="1" a="1"/>
  <c r="AC667" i="1" s="1"/>
  <c r="AC688" i="1" a="1"/>
  <c r="AC688" i="1" s="1"/>
  <c r="AC657" i="1" a="1"/>
  <c r="AC657" i="1" s="1"/>
  <c r="AC655" i="1" a="1"/>
  <c r="AC655" i="1" s="1"/>
  <c r="AC669" i="1" a="1"/>
  <c r="AC669" i="1" s="1"/>
  <c r="AC662" i="1" a="1"/>
  <c r="AC662" i="1" s="1"/>
  <c r="AC652" i="1" a="1"/>
  <c r="AC652" i="1" s="1"/>
  <c r="AC665" i="1" a="1"/>
  <c r="AC665" i="1" s="1"/>
  <c r="AC650" i="1" a="1"/>
  <c r="AC650" i="1" s="1"/>
  <c r="AC660" i="1" a="1"/>
  <c r="AC660" i="1" s="1"/>
  <c r="AC658" i="1" a="1"/>
  <c r="AC658" i="1" s="1"/>
  <c r="AC664" i="1" a="1"/>
  <c r="AC664" i="1" s="1"/>
  <c r="AC647" i="1" a="1"/>
  <c r="AC647" i="1" s="1"/>
  <c r="AC671" i="1" a="1"/>
  <c r="AC671" i="1" s="1"/>
  <c r="AC653" i="1" a="1"/>
  <c r="AC653" i="1" s="1"/>
  <c r="AC649" i="1" a="1"/>
  <c r="AC649" i="1" s="1"/>
  <c r="AC646" i="1" a="1"/>
  <c r="AC646" i="1" s="1"/>
  <c r="AE679" i="1" a="1"/>
  <c r="AE679" i="1" s="1"/>
  <c r="AE692" i="1" a="1"/>
  <c r="AE692" i="1" s="1"/>
  <c r="AE690" i="1" a="1"/>
  <c r="AE690" i="1" s="1"/>
  <c r="AE688" i="1" a="1"/>
  <c r="AE688" i="1" s="1"/>
  <c r="AE686" i="1" a="1"/>
  <c r="AE686" i="1" s="1"/>
  <c r="AE685" i="1" a="1"/>
  <c r="AE685" i="1" s="1"/>
  <c r="AE683" i="1" a="1"/>
  <c r="AE683" i="1" s="1"/>
  <c r="AE671" i="1" a="1"/>
  <c r="AE671" i="1" s="1"/>
  <c r="AE669" i="1" a="1"/>
  <c r="AE669" i="1" s="1"/>
  <c r="AE667" i="1" a="1"/>
  <c r="AE667" i="1" s="1"/>
  <c r="AE674" i="1" a="1"/>
  <c r="AE674" i="1" s="1"/>
  <c r="AE678" i="1" a="1"/>
  <c r="AE678" i="1" s="1"/>
  <c r="AE664" i="1" a="1"/>
  <c r="AE664" i="1" s="1"/>
  <c r="AE681" i="1" a="1"/>
  <c r="AE681" i="1" s="1"/>
  <c r="AE672" i="1" a="1"/>
  <c r="AE672" i="1" s="1"/>
  <c r="AE662" i="1" a="1"/>
  <c r="AE662" i="1" s="1"/>
  <c r="AE660" i="1" a="1"/>
  <c r="AE660" i="1" s="1"/>
  <c r="AE665" i="1" a="1"/>
  <c r="AE665" i="1" s="1"/>
  <c r="AE658" i="1" a="1"/>
  <c r="AE658" i="1" s="1"/>
  <c r="AE655" i="1" a="1"/>
  <c r="AE655" i="1" s="1"/>
  <c r="AE646" i="1" a="1"/>
  <c r="AE646" i="1" s="1"/>
  <c r="AE657" i="1" a="1"/>
  <c r="AE657" i="1" s="1"/>
  <c r="AE650" i="1" a="1"/>
  <c r="AE650" i="1" s="1"/>
  <c r="AE676" i="1" a="1"/>
  <c r="AE676" i="1" s="1"/>
  <c r="AE647" i="1" a="1"/>
  <c r="AE647" i="1" s="1"/>
  <c r="AE649" i="1" a="1"/>
  <c r="AE649" i="1" s="1"/>
  <c r="AE652" i="1" a="1"/>
  <c r="AE652" i="1" s="1"/>
  <c r="AE653" i="1" a="1"/>
  <c r="AE653" i="1" s="1"/>
  <c r="AD683" i="1" a="1"/>
  <c r="AD683" i="1" s="1"/>
  <c r="AD679" i="1" a="1"/>
  <c r="AD679" i="1" s="1"/>
  <c r="AD692" i="1" a="1"/>
  <c r="AD692" i="1" s="1"/>
  <c r="AD678" i="1" a="1"/>
  <c r="AD678" i="1" s="1"/>
  <c r="AD690" i="1" a="1"/>
  <c r="AD690" i="1" s="1"/>
  <c r="AD688" i="1" a="1"/>
  <c r="AD688" i="1" s="1"/>
  <c r="AD674" i="1" a="1"/>
  <c r="AD674" i="1" s="1"/>
  <c r="AD686" i="1" a="1"/>
  <c r="AD686" i="1" s="1"/>
  <c r="AD672" i="1" a="1"/>
  <c r="AD672" i="1" s="1"/>
  <c r="AD671" i="1" a="1"/>
  <c r="AD671" i="1" s="1"/>
  <c r="AD669" i="1" a="1"/>
  <c r="AD669" i="1" s="1"/>
  <c r="AD681" i="1" a="1"/>
  <c r="AD681" i="1" s="1"/>
  <c r="AD676" i="1" a="1"/>
  <c r="AD676" i="1" s="1"/>
  <c r="AD685" i="1" a="1"/>
  <c r="AD685" i="1" s="1"/>
  <c r="AD664" i="1" a="1"/>
  <c r="AD664" i="1" s="1"/>
  <c r="AD662" i="1" a="1"/>
  <c r="AD662" i="1" s="1"/>
  <c r="AD667" i="1" a="1"/>
  <c r="AD667" i="1" s="1"/>
  <c r="AD665" i="1" a="1"/>
  <c r="AD665" i="1" s="1"/>
  <c r="AD658" i="1" a="1"/>
  <c r="AD658" i="1" s="1"/>
  <c r="AD649" i="1" a="1"/>
  <c r="AD649" i="1" s="1"/>
  <c r="AD660" i="1" a="1"/>
  <c r="AD660" i="1" s="1"/>
  <c r="AD647" i="1" a="1"/>
  <c r="AD647" i="1" s="1"/>
  <c r="AD652" i="1" a="1"/>
  <c r="AD652" i="1" s="1"/>
  <c r="AD653" i="1" a="1"/>
  <c r="AD653" i="1" s="1"/>
  <c r="AD646" i="1" a="1"/>
  <c r="AD646" i="1" s="1"/>
  <c r="AD657" i="1" a="1"/>
  <c r="AD657" i="1" s="1"/>
  <c r="AD655" i="1" a="1"/>
  <c r="AD655" i="1" s="1"/>
  <c r="AD650" i="1" a="1"/>
  <c r="AD650" i="1" s="1"/>
  <c r="AC596" i="1" a="1"/>
  <c r="AC596" i="1" s="1"/>
  <c r="AC595" i="1" a="1"/>
  <c r="AC595" i="1" s="1"/>
  <c r="AC593" i="1" a="1"/>
  <c r="AC593" i="1" s="1"/>
  <c r="AC591" i="1" a="1"/>
  <c r="AC591" i="1" s="1"/>
  <c r="AC589" i="1" a="1"/>
  <c r="AC589" i="1" s="1"/>
  <c r="AC602" i="1" a="1"/>
  <c r="AC602" i="1" s="1"/>
  <c r="AC588" i="1" a="1"/>
  <c r="AC588" i="1" s="1"/>
  <c r="AC600" i="1" a="1"/>
  <c r="AC600" i="1" s="1"/>
  <c r="AC598" i="1" a="1"/>
  <c r="AC598" i="1" s="1"/>
  <c r="AC574" i="1" a="1"/>
  <c r="AC574" i="1" s="1"/>
  <c r="AC586" i="1" a="1"/>
  <c r="AC586" i="1" s="1"/>
  <c r="AC584" i="1" a="1"/>
  <c r="AC584" i="1" s="1"/>
  <c r="AC582" i="1" a="1"/>
  <c r="AC582" i="1" s="1"/>
  <c r="AC581" i="1" a="1"/>
  <c r="AC581" i="1" s="1"/>
  <c r="AC577" i="1" a="1"/>
  <c r="AC577" i="1" s="1"/>
  <c r="AC572" i="1" a="1"/>
  <c r="AC572" i="1" s="1"/>
  <c r="AC570" i="1" a="1"/>
  <c r="AC570" i="1" s="1"/>
  <c r="AC575" i="1" a="1"/>
  <c r="AC575" i="1" s="1"/>
  <c r="AC568" i="1" a="1"/>
  <c r="AC568" i="1" s="1"/>
  <c r="AC579" i="1" a="1"/>
  <c r="AC579" i="1" s="1"/>
  <c r="AC567" i="1" a="1"/>
  <c r="AC567" i="1" s="1"/>
  <c r="AC565" i="1" a="1"/>
  <c r="AC565" i="1" s="1"/>
  <c r="AC563" i="1" a="1"/>
  <c r="AC563" i="1" s="1"/>
  <c r="AC556" i="1" a="1"/>
  <c r="AC556" i="1" s="1"/>
  <c r="AC559" i="1" a="1"/>
  <c r="AC559" i="1" s="1"/>
  <c r="AC562" i="1" a="1"/>
  <c r="AC562" i="1" s="1"/>
  <c r="AC557" i="1" a="1"/>
  <c r="AC557" i="1" s="1"/>
  <c r="AC560" i="1" a="1"/>
  <c r="AC560" i="1" s="1"/>
  <c r="AD593" i="1" a="1"/>
  <c r="AD593" i="1" s="1"/>
  <c r="AD591" i="1" a="1"/>
  <c r="AD591" i="1" s="1"/>
  <c r="AD589" i="1" a="1"/>
  <c r="AD589" i="1" s="1"/>
  <c r="AD602" i="1" a="1"/>
  <c r="AD602" i="1" s="1"/>
  <c r="AD588" i="1" a="1"/>
  <c r="AD588" i="1" s="1"/>
  <c r="AD600" i="1" a="1"/>
  <c r="AD600" i="1" s="1"/>
  <c r="AD598" i="1" a="1"/>
  <c r="AD598" i="1" s="1"/>
  <c r="AD596" i="1" a="1"/>
  <c r="AD596" i="1" s="1"/>
  <c r="AD584" i="1" a="1"/>
  <c r="AD584" i="1" s="1"/>
  <c r="AD582" i="1" a="1"/>
  <c r="AD582" i="1" s="1"/>
  <c r="AD581" i="1" a="1"/>
  <c r="AD581" i="1" s="1"/>
  <c r="AD579" i="1" a="1"/>
  <c r="AD579" i="1" s="1"/>
  <c r="AD595" i="1" a="1"/>
  <c r="AD595" i="1" s="1"/>
  <c r="AD577" i="1" a="1"/>
  <c r="AD577" i="1" s="1"/>
  <c r="AD574" i="1" a="1"/>
  <c r="AD574" i="1" s="1"/>
  <c r="AD586" i="1" a="1"/>
  <c r="AD586" i="1" s="1"/>
  <c r="AD568" i="1" a="1"/>
  <c r="AD568" i="1" s="1"/>
  <c r="AD575" i="1" a="1"/>
  <c r="AD575" i="1" s="1"/>
  <c r="AD567" i="1" a="1"/>
  <c r="AD567" i="1" s="1"/>
  <c r="AD565" i="1" a="1"/>
  <c r="AD565" i="1" s="1"/>
  <c r="AD563" i="1" a="1"/>
  <c r="AD563" i="1" s="1"/>
  <c r="AD562" i="1" a="1"/>
  <c r="AD562" i="1" s="1"/>
  <c r="AD572" i="1" a="1"/>
  <c r="AD572" i="1" s="1"/>
  <c r="AD556" i="1" a="1"/>
  <c r="AD556" i="1" s="1"/>
  <c r="AD560" i="1" a="1"/>
  <c r="AD560" i="1" s="1"/>
  <c r="AD570" i="1" a="1"/>
  <c r="AD570" i="1" s="1"/>
  <c r="AD559" i="1" a="1"/>
  <c r="AD559" i="1" s="1"/>
  <c r="AD557" i="1" a="1"/>
  <c r="AD557" i="1" s="1"/>
  <c r="AE589" i="1" a="1"/>
  <c r="AE589" i="1" s="1"/>
  <c r="AE602" i="1" a="1"/>
  <c r="AE602" i="1" s="1"/>
  <c r="AE588" i="1" a="1"/>
  <c r="AE588" i="1" s="1"/>
  <c r="AE600" i="1" a="1"/>
  <c r="AE600" i="1" s="1"/>
  <c r="AE598" i="1" a="1"/>
  <c r="AE598" i="1" s="1"/>
  <c r="AE596" i="1" a="1"/>
  <c r="AE596" i="1" s="1"/>
  <c r="AE595" i="1" a="1"/>
  <c r="AE595" i="1" s="1"/>
  <c r="AE593" i="1" a="1"/>
  <c r="AE593" i="1" s="1"/>
  <c r="AE591" i="1" a="1"/>
  <c r="AE591" i="1" s="1"/>
  <c r="AE581" i="1" a="1"/>
  <c r="AE581" i="1" s="1"/>
  <c r="AE579" i="1" a="1"/>
  <c r="AE579" i="1" s="1"/>
  <c r="AE577" i="1" a="1"/>
  <c r="AE577" i="1" s="1"/>
  <c r="AE575" i="1" a="1"/>
  <c r="AE575" i="1" s="1"/>
  <c r="AE574" i="1" a="1"/>
  <c r="AE574" i="1" s="1"/>
  <c r="AE584" i="1" a="1"/>
  <c r="AE584" i="1" s="1"/>
  <c r="AE565" i="1" a="1"/>
  <c r="AE565" i="1" s="1"/>
  <c r="AE563" i="1" a="1"/>
  <c r="AE563" i="1" s="1"/>
  <c r="AE562" i="1" a="1"/>
  <c r="AE562" i="1" s="1"/>
  <c r="AE572" i="1" a="1"/>
  <c r="AE572" i="1" s="1"/>
  <c r="AE582" i="1" a="1"/>
  <c r="AE582" i="1" s="1"/>
  <c r="AE570" i="1" a="1"/>
  <c r="AE570" i="1" s="1"/>
  <c r="AE560" i="1" a="1"/>
  <c r="AE560" i="1" s="1"/>
  <c r="AE567" i="1" a="1"/>
  <c r="AE567" i="1" s="1"/>
  <c r="AE559" i="1" a="1"/>
  <c r="AE559" i="1" s="1"/>
  <c r="AE557" i="1" a="1"/>
  <c r="AE557" i="1" s="1"/>
  <c r="AE556" i="1" a="1"/>
  <c r="AE556" i="1" s="1"/>
  <c r="AE586" i="1" a="1"/>
  <c r="AE586" i="1" s="1"/>
  <c r="AE568" i="1" a="1"/>
  <c r="AE568" i="1" s="1"/>
  <c r="AB600" i="1" a="1"/>
  <c r="AB600" i="1" s="1"/>
  <c r="AB598" i="1" a="1"/>
  <c r="AB598" i="1" s="1"/>
  <c r="AB596" i="1" a="1"/>
  <c r="AB596" i="1" s="1"/>
  <c r="AB595" i="1" a="1"/>
  <c r="AB595" i="1" s="1"/>
  <c r="AB593" i="1" a="1"/>
  <c r="AB593" i="1" s="1"/>
  <c r="AB591" i="1" a="1"/>
  <c r="AB591" i="1" s="1"/>
  <c r="AB589" i="1" a="1"/>
  <c r="AB589" i="1" s="1"/>
  <c r="AB577" i="1" a="1"/>
  <c r="AB577" i="1" s="1"/>
  <c r="AB575" i="1" a="1"/>
  <c r="AB575" i="1" s="1"/>
  <c r="AB586" i="1" a="1"/>
  <c r="AB586" i="1" s="1"/>
  <c r="AB602" i="1" a="1"/>
  <c r="AB602" i="1" s="1"/>
  <c r="AB588" i="1" a="1"/>
  <c r="AB588" i="1" s="1"/>
  <c r="AB584" i="1" a="1"/>
  <c r="AB584" i="1" s="1"/>
  <c r="AB581" i="1" a="1"/>
  <c r="AB581" i="1" s="1"/>
  <c r="AB562" i="1" a="1"/>
  <c r="AB562" i="1" s="1"/>
  <c r="AB572" i="1" a="1"/>
  <c r="AB572" i="1" s="1"/>
  <c r="AB570" i="1" a="1"/>
  <c r="AB570" i="1" s="1"/>
  <c r="AB579" i="1" a="1"/>
  <c r="AB579" i="1" s="1"/>
  <c r="AB568" i="1" a="1"/>
  <c r="AB568" i="1" s="1"/>
  <c r="AB567" i="1" a="1"/>
  <c r="AB567" i="1" s="1"/>
  <c r="AB563" i="1" a="1"/>
  <c r="AB563" i="1" s="1"/>
  <c r="AB559" i="1" a="1"/>
  <c r="AB559" i="1" s="1"/>
  <c r="AB582" i="1" a="1"/>
  <c r="AB582" i="1" s="1"/>
  <c r="AB557" i="1" a="1"/>
  <c r="AB557" i="1" s="1"/>
  <c r="AB556" i="1" a="1"/>
  <c r="AB556" i="1" s="1"/>
  <c r="AB565" i="1" a="1"/>
  <c r="AB565" i="1" s="1"/>
  <c r="AB560" i="1" a="1"/>
  <c r="AB560" i="1" s="1"/>
  <c r="AO506" i="1" a="1"/>
  <c r="AO506" i="1" s="1"/>
  <c r="AO505" i="1" a="1"/>
  <c r="AO505" i="1" s="1"/>
  <c r="AO503" i="1" a="1"/>
  <c r="AO503" i="1" s="1"/>
  <c r="AO501" i="1" a="1"/>
  <c r="AO501" i="1" s="1"/>
  <c r="AO499" i="1" a="1"/>
  <c r="AO499" i="1" s="1"/>
  <c r="AO512" i="1" a="1"/>
  <c r="AO512" i="1" s="1"/>
  <c r="AO498" i="1" a="1"/>
  <c r="AO498" i="1" s="1"/>
  <c r="AO510" i="1" a="1"/>
  <c r="AO510" i="1" s="1"/>
  <c r="AO496" i="1" a="1"/>
  <c r="AO496" i="1" s="1"/>
  <c r="AO487" i="1" a="1"/>
  <c r="AO487" i="1" s="1"/>
  <c r="AO485" i="1" a="1"/>
  <c r="AO485" i="1" s="1"/>
  <c r="AO484" i="1" a="1"/>
  <c r="AO484" i="1" s="1"/>
  <c r="AO482" i="1" a="1"/>
  <c r="AO482" i="1" s="1"/>
  <c r="AO494" i="1" a="1"/>
  <c r="AO494" i="1" s="1"/>
  <c r="AO508" i="1" a="1"/>
  <c r="AO508" i="1" s="1"/>
  <c r="AO492" i="1" a="1"/>
  <c r="AO492" i="1" s="1"/>
  <c r="AO480" i="1" a="1"/>
  <c r="AO480" i="1" s="1"/>
  <c r="AO478" i="1" a="1"/>
  <c r="AO478" i="1" s="1"/>
  <c r="AO491" i="1" a="1"/>
  <c r="AO491" i="1" s="1"/>
  <c r="AO477" i="1" a="1"/>
  <c r="AO477" i="1" s="1"/>
  <c r="AO475" i="1" a="1"/>
  <c r="AO475" i="1" s="1"/>
  <c r="AO473" i="1" a="1"/>
  <c r="AO473" i="1" s="1"/>
  <c r="AO472" i="1" a="1"/>
  <c r="AO472" i="1" s="1"/>
  <c r="AO467" i="1" a="1"/>
  <c r="AO467" i="1" s="1"/>
  <c r="AO466" i="1" a="1"/>
  <c r="AO466" i="1" s="1"/>
  <c r="AO470" i="1" a="1"/>
  <c r="AO470" i="1" s="1"/>
  <c r="AO489" i="1" a="1"/>
  <c r="AO489" i="1" s="1"/>
  <c r="AO469" i="1" a="1"/>
  <c r="AO469" i="1" s="1"/>
  <c r="AR510" i="1" a="1"/>
  <c r="AR510" i="1" s="1"/>
  <c r="AR508" i="1" a="1"/>
  <c r="AR508" i="1" s="1"/>
  <c r="AR506" i="1" a="1"/>
  <c r="AR506" i="1" s="1"/>
  <c r="AR505" i="1" a="1"/>
  <c r="AR505" i="1" s="1"/>
  <c r="AR503" i="1" a="1"/>
  <c r="AR503" i="1" s="1"/>
  <c r="AR501" i="1" a="1"/>
  <c r="AR501" i="1" s="1"/>
  <c r="AR499" i="1" a="1"/>
  <c r="AR499" i="1" s="1"/>
  <c r="AR512" i="1" a="1"/>
  <c r="AR512" i="1" s="1"/>
  <c r="AR498" i="1" a="1"/>
  <c r="AR498" i="1" s="1"/>
  <c r="AR491" i="1" a="1"/>
  <c r="AR491" i="1" s="1"/>
  <c r="AR489" i="1" a="1"/>
  <c r="AR489" i="1" s="1"/>
  <c r="AR487" i="1" a="1"/>
  <c r="AR487" i="1" s="1"/>
  <c r="AR496" i="1" a="1"/>
  <c r="AR496" i="1" s="1"/>
  <c r="AR485" i="1" a="1"/>
  <c r="AR485" i="1" s="1"/>
  <c r="AR482" i="1" a="1"/>
  <c r="AR482" i="1" s="1"/>
  <c r="AR480" i="1" a="1"/>
  <c r="AR480" i="1" s="1"/>
  <c r="AR494" i="1" a="1"/>
  <c r="AR494" i="1" s="1"/>
  <c r="AR478" i="1" a="1"/>
  <c r="AR478" i="1" s="1"/>
  <c r="AR477" i="1" a="1"/>
  <c r="AR477" i="1" s="1"/>
  <c r="AR475" i="1" a="1"/>
  <c r="AR475" i="1" s="1"/>
  <c r="AR492" i="1" a="1"/>
  <c r="AR492" i="1" s="1"/>
  <c r="AR469" i="1" a="1"/>
  <c r="AR469" i="1" s="1"/>
  <c r="AR472" i="1" a="1"/>
  <c r="AR472" i="1" s="1"/>
  <c r="AR467" i="1" a="1"/>
  <c r="AR467" i="1" s="1"/>
  <c r="AR473" i="1" a="1"/>
  <c r="AR473" i="1" s="1"/>
  <c r="AR466" i="1" a="1"/>
  <c r="AR466" i="1" s="1"/>
  <c r="AR484" i="1" a="1"/>
  <c r="AR484" i="1" s="1"/>
  <c r="AR470" i="1" a="1"/>
  <c r="AR470" i="1" s="1"/>
  <c r="AQ499" i="1" a="1"/>
  <c r="AQ499" i="1" s="1"/>
  <c r="AQ512" i="1" a="1"/>
  <c r="AQ512" i="1" s="1"/>
  <c r="AQ498" i="1" a="1"/>
  <c r="AQ498" i="1" s="1"/>
  <c r="AQ510" i="1" a="1"/>
  <c r="AQ510" i="1" s="1"/>
  <c r="AQ508" i="1" a="1"/>
  <c r="AQ508" i="1" s="1"/>
  <c r="AQ506" i="1" a="1"/>
  <c r="AQ506" i="1" s="1"/>
  <c r="AQ505" i="1" a="1"/>
  <c r="AQ505" i="1" s="1"/>
  <c r="AQ503" i="1" a="1"/>
  <c r="AQ503" i="1" s="1"/>
  <c r="AQ494" i="1" a="1"/>
  <c r="AQ494" i="1" s="1"/>
  <c r="AQ492" i="1" a="1"/>
  <c r="AQ492" i="1" s="1"/>
  <c r="AQ491" i="1" a="1"/>
  <c r="AQ491" i="1" s="1"/>
  <c r="AQ489" i="1" a="1"/>
  <c r="AQ489" i="1" s="1"/>
  <c r="AQ496" i="1" a="1"/>
  <c r="AQ496" i="1" s="1"/>
  <c r="AQ487" i="1" a="1"/>
  <c r="AQ487" i="1" s="1"/>
  <c r="AQ501" i="1" a="1"/>
  <c r="AQ501" i="1" s="1"/>
  <c r="AQ485" i="1" a="1"/>
  <c r="AQ485" i="1" s="1"/>
  <c r="AQ473" i="1" a="1"/>
  <c r="AQ473" i="1" s="1"/>
  <c r="AQ472" i="1" a="1"/>
  <c r="AQ472" i="1" s="1"/>
  <c r="AQ482" i="1" a="1"/>
  <c r="AQ482" i="1" s="1"/>
  <c r="AQ480" i="1" a="1"/>
  <c r="AQ480" i="1" s="1"/>
  <c r="AQ478" i="1" a="1"/>
  <c r="AQ478" i="1" s="1"/>
  <c r="AQ470" i="1" a="1"/>
  <c r="AQ470" i="1" s="1"/>
  <c r="AQ475" i="1" a="1"/>
  <c r="AQ475" i="1" s="1"/>
  <c r="AQ469" i="1" a="1"/>
  <c r="AQ469" i="1" s="1"/>
  <c r="AQ477" i="1" a="1"/>
  <c r="AQ477" i="1" s="1"/>
  <c r="AQ467" i="1" a="1"/>
  <c r="AQ467" i="1" s="1"/>
  <c r="AQ484" i="1" a="1"/>
  <c r="AQ484" i="1" s="1"/>
  <c r="AQ466" i="1" a="1"/>
  <c r="AQ466" i="1" s="1"/>
  <c r="AP503" i="1" a="1"/>
  <c r="AP503" i="1" s="1"/>
  <c r="AP501" i="1" a="1"/>
  <c r="AP501" i="1" s="1"/>
  <c r="AP499" i="1" a="1"/>
  <c r="AP499" i="1" s="1"/>
  <c r="AP512" i="1" a="1"/>
  <c r="AP512" i="1" s="1"/>
  <c r="AP498" i="1" a="1"/>
  <c r="AP498" i="1" s="1"/>
  <c r="AP510" i="1" a="1"/>
  <c r="AP510" i="1" s="1"/>
  <c r="AP496" i="1" a="1"/>
  <c r="AP496" i="1" s="1"/>
  <c r="AP508" i="1" a="1"/>
  <c r="AP508" i="1" s="1"/>
  <c r="AP506" i="1" a="1"/>
  <c r="AP506" i="1" s="1"/>
  <c r="AP484" i="1" a="1"/>
  <c r="AP484" i="1" s="1"/>
  <c r="AP505" i="1" a="1"/>
  <c r="AP505" i="1" s="1"/>
  <c r="AP482" i="1" a="1"/>
  <c r="AP482" i="1" s="1"/>
  <c r="AP494" i="1" a="1"/>
  <c r="AP494" i="1" s="1"/>
  <c r="AP492" i="1" a="1"/>
  <c r="AP492" i="1" s="1"/>
  <c r="AP491" i="1" a="1"/>
  <c r="AP491" i="1" s="1"/>
  <c r="AP489" i="1" a="1"/>
  <c r="AP489" i="1" s="1"/>
  <c r="AP487" i="1" a="1"/>
  <c r="AP487" i="1" s="1"/>
  <c r="AP477" i="1" a="1"/>
  <c r="AP477" i="1" s="1"/>
  <c r="AP475" i="1" a="1"/>
  <c r="AP475" i="1" s="1"/>
  <c r="AP473" i="1" a="1"/>
  <c r="AP473" i="1" s="1"/>
  <c r="AP472" i="1" a="1"/>
  <c r="AP472" i="1" s="1"/>
  <c r="AP485" i="1" a="1"/>
  <c r="AP485" i="1" s="1"/>
  <c r="AP470" i="1" a="1"/>
  <c r="AP470" i="1" s="1"/>
  <c r="AP480" i="1" a="1"/>
  <c r="AP480" i="1" s="1"/>
  <c r="AP478" i="1" a="1"/>
  <c r="AP478" i="1" s="1"/>
  <c r="AP469" i="1" a="1"/>
  <c r="AP469" i="1" s="1"/>
  <c r="AP467" i="1" a="1"/>
  <c r="AP467" i="1" s="1"/>
  <c r="AP466" i="1" a="1"/>
  <c r="AP466" i="1" s="1"/>
  <c r="AB642" i="1" a="1"/>
  <c r="AB642" i="1" s="1"/>
  <c r="AB643" i="1" a="1"/>
  <c r="AB643" i="1" s="1"/>
  <c r="AB641" i="1" a="1"/>
  <c r="AB641" i="1" s="1"/>
  <c r="AB644" i="1" a="1"/>
  <c r="AB644" i="1" s="1"/>
  <c r="AC642" i="1" a="1"/>
  <c r="AC642" i="1" s="1"/>
  <c r="AC643" i="1" a="1"/>
  <c r="AC643" i="1" s="1"/>
  <c r="AC641" i="1" a="1"/>
  <c r="AC641" i="1" s="1"/>
  <c r="AC644" i="1" a="1"/>
  <c r="AC644" i="1" s="1"/>
  <c r="AE641" i="1" a="1"/>
  <c r="AE641" i="1" s="1"/>
  <c r="AE644" i="1" a="1"/>
  <c r="AE644" i="1" s="1"/>
  <c r="AE642" i="1" a="1"/>
  <c r="AE642" i="1" s="1"/>
  <c r="AE643" i="1" a="1"/>
  <c r="AE643" i="1" s="1"/>
  <c r="AD643" i="1" a="1"/>
  <c r="AD643" i="1" s="1"/>
  <c r="AD641" i="1" a="1"/>
  <c r="AD641" i="1" s="1"/>
  <c r="AD644" i="1" a="1"/>
  <c r="AD644" i="1" s="1"/>
  <c r="AD642" i="1" a="1"/>
  <c r="AD642" i="1" s="1"/>
  <c r="AC551" i="1" a="1"/>
  <c r="AC551" i="1" s="1"/>
  <c r="AC554" i="1" a="1"/>
  <c r="AC554" i="1" s="1"/>
  <c r="AC552" i="1" a="1"/>
  <c r="AC552" i="1" s="1"/>
  <c r="AC553" i="1" a="1"/>
  <c r="AC553" i="1" s="1"/>
  <c r="AD554" i="1" a="1"/>
  <c r="AD554" i="1" s="1"/>
  <c r="AD553" i="1" a="1"/>
  <c r="AD553" i="1" s="1"/>
  <c r="AD552" i="1" a="1"/>
  <c r="AD552" i="1" s="1"/>
  <c r="AD551" i="1" a="1"/>
  <c r="AD551" i="1" s="1"/>
  <c r="AE554" i="1" a="1"/>
  <c r="AE554" i="1" s="1"/>
  <c r="AE553" i="1" a="1"/>
  <c r="AE553" i="1" s="1"/>
  <c r="AE552" i="1" a="1"/>
  <c r="AE552" i="1" s="1"/>
  <c r="AE551" i="1" a="1"/>
  <c r="AE551" i="1" s="1"/>
  <c r="AB553" i="1" a="1"/>
  <c r="AB553" i="1" s="1"/>
  <c r="AB552" i="1" a="1"/>
  <c r="AB552" i="1" s="1"/>
  <c r="AB551" i="1" a="1"/>
  <c r="AB551" i="1" s="1"/>
  <c r="AB554" i="1" a="1"/>
  <c r="AB554" i="1" s="1"/>
  <c r="AO461" i="1" a="1"/>
  <c r="AO461" i="1" s="1"/>
  <c r="AO464" i="1" a="1"/>
  <c r="AO464" i="1" s="1"/>
  <c r="AO462" i="1" a="1"/>
  <c r="AO462" i="1" s="1"/>
  <c r="AO463" i="1" a="1"/>
  <c r="AO463" i="1" s="1"/>
  <c r="AR463" i="1" a="1"/>
  <c r="AR463" i="1" s="1"/>
  <c r="AR462" i="1" a="1"/>
  <c r="AR462" i="1" s="1"/>
  <c r="AR461" i="1" a="1"/>
  <c r="AR461" i="1" s="1"/>
  <c r="AR464" i="1" a="1"/>
  <c r="AR464" i="1" s="1"/>
  <c r="AQ464" i="1" a="1"/>
  <c r="AQ464" i="1" s="1"/>
  <c r="AQ463" i="1" a="1"/>
  <c r="AQ463" i="1" s="1"/>
  <c r="AQ462" i="1" a="1"/>
  <c r="AQ462" i="1" s="1"/>
  <c r="AQ461" i="1" a="1"/>
  <c r="AQ461" i="1" s="1"/>
  <c r="AP464" i="1" a="1"/>
  <c r="AP464" i="1" s="1"/>
  <c r="AP463" i="1" a="1"/>
  <c r="AP463" i="1" s="1"/>
  <c r="AP462" i="1" a="1"/>
  <c r="AP462" i="1" s="1"/>
  <c r="AP461" i="1" a="1"/>
  <c r="AP461" i="1" s="1"/>
  <c r="AD537" i="1" a="1"/>
  <c r="AD537" i="1" s="1"/>
  <c r="AD529" i="1" a="1"/>
  <c r="AD529" i="1" s="1"/>
  <c r="AD534" i="1" a="1"/>
  <c r="AD534" i="1" s="1"/>
  <c r="AD528" i="1" a="1"/>
  <c r="AD528" i="1" s="1"/>
  <c r="AD532" i="1" a="1"/>
  <c r="AD532" i="1" s="1"/>
  <c r="AD535" i="1" a="1"/>
  <c r="AD535" i="1" s="1"/>
  <c r="AD533" i="1" a="1"/>
  <c r="AD533" i="1" s="1"/>
  <c r="AD536" i="1" a="1"/>
  <c r="AD536" i="1" s="1"/>
  <c r="AD531" i="1" a="1"/>
  <c r="AD531" i="1" s="1"/>
  <c r="AD530" i="1" a="1"/>
  <c r="AD530" i="1" s="1"/>
  <c r="AQ447" i="1" a="1"/>
  <c r="AQ447" i="1" s="1"/>
  <c r="AQ439" i="1" a="1"/>
  <c r="AQ439" i="1" s="1"/>
  <c r="AQ443" i="1" a="1"/>
  <c r="AQ443" i="1" s="1"/>
  <c r="AQ446" i="1" a="1"/>
  <c r="AQ446" i="1" s="1"/>
  <c r="AQ441" i="1" a="1"/>
  <c r="AQ441" i="1" s="1"/>
  <c r="AQ444" i="1" a="1"/>
  <c r="AQ444" i="1" s="1"/>
  <c r="AQ442" i="1" a="1"/>
  <c r="AQ442" i="1" s="1"/>
  <c r="AQ445" i="1" a="1"/>
  <c r="AQ445" i="1" s="1"/>
  <c r="AQ440" i="1" a="1"/>
  <c r="AQ440" i="1" s="1"/>
  <c r="AQ438" i="1" a="1"/>
  <c r="AQ438" i="1" s="1"/>
  <c r="AD627" i="1" a="1"/>
  <c r="AD627" i="1" s="1"/>
  <c r="AD619" i="1" a="1"/>
  <c r="AD619" i="1" s="1"/>
  <c r="AD624" i="1" a="1"/>
  <c r="AD624" i="1" s="1"/>
  <c r="AD625" i="1" a="1"/>
  <c r="AD625" i="1" s="1"/>
  <c r="AD618" i="1" a="1"/>
  <c r="AD618" i="1" s="1"/>
  <c r="AD626" i="1" a="1"/>
  <c r="AD626" i="1" s="1"/>
  <c r="AD622" i="1" a="1"/>
  <c r="AD622" i="1" s="1"/>
  <c r="AD620" i="1" a="1"/>
  <c r="AD620" i="1" s="1"/>
  <c r="AD623" i="1" a="1"/>
  <c r="AD623" i="1" s="1"/>
  <c r="AD621" i="1" a="1"/>
  <c r="AD621" i="1" s="1"/>
  <c r="AC627" i="1" a="1"/>
  <c r="AC627" i="1" s="1"/>
  <c r="AC619" i="1" a="1"/>
  <c r="AC619" i="1" s="1"/>
  <c r="AC621" i="1" a="1"/>
  <c r="AC621" i="1" s="1"/>
  <c r="AC620" i="1" a="1"/>
  <c r="AC620" i="1" s="1"/>
  <c r="AC625" i="1" a="1"/>
  <c r="AC625" i="1" s="1"/>
  <c r="AC618" i="1" a="1"/>
  <c r="AC618" i="1" s="1"/>
  <c r="AC623" i="1" a="1"/>
  <c r="AC623" i="1" s="1"/>
  <c r="AC626" i="1" a="1"/>
  <c r="AC626" i="1" s="1"/>
  <c r="AC624" i="1" a="1"/>
  <c r="AC624" i="1" s="1"/>
  <c r="AC622" i="1" a="1"/>
  <c r="AC622" i="1" s="1"/>
  <c r="AC537" i="1" a="1"/>
  <c r="AC537" i="1" s="1"/>
  <c r="AC529" i="1" a="1"/>
  <c r="AC529" i="1" s="1"/>
  <c r="AC531" i="1" a="1"/>
  <c r="AC531" i="1" s="1"/>
  <c r="AC534" i="1" a="1"/>
  <c r="AC534" i="1" s="1"/>
  <c r="AC528" i="1" a="1"/>
  <c r="AC528" i="1" s="1"/>
  <c r="AC532" i="1" a="1"/>
  <c r="AC532" i="1" s="1"/>
  <c r="AC530" i="1" a="1"/>
  <c r="AC530" i="1" s="1"/>
  <c r="AC533" i="1" a="1"/>
  <c r="AC533" i="1" s="1"/>
  <c r="AC535" i="1" a="1"/>
  <c r="AC535" i="1" s="1"/>
  <c r="AC536" i="1" a="1"/>
  <c r="AC536" i="1" s="1"/>
  <c r="AB537" i="1" a="1"/>
  <c r="AB537" i="1" s="1"/>
  <c r="AB529" i="1" a="1"/>
  <c r="AB529" i="1" s="1"/>
  <c r="AB536" i="1" a="1"/>
  <c r="AB536" i="1" s="1"/>
  <c r="AB531" i="1" a="1"/>
  <c r="AB531" i="1" s="1"/>
  <c r="AB534" i="1" a="1"/>
  <c r="AB534" i="1" s="1"/>
  <c r="AB528" i="1" a="1"/>
  <c r="AB528" i="1" s="1"/>
  <c r="AB535" i="1" a="1"/>
  <c r="AB535" i="1" s="1"/>
  <c r="AB532" i="1" a="1"/>
  <c r="AB532" i="1" s="1"/>
  <c r="AB533" i="1" a="1"/>
  <c r="AB533" i="1" s="1"/>
  <c r="AB530" i="1" a="1"/>
  <c r="AB530" i="1" s="1"/>
  <c r="AP447" i="1" a="1"/>
  <c r="AP447" i="1" s="1"/>
  <c r="AP439" i="1" a="1"/>
  <c r="AP439" i="1" s="1"/>
  <c r="AP440" i="1" a="1"/>
  <c r="AP440" i="1" s="1"/>
  <c r="AP443" i="1" a="1"/>
  <c r="AP443" i="1" s="1"/>
  <c r="AP446" i="1" a="1"/>
  <c r="AP446" i="1" s="1"/>
  <c r="AP441" i="1" a="1"/>
  <c r="AP441" i="1" s="1"/>
  <c r="AP438" i="1" a="1"/>
  <c r="AP438" i="1" s="1"/>
  <c r="AP442" i="1" a="1"/>
  <c r="AP442" i="1" s="1"/>
  <c r="AP444" i="1" a="1"/>
  <c r="AP444" i="1" s="1"/>
  <c r="AP445" i="1" a="1"/>
  <c r="AP445" i="1" s="1"/>
  <c r="AR447" i="1" a="1"/>
  <c r="AR447" i="1" s="1"/>
  <c r="AR439" i="1" a="1"/>
  <c r="AR439" i="1" s="1"/>
  <c r="AR446" i="1" a="1"/>
  <c r="AR446" i="1" s="1"/>
  <c r="AR441" i="1" a="1"/>
  <c r="AR441" i="1" s="1"/>
  <c r="AR444" i="1" a="1"/>
  <c r="AR444" i="1" s="1"/>
  <c r="AR438" i="1" a="1"/>
  <c r="AR438" i="1" s="1"/>
  <c r="AR445" i="1" a="1"/>
  <c r="AR445" i="1" s="1"/>
  <c r="AR440" i="1" a="1"/>
  <c r="AR440" i="1" s="1"/>
  <c r="AR443" i="1" a="1"/>
  <c r="AR443" i="1" s="1"/>
  <c r="AR442" i="1" a="1"/>
  <c r="AR442" i="1" s="1"/>
  <c r="AE627" i="1" a="1"/>
  <c r="AE627" i="1" s="1"/>
  <c r="AE619" i="1" a="1"/>
  <c r="AE619" i="1" s="1"/>
  <c r="AE625" i="1" a="1"/>
  <c r="AE625" i="1" s="1"/>
  <c r="AE626" i="1" a="1"/>
  <c r="AE626" i="1" s="1"/>
  <c r="AE618" i="1" a="1"/>
  <c r="AE618" i="1" s="1"/>
  <c r="AE622" i="1" a="1"/>
  <c r="AE622" i="1" s="1"/>
  <c r="AE621" i="1" a="1"/>
  <c r="AE621" i="1" s="1"/>
  <c r="AE624" i="1" a="1"/>
  <c r="AE624" i="1" s="1"/>
  <c r="AE620" i="1" a="1"/>
  <c r="AE620" i="1" s="1"/>
  <c r="AE623" i="1" a="1"/>
  <c r="AE623" i="1" s="1"/>
  <c r="AO447" i="1" a="1"/>
  <c r="AO447" i="1" s="1"/>
  <c r="AO439" i="1" a="1"/>
  <c r="AO439" i="1" s="1"/>
  <c r="AO445" i="1" a="1"/>
  <c r="AO445" i="1" s="1"/>
  <c r="AO440" i="1" a="1"/>
  <c r="AO440" i="1" s="1"/>
  <c r="AO443" i="1" a="1"/>
  <c r="AO443" i="1" s="1"/>
  <c r="AO446" i="1" a="1"/>
  <c r="AO446" i="1" s="1"/>
  <c r="AO444" i="1" a="1"/>
  <c r="AO444" i="1" s="1"/>
  <c r="AO438" i="1" a="1"/>
  <c r="AO438" i="1" s="1"/>
  <c r="AO442" i="1" a="1"/>
  <c r="AO442" i="1" s="1"/>
  <c r="AO441" i="1" a="1"/>
  <c r="AO441" i="1" s="1"/>
  <c r="AE537" i="1" a="1"/>
  <c r="AE537" i="1" s="1"/>
  <c r="AE529" i="1" a="1"/>
  <c r="AE529" i="1" s="1"/>
  <c r="AE528" i="1" a="1"/>
  <c r="AE528" i="1" s="1"/>
  <c r="AE532" i="1" a="1"/>
  <c r="AE532" i="1" s="1"/>
  <c r="AE535" i="1" a="1"/>
  <c r="AE535" i="1" s="1"/>
  <c r="AE530" i="1" a="1"/>
  <c r="AE530" i="1" s="1"/>
  <c r="AE536" i="1" a="1"/>
  <c r="AE536" i="1" s="1"/>
  <c r="AE533" i="1" a="1"/>
  <c r="AE533" i="1" s="1"/>
  <c r="AE534" i="1" a="1"/>
  <c r="AE534" i="1" s="1"/>
  <c r="AE531" i="1" a="1"/>
  <c r="AE531" i="1" s="1"/>
  <c r="AB627" i="1" a="1"/>
  <c r="AB627" i="1" s="1"/>
  <c r="AB619" i="1" a="1"/>
  <c r="AB619" i="1" s="1"/>
  <c r="AB626" i="1" a="1"/>
  <c r="AB626" i="1" s="1"/>
  <c r="AB624" i="1" a="1"/>
  <c r="AB624" i="1" s="1"/>
  <c r="AB625" i="1" a="1"/>
  <c r="AB625" i="1" s="1"/>
  <c r="AB621" i="1" a="1"/>
  <c r="AB621" i="1" s="1"/>
  <c r="AB620" i="1" a="1"/>
  <c r="AB620" i="1" s="1"/>
  <c r="AB618" i="1" a="1"/>
  <c r="AB618" i="1" s="1"/>
  <c r="AB622" i="1" a="1"/>
  <c r="AB622" i="1" s="1"/>
  <c r="AB623" i="1" a="1"/>
  <c r="AB623" i="1" s="1"/>
  <c r="AO111" i="18"/>
  <c r="AU436" i="1"/>
  <c r="AU515" i="1" s="1" a="1"/>
  <c r="AU515" i="1" s="1"/>
  <c r="AQ437" i="1" a="1"/>
  <c r="AQ437" i="1" s="1"/>
  <c r="AQ448" i="1" a="1"/>
  <c r="AQ448" i="1" s="1"/>
  <c r="AQ454" i="1" a="1"/>
  <c r="AQ454" i="1" s="1"/>
  <c r="AQ459" i="1" a="1"/>
  <c r="AQ459" i="1" s="1"/>
  <c r="AQ450" i="1" a="1"/>
  <c r="AQ450" i="1" s="1"/>
  <c r="AQ456" i="1" a="1"/>
  <c r="AQ456" i="1" s="1"/>
  <c r="AQ514" i="1" a="1"/>
  <c r="AQ514" i="1" s="1"/>
  <c r="AQ516" i="1" a="1"/>
  <c r="AQ516" i="1" s="1"/>
  <c r="AQ458" i="1" a="1"/>
  <c r="AQ458" i="1" s="1"/>
  <c r="AQ517" i="1" a="1"/>
  <c r="AQ517" i="1" s="1"/>
  <c r="AQ452" i="1" a="1"/>
  <c r="AQ452" i="1" s="1"/>
  <c r="AQ457" i="1" a="1"/>
  <c r="AQ457" i="1" s="1"/>
  <c r="AQ518" i="1" a="1"/>
  <c r="AQ518" i="1" s="1"/>
  <c r="AQ519" i="1" a="1"/>
  <c r="AQ519" i="1" s="1"/>
  <c r="AR437" i="1" a="1"/>
  <c r="AR437" i="1" s="1"/>
  <c r="AR448" i="1" a="1"/>
  <c r="AR448" i="1" s="1"/>
  <c r="AR458" i="1" a="1"/>
  <c r="AR458" i="1" s="1"/>
  <c r="AR454" i="1" a="1"/>
  <c r="AR454" i="1" s="1"/>
  <c r="AR459" i="1" a="1"/>
  <c r="AR459" i="1" s="1"/>
  <c r="AR452" i="1" a="1"/>
  <c r="AR452" i="1" s="1"/>
  <c r="AR450" i="1" a="1"/>
  <c r="AR450" i="1" s="1"/>
  <c r="AR517" i="1" a="1"/>
  <c r="AR517" i="1" s="1"/>
  <c r="AR514" i="1" a="1"/>
  <c r="AR514" i="1" s="1"/>
  <c r="AR456" i="1" a="1"/>
  <c r="AR456" i="1" s="1"/>
  <c r="AR457" i="1" a="1"/>
  <c r="AR457" i="1" s="1"/>
  <c r="AR516" i="1" a="1"/>
  <c r="AR516" i="1" s="1"/>
  <c r="AR518" i="1" a="1"/>
  <c r="AR518" i="1" s="1"/>
  <c r="AR519" i="1" a="1"/>
  <c r="AR519" i="1" s="1"/>
  <c r="AF616" i="1"/>
  <c r="AF695" i="1" s="1" a="1"/>
  <c r="AF695" i="1" s="1"/>
  <c r="AB617" i="1" a="1"/>
  <c r="AB617" i="1" s="1"/>
  <c r="AF526" i="1"/>
  <c r="AF605" i="1" s="1" a="1"/>
  <c r="AF605" i="1" s="1"/>
  <c r="AB527" i="1" a="1"/>
  <c r="AB527" i="1" s="1"/>
  <c r="AB538" i="1" a="1"/>
  <c r="AB538" i="1" s="1"/>
  <c r="AB542" i="1" a="1"/>
  <c r="AB542" i="1" s="1"/>
  <c r="AB546" i="1" a="1"/>
  <c r="AB546" i="1" s="1"/>
  <c r="AB548" i="1" a="1"/>
  <c r="AB548" i="1" s="1"/>
  <c r="AB609" i="1" a="1"/>
  <c r="AB609" i="1" s="1"/>
  <c r="AB606" i="1" a="1"/>
  <c r="AB606" i="1" s="1"/>
  <c r="AB608" i="1" a="1"/>
  <c r="AB608" i="1" s="1"/>
  <c r="AB547" i="1" a="1"/>
  <c r="AB547" i="1" s="1"/>
  <c r="AB549" i="1" a="1"/>
  <c r="AB549" i="1" s="1"/>
  <c r="AB540" i="1" a="1"/>
  <c r="AB540" i="1" s="1"/>
  <c r="AB544" i="1" a="1"/>
  <c r="AB544" i="1" s="1"/>
  <c r="AB604" i="1" a="1"/>
  <c r="AB604" i="1" s="1"/>
  <c r="AB607" i="1" a="1"/>
  <c r="AB607" i="1" s="1"/>
  <c r="AI526" i="1"/>
  <c r="AI605" i="1" s="1" a="1"/>
  <c r="AI605" i="1" s="1"/>
  <c r="AE527" i="1" a="1"/>
  <c r="AE527" i="1" s="1"/>
  <c r="AE540" i="1" a="1"/>
  <c r="AE540" i="1" s="1"/>
  <c r="AE544" i="1" a="1"/>
  <c r="AE544" i="1" s="1"/>
  <c r="AE604" i="1" a="1"/>
  <c r="AE604" i="1" s="1"/>
  <c r="AE607" i="1" a="1"/>
  <c r="AE607" i="1" s="1"/>
  <c r="AE538" i="1" a="1"/>
  <c r="AE538" i="1" s="1"/>
  <c r="AE549" i="1" a="1"/>
  <c r="AE549" i="1" s="1"/>
  <c r="AE542" i="1" a="1"/>
  <c r="AE542" i="1" s="1"/>
  <c r="AE546" i="1" a="1"/>
  <c r="AE546" i="1" s="1"/>
  <c r="AE548" i="1" a="1"/>
  <c r="AE548" i="1" s="1"/>
  <c r="AE608" i="1" a="1"/>
  <c r="AE608" i="1" s="1"/>
  <c r="AE547" i="1" a="1"/>
  <c r="AE547" i="1" s="1"/>
  <c r="AE606" i="1" a="1"/>
  <c r="AE606" i="1" s="1"/>
  <c r="AE609" i="1" a="1"/>
  <c r="AE609" i="1" s="1"/>
  <c r="AI616" i="1"/>
  <c r="AI695" i="1" s="1" a="1"/>
  <c r="AI695" i="1" s="1"/>
  <c r="AE617" i="1" a="1"/>
  <c r="AE617" i="1" s="1"/>
  <c r="AS436" i="1"/>
  <c r="AS515" i="1" s="1" a="1"/>
  <c r="AS515" i="1" s="1"/>
  <c r="AO452" i="1" a="1"/>
  <c r="AO452" i="1" s="1"/>
  <c r="AO456" i="1" a="1"/>
  <c r="AO456" i="1" s="1"/>
  <c r="AO514" i="1" a="1"/>
  <c r="AO514" i="1" s="1"/>
  <c r="AO437" i="1" a="1"/>
  <c r="AO437" i="1" s="1"/>
  <c r="AO458" i="1" a="1"/>
  <c r="AO458" i="1" s="1"/>
  <c r="AO448" i="1" a="1"/>
  <c r="AO448" i="1" s="1"/>
  <c r="AO518" i="1" a="1"/>
  <c r="AO518" i="1" s="1"/>
  <c r="AO450" i="1" a="1"/>
  <c r="AO450" i="1" s="1"/>
  <c r="AO454" i="1" a="1"/>
  <c r="AO454" i="1" s="1"/>
  <c r="AO457" i="1" a="1"/>
  <c r="AO457" i="1" s="1"/>
  <c r="AO516" i="1" a="1"/>
  <c r="AO516" i="1" s="1"/>
  <c r="AO459" i="1" a="1"/>
  <c r="AO459" i="1" s="1"/>
  <c r="AO519" i="1" a="1"/>
  <c r="AO519" i="1" s="1"/>
  <c r="AO517" i="1" a="1"/>
  <c r="AO517" i="1" s="1"/>
  <c r="AH526" i="1"/>
  <c r="AH605" i="1" s="1" a="1"/>
  <c r="AH605" i="1" s="1"/>
  <c r="AD604" i="1" a="1"/>
  <c r="AD604" i="1" s="1"/>
  <c r="AD607" i="1" a="1"/>
  <c r="AD607" i="1" s="1"/>
  <c r="AD538" i="1" a="1"/>
  <c r="AD538" i="1" s="1"/>
  <c r="AD549" i="1" a="1"/>
  <c r="AD549" i="1" s="1"/>
  <c r="AD542" i="1" a="1"/>
  <c r="AD542" i="1" s="1"/>
  <c r="AD546" i="1" a="1"/>
  <c r="AD546" i="1" s="1"/>
  <c r="AD548" i="1" a="1"/>
  <c r="AD548" i="1" s="1"/>
  <c r="AD606" i="1" a="1"/>
  <c r="AD606" i="1" s="1"/>
  <c r="AD609" i="1" a="1"/>
  <c r="AD609" i="1" s="1"/>
  <c r="AD540" i="1" a="1"/>
  <c r="AD540" i="1" s="1"/>
  <c r="AD608" i="1" a="1"/>
  <c r="AD608" i="1" s="1"/>
  <c r="AD547" i="1" a="1"/>
  <c r="AD547" i="1" s="1"/>
  <c r="AD527" i="1" a="1"/>
  <c r="AD527" i="1" s="1"/>
  <c r="AD544" i="1" a="1"/>
  <c r="AD544" i="1" s="1"/>
  <c r="AH616" i="1"/>
  <c r="AH695" i="1" s="1" a="1"/>
  <c r="AH695" i="1" s="1"/>
  <c r="AD617" i="1" a="1"/>
  <c r="AD617" i="1" s="1"/>
  <c r="AG616" i="1"/>
  <c r="AG695" i="1" s="1" a="1"/>
  <c r="AG695" i="1" s="1"/>
  <c r="AC617" i="1" a="1"/>
  <c r="AC617" i="1" s="1"/>
  <c r="AG526" i="1"/>
  <c r="AG605" i="1" s="1" a="1"/>
  <c r="AG605" i="1" s="1"/>
  <c r="AC527" i="1" a="1"/>
  <c r="AC527" i="1" s="1"/>
  <c r="AC549" i="1" a="1"/>
  <c r="AC549" i="1" s="1"/>
  <c r="AC607" i="1" a="1"/>
  <c r="AC607" i="1" s="1"/>
  <c r="AC538" i="1" a="1"/>
  <c r="AC538" i="1" s="1"/>
  <c r="AC542" i="1" a="1"/>
  <c r="AC542" i="1" s="1"/>
  <c r="AC546" i="1" a="1"/>
  <c r="AC546" i="1" s="1"/>
  <c r="AC548" i="1" a="1"/>
  <c r="AC548" i="1" s="1"/>
  <c r="AC606" i="1" a="1"/>
  <c r="AC606" i="1" s="1"/>
  <c r="AC609" i="1" a="1"/>
  <c r="AC609" i="1" s="1"/>
  <c r="AC608" i="1" a="1"/>
  <c r="AC608" i="1" s="1"/>
  <c r="AC540" i="1" a="1"/>
  <c r="AC540" i="1" s="1"/>
  <c r="AC544" i="1" a="1"/>
  <c r="AC544" i="1" s="1"/>
  <c r="AC547" i="1" a="1"/>
  <c r="AC547" i="1" s="1"/>
  <c r="AC604" i="1" a="1"/>
  <c r="AC604" i="1" s="1"/>
  <c r="AT436" i="1"/>
  <c r="AT515" i="1" s="1" a="1"/>
  <c r="AT515" i="1" s="1"/>
  <c r="AP437" i="1" a="1"/>
  <c r="AP437" i="1" s="1"/>
  <c r="AP454" i="1" a="1"/>
  <c r="AP454" i="1" s="1"/>
  <c r="AP452" i="1" a="1"/>
  <c r="AP452" i="1" s="1"/>
  <c r="AP456" i="1" a="1"/>
  <c r="AP456" i="1" s="1"/>
  <c r="AP514" i="1" a="1"/>
  <c r="AP514" i="1" s="1"/>
  <c r="AP457" i="1" a="1"/>
  <c r="AP457" i="1" s="1"/>
  <c r="AP519" i="1" a="1"/>
  <c r="AP519" i="1" s="1"/>
  <c r="AP517" i="1" a="1"/>
  <c r="AP517" i="1" s="1"/>
  <c r="AP458" i="1" a="1"/>
  <c r="AP458" i="1" s="1"/>
  <c r="AP448" i="1" a="1"/>
  <c r="AP448" i="1" s="1"/>
  <c r="AP450" i="1" a="1"/>
  <c r="AP450" i="1" s="1"/>
  <c r="AP518" i="1" a="1"/>
  <c r="AP518" i="1" s="1"/>
  <c r="AP516" i="1" a="1"/>
  <c r="AP516" i="1" s="1"/>
  <c r="AP459" i="1" a="1"/>
  <c r="AP459" i="1" s="1"/>
  <c r="AA345" i="1"/>
  <c r="Y345" i="1"/>
  <c r="W345" i="1"/>
  <c r="U345" i="1"/>
  <c r="S345" i="1"/>
  <c r="Q345" i="1"/>
  <c r="O345" i="1"/>
  <c r="M345" i="1"/>
  <c r="K345" i="1"/>
  <c r="I831" i="1" a="1"/>
  <c r="I831" i="1" s="1"/>
  <c r="AG691" i="1" l="1" a="1"/>
  <c r="AG691" i="1" s="1"/>
  <c r="AG693" i="1" a="1"/>
  <c r="AG693" i="1" s="1"/>
  <c r="AH691" i="1" a="1"/>
  <c r="AH691" i="1" s="1"/>
  <c r="AH693" i="1" a="1"/>
  <c r="AH693" i="1" s="1"/>
  <c r="AI691" i="1" a="1"/>
  <c r="AI691" i="1" s="1"/>
  <c r="AI693" i="1" a="1"/>
  <c r="AI693" i="1" s="1"/>
  <c r="AF691" i="1" a="1"/>
  <c r="AF691" i="1" s="1"/>
  <c r="AF693" i="1" a="1"/>
  <c r="AF693" i="1" s="1"/>
  <c r="AG687" i="1" a="1"/>
  <c r="AG687" i="1" s="1"/>
  <c r="AG689" i="1" a="1"/>
  <c r="AG689" i="1" s="1"/>
  <c r="AH687" i="1" a="1"/>
  <c r="AH687" i="1" s="1"/>
  <c r="AH689" i="1" a="1"/>
  <c r="AH689" i="1" s="1"/>
  <c r="AI687" i="1" a="1"/>
  <c r="AI687" i="1" s="1"/>
  <c r="AI689" i="1" a="1"/>
  <c r="AI689" i="1" s="1"/>
  <c r="AF687" i="1" a="1"/>
  <c r="AF687" i="1" s="1"/>
  <c r="AF689" i="1" a="1"/>
  <c r="AF689" i="1" s="1"/>
  <c r="AG682" i="1" a="1"/>
  <c r="AG682" i="1" s="1"/>
  <c r="AG684" i="1" a="1"/>
  <c r="AG684" i="1" s="1"/>
  <c r="AI682" i="1" a="1"/>
  <c r="AI682" i="1" s="1"/>
  <c r="AI684" i="1" a="1"/>
  <c r="AI684" i="1" s="1"/>
  <c r="AF682" i="1" a="1"/>
  <c r="AF682" i="1" s="1"/>
  <c r="AF684" i="1" a="1"/>
  <c r="AF684" i="1" s="1"/>
  <c r="AH682" i="1" a="1"/>
  <c r="AH682" i="1" s="1"/>
  <c r="AH684" i="1" a="1"/>
  <c r="AH684" i="1" s="1"/>
  <c r="AG677" i="1" a="1"/>
  <c r="AG677" i="1" s="1"/>
  <c r="AG680" i="1" a="1"/>
  <c r="AG680" i="1" s="1"/>
  <c r="AH677" i="1" a="1"/>
  <c r="AH677" i="1" s="1"/>
  <c r="AH680" i="1" a="1"/>
  <c r="AH680" i="1" s="1"/>
  <c r="AI677" i="1" a="1"/>
  <c r="AI677" i="1" s="1"/>
  <c r="AI680" i="1" a="1"/>
  <c r="AI680" i="1" s="1"/>
  <c r="AF677" i="1" a="1"/>
  <c r="AF677" i="1" s="1"/>
  <c r="AF680" i="1" a="1"/>
  <c r="AF680" i="1" s="1"/>
  <c r="AG673" i="1" a="1"/>
  <c r="AG673" i="1" s="1"/>
  <c r="AG675" i="1" a="1"/>
  <c r="AG675" i="1" s="1"/>
  <c r="AH673" i="1" a="1"/>
  <c r="AH673" i="1" s="1"/>
  <c r="AH675" i="1" a="1"/>
  <c r="AH675" i="1" s="1"/>
  <c r="AI673" i="1" a="1"/>
  <c r="AI673" i="1" s="1"/>
  <c r="AI675" i="1" a="1"/>
  <c r="AI675" i="1" s="1"/>
  <c r="AF673" i="1" a="1"/>
  <c r="AF673" i="1" s="1"/>
  <c r="AF675" i="1" a="1"/>
  <c r="AF675" i="1" s="1"/>
  <c r="AG668" i="1" a="1"/>
  <c r="AG668" i="1" s="1"/>
  <c r="AG670" i="1" a="1"/>
  <c r="AG670" i="1" s="1"/>
  <c r="AH668" i="1" a="1"/>
  <c r="AH668" i="1" s="1"/>
  <c r="AH670" i="1" a="1"/>
  <c r="AH670" i="1" s="1"/>
  <c r="AI668" i="1" a="1"/>
  <c r="AI668" i="1" s="1"/>
  <c r="AI670" i="1" a="1"/>
  <c r="AI670" i="1" s="1"/>
  <c r="AF668" i="1" a="1"/>
  <c r="AF668" i="1" s="1"/>
  <c r="AF670" i="1" a="1"/>
  <c r="AF670" i="1" s="1"/>
  <c r="AG663" i="1" a="1"/>
  <c r="AG663" i="1" s="1"/>
  <c r="AG666" i="1" a="1"/>
  <c r="AG666" i="1" s="1"/>
  <c r="AF663" i="1" a="1"/>
  <c r="AF663" i="1" s="1"/>
  <c r="AF666" i="1" a="1"/>
  <c r="AF666" i="1" s="1"/>
  <c r="AH663" i="1" a="1"/>
  <c r="AH663" i="1" s="1"/>
  <c r="AH666" i="1" a="1"/>
  <c r="AH666" i="1" s="1"/>
  <c r="AI663" i="1" a="1"/>
  <c r="AI663" i="1" s="1"/>
  <c r="AI666" i="1" a="1"/>
  <c r="AI666" i="1" s="1"/>
  <c r="AG659" i="1" a="1"/>
  <c r="AG659" i="1" s="1"/>
  <c r="AG661" i="1" a="1"/>
  <c r="AG661" i="1" s="1"/>
  <c r="AH659" i="1" a="1"/>
  <c r="AH659" i="1" s="1"/>
  <c r="AH661" i="1" a="1"/>
  <c r="AH661" i="1" s="1"/>
  <c r="AI659" i="1" a="1"/>
  <c r="AI659" i="1" s="1"/>
  <c r="AI661" i="1" a="1"/>
  <c r="AI661" i="1" s="1"/>
  <c r="AF659" i="1" a="1"/>
  <c r="AF659" i="1" s="1"/>
  <c r="AF661" i="1" a="1"/>
  <c r="AF661" i="1" s="1"/>
  <c r="AG654" i="1" a="1"/>
  <c r="AG654" i="1" s="1"/>
  <c r="AG656" i="1" a="1"/>
  <c r="AG656" i="1" s="1"/>
  <c r="AH654" i="1" a="1"/>
  <c r="AH654" i="1" s="1"/>
  <c r="AH656" i="1" a="1"/>
  <c r="AH656" i="1" s="1"/>
  <c r="AI654" i="1" a="1"/>
  <c r="AI654" i="1" s="1"/>
  <c r="AI656" i="1" a="1"/>
  <c r="AI656" i="1" s="1"/>
  <c r="AF654" i="1" a="1"/>
  <c r="AF654" i="1" s="1"/>
  <c r="AF656" i="1" a="1"/>
  <c r="AF656" i="1" s="1"/>
  <c r="AI648" i="1" a="1"/>
  <c r="AI648" i="1" s="1"/>
  <c r="AI651" i="1" a="1"/>
  <c r="AI651" i="1" s="1"/>
  <c r="AF648" i="1" a="1"/>
  <c r="AF648" i="1" s="1"/>
  <c r="AF651" i="1" a="1"/>
  <c r="AF651" i="1" s="1"/>
  <c r="AG648" i="1" a="1"/>
  <c r="AG648" i="1" s="1"/>
  <c r="AG651" i="1" a="1"/>
  <c r="AG651" i="1" s="1"/>
  <c r="AH648" i="1" a="1"/>
  <c r="AH648" i="1" s="1"/>
  <c r="AH651" i="1" a="1"/>
  <c r="AH651" i="1" s="1"/>
  <c r="AG640" i="1" a="1"/>
  <c r="AG640" i="1" s="1"/>
  <c r="AG645" i="1" a="1"/>
  <c r="AG645" i="1" s="1"/>
  <c r="AH640" i="1" a="1"/>
  <c r="AH640" i="1" s="1"/>
  <c r="AH645" i="1" a="1"/>
  <c r="AH645" i="1" s="1"/>
  <c r="AI640" i="1" a="1"/>
  <c r="AI640" i="1" s="1"/>
  <c r="AI645" i="1" a="1"/>
  <c r="AI645" i="1" s="1"/>
  <c r="AF640" i="1" a="1"/>
  <c r="AF640" i="1" s="1"/>
  <c r="AF645" i="1" a="1"/>
  <c r="AF645" i="1" s="1"/>
  <c r="AG633" i="1" a="1"/>
  <c r="AG633" i="1" s="1"/>
  <c r="AG635" i="1" a="1"/>
  <c r="AG635" i="1" s="1"/>
  <c r="AH633" i="1" a="1"/>
  <c r="AH633" i="1" s="1"/>
  <c r="AH635" i="1" a="1"/>
  <c r="AH635" i="1" s="1"/>
  <c r="AI633" i="1" a="1"/>
  <c r="AI633" i="1" s="1"/>
  <c r="AI635" i="1" a="1"/>
  <c r="AI635" i="1" s="1"/>
  <c r="AF633" i="1" a="1"/>
  <c r="AF633" i="1" s="1"/>
  <c r="AF635" i="1" a="1"/>
  <c r="AF635" i="1" s="1"/>
  <c r="AG629" i="1" a="1"/>
  <c r="AG629" i="1" s="1"/>
  <c r="AG631" i="1" a="1"/>
  <c r="AG631" i="1" s="1"/>
  <c r="AH629" i="1" a="1"/>
  <c r="AH629" i="1" s="1"/>
  <c r="AH631" i="1" a="1"/>
  <c r="AH631" i="1" s="1"/>
  <c r="AI629" i="1" a="1"/>
  <c r="AI629" i="1" s="1"/>
  <c r="AI631" i="1" a="1"/>
  <c r="AI631" i="1" s="1"/>
  <c r="AF629" i="1" a="1"/>
  <c r="AF629" i="1" s="1"/>
  <c r="AF631" i="1" a="1"/>
  <c r="AF631" i="1" s="1"/>
  <c r="AF601" i="1" a="1"/>
  <c r="AF601" i="1" s="1"/>
  <c r="AF603" i="1" a="1"/>
  <c r="AF603" i="1" s="1"/>
  <c r="AH601" i="1" a="1"/>
  <c r="AH601" i="1" s="1"/>
  <c r="AH603" i="1" a="1"/>
  <c r="AH603" i="1" s="1"/>
  <c r="AI601" i="1" a="1"/>
  <c r="AI601" i="1" s="1"/>
  <c r="AI603" i="1" a="1"/>
  <c r="AI603" i="1" s="1"/>
  <c r="AG601" i="1" a="1"/>
  <c r="AG601" i="1" s="1"/>
  <c r="AG603" i="1" a="1"/>
  <c r="AG603" i="1" s="1"/>
  <c r="AF597" i="1" a="1"/>
  <c r="AF597" i="1" s="1"/>
  <c r="AF599" i="1" a="1"/>
  <c r="AF599" i="1" s="1"/>
  <c r="AH597" i="1" a="1"/>
  <c r="AH597" i="1" s="1"/>
  <c r="AH599" i="1" a="1"/>
  <c r="AH599" i="1" s="1"/>
  <c r="AI597" i="1" a="1"/>
  <c r="AI597" i="1" s="1"/>
  <c r="AI599" i="1" a="1"/>
  <c r="AI599" i="1" s="1"/>
  <c r="AG597" i="1" a="1"/>
  <c r="AG597" i="1" s="1"/>
  <c r="AG599" i="1" a="1"/>
  <c r="AG599" i="1" s="1"/>
  <c r="AF592" i="1" a="1"/>
  <c r="AF592" i="1" s="1"/>
  <c r="AF594" i="1" a="1"/>
  <c r="AF594" i="1" s="1"/>
  <c r="AH592" i="1" a="1"/>
  <c r="AH592" i="1" s="1"/>
  <c r="AH594" i="1" a="1"/>
  <c r="AH594" i="1" s="1"/>
  <c r="AI592" i="1" a="1"/>
  <c r="AI592" i="1" s="1"/>
  <c r="AI594" i="1" a="1"/>
  <c r="AI594" i="1" s="1"/>
  <c r="AG592" i="1" a="1"/>
  <c r="AG592" i="1" s="1"/>
  <c r="AG594" i="1" a="1"/>
  <c r="AG594" i="1" s="1"/>
  <c r="AF587" i="1" a="1"/>
  <c r="AF587" i="1" s="1"/>
  <c r="AF590" i="1" a="1"/>
  <c r="AF590" i="1" s="1"/>
  <c r="AH587" i="1" a="1"/>
  <c r="AH587" i="1" s="1"/>
  <c r="AH590" i="1" a="1"/>
  <c r="AH590" i="1" s="1"/>
  <c r="AI587" i="1" a="1"/>
  <c r="AI587" i="1" s="1"/>
  <c r="AI590" i="1" a="1"/>
  <c r="AI590" i="1" s="1"/>
  <c r="AG587" i="1" a="1"/>
  <c r="AG587" i="1" s="1"/>
  <c r="AG590" i="1" a="1"/>
  <c r="AG590" i="1" s="1"/>
  <c r="AF583" i="1" a="1"/>
  <c r="AF583" i="1" s="1"/>
  <c r="AF585" i="1" a="1"/>
  <c r="AF585" i="1" s="1"/>
  <c r="AH583" i="1" a="1"/>
  <c r="AH583" i="1" s="1"/>
  <c r="AH585" i="1" a="1"/>
  <c r="AH585" i="1" s="1"/>
  <c r="AI583" i="1" a="1"/>
  <c r="AI583" i="1" s="1"/>
  <c r="AI585" i="1" a="1"/>
  <c r="AI585" i="1" s="1"/>
  <c r="AG583" i="1" a="1"/>
  <c r="AG583" i="1" s="1"/>
  <c r="AG585" i="1" a="1"/>
  <c r="AG585" i="1" s="1"/>
  <c r="AF578" i="1" a="1"/>
  <c r="AF578" i="1" s="1"/>
  <c r="AF580" i="1" a="1"/>
  <c r="AF580" i="1" s="1"/>
  <c r="AH578" i="1" a="1"/>
  <c r="AH578" i="1" s="1"/>
  <c r="AH580" i="1" a="1"/>
  <c r="AH580" i="1" s="1"/>
  <c r="AI578" i="1" a="1"/>
  <c r="AI578" i="1" s="1"/>
  <c r="AI580" i="1" a="1"/>
  <c r="AI580" i="1" s="1"/>
  <c r="AG578" i="1" a="1"/>
  <c r="AG578" i="1" s="1"/>
  <c r="AG580" i="1" a="1"/>
  <c r="AG580" i="1" s="1"/>
  <c r="AF573" i="1" a="1"/>
  <c r="AF573" i="1" s="1"/>
  <c r="AF576" i="1" a="1"/>
  <c r="AF576" i="1" s="1"/>
  <c r="AH573" i="1" a="1"/>
  <c r="AH573" i="1" s="1"/>
  <c r="AH576" i="1" a="1"/>
  <c r="AH576" i="1" s="1"/>
  <c r="AI573" i="1" a="1"/>
  <c r="AI573" i="1" s="1"/>
  <c r="AI576" i="1" a="1"/>
  <c r="AI576" i="1" s="1"/>
  <c r="AG573" i="1" a="1"/>
  <c r="AG573" i="1" s="1"/>
  <c r="AG576" i="1" a="1"/>
  <c r="AG576" i="1" s="1"/>
  <c r="AF569" i="1" a="1"/>
  <c r="AF569" i="1" s="1"/>
  <c r="AF571" i="1" a="1"/>
  <c r="AF571" i="1" s="1"/>
  <c r="AH569" i="1" a="1"/>
  <c r="AH569" i="1" s="1"/>
  <c r="AH571" i="1" a="1"/>
  <c r="AH571" i="1" s="1"/>
  <c r="AI569" i="1" a="1"/>
  <c r="AI569" i="1" s="1"/>
  <c r="AI571" i="1" a="1"/>
  <c r="AI571" i="1" s="1"/>
  <c r="AG569" i="1" a="1"/>
  <c r="AG569" i="1" s="1"/>
  <c r="AG571" i="1" a="1"/>
  <c r="AG571" i="1" s="1"/>
  <c r="AF564" i="1" a="1"/>
  <c r="AF564" i="1" s="1"/>
  <c r="AF566" i="1" a="1"/>
  <c r="AF566" i="1" s="1"/>
  <c r="AH564" i="1" a="1"/>
  <c r="AH564" i="1" s="1"/>
  <c r="AH566" i="1" a="1"/>
  <c r="AH566" i="1" s="1"/>
  <c r="AI564" i="1" a="1"/>
  <c r="AI564" i="1" s="1"/>
  <c r="AI566" i="1" a="1"/>
  <c r="AI566" i="1" s="1"/>
  <c r="AG564" i="1" a="1"/>
  <c r="AG564" i="1" s="1"/>
  <c r="AG566" i="1" a="1"/>
  <c r="AG566" i="1" s="1"/>
  <c r="AF558" i="1" a="1"/>
  <c r="AF558" i="1" s="1"/>
  <c r="AF561" i="1" a="1"/>
  <c r="AF561" i="1" s="1"/>
  <c r="AH558" i="1" a="1"/>
  <c r="AH558" i="1" s="1"/>
  <c r="AH561" i="1" a="1"/>
  <c r="AH561" i="1" s="1"/>
  <c r="AI558" i="1" a="1"/>
  <c r="AI558" i="1" s="1"/>
  <c r="AI561" i="1" a="1"/>
  <c r="AI561" i="1" s="1"/>
  <c r="AG558" i="1" a="1"/>
  <c r="AG558" i="1" s="1"/>
  <c r="AG561" i="1" a="1"/>
  <c r="AG561" i="1" s="1"/>
  <c r="AF550" i="1" a="1"/>
  <c r="AF550" i="1" s="1"/>
  <c r="AF555" i="1" a="1"/>
  <c r="AF555" i="1" s="1"/>
  <c r="AH550" i="1" a="1"/>
  <c r="AH550" i="1" s="1"/>
  <c r="AH555" i="1" a="1"/>
  <c r="AH555" i="1" s="1"/>
  <c r="AI550" i="1" a="1"/>
  <c r="AI550" i="1" s="1"/>
  <c r="AI555" i="1" a="1"/>
  <c r="AI555" i="1" s="1"/>
  <c r="AG550" i="1" a="1"/>
  <c r="AG550" i="1" s="1"/>
  <c r="AG555" i="1" a="1"/>
  <c r="AG555" i="1" s="1"/>
  <c r="AF543" i="1" a="1"/>
  <c r="AF543" i="1" s="1"/>
  <c r="AF545" i="1" a="1"/>
  <c r="AF545" i="1" s="1"/>
  <c r="AH543" i="1" a="1"/>
  <c r="AH543" i="1" s="1"/>
  <c r="AH545" i="1" a="1"/>
  <c r="AH545" i="1" s="1"/>
  <c r="AI543" i="1" a="1"/>
  <c r="AI543" i="1" s="1"/>
  <c r="AI545" i="1" a="1"/>
  <c r="AI545" i="1" s="1"/>
  <c r="AG543" i="1" a="1"/>
  <c r="AG543" i="1" s="1"/>
  <c r="AG545" i="1" a="1"/>
  <c r="AG545" i="1" s="1"/>
  <c r="AF539" i="1" a="1"/>
  <c r="AF539" i="1" s="1"/>
  <c r="AF541" i="1" a="1"/>
  <c r="AF541" i="1" s="1"/>
  <c r="AH539" i="1" a="1"/>
  <c r="AH539" i="1" s="1"/>
  <c r="AH541" i="1" a="1"/>
  <c r="AH541" i="1" s="1"/>
  <c r="AI539" i="1" a="1"/>
  <c r="AI539" i="1" s="1"/>
  <c r="AI541" i="1" a="1"/>
  <c r="AI541" i="1" s="1"/>
  <c r="AG539" i="1" a="1"/>
  <c r="AG539" i="1" s="1"/>
  <c r="AG541" i="1" a="1"/>
  <c r="AG541" i="1" s="1"/>
  <c r="AT511" i="1" a="1"/>
  <c r="AT511" i="1" s="1"/>
  <c r="AT513" i="1" a="1"/>
  <c r="AT513" i="1" s="1"/>
  <c r="AU511" i="1" a="1"/>
  <c r="AU511" i="1" s="1"/>
  <c r="AU513" i="1" a="1"/>
  <c r="AU513" i="1" s="1"/>
  <c r="AS511" i="1" a="1"/>
  <c r="AS511" i="1" s="1"/>
  <c r="AS513" i="1" a="1"/>
  <c r="AS513" i="1" s="1"/>
  <c r="AU507" i="1" a="1"/>
  <c r="AU507" i="1" s="1"/>
  <c r="AU509" i="1" a="1"/>
  <c r="AU509" i="1" s="1"/>
  <c r="AT507" i="1" a="1"/>
  <c r="AT507" i="1" s="1"/>
  <c r="AT509" i="1" a="1"/>
  <c r="AT509" i="1" s="1"/>
  <c r="AS507" i="1" a="1"/>
  <c r="AS507" i="1" s="1"/>
  <c r="AS509" i="1" a="1"/>
  <c r="AS509" i="1" s="1"/>
  <c r="AU502" i="1" a="1"/>
  <c r="AU502" i="1" s="1"/>
  <c r="AU504" i="1" a="1"/>
  <c r="AU504" i="1" s="1"/>
  <c r="AT502" i="1" a="1"/>
  <c r="AT502" i="1" s="1"/>
  <c r="AT504" i="1" a="1"/>
  <c r="AT504" i="1" s="1"/>
  <c r="AS502" i="1" a="1"/>
  <c r="AS502" i="1" s="1"/>
  <c r="AS504" i="1" a="1"/>
  <c r="AS504" i="1" s="1"/>
  <c r="AT497" i="1" a="1"/>
  <c r="AT497" i="1" s="1"/>
  <c r="AT500" i="1" a="1"/>
  <c r="AT500" i="1" s="1"/>
  <c r="AU497" i="1" a="1"/>
  <c r="AU497" i="1" s="1"/>
  <c r="AU500" i="1" a="1"/>
  <c r="AU500" i="1" s="1"/>
  <c r="AS497" i="1" a="1"/>
  <c r="AS497" i="1" s="1"/>
  <c r="AS500" i="1" a="1"/>
  <c r="AS500" i="1" s="1"/>
  <c r="AU493" i="1" a="1"/>
  <c r="AU493" i="1" s="1"/>
  <c r="AU495" i="1" a="1"/>
  <c r="AU495" i="1" s="1"/>
  <c r="AT493" i="1" a="1"/>
  <c r="AT493" i="1" s="1"/>
  <c r="AT495" i="1" a="1"/>
  <c r="AT495" i="1" s="1"/>
  <c r="AS493" i="1" a="1"/>
  <c r="AS493" i="1" s="1"/>
  <c r="AS495" i="1" a="1"/>
  <c r="AS495" i="1" s="1"/>
  <c r="AT488" i="1" a="1"/>
  <c r="AT488" i="1" s="1"/>
  <c r="AT490" i="1" a="1"/>
  <c r="AT490" i="1" s="1"/>
  <c r="AU488" i="1" a="1"/>
  <c r="AU488" i="1" s="1"/>
  <c r="AU490" i="1" a="1"/>
  <c r="AU490" i="1" s="1"/>
  <c r="AS488" i="1" a="1"/>
  <c r="AS488" i="1" s="1"/>
  <c r="AS490" i="1" a="1"/>
  <c r="AS490" i="1" s="1"/>
  <c r="AT483" i="1" a="1"/>
  <c r="AT483" i="1" s="1"/>
  <c r="AT486" i="1" a="1"/>
  <c r="AT486" i="1" s="1"/>
  <c r="AU483" i="1" a="1"/>
  <c r="AU483" i="1" s="1"/>
  <c r="AU486" i="1" a="1"/>
  <c r="AU486" i="1" s="1"/>
  <c r="AS483" i="1" a="1"/>
  <c r="AS483" i="1" s="1"/>
  <c r="AS486" i="1" a="1"/>
  <c r="AS486" i="1" s="1"/>
  <c r="AU479" i="1" a="1"/>
  <c r="AU479" i="1" s="1"/>
  <c r="AU481" i="1" a="1"/>
  <c r="AU481" i="1" s="1"/>
  <c r="AS479" i="1" a="1"/>
  <c r="AS479" i="1" s="1"/>
  <c r="AS481" i="1" a="1"/>
  <c r="AS481" i="1" s="1"/>
  <c r="AT479" i="1" a="1"/>
  <c r="AT479" i="1" s="1"/>
  <c r="AT481" i="1" a="1"/>
  <c r="AT481" i="1" s="1"/>
  <c r="AS474" i="1" a="1"/>
  <c r="AS474" i="1" s="1"/>
  <c r="AS476" i="1" a="1"/>
  <c r="AS476" i="1" s="1"/>
  <c r="AT474" i="1" a="1"/>
  <c r="AT474" i="1" s="1"/>
  <c r="AT476" i="1" a="1"/>
  <c r="AT476" i="1" s="1"/>
  <c r="AU474" i="1" a="1"/>
  <c r="AU474" i="1" s="1"/>
  <c r="AU476" i="1" a="1"/>
  <c r="AU476" i="1" s="1"/>
  <c r="AT468" i="1" a="1"/>
  <c r="AT468" i="1" s="1"/>
  <c r="AT471" i="1" a="1"/>
  <c r="AT471" i="1" s="1"/>
  <c r="AU468" i="1" a="1"/>
  <c r="AU468" i="1" s="1"/>
  <c r="AU471" i="1" a="1"/>
  <c r="AU471" i="1" s="1"/>
  <c r="AS468" i="1" a="1"/>
  <c r="AS468" i="1" s="1"/>
  <c r="AS471" i="1" a="1"/>
  <c r="AS471" i="1" s="1"/>
  <c r="AT460" i="1" a="1"/>
  <c r="AT460" i="1" s="1"/>
  <c r="AT465" i="1" a="1"/>
  <c r="AT465" i="1" s="1"/>
  <c r="AU460" i="1" a="1"/>
  <c r="AU460" i="1" s="1"/>
  <c r="AU465" i="1" a="1"/>
  <c r="AU465" i="1" s="1"/>
  <c r="AS460" i="1" a="1"/>
  <c r="AS460" i="1" s="1"/>
  <c r="AS465" i="1" a="1"/>
  <c r="AS465" i="1" s="1"/>
  <c r="AT453" i="1" a="1"/>
  <c r="AT453" i="1" s="1"/>
  <c r="AT455" i="1" a="1"/>
  <c r="AT455" i="1" s="1"/>
  <c r="AU453" i="1" a="1"/>
  <c r="AU453" i="1" s="1"/>
  <c r="AU455" i="1" a="1"/>
  <c r="AU455" i="1" s="1"/>
  <c r="AS453" i="1" a="1"/>
  <c r="AS453" i="1" s="1"/>
  <c r="AS455" i="1" a="1"/>
  <c r="AS455" i="1" s="1"/>
  <c r="AS449" i="1" a="1"/>
  <c r="AS449" i="1" s="1"/>
  <c r="AS451" i="1" a="1"/>
  <c r="AS451" i="1" s="1"/>
  <c r="AU449" i="1" a="1"/>
  <c r="AU449" i="1" s="1"/>
  <c r="AU451" i="1" a="1"/>
  <c r="AU451" i="1" s="1"/>
  <c r="AT449" i="1" a="1"/>
  <c r="AT449" i="1" s="1"/>
  <c r="AT451" i="1" a="1"/>
  <c r="AT451" i="1" s="1"/>
  <c r="AH683" i="1" a="1"/>
  <c r="AH683" i="1" s="1"/>
  <c r="AH679" i="1" a="1"/>
  <c r="AH679" i="1" s="1"/>
  <c r="AH692" i="1" a="1"/>
  <c r="AH692" i="1" s="1"/>
  <c r="AH678" i="1" a="1"/>
  <c r="AH678" i="1" s="1"/>
  <c r="AH690" i="1" a="1"/>
  <c r="AH690" i="1" s="1"/>
  <c r="AH676" i="1" a="1"/>
  <c r="AH676" i="1" s="1"/>
  <c r="AH688" i="1" a="1"/>
  <c r="AH688" i="1" s="1"/>
  <c r="AH674" i="1" a="1"/>
  <c r="AH674" i="1" s="1"/>
  <c r="AH672" i="1" a="1"/>
  <c r="AH672" i="1" s="1"/>
  <c r="AH685" i="1" a="1"/>
  <c r="AH685" i="1" s="1"/>
  <c r="AH671" i="1" a="1"/>
  <c r="AH671" i="1" s="1"/>
  <c r="AH681" i="1" a="1"/>
  <c r="AH681" i="1" s="1"/>
  <c r="AH669" i="1" a="1"/>
  <c r="AH669" i="1" s="1"/>
  <c r="AH686" i="1" a="1"/>
  <c r="AH686" i="1" s="1"/>
  <c r="AH667" i="1" a="1"/>
  <c r="AH667" i="1" s="1"/>
  <c r="AH664" i="1" a="1"/>
  <c r="AH664" i="1" s="1"/>
  <c r="AH662" i="1" a="1"/>
  <c r="AH662" i="1" s="1"/>
  <c r="AH658" i="1" a="1"/>
  <c r="AH658" i="1" s="1"/>
  <c r="AH649" i="1" a="1"/>
  <c r="AH649" i="1" s="1"/>
  <c r="AH647" i="1" a="1"/>
  <c r="AH647" i="1" s="1"/>
  <c r="AH665" i="1" a="1"/>
  <c r="AH665" i="1" s="1"/>
  <c r="AH650" i="1" a="1"/>
  <c r="AH650" i="1" s="1"/>
  <c r="AH657" i="1" a="1"/>
  <c r="AH657" i="1" s="1"/>
  <c r="AH655" i="1" a="1"/>
  <c r="AH655" i="1" s="1"/>
  <c r="AH652" i="1" a="1"/>
  <c r="AH652" i="1" s="1"/>
  <c r="AH653" i="1" a="1"/>
  <c r="AH653" i="1" s="1"/>
  <c r="AH660" i="1" a="1"/>
  <c r="AH660" i="1" s="1"/>
  <c r="AH646" i="1" a="1"/>
  <c r="AH646" i="1" s="1"/>
  <c r="AI679" i="1" a="1"/>
  <c r="AI679" i="1" s="1"/>
  <c r="AI692" i="1" a="1"/>
  <c r="AI692" i="1" s="1"/>
  <c r="AI690" i="1" a="1"/>
  <c r="AI690" i="1" s="1"/>
  <c r="AI676" i="1" a="1"/>
  <c r="AI676" i="1" s="1"/>
  <c r="AI688" i="1" a="1"/>
  <c r="AI688" i="1" s="1"/>
  <c r="AI686" i="1" a="1"/>
  <c r="AI686" i="1" s="1"/>
  <c r="AI685" i="1" a="1"/>
  <c r="AI685" i="1" s="1"/>
  <c r="AI671" i="1" a="1"/>
  <c r="AI671" i="1" s="1"/>
  <c r="AI678" i="1" a="1"/>
  <c r="AI678" i="1" s="1"/>
  <c r="AI669" i="1" a="1"/>
  <c r="AI669" i="1" s="1"/>
  <c r="AI681" i="1" a="1"/>
  <c r="AI681" i="1" s="1"/>
  <c r="AI667" i="1" a="1"/>
  <c r="AI667" i="1" s="1"/>
  <c r="AI674" i="1" a="1"/>
  <c r="AI674" i="1" s="1"/>
  <c r="AI683" i="1" a="1"/>
  <c r="AI683" i="1" s="1"/>
  <c r="AI664" i="1" a="1"/>
  <c r="AI664" i="1" s="1"/>
  <c r="AI662" i="1" a="1"/>
  <c r="AI662" i="1" s="1"/>
  <c r="AI660" i="1" a="1"/>
  <c r="AI660" i="1" s="1"/>
  <c r="AI658" i="1" a="1"/>
  <c r="AI658" i="1" s="1"/>
  <c r="AI665" i="1" a="1"/>
  <c r="AI665" i="1" s="1"/>
  <c r="AI655" i="1" a="1"/>
  <c r="AI655" i="1" s="1"/>
  <c r="AI646" i="1" a="1"/>
  <c r="AI646" i="1" s="1"/>
  <c r="AI672" i="1" a="1"/>
  <c r="AI672" i="1" s="1"/>
  <c r="AI652" i="1" a="1"/>
  <c r="AI652" i="1" s="1"/>
  <c r="AI657" i="1" a="1"/>
  <c r="AI657" i="1" s="1"/>
  <c r="AI653" i="1" a="1"/>
  <c r="AI653" i="1" s="1"/>
  <c r="AI649" i="1" a="1"/>
  <c r="AI649" i="1" s="1"/>
  <c r="AI647" i="1" a="1"/>
  <c r="AI647" i="1" s="1"/>
  <c r="AI650" i="1" a="1"/>
  <c r="AI650" i="1" s="1"/>
  <c r="AF690" i="1" a="1"/>
  <c r="AF690" i="1" s="1"/>
  <c r="AF688" i="1" a="1"/>
  <c r="AF688" i="1" s="1"/>
  <c r="AF686" i="1" a="1"/>
  <c r="AF686" i="1" s="1"/>
  <c r="AF685" i="1" a="1"/>
  <c r="AF685" i="1" s="1"/>
  <c r="AF683" i="1" a="1"/>
  <c r="AF683" i="1" s="1"/>
  <c r="AF681" i="1" a="1"/>
  <c r="AF681" i="1" s="1"/>
  <c r="AF667" i="1" a="1"/>
  <c r="AF667" i="1" s="1"/>
  <c r="AF665" i="1" a="1"/>
  <c r="AF665" i="1" s="1"/>
  <c r="AF678" i="1" a="1"/>
  <c r="AF678" i="1" s="1"/>
  <c r="AF676" i="1" a="1"/>
  <c r="AF676" i="1" s="1"/>
  <c r="AF671" i="1" a="1"/>
  <c r="AF671" i="1" s="1"/>
  <c r="AF692" i="1" a="1"/>
  <c r="AF692" i="1" s="1"/>
  <c r="AF679" i="1" a="1"/>
  <c r="AF679" i="1" s="1"/>
  <c r="AF672" i="1" a="1"/>
  <c r="AF672" i="1" s="1"/>
  <c r="AF669" i="1" a="1"/>
  <c r="AF669" i="1" s="1"/>
  <c r="AF660" i="1" a="1"/>
  <c r="AF660" i="1" s="1"/>
  <c r="AF658" i="1" a="1"/>
  <c r="AF658" i="1" s="1"/>
  <c r="AF657" i="1" a="1"/>
  <c r="AF657" i="1" s="1"/>
  <c r="AF655" i="1" a="1"/>
  <c r="AF655" i="1" s="1"/>
  <c r="AF674" i="1" a="1"/>
  <c r="AF674" i="1" s="1"/>
  <c r="AF653" i="1" a="1"/>
  <c r="AF653" i="1" s="1"/>
  <c r="AF646" i="1" a="1"/>
  <c r="AF646" i="1" s="1"/>
  <c r="AF647" i="1" a="1"/>
  <c r="AF647" i="1" s="1"/>
  <c r="AF662" i="1" a="1"/>
  <c r="AF662" i="1" s="1"/>
  <c r="AF649" i="1" a="1"/>
  <c r="AF649" i="1" s="1"/>
  <c r="AF650" i="1" a="1"/>
  <c r="AF650" i="1" s="1"/>
  <c r="AF652" i="1" a="1"/>
  <c r="AF652" i="1" s="1"/>
  <c r="AG686" i="1" a="1"/>
  <c r="AG686" i="1" s="1"/>
  <c r="AG683" i="1" a="1"/>
  <c r="AG683" i="1" s="1"/>
  <c r="AG681" i="1" a="1"/>
  <c r="AG681" i="1" s="1"/>
  <c r="AG679" i="1" a="1"/>
  <c r="AG679" i="1" s="1"/>
  <c r="AG692" i="1" a="1"/>
  <c r="AG692" i="1" s="1"/>
  <c r="AG678" i="1" a="1"/>
  <c r="AG678" i="1" s="1"/>
  <c r="AG690" i="1" a="1"/>
  <c r="AG690" i="1" s="1"/>
  <c r="AG676" i="1" a="1"/>
  <c r="AG676" i="1" s="1"/>
  <c r="AG674" i="1" a="1"/>
  <c r="AG674" i="1" s="1"/>
  <c r="AG685" i="1" a="1"/>
  <c r="AG685" i="1" s="1"/>
  <c r="AG672" i="1" a="1"/>
  <c r="AG672" i="1" s="1"/>
  <c r="AG667" i="1" a="1"/>
  <c r="AG667" i="1" s="1"/>
  <c r="AG657" i="1" a="1"/>
  <c r="AG657" i="1" s="1"/>
  <c r="AG665" i="1" a="1"/>
  <c r="AG665" i="1" s="1"/>
  <c r="AG655" i="1" a="1"/>
  <c r="AG655" i="1" s="1"/>
  <c r="AG688" i="1" a="1"/>
  <c r="AG688" i="1" s="1"/>
  <c r="AG671" i="1" a="1"/>
  <c r="AG671" i="1" s="1"/>
  <c r="AG662" i="1" a="1"/>
  <c r="AG662" i="1" s="1"/>
  <c r="AG652" i="1" a="1"/>
  <c r="AG652" i="1" s="1"/>
  <c r="AG669" i="1" a="1"/>
  <c r="AG669" i="1" s="1"/>
  <c r="AG650" i="1" a="1"/>
  <c r="AG650" i="1" s="1"/>
  <c r="AG649" i="1" a="1"/>
  <c r="AG649" i="1" s="1"/>
  <c r="AG653" i="1" a="1"/>
  <c r="AG653" i="1" s="1"/>
  <c r="AG658" i="1" a="1"/>
  <c r="AG658" i="1" s="1"/>
  <c r="AG646" i="1" a="1"/>
  <c r="AG646" i="1" s="1"/>
  <c r="AG664" i="1" a="1"/>
  <c r="AG664" i="1" s="1"/>
  <c r="AG660" i="1" a="1"/>
  <c r="AG660" i="1" s="1"/>
  <c r="AG647" i="1" a="1"/>
  <c r="AG647" i="1" s="1"/>
  <c r="AH593" i="1" a="1"/>
  <c r="AH593" i="1" s="1"/>
  <c r="AH591" i="1" a="1"/>
  <c r="AH591" i="1" s="1"/>
  <c r="AH589" i="1" a="1"/>
  <c r="AH589" i="1" s="1"/>
  <c r="AH602" i="1" a="1"/>
  <c r="AH602" i="1" s="1"/>
  <c r="AH588" i="1" a="1"/>
  <c r="AH588" i="1" s="1"/>
  <c r="AH600" i="1" a="1"/>
  <c r="AH600" i="1" s="1"/>
  <c r="AH598" i="1" a="1"/>
  <c r="AH598" i="1" s="1"/>
  <c r="AH596" i="1" a="1"/>
  <c r="AH596" i="1" s="1"/>
  <c r="AH586" i="1" a="1"/>
  <c r="AH586" i="1" s="1"/>
  <c r="AH584" i="1" a="1"/>
  <c r="AH584" i="1" s="1"/>
  <c r="AH582" i="1" a="1"/>
  <c r="AH582" i="1" s="1"/>
  <c r="AH581" i="1" a="1"/>
  <c r="AH581" i="1" s="1"/>
  <c r="AH595" i="1" a="1"/>
  <c r="AH595" i="1" s="1"/>
  <c r="AH579" i="1" a="1"/>
  <c r="AH579" i="1" s="1"/>
  <c r="AH577" i="1" a="1"/>
  <c r="AH577" i="1" s="1"/>
  <c r="AH574" i="1" a="1"/>
  <c r="AH574" i="1" s="1"/>
  <c r="AH568" i="1" a="1"/>
  <c r="AH568" i="1" s="1"/>
  <c r="AH567" i="1" a="1"/>
  <c r="AH567" i="1" s="1"/>
  <c r="AH565" i="1" a="1"/>
  <c r="AH565" i="1" s="1"/>
  <c r="AH563" i="1" a="1"/>
  <c r="AH563" i="1" s="1"/>
  <c r="AH562" i="1" a="1"/>
  <c r="AH562" i="1" s="1"/>
  <c r="AH572" i="1" a="1"/>
  <c r="AH572" i="1" s="1"/>
  <c r="AH556" i="1" a="1"/>
  <c r="AH556" i="1" s="1"/>
  <c r="AH570" i="1" a="1"/>
  <c r="AH570" i="1" s="1"/>
  <c r="AH575" i="1" a="1"/>
  <c r="AH575" i="1" s="1"/>
  <c r="AH560" i="1" a="1"/>
  <c r="AH560" i="1" s="1"/>
  <c r="AH559" i="1" a="1"/>
  <c r="AH559" i="1" s="1"/>
  <c r="AH557" i="1" a="1"/>
  <c r="AH557" i="1" s="1"/>
  <c r="AI589" i="1" a="1"/>
  <c r="AI589" i="1" s="1"/>
  <c r="AI602" i="1" a="1"/>
  <c r="AI602" i="1" s="1"/>
  <c r="AI588" i="1" a="1"/>
  <c r="AI588" i="1" s="1"/>
  <c r="AI600" i="1" a="1"/>
  <c r="AI600" i="1" s="1"/>
  <c r="AI586" i="1" a="1"/>
  <c r="AI586" i="1" s="1"/>
  <c r="AI598" i="1" a="1"/>
  <c r="AI598" i="1" s="1"/>
  <c r="AI596" i="1" a="1"/>
  <c r="AI596" i="1" s="1"/>
  <c r="AI595" i="1" a="1"/>
  <c r="AI595" i="1" s="1"/>
  <c r="AI593" i="1" a="1"/>
  <c r="AI593" i="1" s="1"/>
  <c r="AI581" i="1" a="1"/>
  <c r="AI581" i="1" s="1"/>
  <c r="AI579" i="1" a="1"/>
  <c r="AI579" i="1" s="1"/>
  <c r="AI577" i="1" a="1"/>
  <c r="AI577" i="1" s="1"/>
  <c r="AI575" i="1" a="1"/>
  <c r="AI575" i="1" s="1"/>
  <c r="AI574" i="1" a="1"/>
  <c r="AI574" i="1" s="1"/>
  <c r="AI584" i="1" a="1"/>
  <c r="AI584" i="1" s="1"/>
  <c r="AI565" i="1" a="1"/>
  <c r="AI565" i="1" s="1"/>
  <c r="AI563" i="1" a="1"/>
  <c r="AI563" i="1" s="1"/>
  <c r="AI562" i="1" a="1"/>
  <c r="AI562" i="1" s="1"/>
  <c r="AI591" i="1" a="1"/>
  <c r="AI591" i="1" s="1"/>
  <c r="AI582" i="1" a="1"/>
  <c r="AI582" i="1" s="1"/>
  <c r="AI572" i="1" a="1"/>
  <c r="AI572" i="1" s="1"/>
  <c r="AI570" i="1" a="1"/>
  <c r="AI570" i="1" s="1"/>
  <c r="AI567" i="1" a="1"/>
  <c r="AI567" i="1" s="1"/>
  <c r="AI560" i="1" a="1"/>
  <c r="AI560" i="1" s="1"/>
  <c r="AI559" i="1" a="1"/>
  <c r="AI559" i="1" s="1"/>
  <c r="AI557" i="1" a="1"/>
  <c r="AI557" i="1" s="1"/>
  <c r="AI568" i="1" a="1"/>
  <c r="AI568" i="1" s="1"/>
  <c r="AI556" i="1" a="1"/>
  <c r="AI556" i="1" s="1"/>
  <c r="AG596" i="1" a="1"/>
  <c r="AG596" i="1" s="1"/>
  <c r="AG595" i="1" a="1"/>
  <c r="AG595" i="1" s="1"/>
  <c r="AG593" i="1" a="1"/>
  <c r="AG593" i="1" s="1"/>
  <c r="AG591" i="1" a="1"/>
  <c r="AG591" i="1" s="1"/>
  <c r="AG589" i="1" a="1"/>
  <c r="AG589" i="1" s="1"/>
  <c r="AG602" i="1" a="1"/>
  <c r="AG602" i="1" s="1"/>
  <c r="AG588" i="1" a="1"/>
  <c r="AG588" i="1" s="1"/>
  <c r="AG600" i="1" a="1"/>
  <c r="AG600" i="1" s="1"/>
  <c r="AG586" i="1" a="1"/>
  <c r="AG586" i="1" s="1"/>
  <c r="AG574" i="1" a="1"/>
  <c r="AG574" i="1" s="1"/>
  <c r="AG584" i="1" a="1"/>
  <c r="AG584" i="1" s="1"/>
  <c r="AG582" i="1" a="1"/>
  <c r="AG582" i="1" s="1"/>
  <c r="AG581" i="1" a="1"/>
  <c r="AG581" i="1" s="1"/>
  <c r="AG577" i="1" a="1"/>
  <c r="AG577" i="1" s="1"/>
  <c r="AG575" i="1" a="1"/>
  <c r="AG575" i="1" s="1"/>
  <c r="AG572" i="1" a="1"/>
  <c r="AG572" i="1" s="1"/>
  <c r="AG579" i="1" a="1"/>
  <c r="AG579" i="1" s="1"/>
  <c r="AG570" i="1" a="1"/>
  <c r="AG570" i="1" s="1"/>
  <c r="AG568" i="1" a="1"/>
  <c r="AG568" i="1" s="1"/>
  <c r="AG567" i="1" a="1"/>
  <c r="AG567" i="1" s="1"/>
  <c r="AG565" i="1" a="1"/>
  <c r="AG565" i="1" s="1"/>
  <c r="AG563" i="1" a="1"/>
  <c r="AG563" i="1" s="1"/>
  <c r="AG562" i="1" a="1"/>
  <c r="AG562" i="1" s="1"/>
  <c r="AG556" i="1" a="1"/>
  <c r="AG556" i="1" s="1"/>
  <c r="AG557" i="1" a="1"/>
  <c r="AG557" i="1" s="1"/>
  <c r="AG598" i="1" a="1"/>
  <c r="AG598" i="1" s="1"/>
  <c r="AG559" i="1" a="1"/>
  <c r="AG559" i="1" s="1"/>
  <c r="AG560" i="1" a="1"/>
  <c r="AG560" i="1" s="1"/>
  <c r="AF600" i="1" a="1"/>
  <c r="AF600" i="1" s="1"/>
  <c r="AF598" i="1" a="1"/>
  <c r="AF598" i="1" s="1"/>
  <c r="AF596" i="1" a="1"/>
  <c r="AF596" i="1" s="1"/>
  <c r="AF595" i="1" a="1"/>
  <c r="AF595" i="1" s="1"/>
  <c r="AF593" i="1" a="1"/>
  <c r="AF593" i="1" s="1"/>
  <c r="AF591" i="1" a="1"/>
  <c r="AF591" i="1" s="1"/>
  <c r="AF589" i="1" a="1"/>
  <c r="AF589" i="1" s="1"/>
  <c r="AF577" i="1" a="1"/>
  <c r="AF577" i="1" s="1"/>
  <c r="AF575" i="1" a="1"/>
  <c r="AF575" i="1" s="1"/>
  <c r="AF602" i="1" a="1"/>
  <c r="AF602" i="1" s="1"/>
  <c r="AF588" i="1" a="1"/>
  <c r="AF588" i="1" s="1"/>
  <c r="AF586" i="1" a="1"/>
  <c r="AF586" i="1" s="1"/>
  <c r="AF584" i="1" a="1"/>
  <c r="AF584" i="1" s="1"/>
  <c r="AF581" i="1" a="1"/>
  <c r="AF581" i="1" s="1"/>
  <c r="AF562" i="1" a="1"/>
  <c r="AF562" i="1" s="1"/>
  <c r="AF579" i="1" a="1"/>
  <c r="AF579" i="1" s="1"/>
  <c r="AF572" i="1" a="1"/>
  <c r="AF572" i="1" s="1"/>
  <c r="AF570" i="1" a="1"/>
  <c r="AF570" i="1" s="1"/>
  <c r="AF582" i="1" a="1"/>
  <c r="AF582" i="1" s="1"/>
  <c r="AF568" i="1" a="1"/>
  <c r="AF568" i="1" s="1"/>
  <c r="AF567" i="1" a="1"/>
  <c r="AF567" i="1" s="1"/>
  <c r="AF559" i="1" a="1"/>
  <c r="AF559" i="1" s="1"/>
  <c r="AF557" i="1" a="1"/>
  <c r="AF557" i="1" s="1"/>
  <c r="AF563" i="1" a="1"/>
  <c r="AF563" i="1" s="1"/>
  <c r="AF556" i="1" a="1"/>
  <c r="AF556" i="1" s="1"/>
  <c r="AF565" i="1" a="1"/>
  <c r="AF565" i="1" s="1"/>
  <c r="AF560" i="1" a="1"/>
  <c r="AF560" i="1" s="1"/>
  <c r="AT503" i="1" a="1"/>
  <c r="AT503" i="1" s="1"/>
  <c r="AT501" i="1" a="1"/>
  <c r="AT501" i="1" s="1"/>
  <c r="AT499" i="1" a="1"/>
  <c r="AT499" i="1" s="1"/>
  <c r="AT512" i="1" a="1"/>
  <c r="AT512" i="1" s="1"/>
  <c r="AT498" i="1" a="1"/>
  <c r="AT498" i="1" s="1"/>
  <c r="AT510" i="1" a="1"/>
  <c r="AT510" i="1" s="1"/>
  <c r="AT496" i="1" a="1"/>
  <c r="AT496" i="1" s="1"/>
  <c r="AT508" i="1" a="1"/>
  <c r="AT508" i="1" s="1"/>
  <c r="AT506" i="1" a="1"/>
  <c r="AT506" i="1" s="1"/>
  <c r="AT505" i="1" a="1"/>
  <c r="AT505" i="1" s="1"/>
  <c r="AT484" i="1" a="1"/>
  <c r="AT484" i="1" s="1"/>
  <c r="AT482" i="1" a="1"/>
  <c r="AT482" i="1" s="1"/>
  <c r="AT494" i="1" a="1"/>
  <c r="AT494" i="1" s="1"/>
  <c r="AT492" i="1" a="1"/>
  <c r="AT492" i="1" s="1"/>
  <c r="AT491" i="1" a="1"/>
  <c r="AT491" i="1" s="1"/>
  <c r="AT489" i="1" a="1"/>
  <c r="AT489" i="1" s="1"/>
  <c r="AT477" i="1" a="1"/>
  <c r="AT477" i="1" s="1"/>
  <c r="AT475" i="1" a="1"/>
  <c r="AT475" i="1" s="1"/>
  <c r="AT485" i="1" a="1"/>
  <c r="AT485" i="1" s="1"/>
  <c r="AT473" i="1" a="1"/>
  <c r="AT473" i="1" s="1"/>
  <c r="AT472" i="1" a="1"/>
  <c r="AT472" i="1" s="1"/>
  <c r="AT470" i="1" a="1"/>
  <c r="AT470" i="1" s="1"/>
  <c r="AT487" i="1" a="1"/>
  <c r="AT487" i="1" s="1"/>
  <c r="AT478" i="1" a="1"/>
  <c r="AT478" i="1" s="1"/>
  <c r="AT467" i="1" a="1"/>
  <c r="AT467" i="1" s="1"/>
  <c r="AT480" i="1" a="1"/>
  <c r="AT480" i="1" s="1"/>
  <c r="AT466" i="1" a="1"/>
  <c r="AT466" i="1" s="1"/>
  <c r="AT469" i="1" a="1"/>
  <c r="AT469" i="1" s="1"/>
  <c r="AU499" i="1" a="1"/>
  <c r="AU499" i="1" s="1"/>
  <c r="AU512" i="1" a="1"/>
  <c r="AU512" i="1" s="1"/>
  <c r="AU498" i="1" a="1"/>
  <c r="AU498" i="1" s="1"/>
  <c r="AU510" i="1" a="1"/>
  <c r="AU510" i="1" s="1"/>
  <c r="AU496" i="1" a="1"/>
  <c r="AU496" i="1" s="1"/>
  <c r="AU508" i="1" a="1"/>
  <c r="AU508" i="1" s="1"/>
  <c r="AU506" i="1" a="1"/>
  <c r="AU506" i="1" s="1"/>
  <c r="AU505" i="1" a="1"/>
  <c r="AU505" i="1" s="1"/>
  <c r="AU503" i="1" a="1"/>
  <c r="AU503" i="1" s="1"/>
  <c r="AU494" i="1" a="1"/>
  <c r="AU494" i="1" s="1"/>
  <c r="AU492" i="1" a="1"/>
  <c r="AU492" i="1" s="1"/>
  <c r="AU491" i="1" a="1"/>
  <c r="AU491" i="1" s="1"/>
  <c r="AU489" i="1" a="1"/>
  <c r="AU489" i="1" s="1"/>
  <c r="AU501" i="1" a="1"/>
  <c r="AU501" i="1" s="1"/>
  <c r="AU487" i="1" a="1"/>
  <c r="AU487" i="1" s="1"/>
  <c r="AU485" i="1" a="1"/>
  <c r="AU485" i="1" s="1"/>
  <c r="AU473" i="1" a="1"/>
  <c r="AU473" i="1" s="1"/>
  <c r="AU472" i="1" a="1"/>
  <c r="AU472" i="1" s="1"/>
  <c r="AU484" i="1" a="1"/>
  <c r="AU484" i="1" s="1"/>
  <c r="AU480" i="1" a="1"/>
  <c r="AU480" i="1" s="1"/>
  <c r="AU482" i="1" a="1"/>
  <c r="AU482" i="1" s="1"/>
  <c r="AU478" i="1" a="1"/>
  <c r="AU478" i="1" s="1"/>
  <c r="AU475" i="1" a="1"/>
  <c r="AU475" i="1" s="1"/>
  <c r="AU470" i="1" a="1"/>
  <c r="AU470" i="1" s="1"/>
  <c r="AU469" i="1" a="1"/>
  <c r="AU469" i="1" s="1"/>
  <c r="AU477" i="1" a="1"/>
  <c r="AU477" i="1" s="1"/>
  <c r="AU467" i="1" a="1"/>
  <c r="AU467" i="1" s="1"/>
  <c r="AU466" i="1" a="1"/>
  <c r="AU466" i="1" s="1"/>
  <c r="AS506" i="1" a="1"/>
  <c r="AS506" i="1" s="1"/>
  <c r="AS505" i="1" a="1"/>
  <c r="AS505" i="1" s="1"/>
  <c r="AS503" i="1" a="1"/>
  <c r="AS503" i="1" s="1"/>
  <c r="AS501" i="1" a="1"/>
  <c r="AS501" i="1" s="1"/>
  <c r="AS499" i="1" a="1"/>
  <c r="AS499" i="1" s="1"/>
  <c r="AS512" i="1" a="1"/>
  <c r="AS512" i="1" s="1"/>
  <c r="AS498" i="1" a="1"/>
  <c r="AS498" i="1" s="1"/>
  <c r="AS510" i="1" a="1"/>
  <c r="AS510" i="1" s="1"/>
  <c r="AS496" i="1" a="1"/>
  <c r="AS496" i="1" s="1"/>
  <c r="AS487" i="1" a="1"/>
  <c r="AS487" i="1" s="1"/>
  <c r="AS485" i="1" a="1"/>
  <c r="AS485" i="1" s="1"/>
  <c r="AS484" i="1" a="1"/>
  <c r="AS484" i="1" s="1"/>
  <c r="AS482" i="1" a="1"/>
  <c r="AS482" i="1" s="1"/>
  <c r="AS508" i="1" a="1"/>
  <c r="AS508" i="1" s="1"/>
  <c r="AS494" i="1" a="1"/>
  <c r="AS494" i="1" s="1"/>
  <c r="AS492" i="1" a="1"/>
  <c r="AS492" i="1" s="1"/>
  <c r="AS491" i="1" a="1"/>
  <c r="AS491" i="1" s="1"/>
  <c r="AS480" i="1" a="1"/>
  <c r="AS480" i="1" s="1"/>
  <c r="AS478" i="1" a="1"/>
  <c r="AS478" i="1" s="1"/>
  <c r="AS477" i="1" a="1"/>
  <c r="AS477" i="1" s="1"/>
  <c r="AS475" i="1" a="1"/>
  <c r="AS475" i="1" s="1"/>
  <c r="AS489" i="1" a="1"/>
  <c r="AS489" i="1" s="1"/>
  <c r="AS473" i="1" a="1"/>
  <c r="AS473" i="1" s="1"/>
  <c r="AS472" i="1" a="1"/>
  <c r="AS472" i="1" s="1"/>
  <c r="AS467" i="1" a="1"/>
  <c r="AS467" i="1" s="1"/>
  <c r="AS469" i="1" a="1"/>
  <c r="AS469" i="1" s="1"/>
  <c r="AS466" i="1" a="1"/>
  <c r="AS466" i="1" s="1"/>
  <c r="AS470" i="1" a="1"/>
  <c r="AS470" i="1" s="1"/>
  <c r="AH643" i="1" a="1"/>
  <c r="AH643" i="1" s="1"/>
  <c r="AH641" i="1" a="1"/>
  <c r="AH641" i="1" s="1"/>
  <c r="AH644" i="1" a="1"/>
  <c r="AH644" i="1" s="1"/>
  <c r="AH642" i="1" a="1"/>
  <c r="AH642" i="1" s="1"/>
  <c r="AI641" i="1" a="1"/>
  <c r="AI641" i="1" s="1"/>
  <c r="AI644" i="1" a="1"/>
  <c r="AI644" i="1" s="1"/>
  <c r="AI642" i="1" a="1"/>
  <c r="AI642" i="1" s="1"/>
  <c r="AI643" i="1" a="1"/>
  <c r="AI643" i="1" s="1"/>
  <c r="AF642" i="1" a="1"/>
  <c r="AF642" i="1" s="1"/>
  <c r="AF643" i="1" a="1"/>
  <c r="AF643" i="1" s="1"/>
  <c r="AF644" i="1" a="1"/>
  <c r="AF644" i="1" s="1"/>
  <c r="AF641" i="1" a="1"/>
  <c r="AF641" i="1" s="1"/>
  <c r="AG643" i="1" a="1"/>
  <c r="AG643" i="1" s="1"/>
  <c r="AG641" i="1" a="1"/>
  <c r="AG641" i="1" s="1"/>
  <c r="AG644" i="1" a="1"/>
  <c r="AG644" i="1" s="1"/>
  <c r="AG642" i="1" a="1"/>
  <c r="AG642" i="1" s="1"/>
  <c r="AH554" i="1" a="1"/>
  <c r="AH554" i="1" s="1"/>
  <c r="AH553" i="1" a="1"/>
  <c r="AH553" i="1" s="1"/>
  <c r="AH552" i="1" a="1"/>
  <c r="AH552" i="1" s="1"/>
  <c r="AH551" i="1" a="1"/>
  <c r="AH551" i="1" s="1"/>
  <c r="AI554" i="1" a="1"/>
  <c r="AI554" i="1" s="1"/>
  <c r="AI553" i="1" a="1"/>
  <c r="AI553" i="1" s="1"/>
  <c r="AI552" i="1" a="1"/>
  <c r="AI552" i="1" s="1"/>
  <c r="AI551" i="1" a="1"/>
  <c r="AI551" i="1" s="1"/>
  <c r="AG551" i="1" a="1"/>
  <c r="AG551" i="1" s="1"/>
  <c r="AG554" i="1" a="1"/>
  <c r="AG554" i="1" s="1"/>
  <c r="AG553" i="1" a="1"/>
  <c r="AG553" i="1" s="1"/>
  <c r="AG552" i="1" a="1"/>
  <c r="AG552" i="1" s="1"/>
  <c r="AF553" i="1" a="1"/>
  <c r="AF553" i="1" s="1"/>
  <c r="AF552" i="1" a="1"/>
  <c r="AF552" i="1" s="1"/>
  <c r="AF551" i="1" a="1"/>
  <c r="AF551" i="1" s="1"/>
  <c r="AF554" i="1" a="1"/>
  <c r="AF554" i="1" s="1"/>
  <c r="AT464" i="1" a="1"/>
  <c r="AT464" i="1" s="1"/>
  <c r="AT463" i="1" a="1"/>
  <c r="AT463" i="1" s="1"/>
  <c r="AT462" i="1" a="1"/>
  <c r="AT462" i="1" s="1"/>
  <c r="AT461" i="1" a="1"/>
  <c r="AT461" i="1" s="1"/>
  <c r="AU464" i="1" a="1"/>
  <c r="AU464" i="1" s="1"/>
  <c r="AU463" i="1" a="1"/>
  <c r="AU463" i="1" s="1"/>
  <c r="AU462" i="1" a="1"/>
  <c r="AU462" i="1" s="1"/>
  <c r="AU461" i="1" a="1"/>
  <c r="AU461" i="1" s="1"/>
  <c r="AS461" i="1" a="1"/>
  <c r="AS461" i="1" s="1"/>
  <c r="AS464" i="1" a="1"/>
  <c r="AS464" i="1" s="1"/>
  <c r="AS463" i="1" a="1"/>
  <c r="AS463" i="1" s="1"/>
  <c r="AS462" i="1" a="1"/>
  <c r="AS462" i="1" s="1"/>
  <c r="AH537" i="1" a="1"/>
  <c r="AH537" i="1" s="1"/>
  <c r="AH529" i="1" a="1"/>
  <c r="AH529" i="1" s="1"/>
  <c r="AH530" i="1" a="1"/>
  <c r="AH530" i="1" s="1"/>
  <c r="AH533" i="1" a="1"/>
  <c r="AH533" i="1" s="1"/>
  <c r="AH536" i="1" a="1"/>
  <c r="AH536" i="1" s="1"/>
  <c r="AH531" i="1" a="1"/>
  <c r="AH531" i="1" s="1"/>
  <c r="AH528" i="1" a="1"/>
  <c r="AH528" i="1" s="1"/>
  <c r="AH534" i="1" a="1"/>
  <c r="AH534" i="1" s="1"/>
  <c r="AH535" i="1" a="1"/>
  <c r="AH535" i="1" s="1"/>
  <c r="AH532" i="1" a="1"/>
  <c r="AH532" i="1" s="1"/>
  <c r="AF627" i="1" a="1"/>
  <c r="AF627" i="1" s="1"/>
  <c r="AF619" i="1" a="1"/>
  <c r="AF619" i="1" s="1"/>
  <c r="AF625" i="1" a="1"/>
  <c r="AF625" i="1" s="1"/>
  <c r="AF622" i="1" a="1"/>
  <c r="AF622" i="1" s="1"/>
  <c r="AF626" i="1" a="1"/>
  <c r="AF626" i="1" s="1"/>
  <c r="AF624" i="1" a="1"/>
  <c r="AF624" i="1" s="1"/>
  <c r="AF621" i="1" a="1"/>
  <c r="AF621" i="1" s="1"/>
  <c r="AF618" i="1" a="1"/>
  <c r="AF618" i="1" s="1"/>
  <c r="AF620" i="1" a="1"/>
  <c r="AF620" i="1" s="1"/>
  <c r="AF623" i="1" a="1"/>
  <c r="AF623" i="1" s="1"/>
  <c r="AG627" i="1" a="1"/>
  <c r="AG627" i="1" s="1"/>
  <c r="AG619" i="1" a="1"/>
  <c r="AG619" i="1" s="1"/>
  <c r="AG625" i="1" a="1"/>
  <c r="AG625" i="1" s="1"/>
  <c r="AG626" i="1" a="1"/>
  <c r="AG626" i="1" s="1"/>
  <c r="AG624" i="1" a="1"/>
  <c r="AG624" i="1" s="1"/>
  <c r="AG620" i="1" a="1"/>
  <c r="AG620" i="1" s="1"/>
  <c r="AG623" i="1" a="1"/>
  <c r="AG623" i="1" s="1"/>
  <c r="AG621" i="1" a="1"/>
  <c r="AG621" i="1" s="1"/>
  <c r="AG618" i="1" a="1"/>
  <c r="AG618" i="1" s="1"/>
  <c r="AG622" i="1" a="1"/>
  <c r="AG622" i="1" s="1"/>
  <c r="AI537" i="1" a="1"/>
  <c r="AI537" i="1" s="1"/>
  <c r="AI529" i="1" a="1"/>
  <c r="AI529" i="1" s="1"/>
  <c r="AI533" i="1" a="1"/>
  <c r="AI533" i="1" s="1"/>
  <c r="AI536" i="1" a="1"/>
  <c r="AI536" i="1" s="1"/>
  <c r="AI531" i="1" a="1"/>
  <c r="AI531" i="1" s="1"/>
  <c r="AI534" i="1" a="1"/>
  <c r="AI534" i="1" s="1"/>
  <c r="AI532" i="1" a="1"/>
  <c r="AI532" i="1" s="1"/>
  <c r="AI530" i="1" a="1"/>
  <c r="AI530" i="1" s="1"/>
  <c r="AI528" i="1" a="1"/>
  <c r="AI528" i="1" s="1"/>
  <c r="AI535" i="1" a="1"/>
  <c r="AI535" i="1" s="1"/>
  <c r="AT447" i="1" a="1"/>
  <c r="AT447" i="1" s="1"/>
  <c r="AT439" i="1" a="1"/>
  <c r="AT439" i="1" s="1"/>
  <c r="AT444" i="1" a="1"/>
  <c r="AT444" i="1" s="1"/>
  <c r="AT438" i="1" a="1"/>
  <c r="AT438" i="1" s="1"/>
  <c r="AT442" i="1" a="1"/>
  <c r="AT442" i="1" s="1"/>
  <c r="AT445" i="1" a="1"/>
  <c r="AT445" i="1" s="1"/>
  <c r="AT443" i="1" a="1"/>
  <c r="AT443" i="1" s="1"/>
  <c r="AT446" i="1" a="1"/>
  <c r="AT446" i="1" s="1"/>
  <c r="AT440" i="1" a="1"/>
  <c r="AT440" i="1" s="1"/>
  <c r="AT441" i="1" a="1"/>
  <c r="AT441" i="1" s="1"/>
  <c r="AS447" i="1" a="1"/>
  <c r="AS447" i="1" s="1"/>
  <c r="AS439" i="1" a="1"/>
  <c r="AS439" i="1" s="1"/>
  <c r="AS441" i="1" a="1"/>
  <c r="AS441" i="1" s="1"/>
  <c r="AS444" i="1" a="1"/>
  <c r="AS444" i="1" s="1"/>
  <c r="AS438" i="1" a="1"/>
  <c r="AS438" i="1" s="1"/>
  <c r="AS442" i="1" a="1"/>
  <c r="AS442" i="1" s="1"/>
  <c r="AS440" i="1" a="1"/>
  <c r="AS440" i="1" s="1"/>
  <c r="AS443" i="1" a="1"/>
  <c r="AS443" i="1" s="1"/>
  <c r="AS445" i="1" a="1"/>
  <c r="AS445" i="1" s="1"/>
  <c r="AS446" i="1" a="1"/>
  <c r="AS446" i="1" s="1"/>
  <c r="AF537" i="1" a="1"/>
  <c r="AF537" i="1" s="1"/>
  <c r="AF529" i="1" a="1"/>
  <c r="AF529" i="1" s="1"/>
  <c r="AF532" i="1" a="1"/>
  <c r="AF532" i="1" s="1"/>
  <c r="AF535" i="1" a="1"/>
  <c r="AF535" i="1" s="1"/>
  <c r="AF530" i="1" a="1"/>
  <c r="AF530" i="1" s="1"/>
  <c r="AF533" i="1" a="1"/>
  <c r="AF533" i="1" s="1"/>
  <c r="AF531" i="1" a="1"/>
  <c r="AF531" i="1" s="1"/>
  <c r="AF534" i="1" a="1"/>
  <c r="AF534" i="1" s="1"/>
  <c r="AF528" i="1" a="1"/>
  <c r="AF528" i="1" s="1"/>
  <c r="AF536" i="1" a="1"/>
  <c r="AF536" i="1" s="1"/>
  <c r="AU447" i="1" a="1"/>
  <c r="AU447" i="1" s="1"/>
  <c r="AU439" i="1" a="1"/>
  <c r="AU439" i="1" s="1"/>
  <c r="AU438" i="1" a="1"/>
  <c r="AU438" i="1" s="1"/>
  <c r="AU442" i="1" a="1"/>
  <c r="AU442" i="1" s="1"/>
  <c r="AU445" i="1" a="1"/>
  <c r="AU445" i="1" s="1"/>
  <c r="AU440" i="1" a="1"/>
  <c r="AU440" i="1" s="1"/>
  <c r="AU446" i="1" a="1"/>
  <c r="AU446" i="1" s="1"/>
  <c r="AU441" i="1" a="1"/>
  <c r="AU441" i="1" s="1"/>
  <c r="AU443" i="1" a="1"/>
  <c r="AU443" i="1" s="1"/>
  <c r="AU444" i="1" a="1"/>
  <c r="AU444" i="1" s="1"/>
  <c r="AG537" i="1" a="1"/>
  <c r="AG537" i="1" s="1"/>
  <c r="AG529" i="1" a="1"/>
  <c r="AG529" i="1" s="1"/>
  <c r="AG535" i="1" a="1"/>
  <c r="AG535" i="1" s="1"/>
  <c r="AG530" i="1" a="1"/>
  <c r="AG530" i="1" s="1"/>
  <c r="AG533" i="1" a="1"/>
  <c r="AG533" i="1" s="1"/>
  <c r="AG536" i="1" a="1"/>
  <c r="AG536" i="1" s="1"/>
  <c r="AG534" i="1" a="1"/>
  <c r="AG534" i="1" s="1"/>
  <c r="AG532" i="1" a="1"/>
  <c r="AG532" i="1" s="1"/>
  <c r="AG531" i="1" a="1"/>
  <c r="AG531" i="1" s="1"/>
  <c r="AG528" i="1" a="1"/>
  <c r="AG528" i="1" s="1"/>
  <c r="AH627" i="1" a="1"/>
  <c r="AH627" i="1" s="1"/>
  <c r="AH619" i="1" a="1"/>
  <c r="AH619" i="1" s="1"/>
  <c r="AH626" i="1" a="1"/>
  <c r="AH626" i="1" s="1"/>
  <c r="AH625" i="1" a="1"/>
  <c r="AH625" i="1" s="1"/>
  <c r="AH620" i="1" a="1"/>
  <c r="AH620" i="1" s="1"/>
  <c r="AH623" i="1" a="1"/>
  <c r="AH623" i="1" s="1"/>
  <c r="AH622" i="1" a="1"/>
  <c r="AH622" i="1" s="1"/>
  <c r="AH618" i="1" a="1"/>
  <c r="AH618" i="1" s="1"/>
  <c r="AH621" i="1" a="1"/>
  <c r="AH621" i="1" s="1"/>
  <c r="AH624" i="1" a="1"/>
  <c r="AH624" i="1" s="1"/>
  <c r="AI627" i="1" a="1"/>
  <c r="AI627" i="1" s="1"/>
  <c r="AI619" i="1" a="1"/>
  <c r="AI619" i="1" s="1"/>
  <c r="AI626" i="1" a="1"/>
  <c r="AI626" i="1" s="1"/>
  <c r="AI624" i="1" a="1"/>
  <c r="AI624" i="1" s="1"/>
  <c r="AI623" i="1" a="1"/>
  <c r="AI623" i="1" s="1"/>
  <c r="AI622" i="1" a="1"/>
  <c r="AI622" i="1" s="1"/>
  <c r="AI625" i="1" a="1"/>
  <c r="AI625" i="1" s="1"/>
  <c r="AI621" i="1" a="1"/>
  <c r="AI621" i="1" s="1"/>
  <c r="AI620" i="1" a="1"/>
  <c r="AI620" i="1" s="1"/>
  <c r="AI618" i="1" a="1"/>
  <c r="AI618" i="1" s="1"/>
  <c r="AO112" i="18"/>
  <c r="AM526" i="1"/>
  <c r="AM605" i="1" s="1" a="1"/>
  <c r="AM605" i="1" s="1"/>
  <c r="AI527" i="1" a="1"/>
  <c r="AI527" i="1" s="1"/>
  <c r="AI542" i="1" a="1"/>
  <c r="AI542" i="1" s="1"/>
  <c r="AI546" i="1" a="1"/>
  <c r="AI546" i="1" s="1"/>
  <c r="AI548" i="1" a="1"/>
  <c r="AI548" i="1" s="1"/>
  <c r="AI609" i="1" a="1"/>
  <c r="AI609" i="1" s="1"/>
  <c r="AI538" i="1" a="1"/>
  <c r="AI538" i="1" s="1"/>
  <c r="AI606" i="1" a="1"/>
  <c r="AI606" i="1" s="1"/>
  <c r="AI549" i="1" a="1"/>
  <c r="AI549" i="1" s="1"/>
  <c r="AI547" i="1" a="1"/>
  <c r="AI547" i="1" s="1"/>
  <c r="AI608" i="1" a="1"/>
  <c r="AI608" i="1" s="1"/>
  <c r="AI540" i="1" a="1"/>
  <c r="AI540" i="1" s="1"/>
  <c r="AI544" i="1" a="1"/>
  <c r="AI544" i="1" s="1"/>
  <c r="AI604" i="1" a="1"/>
  <c r="AI604" i="1" s="1"/>
  <c r="AI607" i="1" a="1"/>
  <c r="AI607" i="1" s="1"/>
  <c r="AT452" i="1" a="1"/>
  <c r="AT452" i="1" s="1"/>
  <c r="AT450" i="1" a="1"/>
  <c r="AT450" i="1" s="1"/>
  <c r="AT457" i="1" a="1"/>
  <c r="AT457" i="1" s="1"/>
  <c r="AT448" i="1" a="1"/>
  <c r="AT448" i="1" s="1"/>
  <c r="AT458" i="1" a="1"/>
  <c r="AT458" i="1" s="1"/>
  <c r="AT459" i="1" a="1"/>
  <c r="AT459" i="1" s="1"/>
  <c r="AT456" i="1" a="1"/>
  <c r="AT456" i="1" s="1"/>
  <c r="AT514" i="1" a="1"/>
  <c r="AT514" i="1" s="1"/>
  <c r="AT454" i="1" a="1"/>
  <c r="AT454" i="1" s="1"/>
  <c r="AT519" i="1" a="1"/>
  <c r="AT519" i="1" s="1"/>
  <c r="AT437" i="1" a="1"/>
  <c r="AT437" i="1" s="1"/>
  <c r="AT516" i="1" a="1"/>
  <c r="AT516" i="1" s="1"/>
  <c r="AT518" i="1" a="1"/>
  <c r="AT518" i="1" s="1"/>
  <c r="AT517" i="1" a="1"/>
  <c r="AT517" i="1" s="1"/>
  <c r="AL526" i="1"/>
  <c r="AL605" i="1" s="1" a="1"/>
  <c r="AL605" i="1" s="1"/>
  <c r="AH527" i="1" a="1"/>
  <c r="AH527" i="1" s="1"/>
  <c r="AH609" i="1" a="1"/>
  <c r="AH609" i="1" s="1"/>
  <c r="AH606" i="1" a="1"/>
  <c r="AH606" i="1" s="1"/>
  <c r="AH546" i="1" a="1"/>
  <c r="AH546" i="1" s="1"/>
  <c r="AH547" i="1" a="1"/>
  <c r="AH547" i="1" s="1"/>
  <c r="AH608" i="1" a="1"/>
  <c r="AH608" i="1" s="1"/>
  <c r="AH540" i="1" a="1"/>
  <c r="AH540" i="1" s="1"/>
  <c r="AH544" i="1" a="1"/>
  <c r="AH544" i="1" s="1"/>
  <c r="AH604" i="1" a="1"/>
  <c r="AH604" i="1" s="1"/>
  <c r="AH548" i="1" a="1"/>
  <c r="AH548" i="1" s="1"/>
  <c r="AH607" i="1" a="1"/>
  <c r="AH607" i="1" s="1"/>
  <c r="AH549" i="1" a="1"/>
  <c r="AH549" i="1" s="1"/>
  <c r="AH542" i="1" a="1"/>
  <c r="AH542" i="1" s="1"/>
  <c r="AH538" i="1" a="1"/>
  <c r="AH538" i="1" s="1"/>
  <c r="AJ526" i="1"/>
  <c r="AJ605" i="1" s="1" a="1"/>
  <c r="AJ605" i="1" s="1"/>
  <c r="AF527" i="1" a="1"/>
  <c r="AF527" i="1" s="1"/>
  <c r="AF547" i="1" a="1"/>
  <c r="AF547" i="1" s="1"/>
  <c r="AF608" i="1" a="1"/>
  <c r="AF608" i="1" s="1"/>
  <c r="AF540" i="1" a="1"/>
  <c r="AF540" i="1" s="1"/>
  <c r="AF544" i="1" a="1"/>
  <c r="AF544" i="1" s="1"/>
  <c r="AF604" i="1" a="1"/>
  <c r="AF604" i="1" s="1"/>
  <c r="AF607" i="1" a="1"/>
  <c r="AF607" i="1" s="1"/>
  <c r="AF538" i="1" a="1"/>
  <c r="AF538" i="1" s="1"/>
  <c r="AF549" i="1" a="1"/>
  <c r="AF549" i="1" s="1"/>
  <c r="AF542" i="1" a="1"/>
  <c r="AF542" i="1" s="1"/>
  <c r="AF546" i="1" a="1"/>
  <c r="AF546" i="1" s="1"/>
  <c r="AF548" i="1" a="1"/>
  <c r="AF548" i="1" s="1"/>
  <c r="AF606" i="1" a="1"/>
  <c r="AF606" i="1" s="1"/>
  <c r="AF609" i="1" a="1"/>
  <c r="AF609" i="1" s="1"/>
  <c r="AK526" i="1"/>
  <c r="AK605" i="1" s="1" a="1"/>
  <c r="AK605" i="1" s="1"/>
  <c r="AG527" i="1" a="1"/>
  <c r="AG527" i="1" s="1"/>
  <c r="AG547" i="1" a="1"/>
  <c r="AG547" i="1" s="1"/>
  <c r="AG608" i="1" a="1"/>
  <c r="AG608" i="1" s="1"/>
  <c r="AG540" i="1" a="1"/>
  <c r="AG540" i="1" s="1"/>
  <c r="AG544" i="1" a="1"/>
  <c r="AG544" i="1" s="1"/>
  <c r="AG604" i="1" a="1"/>
  <c r="AG604" i="1" s="1"/>
  <c r="AG607" i="1" a="1"/>
  <c r="AG607" i="1" s="1"/>
  <c r="AG542" i="1" a="1"/>
  <c r="AG542" i="1" s="1"/>
  <c r="AG546" i="1" a="1"/>
  <c r="AG546" i="1" s="1"/>
  <c r="AG538" i="1" a="1"/>
  <c r="AG538" i="1" s="1"/>
  <c r="AG549" i="1" a="1"/>
  <c r="AG549" i="1" s="1"/>
  <c r="AG548" i="1" a="1"/>
  <c r="AG548" i="1" s="1"/>
  <c r="AG609" i="1" a="1"/>
  <c r="AG609" i="1" s="1"/>
  <c r="AG606" i="1" a="1"/>
  <c r="AG606" i="1" s="1"/>
  <c r="AS437" i="1" a="1"/>
  <c r="AS437" i="1" s="1"/>
  <c r="AS450" i="1" a="1"/>
  <c r="AS450" i="1" s="1"/>
  <c r="AS457" i="1" a="1"/>
  <c r="AS457" i="1" s="1"/>
  <c r="AS448" i="1" a="1"/>
  <c r="AS448" i="1" s="1"/>
  <c r="AS458" i="1" a="1"/>
  <c r="AS458" i="1" s="1"/>
  <c r="AS454" i="1" a="1"/>
  <c r="AS454" i="1" s="1"/>
  <c r="AS459" i="1" a="1"/>
  <c r="AS459" i="1" s="1"/>
  <c r="AS456" i="1" a="1"/>
  <c r="AS456" i="1" s="1"/>
  <c r="AS514" i="1" a="1"/>
  <c r="AS514" i="1" s="1"/>
  <c r="AS518" i="1" a="1"/>
  <c r="AS518" i="1" s="1"/>
  <c r="AS516" i="1" a="1"/>
  <c r="AS516" i="1" s="1"/>
  <c r="AS519" i="1" a="1"/>
  <c r="AS519" i="1" s="1"/>
  <c r="AS517" i="1" a="1"/>
  <c r="AS517" i="1" s="1"/>
  <c r="AS452" i="1" a="1"/>
  <c r="AS452" i="1" s="1"/>
  <c r="AJ616" i="1"/>
  <c r="AJ695" i="1" s="1" a="1"/>
  <c r="AJ695" i="1" s="1"/>
  <c r="AF617" i="1" a="1"/>
  <c r="AF617" i="1" s="1"/>
  <c r="AL616" i="1"/>
  <c r="AL695" i="1" s="1" a="1"/>
  <c r="AL695" i="1" s="1"/>
  <c r="AH617" i="1" a="1"/>
  <c r="AH617" i="1" s="1"/>
  <c r="AK616" i="1"/>
  <c r="AK695" i="1" s="1" a="1"/>
  <c r="AK695" i="1" s="1"/>
  <c r="AG617" i="1" a="1"/>
  <c r="AG617" i="1" s="1"/>
  <c r="AM616" i="1"/>
  <c r="AM695" i="1" s="1" a="1"/>
  <c r="AM695" i="1" s="1"/>
  <c r="AI617" i="1" a="1"/>
  <c r="AI617" i="1" s="1"/>
  <c r="AU456" i="1" a="1"/>
  <c r="AU456" i="1" s="1"/>
  <c r="AU452" i="1" a="1"/>
  <c r="AU452" i="1" s="1"/>
  <c r="AU450" i="1" a="1"/>
  <c r="AU450" i="1" s="1"/>
  <c r="AU457" i="1" a="1"/>
  <c r="AU457" i="1" s="1"/>
  <c r="AU448" i="1" a="1"/>
  <c r="AU448" i="1" s="1"/>
  <c r="AU437" i="1" a="1"/>
  <c r="AU437" i="1" s="1"/>
  <c r="AU458" i="1" a="1"/>
  <c r="AU458" i="1" s="1"/>
  <c r="AU516" i="1" a="1"/>
  <c r="AU516" i="1" s="1"/>
  <c r="AU514" i="1" a="1"/>
  <c r="AU514" i="1" s="1"/>
  <c r="AU454" i="1" a="1"/>
  <c r="AU454" i="1" s="1"/>
  <c r="AU517" i="1" a="1"/>
  <c r="AU517" i="1" s="1"/>
  <c r="AU459" i="1" a="1"/>
  <c r="AU459" i="1" s="1"/>
  <c r="AU518" i="1" a="1"/>
  <c r="AU518" i="1" s="1"/>
  <c r="AU519" i="1" a="1"/>
  <c r="AU519" i="1" s="1"/>
  <c r="K427" i="1"/>
  <c r="G427" i="1"/>
  <c r="K426" i="1"/>
  <c r="G426" i="1"/>
  <c r="K425" i="1"/>
  <c r="G425" i="1"/>
  <c r="K424" i="1"/>
  <c r="G424" i="1"/>
  <c r="K422" i="1"/>
  <c r="G422" i="1"/>
  <c r="K367" i="1"/>
  <c r="G367" i="1"/>
  <c r="K366" i="1"/>
  <c r="G366" i="1"/>
  <c r="K365" i="1"/>
  <c r="G365" i="1"/>
  <c r="K364" i="1"/>
  <c r="G364" i="1"/>
  <c r="K362" i="1"/>
  <c r="G362" i="1"/>
  <c r="K360" i="1"/>
  <c r="G360" i="1"/>
  <c r="K358" i="1"/>
  <c r="G358" i="1"/>
  <c r="K356" i="1"/>
  <c r="G356" i="1"/>
  <c r="G345" i="1"/>
  <c r="AK691" i="1" l="1" a="1"/>
  <c r="AK691" i="1" s="1"/>
  <c r="AK693" i="1" a="1"/>
  <c r="AK693" i="1" s="1"/>
  <c r="AL691" i="1" a="1"/>
  <c r="AL691" i="1" s="1"/>
  <c r="AL693" i="1" a="1"/>
  <c r="AL693" i="1" s="1"/>
  <c r="AJ691" i="1" a="1"/>
  <c r="AJ691" i="1" s="1"/>
  <c r="AJ693" i="1" a="1"/>
  <c r="AJ693" i="1" s="1"/>
  <c r="AM691" i="1" a="1"/>
  <c r="AM691" i="1" s="1"/>
  <c r="AM693" i="1" a="1"/>
  <c r="AM693" i="1" s="1"/>
  <c r="AK687" i="1" a="1"/>
  <c r="AK687" i="1" s="1"/>
  <c r="AK689" i="1" a="1"/>
  <c r="AK689" i="1" s="1"/>
  <c r="AL687" i="1" a="1"/>
  <c r="AL687" i="1" s="1"/>
  <c r="AL689" i="1" a="1"/>
  <c r="AL689" i="1" s="1"/>
  <c r="AJ687" i="1" a="1"/>
  <c r="AJ687" i="1" s="1"/>
  <c r="AJ689" i="1" a="1"/>
  <c r="AJ689" i="1" s="1"/>
  <c r="AM687" i="1" a="1"/>
  <c r="AM687" i="1" s="1"/>
  <c r="AM689" i="1" a="1"/>
  <c r="AM689" i="1" s="1"/>
  <c r="AK682" i="1" a="1"/>
  <c r="AK682" i="1" s="1"/>
  <c r="AK684" i="1" a="1"/>
  <c r="AK684" i="1" s="1"/>
  <c r="AL682" i="1" a="1"/>
  <c r="AL682" i="1" s="1"/>
  <c r="AL684" i="1" a="1"/>
  <c r="AL684" i="1" s="1"/>
  <c r="AJ682" i="1" a="1"/>
  <c r="AJ682" i="1" s="1"/>
  <c r="AJ684" i="1" a="1"/>
  <c r="AJ684" i="1" s="1"/>
  <c r="AM682" i="1" a="1"/>
  <c r="AM682" i="1" s="1"/>
  <c r="AM684" i="1" a="1"/>
  <c r="AM684" i="1" s="1"/>
  <c r="AK677" i="1" a="1"/>
  <c r="AK677" i="1" s="1"/>
  <c r="AK680" i="1" a="1"/>
  <c r="AK680" i="1" s="1"/>
  <c r="AL677" i="1" a="1"/>
  <c r="AL677" i="1" s="1"/>
  <c r="AL680" i="1" a="1"/>
  <c r="AL680" i="1" s="1"/>
  <c r="AJ677" i="1" a="1"/>
  <c r="AJ677" i="1" s="1"/>
  <c r="AJ680" i="1" a="1"/>
  <c r="AJ680" i="1" s="1"/>
  <c r="AM677" i="1" a="1"/>
  <c r="AM677" i="1" s="1"/>
  <c r="AM680" i="1" a="1"/>
  <c r="AM680" i="1" s="1"/>
  <c r="AK673" i="1" a="1"/>
  <c r="AK673" i="1" s="1"/>
  <c r="AK675" i="1" a="1"/>
  <c r="AK675" i="1" s="1"/>
  <c r="AL673" i="1" a="1"/>
  <c r="AL673" i="1" s="1"/>
  <c r="AL675" i="1" a="1"/>
  <c r="AL675" i="1" s="1"/>
  <c r="AJ673" i="1" a="1"/>
  <c r="AJ673" i="1" s="1"/>
  <c r="AJ675" i="1" a="1"/>
  <c r="AJ675" i="1" s="1"/>
  <c r="AM673" i="1" a="1"/>
  <c r="AM673" i="1" s="1"/>
  <c r="AM675" i="1" a="1"/>
  <c r="AM675" i="1" s="1"/>
  <c r="AK668" i="1" a="1"/>
  <c r="AK668" i="1" s="1"/>
  <c r="AK670" i="1" a="1"/>
  <c r="AK670" i="1" s="1"/>
  <c r="AL668" i="1" a="1"/>
  <c r="AL668" i="1" s="1"/>
  <c r="AL670" i="1" a="1"/>
  <c r="AL670" i="1" s="1"/>
  <c r="AJ668" i="1" a="1"/>
  <c r="AJ668" i="1" s="1"/>
  <c r="AJ670" i="1" a="1"/>
  <c r="AJ670" i="1" s="1"/>
  <c r="AM668" i="1" a="1"/>
  <c r="AM668" i="1" s="1"/>
  <c r="AM670" i="1" a="1"/>
  <c r="AM670" i="1" s="1"/>
  <c r="AL663" i="1" a="1"/>
  <c r="AL663" i="1" s="1"/>
  <c r="AL666" i="1" a="1"/>
  <c r="AL666" i="1" s="1"/>
  <c r="AJ663" i="1" a="1"/>
  <c r="AJ663" i="1" s="1"/>
  <c r="AJ666" i="1" a="1"/>
  <c r="AJ666" i="1" s="1"/>
  <c r="AK663" i="1" a="1"/>
  <c r="AK663" i="1" s="1"/>
  <c r="AK666" i="1" a="1"/>
  <c r="AK666" i="1" s="1"/>
  <c r="AM663" i="1" a="1"/>
  <c r="AM663" i="1" s="1"/>
  <c r="AM666" i="1" a="1"/>
  <c r="AM666" i="1" s="1"/>
  <c r="AK659" i="1" a="1"/>
  <c r="AK659" i="1" s="1"/>
  <c r="AK661" i="1" a="1"/>
  <c r="AK661" i="1" s="1"/>
  <c r="AL659" i="1" a="1"/>
  <c r="AL659" i="1" s="1"/>
  <c r="AL661" i="1" a="1"/>
  <c r="AL661" i="1" s="1"/>
  <c r="AJ659" i="1" a="1"/>
  <c r="AJ659" i="1" s="1"/>
  <c r="AJ661" i="1" a="1"/>
  <c r="AJ661" i="1" s="1"/>
  <c r="AM659" i="1" a="1"/>
  <c r="AM659" i="1" s="1"/>
  <c r="AM661" i="1" a="1"/>
  <c r="AM661" i="1" s="1"/>
  <c r="AK654" i="1" a="1"/>
  <c r="AK654" i="1" s="1"/>
  <c r="AK656" i="1" a="1"/>
  <c r="AK656" i="1" s="1"/>
  <c r="AL654" i="1" a="1"/>
  <c r="AL654" i="1" s="1"/>
  <c r="AL656" i="1" a="1"/>
  <c r="AL656" i="1" s="1"/>
  <c r="AJ654" i="1" a="1"/>
  <c r="AJ654" i="1" s="1"/>
  <c r="AJ656" i="1" a="1"/>
  <c r="AJ656" i="1" s="1"/>
  <c r="AM654" i="1" a="1"/>
  <c r="AM654" i="1" s="1"/>
  <c r="AM656" i="1" a="1"/>
  <c r="AM656" i="1" s="1"/>
  <c r="AK648" i="1" a="1"/>
  <c r="AK648" i="1" s="1"/>
  <c r="AK651" i="1" a="1"/>
  <c r="AK651" i="1" s="1"/>
  <c r="AL648" i="1" a="1"/>
  <c r="AL648" i="1" s="1"/>
  <c r="AL651" i="1" a="1"/>
  <c r="AL651" i="1" s="1"/>
  <c r="AJ648" i="1" a="1"/>
  <c r="AJ648" i="1" s="1"/>
  <c r="AJ651" i="1" a="1"/>
  <c r="AJ651" i="1" s="1"/>
  <c r="AM648" i="1" a="1"/>
  <c r="AM648" i="1" s="1"/>
  <c r="AM651" i="1" a="1"/>
  <c r="AM651" i="1" s="1"/>
  <c r="AK640" i="1" a="1"/>
  <c r="AK640" i="1" s="1"/>
  <c r="AK645" i="1" a="1"/>
  <c r="AK645" i="1" s="1"/>
  <c r="AL640" i="1" a="1"/>
  <c r="AL640" i="1" s="1"/>
  <c r="AL645" i="1" a="1"/>
  <c r="AL645" i="1" s="1"/>
  <c r="AJ640" i="1" a="1"/>
  <c r="AJ640" i="1" s="1"/>
  <c r="AJ645" i="1" a="1"/>
  <c r="AJ645" i="1" s="1"/>
  <c r="AM640" i="1" a="1"/>
  <c r="AM640" i="1" s="1"/>
  <c r="AM645" i="1" a="1"/>
  <c r="AM645" i="1" s="1"/>
  <c r="AK633" i="1" a="1"/>
  <c r="AK633" i="1" s="1"/>
  <c r="AK635" i="1" a="1"/>
  <c r="AK635" i="1" s="1"/>
  <c r="AL633" i="1" a="1"/>
  <c r="AL633" i="1" s="1"/>
  <c r="AL635" i="1" a="1"/>
  <c r="AL635" i="1" s="1"/>
  <c r="AJ633" i="1" a="1"/>
  <c r="AJ633" i="1" s="1"/>
  <c r="AJ635" i="1" a="1"/>
  <c r="AJ635" i="1" s="1"/>
  <c r="AM633" i="1" a="1"/>
  <c r="AM633" i="1" s="1"/>
  <c r="AM635" i="1" a="1"/>
  <c r="AM635" i="1" s="1"/>
  <c r="AK629" i="1" a="1"/>
  <c r="AK629" i="1" s="1"/>
  <c r="AK631" i="1" a="1"/>
  <c r="AK631" i="1" s="1"/>
  <c r="AL629" i="1" a="1"/>
  <c r="AL629" i="1" s="1"/>
  <c r="AL631" i="1" a="1"/>
  <c r="AL631" i="1" s="1"/>
  <c r="AJ629" i="1" a="1"/>
  <c r="AJ629" i="1" s="1"/>
  <c r="AJ631" i="1" a="1"/>
  <c r="AJ631" i="1" s="1"/>
  <c r="AM629" i="1" a="1"/>
  <c r="AM629" i="1" s="1"/>
  <c r="AM631" i="1" a="1"/>
  <c r="AM631" i="1" s="1"/>
  <c r="AJ601" i="1" a="1"/>
  <c r="AJ601" i="1" s="1"/>
  <c r="AJ603" i="1" a="1"/>
  <c r="AJ603" i="1" s="1"/>
  <c r="AK601" i="1" a="1"/>
  <c r="AK601" i="1" s="1"/>
  <c r="AK603" i="1" a="1"/>
  <c r="AK603" i="1" s="1"/>
  <c r="AM601" i="1" a="1"/>
  <c r="AM601" i="1" s="1"/>
  <c r="AM603" i="1" a="1"/>
  <c r="AM603" i="1" s="1"/>
  <c r="AL601" i="1" a="1"/>
  <c r="AL601" i="1" s="1"/>
  <c r="AL603" i="1" a="1"/>
  <c r="AL603" i="1" s="1"/>
  <c r="AJ597" i="1" a="1"/>
  <c r="AJ597" i="1" s="1"/>
  <c r="AJ599" i="1" a="1"/>
  <c r="AJ599" i="1" s="1"/>
  <c r="AK597" i="1" a="1"/>
  <c r="AK597" i="1" s="1"/>
  <c r="AK599" i="1" a="1"/>
  <c r="AK599" i="1" s="1"/>
  <c r="AM597" i="1" a="1"/>
  <c r="AM597" i="1" s="1"/>
  <c r="AM599" i="1" a="1"/>
  <c r="AM599" i="1" s="1"/>
  <c r="AL597" i="1" a="1"/>
  <c r="AL597" i="1" s="1"/>
  <c r="AL599" i="1" a="1"/>
  <c r="AL599" i="1" s="1"/>
  <c r="AJ592" i="1" a="1"/>
  <c r="AJ592" i="1" s="1"/>
  <c r="AJ594" i="1" a="1"/>
  <c r="AJ594" i="1" s="1"/>
  <c r="AK592" i="1" a="1"/>
  <c r="AK592" i="1" s="1"/>
  <c r="AK594" i="1" a="1"/>
  <c r="AK594" i="1" s="1"/>
  <c r="AM592" i="1" a="1"/>
  <c r="AM592" i="1" s="1"/>
  <c r="AM594" i="1" a="1"/>
  <c r="AM594" i="1" s="1"/>
  <c r="AL592" i="1" a="1"/>
  <c r="AL592" i="1" s="1"/>
  <c r="AL594" i="1" a="1"/>
  <c r="AL594" i="1" s="1"/>
  <c r="AK587" i="1" a="1"/>
  <c r="AK587" i="1" s="1"/>
  <c r="AK590" i="1" a="1"/>
  <c r="AK590" i="1" s="1"/>
  <c r="AM587" i="1" a="1"/>
  <c r="AM587" i="1" s="1"/>
  <c r="AM590" i="1" a="1"/>
  <c r="AM590" i="1" s="1"/>
  <c r="AJ587" i="1" a="1"/>
  <c r="AJ587" i="1" s="1"/>
  <c r="AJ590" i="1" a="1"/>
  <c r="AJ590" i="1" s="1"/>
  <c r="AL587" i="1" a="1"/>
  <c r="AL587" i="1" s="1"/>
  <c r="AL590" i="1" a="1"/>
  <c r="AL590" i="1" s="1"/>
  <c r="AJ583" i="1" a="1"/>
  <c r="AJ583" i="1" s="1"/>
  <c r="AJ585" i="1" a="1"/>
  <c r="AJ585" i="1" s="1"/>
  <c r="AK583" i="1" a="1"/>
  <c r="AK583" i="1" s="1"/>
  <c r="AK585" i="1" a="1"/>
  <c r="AK585" i="1" s="1"/>
  <c r="AM583" i="1" a="1"/>
  <c r="AM583" i="1" s="1"/>
  <c r="AM585" i="1" a="1"/>
  <c r="AM585" i="1" s="1"/>
  <c r="AL583" i="1" a="1"/>
  <c r="AL583" i="1" s="1"/>
  <c r="AL585" i="1" a="1"/>
  <c r="AL585" i="1" s="1"/>
  <c r="AJ578" i="1" a="1"/>
  <c r="AJ578" i="1" s="1"/>
  <c r="AJ580" i="1" a="1"/>
  <c r="AJ580" i="1" s="1"/>
  <c r="AK578" i="1" a="1"/>
  <c r="AK578" i="1" s="1"/>
  <c r="AK580" i="1" a="1"/>
  <c r="AK580" i="1" s="1"/>
  <c r="AM578" i="1" a="1"/>
  <c r="AM578" i="1" s="1"/>
  <c r="AM580" i="1" a="1"/>
  <c r="AM580" i="1" s="1"/>
  <c r="AL578" i="1" a="1"/>
  <c r="AL578" i="1" s="1"/>
  <c r="AL580" i="1" a="1"/>
  <c r="AL580" i="1" s="1"/>
  <c r="AJ573" i="1" a="1"/>
  <c r="AJ573" i="1" s="1"/>
  <c r="AJ576" i="1" a="1"/>
  <c r="AJ576" i="1" s="1"/>
  <c r="AK573" i="1" a="1"/>
  <c r="AK573" i="1" s="1"/>
  <c r="AK576" i="1" a="1"/>
  <c r="AK576" i="1" s="1"/>
  <c r="AM573" i="1" a="1"/>
  <c r="AM573" i="1" s="1"/>
  <c r="AM576" i="1" a="1"/>
  <c r="AM576" i="1" s="1"/>
  <c r="AL573" i="1" a="1"/>
  <c r="AL573" i="1" s="1"/>
  <c r="AL576" i="1" a="1"/>
  <c r="AL576" i="1" s="1"/>
  <c r="AJ569" i="1" a="1"/>
  <c r="AJ569" i="1" s="1"/>
  <c r="AJ571" i="1" a="1"/>
  <c r="AJ571" i="1" s="1"/>
  <c r="AK569" i="1" a="1"/>
  <c r="AK569" i="1" s="1"/>
  <c r="AK571" i="1" a="1"/>
  <c r="AK571" i="1" s="1"/>
  <c r="AM569" i="1" a="1"/>
  <c r="AM569" i="1" s="1"/>
  <c r="AM571" i="1" a="1"/>
  <c r="AM571" i="1" s="1"/>
  <c r="AL569" i="1" a="1"/>
  <c r="AL569" i="1" s="1"/>
  <c r="AL571" i="1" a="1"/>
  <c r="AL571" i="1" s="1"/>
  <c r="AJ564" i="1" a="1"/>
  <c r="AJ564" i="1" s="1"/>
  <c r="AJ566" i="1" a="1"/>
  <c r="AJ566" i="1" s="1"/>
  <c r="AK564" i="1" a="1"/>
  <c r="AK564" i="1" s="1"/>
  <c r="AK566" i="1" a="1"/>
  <c r="AK566" i="1" s="1"/>
  <c r="AM564" i="1" a="1"/>
  <c r="AM564" i="1" s="1"/>
  <c r="AM566" i="1" a="1"/>
  <c r="AM566" i="1" s="1"/>
  <c r="AL564" i="1" a="1"/>
  <c r="AL564" i="1" s="1"/>
  <c r="AL566" i="1" a="1"/>
  <c r="AL566" i="1" s="1"/>
  <c r="AJ558" i="1" a="1"/>
  <c r="AJ558" i="1" s="1"/>
  <c r="AJ561" i="1" a="1"/>
  <c r="AJ561" i="1" s="1"/>
  <c r="AK558" i="1" a="1"/>
  <c r="AK558" i="1" s="1"/>
  <c r="AK561" i="1" a="1"/>
  <c r="AK561" i="1" s="1"/>
  <c r="AM558" i="1" a="1"/>
  <c r="AM558" i="1" s="1"/>
  <c r="AM561" i="1" a="1"/>
  <c r="AM561" i="1" s="1"/>
  <c r="AL558" i="1" a="1"/>
  <c r="AL558" i="1" s="1"/>
  <c r="AL561" i="1" a="1"/>
  <c r="AL561" i="1" s="1"/>
  <c r="AJ550" i="1" a="1"/>
  <c r="AJ550" i="1" s="1"/>
  <c r="AJ555" i="1" a="1"/>
  <c r="AJ555" i="1" s="1"/>
  <c r="AK550" i="1" a="1"/>
  <c r="AK550" i="1" s="1"/>
  <c r="AK555" i="1" a="1"/>
  <c r="AK555" i="1" s="1"/>
  <c r="AM550" i="1" a="1"/>
  <c r="AM550" i="1" s="1"/>
  <c r="AM555" i="1" a="1"/>
  <c r="AM555" i="1" s="1"/>
  <c r="AL550" i="1" a="1"/>
  <c r="AL550" i="1" s="1"/>
  <c r="AL555" i="1" a="1"/>
  <c r="AL555" i="1" s="1"/>
  <c r="AJ543" i="1" a="1"/>
  <c r="AJ543" i="1" s="1"/>
  <c r="AJ545" i="1" a="1"/>
  <c r="AJ545" i="1" s="1"/>
  <c r="AM543" i="1" a="1"/>
  <c r="AM543" i="1" s="1"/>
  <c r="AM545" i="1" a="1"/>
  <c r="AM545" i="1" s="1"/>
  <c r="AK543" i="1" a="1"/>
  <c r="AK543" i="1" s="1"/>
  <c r="AK545" i="1" a="1"/>
  <c r="AK545" i="1" s="1"/>
  <c r="AL543" i="1" a="1"/>
  <c r="AL543" i="1" s="1"/>
  <c r="AL545" i="1" a="1"/>
  <c r="AL545" i="1" s="1"/>
  <c r="AJ539" i="1" a="1"/>
  <c r="AJ539" i="1" s="1"/>
  <c r="AJ541" i="1" a="1"/>
  <c r="AJ541" i="1" s="1"/>
  <c r="AK539" i="1" a="1"/>
  <c r="AK539" i="1" s="1"/>
  <c r="AK541" i="1" a="1"/>
  <c r="AK541" i="1" s="1"/>
  <c r="AM539" i="1" a="1"/>
  <c r="AM539" i="1" s="1"/>
  <c r="AM541" i="1" a="1"/>
  <c r="AM541" i="1" s="1"/>
  <c r="AL539" i="1" a="1"/>
  <c r="AL539" i="1" s="1"/>
  <c r="AL541" i="1" a="1"/>
  <c r="AL541" i="1" s="1"/>
  <c r="AJ690" i="1" a="1"/>
  <c r="AJ690" i="1" s="1"/>
  <c r="AJ688" i="1" a="1"/>
  <c r="AJ688" i="1" s="1"/>
  <c r="AJ686" i="1" a="1"/>
  <c r="AJ686" i="1" s="1"/>
  <c r="AJ685" i="1" a="1"/>
  <c r="AJ685" i="1" s="1"/>
  <c r="AJ683" i="1" a="1"/>
  <c r="AJ683" i="1" s="1"/>
  <c r="AJ681" i="1" a="1"/>
  <c r="AJ681" i="1" s="1"/>
  <c r="AJ678" i="1" a="1"/>
  <c r="AJ678" i="1" s="1"/>
  <c r="AJ667" i="1" a="1"/>
  <c r="AJ667" i="1" s="1"/>
  <c r="AJ665" i="1" a="1"/>
  <c r="AJ665" i="1" s="1"/>
  <c r="AJ671" i="1" a="1"/>
  <c r="AJ671" i="1" s="1"/>
  <c r="AJ679" i="1" a="1"/>
  <c r="AJ679" i="1" s="1"/>
  <c r="AJ692" i="1" a="1"/>
  <c r="AJ692" i="1" s="1"/>
  <c r="AJ660" i="1" a="1"/>
  <c r="AJ660" i="1" s="1"/>
  <c r="AJ674" i="1" a="1"/>
  <c r="AJ674" i="1" s="1"/>
  <c r="AJ658" i="1" a="1"/>
  <c r="AJ658" i="1" s="1"/>
  <c r="AJ676" i="1" a="1"/>
  <c r="AJ676" i="1" s="1"/>
  <c r="AJ657" i="1" a="1"/>
  <c r="AJ657" i="1" s="1"/>
  <c r="AJ655" i="1" a="1"/>
  <c r="AJ655" i="1" s="1"/>
  <c r="AJ672" i="1" a="1"/>
  <c r="AJ672" i="1" s="1"/>
  <c r="AJ669" i="1" a="1"/>
  <c r="AJ669" i="1" s="1"/>
  <c r="AJ662" i="1" a="1"/>
  <c r="AJ662" i="1" s="1"/>
  <c r="AJ653" i="1" a="1"/>
  <c r="AJ653" i="1" s="1"/>
  <c r="AJ652" i="1" a="1"/>
  <c r="AJ652" i="1" s="1"/>
  <c r="AJ646" i="1" a="1"/>
  <c r="AJ646" i="1" s="1"/>
  <c r="AJ650" i="1" a="1"/>
  <c r="AJ650" i="1" s="1"/>
  <c r="AJ647" i="1" a="1"/>
  <c r="AJ647" i="1" s="1"/>
  <c r="AJ649" i="1" a="1"/>
  <c r="AJ649" i="1" s="1"/>
  <c r="AM679" i="1" a="1"/>
  <c r="AM679" i="1" s="1"/>
  <c r="AM692" i="1" a="1"/>
  <c r="AM692" i="1" s="1"/>
  <c r="AM690" i="1" a="1"/>
  <c r="AM690" i="1" s="1"/>
  <c r="AM676" i="1" a="1"/>
  <c r="AM676" i="1" s="1"/>
  <c r="AM688" i="1" a="1"/>
  <c r="AM688" i="1" s="1"/>
  <c r="AM686" i="1" a="1"/>
  <c r="AM686" i="1" s="1"/>
  <c r="AM685" i="1" a="1"/>
  <c r="AM685" i="1" s="1"/>
  <c r="AM671" i="1" a="1"/>
  <c r="AM671" i="1" s="1"/>
  <c r="AM669" i="1" a="1"/>
  <c r="AM669" i="1" s="1"/>
  <c r="AM683" i="1" a="1"/>
  <c r="AM683" i="1" s="1"/>
  <c r="AM667" i="1" a="1"/>
  <c r="AM667" i="1" s="1"/>
  <c r="AM678" i="1" a="1"/>
  <c r="AM678" i="1" s="1"/>
  <c r="AM674" i="1" a="1"/>
  <c r="AM674" i="1" s="1"/>
  <c r="AM681" i="1" a="1"/>
  <c r="AM681" i="1" s="1"/>
  <c r="AM664" i="1" a="1"/>
  <c r="AM664" i="1" s="1"/>
  <c r="AM662" i="1" a="1"/>
  <c r="AM662" i="1" s="1"/>
  <c r="AM660" i="1" a="1"/>
  <c r="AM660" i="1" s="1"/>
  <c r="AM672" i="1" a="1"/>
  <c r="AM672" i="1" s="1"/>
  <c r="AM658" i="1" a="1"/>
  <c r="AM658" i="1" s="1"/>
  <c r="AM655" i="1" a="1"/>
  <c r="AM655" i="1" s="1"/>
  <c r="AM646" i="1" a="1"/>
  <c r="AM646" i="1" s="1"/>
  <c r="AM649" i="1" a="1"/>
  <c r="AM649" i="1" s="1"/>
  <c r="AM665" i="1" a="1"/>
  <c r="AM665" i="1" s="1"/>
  <c r="AM650" i="1" a="1"/>
  <c r="AM650" i="1" s="1"/>
  <c r="AM657" i="1" a="1"/>
  <c r="AM657" i="1" s="1"/>
  <c r="AM652" i="1" a="1"/>
  <c r="AM652" i="1" s="1"/>
  <c r="AM653" i="1" a="1"/>
  <c r="AM653" i="1" s="1"/>
  <c r="AM647" i="1" a="1"/>
  <c r="AM647" i="1" s="1"/>
  <c r="AK686" i="1" a="1"/>
  <c r="AK686" i="1" s="1"/>
  <c r="AK683" i="1" a="1"/>
  <c r="AK683" i="1" s="1"/>
  <c r="AK681" i="1" a="1"/>
  <c r="AK681" i="1" s="1"/>
  <c r="AK679" i="1" a="1"/>
  <c r="AK679" i="1" s="1"/>
  <c r="AK692" i="1" a="1"/>
  <c r="AK692" i="1" s="1"/>
  <c r="AK678" i="1" a="1"/>
  <c r="AK678" i="1" s="1"/>
  <c r="AK685" i="1" a="1"/>
  <c r="AK685" i="1" s="1"/>
  <c r="AK674" i="1" a="1"/>
  <c r="AK674" i="1" s="1"/>
  <c r="AK688" i="1" a="1"/>
  <c r="AK688" i="1" s="1"/>
  <c r="AK676" i="1" a="1"/>
  <c r="AK676" i="1" s="1"/>
  <c r="AK672" i="1" a="1"/>
  <c r="AK672" i="1" s="1"/>
  <c r="AK667" i="1" a="1"/>
  <c r="AK667" i="1" s="1"/>
  <c r="AK690" i="1" a="1"/>
  <c r="AK690" i="1" s="1"/>
  <c r="AK671" i="1" a="1"/>
  <c r="AK671" i="1" s="1"/>
  <c r="AK657" i="1" a="1"/>
  <c r="AK657" i="1" s="1"/>
  <c r="AK655" i="1" a="1"/>
  <c r="AK655" i="1" s="1"/>
  <c r="AK665" i="1" a="1"/>
  <c r="AK665" i="1" s="1"/>
  <c r="AK662" i="1" a="1"/>
  <c r="AK662" i="1" s="1"/>
  <c r="AK652" i="1" a="1"/>
  <c r="AK652" i="1" s="1"/>
  <c r="AK658" i="1" a="1"/>
  <c r="AK658" i="1" s="1"/>
  <c r="AK650" i="1" a="1"/>
  <c r="AK650" i="1" s="1"/>
  <c r="AK646" i="1" a="1"/>
  <c r="AK646" i="1" s="1"/>
  <c r="AK669" i="1" a="1"/>
  <c r="AK669" i="1" s="1"/>
  <c r="AK664" i="1" a="1"/>
  <c r="AK664" i="1" s="1"/>
  <c r="AK647" i="1" a="1"/>
  <c r="AK647" i="1" s="1"/>
  <c r="AK649" i="1" a="1"/>
  <c r="AK649" i="1" s="1"/>
  <c r="AK660" i="1" a="1"/>
  <c r="AK660" i="1" s="1"/>
  <c r="AK653" i="1" a="1"/>
  <c r="AK653" i="1" s="1"/>
  <c r="AL683" i="1" a="1"/>
  <c r="AL683" i="1" s="1"/>
  <c r="AL679" i="1" a="1"/>
  <c r="AL679" i="1" s="1"/>
  <c r="AL692" i="1" a="1"/>
  <c r="AL692" i="1" s="1"/>
  <c r="AL678" i="1" a="1"/>
  <c r="AL678" i="1" s="1"/>
  <c r="AL690" i="1" a="1"/>
  <c r="AL690" i="1" s="1"/>
  <c r="AL676" i="1" a="1"/>
  <c r="AL676" i="1" s="1"/>
  <c r="AL688" i="1" a="1"/>
  <c r="AL688" i="1" s="1"/>
  <c r="AL681" i="1" a="1"/>
  <c r="AL681" i="1" s="1"/>
  <c r="AL674" i="1" a="1"/>
  <c r="AL674" i="1" s="1"/>
  <c r="AL672" i="1" a="1"/>
  <c r="AL672" i="1" s="1"/>
  <c r="AL671" i="1" a="1"/>
  <c r="AL671" i="1" s="1"/>
  <c r="AL669" i="1" a="1"/>
  <c r="AL669" i="1" s="1"/>
  <c r="AL685" i="1" a="1"/>
  <c r="AL685" i="1" s="1"/>
  <c r="AL686" i="1" a="1"/>
  <c r="AL686" i="1" s="1"/>
  <c r="AL653" i="1" a="1"/>
  <c r="AL653" i="1" s="1"/>
  <c r="AL665" i="1" a="1"/>
  <c r="AL665" i="1" s="1"/>
  <c r="AL664" i="1" a="1"/>
  <c r="AL664" i="1" s="1"/>
  <c r="AL662" i="1" a="1"/>
  <c r="AL662" i="1" s="1"/>
  <c r="AL658" i="1" a="1"/>
  <c r="AL658" i="1" s="1"/>
  <c r="AL649" i="1" a="1"/>
  <c r="AL649" i="1" s="1"/>
  <c r="AL647" i="1" a="1"/>
  <c r="AL647" i="1" s="1"/>
  <c r="AL667" i="1" a="1"/>
  <c r="AL667" i="1" s="1"/>
  <c r="AL660" i="1" a="1"/>
  <c r="AL660" i="1" s="1"/>
  <c r="AL650" i="1" a="1"/>
  <c r="AL650" i="1" s="1"/>
  <c r="AL655" i="1" a="1"/>
  <c r="AL655" i="1" s="1"/>
  <c r="AL652" i="1" a="1"/>
  <c r="AL652" i="1" s="1"/>
  <c r="AL657" i="1" a="1"/>
  <c r="AL657" i="1" s="1"/>
  <c r="AL646" i="1" a="1"/>
  <c r="AL646" i="1" s="1"/>
  <c r="AM589" i="1" a="1"/>
  <c r="AM589" i="1" s="1"/>
  <c r="AM602" i="1" a="1"/>
  <c r="AM602" i="1" s="1"/>
  <c r="AM588" i="1" a="1"/>
  <c r="AM588" i="1" s="1"/>
  <c r="AM600" i="1" a="1"/>
  <c r="AM600" i="1" s="1"/>
  <c r="AM586" i="1" a="1"/>
  <c r="AM586" i="1" s="1"/>
  <c r="AM598" i="1" a="1"/>
  <c r="AM598" i="1" s="1"/>
  <c r="AM596" i="1" a="1"/>
  <c r="AM596" i="1" s="1"/>
  <c r="AM595" i="1" a="1"/>
  <c r="AM595" i="1" s="1"/>
  <c r="AM593" i="1" a="1"/>
  <c r="AM593" i="1" s="1"/>
  <c r="AM581" i="1" a="1"/>
  <c r="AM581" i="1" s="1"/>
  <c r="AM579" i="1" a="1"/>
  <c r="AM579" i="1" s="1"/>
  <c r="AM577" i="1" a="1"/>
  <c r="AM577" i="1" s="1"/>
  <c r="AM575" i="1" a="1"/>
  <c r="AM575" i="1" s="1"/>
  <c r="AM574" i="1" a="1"/>
  <c r="AM574" i="1" s="1"/>
  <c r="AM591" i="1" a="1"/>
  <c r="AM591" i="1" s="1"/>
  <c r="AM584" i="1" a="1"/>
  <c r="AM584" i="1" s="1"/>
  <c r="AM565" i="1" a="1"/>
  <c r="AM565" i="1" s="1"/>
  <c r="AM582" i="1" a="1"/>
  <c r="AM582" i="1" s="1"/>
  <c r="AM563" i="1" a="1"/>
  <c r="AM563" i="1" s="1"/>
  <c r="AM562" i="1" a="1"/>
  <c r="AM562" i="1" s="1"/>
  <c r="AM560" i="1" a="1"/>
  <c r="AM560" i="1" s="1"/>
  <c r="AM570" i="1" a="1"/>
  <c r="AM570" i="1" s="1"/>
  <c r="AM568" i="1" a="1"/>
  <c r="AM568" i="1" s="1"/>
  <c r="AM559" i="1" a="1"/>
  <c r="AM559" i="1" s="1"/>
  <c r="AM557" i="1" a="1"/>
  <c r="AM557" i="1" s="1"/>
  <c r="AM572" i="1" a="1"/>
  <c r="AM572" i="1" s="1"/>
  <c r="AM556" i="1" a="1"/>
  <c r="AM556" i="1" s="1"/>
  <c r="AM567" i="1" a="1"/>
  <c r="AM567" i="1" s="1"/>
  <c r="AL593" i="1" a="1"/>
  <c r="AL593" i="1" s="1"/>
  <c r="AL591" i="1" a="1"/>
  <c r="AL591" i="1" s="1"/>
  <c r="AL589" i="1" a="1"/>
  <c r="AL589" i="1" s="1"/>
  <c r="AL602" i="1" a="1"/>
  <c r="AL602" i="1" s="1"/>
  <c r="AL588" i="1" a="1"/>
  <c r="AL588" i="1" s="1"/>
  <c r="AL600" i="1" a="1"/>
  <c r="AL600" i="1" s="1"/>
  <c r="AL598" i="1" a="1"/>
  <c r="AL598" i="1" s="1"/>
  <c r="AL596" i="1" a="1"/>
  <c r="AL596" i="1" s="1"/>
  <c r="AL584" i="1" a="1"/>
  <c r="AL584" i="1" s="1"/>
  <c r="AL582" i="1" a="1"/>
  <c r="AL582" i="1" s="1"/>
  <c r="AL595" i="1" a="1"/>
  <c r="AL595" i="1" s="1"/>
  <c r="AL581" i="1" a="1"/>
  <c r="AL581" i="1" s="1"/>
  <c r="AL579" i="1" a="1"/>
  <c r="AL579" i="1" s="1"/>
  <c r="AL586" i="1" a="1"/>
  <c r="AL586" i="1" s="1"/>
  <c r="AL577" i="1" a="1"/>
  <c r="AL577" i="1" s="1"/>
  <c r="AL574" i="1" a="1"/>
  <c r="AL574" i="1" s="1"/>
  <c r="AL572" i="1" a="1"/>
  <c r="AL572" i="1" s="1"/>
  <c r="AL568" i="1" a="1"/>
  <c r="AL568" i="1" s="1"/>
  <c r="AL567" i="1" a="1"/>
  <c r="AL567" i="1" s="1"/>
  <c r="AL565" i="1" a="1"/>
  <c r="AL565" i="1" s="1"/>
  <c r="AL563" i="1" a="1"/>
  <c r="AL563" i="1" s="1"/>
  <c r="AL562" i="1" a="1"/>
  <c r="AL562" i="1" s="1"/>
  <c r="AL575" i="1" a="1"/>
  <c r="AL575" i="1" s="1"/>
  <c r="AL570" i="1" a="1"/>
  <c r="AL570" i="1" s="1"/>
  <c r="AL560" i="1" a="1"/>
  <c r="AL560" i="1" s="1"/>
  <c r="AL559" i="1" a="1"/>
  <c r="AL559" i="1" s="1"/>
  <c r="AL557" i="1" a="1"/>
  <c r="AL557" i="1" s="1"/>
  <c r="AL556" i="1" a="1"/>
  <c r="AL556" i="1" s="1"/>
  <c r="AJ600" i="1" a="1"/>
  <c r="AJ600" i="1" s="1"/>
  <c r="AJ598" i="1" a="1"/>
  <c r="AJ598" i="1" s="1"/>
  <c r="AJ596" i="1" a="1"/>
  <c r="AJ596" i="1" s="1"/>
  <c r="AJ595" i="1" a="1"/>
  <c r="AJ595" i="1" s="1"/>
  <c r="AJ593" i="1" a="1"/>
  <c r="AJ593" i="1" s="1"/>
  <c r="AJ591" i="1" a="1"/>
  <c r="AJ591" i="1" s="1"/>
  <c r="AJ589" i="1" a="1"/>
  <c r="AJ589" i="1" s="1"/>
  <c r="AJ577" i="1" a="1"/>
  <c r="AJ577" i="1" s="1"/>
  <c r="AJ575" i="1" a="1"/>
  <c r="AJ575" i="1" s="1"/>
  <c r="AJ602" i="1" a="1"/>
  <c r="AJ602" i="1" s="1"/>
  <c r="AJ588" i="1" a="1"/>
  <c r="AJ588" i="1" s="1"/>
  <c r="AJ584" i="1" a="1"/>
  <c r="AJ584" i="1" s="1"/>
  <c r="AJ586" i="1" a="1"/>
  <c r="AJ586" i="1" s="1"/>
  <c r="AJ581" i="1" a="1"/>
  <c r="AJ581" i="1" s="1"/>
  <c r="AJ579" i="1" a="1"/>
  <c r="AJ579" i="1" s="1"/>
  <c r="AJ562" i="1" a="1"/>
  <c r="AJ562" i="1" s="1"/>
  <c r="AJ582" i="1" a="1"/>
  <c r="AJ582" i="1" s="1"/>
  <c r="AJ572" i="1" a="1"/>
  <c r="AJ572" i="1" s="1"/>
  <c r="AJ570" i="1" a="1"/>
  <c r="AJ570" i="1" s="1"/>
  <c r="AJ568" i="1" a="1"/>
  <c r="AJ568" i="1" s="1"/>
  <c r="AJ567" i="1" a="1"/>
  <c r="AJ567" i="1" s="1"/>
  <c r="AJ559" i="1" a="1"/>
  <c r="AJ559" i="1" s="1"/>
  <c r="AJ560" i="1" a="1"/>
  <c r="AJ560" i="1" s="1"/>
  <c r="AJ565" i="1" a="1"/>
  <c r="AJ565" i="1" s="1"/>
  <c r="AJ557" i="1" a="1"/>
  <c r="AJ557" i="1" s="1"/>
  <c r="AJ556" i="1" a="1"/>
  <c r="AJ556" i="1" s="1"/>
  <c r="AJ563" i="1" a="1"/>
  <c r="AJ563" i="1" s="1"/>
  <c r="AK596" i="1" a="1"/>
  <c r="AK596" i="1" s="1"/>
  <c r="AK595" i="1" a="1"/>
  <c r="AK595" i="1" s="1"/>
  <c r="AK593" i="1" a="1"/>
  <c r="AK593" i="1" s="1"/>
  <c r="AK591" i="1" a="1"/>
  <c r="AK591" i="1" s="1"/>
  <c r="AK589" i="1" a="1"/>
  <c r="AK589" i="1" s="1"/>
  <c r="AK602" i="1" a="1"/>
  <c r="AK602" i="1" s="1"/>
  <c r="AK588" i="1" a="1"/>
  <c r="AK588" i="1" s="1"/>
  <c r="AK600" i="1" a="1"/>
  <c r="AK600" i="1" s="1"/>
  <c r="AK586" i="1" a="1"/>
  <c r="AK586" i="1" s="1"/>
  <c r="AK574" i="1" a="1"/>
  <c r="AK574" i="1" s="1"/>
  <c r="AK584" i="1" a="1"/>
  <c r="AK584" i="1" s="1"/>
  <c r="AK582" i="1" a="1"/>
  <c r="AK582" i="1" s="1"/>
  <c r="AK581" i="1" a="1"/>
  <c r="AK581" i="1" s="1"/>
  <c r="AK598" i="1" a="1"/>
  <c r="AK598" i="1" s="1"/>
  <c r="AK577" i="1" a="1"/>
  <c r="AK577" i="1" s="1"/>
  <c r="AK572" i="1" a="1"/>
  <c r="AK572" i="1" s="1"/>
  <c r="AK570" i="1" a="1"/>
  <c r="AK570" i="1" s="1"/>
  <c r="AK568" i="1" a="1"/>
  <c r="AK568" i="1" s="1"/>
  <c r="AK567" i="1" a="1"/>
  <c r="AK567" i="1" s="1"/>
  <c r="AK565" i="1" a="1"/>
  <c r="AK565" i="1" s="1"/>
  <c r="AK563" i="1" a="1"/>
  <c r="AK563" i="1" s="1"/>
  <c r="AK556" i="1" a="1"/>
  <c r="AK556" i="1" s="1"/>
  <c r="AK559" i="1" a="1"/>
  <c r="AK559" i="1" s="1"/>
  <c r="AK579" i="1" a="1"/>
  <c r="AK579" i="1" s="1"/>
  <c r="AK575" i="1" a="1"/>
  <c r="AK575" i="1" s="1"/>
  <c r="AK557" i="1" a="1"/>
  <c r="AK557" i="1" s="1"/>
  <c r="AK562" i="1" a="1"/>
  <c r="AK562" i="1" s="1"/>
  <c r="AK560" i="1" a="1"/>
  <c r="AK560" i="1" s="1"/>
  <c r="AK643" i="1" a="1"/>
  <c r="AK643" i="1" s="1"/>
  <c r="AK641" i="1" a="1"/>
  <c r="AK641" i="1" s="1"/>
  <c r="AK644" i="1" a="1"/>
  <c r="AK644" i="1" s="1"/>
  <c r="AK642" i="1" a="1"/>
  <c r="AK642" i="1" s="1"/>
  <c r="AL643" i="1" a="1"/>
  <c r="AL643" i="1" s="1"/>
  <c r="AL641" i="1" a="1"/>
  <c r="AL641" i="1" s="1"/>
  <c r="AL644" i="1" a="1"/>
  <c r="AL644" i="1" s="1"/>
  <c r="AL642" i="1" a="1"/>
  <c r="AL642" i="1" s="1"/>
  <c r="AJ642" i="1" a="1"/>
  <c r="AJ642" i="1" s="1"/>
  <c r="AJ643" i="1" a="1"/>
  <c r="AJ643" i="1" s="1"/>
  <c r="AJ641" i="1" a="1"/>
  <c r="AJ641" i="1" s="1"/>
  <c r="AJ644" i="1" a="1"/>
  <c r="AJ644" i="1" s="1"/>
  <c r="AM641" i="1" a="1"/>
  <c r="AM641" i="1" s="1"/>
  <c r="AM644" i="1" a="1"/>
  <c r="AM644" i="1" s="1"/>
  <c r="AM642" i="1" a="1"/>
  <c r="AM642" i="1" s="1"/>
  <c r="AM643" i="1" a="1"/>
  <c r="AM643" i="1" s="1"/>
  <c r="AJ553" i="1" a="1"/>
  <c r="AJ553" i="1" s="1"/>
  <c r="AJ552" i="1" a="1"/>
  <c r="AJ552" i="1" s="1"/>
  <c r="AJ551" i="1" a="1"/>
  <c r="AJ551" i="1" s="1"/>
  <c r="AJ554" i="1" a="1"/>
  <c r="AJ554" i="1" s="1"/>
  <c r="AK551" i="1" a="1"/>
  <c r="AK551" i="1" s="1"/>
  <c r="AK554" i="1" a="1"/>
  <c r="AK554" i="1" s="1"/>
  <c r="AK552" i="1" a="1"/>
  <c r="AK552" i="1" s="1"/>
  <c r="AK553" i="1" a="1"/>
  <c r="AK553" i="1" s="1"/>
  <c r="AM554" i="1" a="1"/>
  <c r="AM554" i="1" s="1"/>
  <c r="AM553" i="1" a="1"/>
  <c r="AM553" i="1" s="1"/>
  <c r="AM552" i="1" a="1"/>
  <c r="AM552" i="1" s="1"/>
  <c r="AM551" i="1" a="1"/>
  <c r="AM551" i="1" s="1"/>
  <c r="AL554" i="1" a="1"/>
  <c r="AL554" i="1" s="1"/>
  <c r="AL553" i="1" a="1"/>
  <c r="AL553" i="1" s="1"/>
  <c r="AL552" i="1" a="1"/>
  <c r="AL552" i="1" s="1"/>
  <c r="AL551" i="1" a="1"/>
  <c r="AL551" i="1" s="1"/>
  <c r="AJ537" i="1" a="1"/>
  <c r="AJ537" i="1" s="1"/>
  <c r="AJ529" i="1" a="1"/>
  <c r="AJ529" i="1" s="1"/>
  <c r="AJ536" i="1" a="1"/>
  <c r="AJ536" i="1" s="1"/>
  <c r="AJ531" i="1" a="1"/>
  <c r="AJ531" i="1" s="1"/>
  <c r="AJ534" i="1" a="1"/>
  <c r="AJ534" i="1" s="1"/>
  <c r="AJ528" i="1" a="1"/>
  <c r="AJ528" i="1" s="1"/>
  <c r="AJ535" i="1" a="1"/>
  <c r="AJ535" i="1" s="1"/>
  <c r="AJ533" i="1" a="1"/>
  <c r="AJ533" i="1" s="1"/>
  <c r="AJ530" i="1" a="1"/>
  <c r="AJ530" i="1" s="1"/>
  <c r="AJ532" i="1" a="1"/>
  <c r="AJ532" i="1" s="1"/>
  <c r="AK627" i="1" a="1"/>
  <c r="AK627" i="1" s="1"/>
  <c r="AK619" i="1" a="1"/>
  <c r="AK619" i="1" s="1"/>
  <c r="AK624" i="1" a="1"/>
  <c r="AK624" i="1" s="1"/>
  <c r="AK626" i="1" a="1"/>
  <c r="AK626" i="1" s="1"/>
  <c r="AK621" i="1" a="1"/>
  <c r="AK621" i="1" s="1"/>
  <c r="AK620" i="1" a="1"/>
  <c r="AK620" i="1" s="1"/>
  <c r="AK618" i="1" a="1"/>
  <c r="AK618" i="1" s="1"/>
  <c r="AK623" i="1" a="1"/>
  <c r="AK623" i="1" s="1"/>
  <c r="AK622" i="1" a="1"/>
  <c r="AK622" i="1" s="1"/>
  <c r="AK625" i="1" a="1"/>
  <c r="AK625" i="1" s="1"/>
  <c r="AL537" i="1" a="1"/>
  <c r="AL537" i="1" s="1"/>
  <c r="AL529" i="1" a="1"/>
  <c r="AL529" i="1" s="1"/>
  <c r="AL534" i="1" a="1"/>
  <c r="AL534" i="1" s="1"/>
  <c r="AL528" i="1" a="1"/>
  <c r="AL528" i="1" s="1"/>
  <c r="AL532" i="1" a="1"/>
  <c r="AL532" i="1" s="1"/>
  <c r="AL535" i="1" a="1"/>
  <c r="AL535" i="1" s="1"/>
  <c r="AL533" i="1" a="1"/>
  <c r="AL533" i="1" s="1"/>
  <c r="AL536" i="1" a="1"/>
  <c r="AL536" i="1" s="1"/>
  <c r="AL530" i="1" a="1"/>
  <c r="AL530" i="1" s="1"/>
  <c r="AL531" i="1" a="1"/>
  <c r="AL531" i="1" s="1"/>
  <c r="AJ627" i="1" a="1"/>
  <c r="AJ627" i="1" s="1"/>
  <c r="AJ619" i="1" a="1"/>
  <c r="AJ619" i="1" s="1"/>
  <c r="AJ626" i="1" a="1"/>
  <c r="AJ626" i="1" s="1"/>
  <c r="AJ624" i="1" a="1"/>
  <c r="AJ624" i="1" s="1"/>
  <c r="AJ625" i="1" a="1"/>
  <c r="AJ625" i="1" s="1"/>
  <c r="AJ621" i="1" a="1"/>
  <c r="AJ621" i="1" s="1"/>
  <c r="AJ618" i="1" a="1"/>
  <c r="AJ618" i="1" s="1"/>
  <c r="AJ622" i="1" a="1"/>
  <c r="AJ622" i="1" s="1"/>
  <c r="AJ620" i="1" a="1"/>
  <c r="AJ620" i="1" s="1"/>
  <c r="AJ623" i="1" a="1"/>
  <c r="AJ623" i="1" s="1"/>
  <c r="AM627" i="1" a="1"/>
  <c r="AM627" i="1" s="1"/>
  <c r="AM619" i="1" a="1"/>
  <c r="AM619" i="1" s="1"/>
  <c r="AM625" i="1" a="1"/>
  <c r="AM625" i="1" s="1"/>
  <c r="AM626" i="1" a="1"/>
  <c r="AM626" i="1" s="1"/>
  <c r="AM618" i="1" a="1"/>
  <c r="AM618" i="1" s="1"/>
  <c r="AM622" i="1" a="1"/>
  <c r="AM622" i="1" s="1"/>
  <c r="AM624" i="1" a="1"/>
  <c r="AM624" i="1" s="1"/>
  <c r="AM620" i="1" a="1"/>
  <c r="AM620" i="1" s="1"/>
  <c r="AM623" i="1" a="1"/>
  <c r="AM623" i="1" s="1"/>
  <c r="AM621" i="1" a="1"/>
  <c r="AM621" i="1" s="1"/>
  <c r="AM537" i="1" a="1"/>
  <c r="AM537" i="1" s="1"/>
  <c r="AM529" i="1" a="1"/>
  <c r="AM529" i="1" s="1"/>
  <c r="AM528" i="1" a="1"/>
  <c r="AM528" i="1" s="1"/>
  <c r="AM532" i="1" a="1"/>
  <c r="AM532" i="1" s="1"/>
  <c r="AM535" i="1" a="1"/>
  <c r="AM535" i="1" s="1"/>
  <c r="AM530" i="1" a="1"/>
  <c r="AM530" i="1" s="1"/>
  <c r="AM536" i="1" a="1"/>
  <c r="AM536" i="1" s="1"/>
  <c r="AM534" i="1" a="1"/>
  <c r="AM534" i="1" s="1"/>
  <c r="AM531" i="1" a="1"/>
  <c r="AM531" i="1" s="1"/>
  <c r="AM533" i="1" a="1"/>
  <c r="AM533" i="1" s="1"/>
  <c r="AL627" i="1" a="1"/>
  <c r="AL627" i="1" s="1"/>
  <c r="AL619" i="1" a="1"/>
  <c r="AL619" i="1" s="1"/>
  <c r="AL624" i="1" a="1"/>
  <c r="AL624" i="1" s="1"/>
  <c r="AL625" i="1" a="1"/>
  <c r="AL625" i="1" s="1"/>
  <c r="AL618" i="1" a="1"/>
  <c r="AL618" i="1" s="1"/>
  <c r="AL622" i="1" a="1"/>
  <c r="AL622" i="1" s="1"/>
  <c r="AL626" i="1" a="1"/>
  <c r="AL626" i="1" s="1"/>
  <c r="AL621" i="1" a="1"/>
  <c r="AL621" i="1" s="1"/>
  <c r="AL623" i="1" a="1"/>
  <c r="AL623" i="1" s="1"/>
  <c r="AL620" i="1" a="1"/>
  <c r="AL620" i="1" s="1"/>
  <c r="AK537" i="1" a="1"/>
  <c r="AK537" i="1" s="1"/>
  <c r="AK529" i="1" a="1"/>
  <c r="AK529" i="1" s="1"/>
  <c r="AK531" i="1" a="1"/>
  <c r="AK531" i="1" s="1"/>
  <c r="AK534" i="1" a="1"/>
  <c r="AK534" i="1" s="1"/>
  <c r="AK528" i="1" a="1"/>
  <c r="AK528" i="1" s="1"/>
  <c r="AK532" i="1" a="1"/>
  <c r="AK532" i="1" s="1"/>
  <c r="AK530" i="1" a="1"/>
  <c r="AK530" i="1" s="1"/>
  <c r="AK535" i="1" a="1"/>
  <c r="AK535" i="1" s="1"/>
  <c r="AK533" i="1" a="1"/>
  <c r="AK533" i="1" s="1"/>
  <c r="AK536" i="1" a="1"/>
  <c r="AK536" i="1" s="1"/>
  <c r="AO113" i="18"/>
  <c r="AO616" i="1"/>
  <c r="AO695" i="1" s="1" a="1"/>
  <c r="AO695" i="1" s="1"/>
  <c r="AK617" i="1" a="1"/>
  <c r="AK617" i="1" s="1"/>
  <c r="AN526" i="1"/>
  <c r="AN605" i="1" s="1" a="1"/>
  <c r="AN605" i="1" s="1"/>
  <c r="AJ527" i="1" a="1"/>
  <c r="AJ527" i="1" s="1"/>
  <c r="AJ538" i="1" a="1"/>
  <c r="AJ538" i="1" s="1"/>
  <c r="AJ549" i="1" a="1"/>
  <c r="AJ549" i="1" s="1"/>
  <c r="AJ542" i="1" a="1"/>
  <c r="AJ542" i="1" s="1"/>
  <c r="AJ546" i="1" a="1"/>
  <c r="AJ546" i="1" s="1"/>
  <c r="AJ548" i="1" a="1"/>
  <c r="AJ548" i="1" s="1"/>
  <c r="AJ609" i="1" a="1"/>
  <c r="AJ609" i="1" s="1"/>
  <c r="AJ606" i="1" a="1"/>
  <c r="AJ606" i="1" s="1"/>
  <c r="AJ547" i="1" a="1"/>
  <c r="AJ547" i="1" s="1"/>
  <c r="AJ608" i="1" a="1"/>
  <c r="AJ608" i="1" s="1"/>
  <c r="AJ540" i="1" a="1"/>
  <c r="AJ540" i="1" s="1"/>
  <c r="AJ544" i="1" a="1"/>
  <c r="AJ544" i="1" s="1"/>
  <c r="AJ604" i="1" a="1"/>
  <c r="AJ604" i="1" s="1"/>
  <c r="AJ607" i="1" a="1"/>
  <c r="AJ607" i="1" s="1"/>
  <c r="AP616" i="1"/>
  <c r="AP695" i="1" s="1" a="1"/>
  <c r="AP695" i="1" s="1"/>
  <c r="AL617" i="1" a="1"/>
  <c r="AL617" i="1" s="1"/>
  <c r="AO526" i="1"/>
  <c r="AO605" i="1" s="1" a="1"/>
  <c r="AO605" i="1" s="1"/>
  <c r="AK527" i="1" a="1"/>
  <c r="AK527" i="1" s="1"/>
  <c r="AK607" i="1" a="1"/>
  <c r="AK607" i="1" s="1"/>
  <c r="AK604" i="1" a="1"/>
  <c r="AK604" i="1" s="1"/>
  <c r="AK538" i="1" a="1"/>
  <c r="AK538" i="1" s="1"/>
  <c r="AK549" i="1" a="1"/>
  <c r="AK549" i="1" s="1"/>
  <c r="AK542" i="1" a="1"/>
  <c r="AK542" i="1" s="1"/>
  <c r="AK546" i="1" a="1"/>
  <c r="AK546" i="1" s="1"/>
  <c r="AK548" i="1" a="1"/>
  <c r="AK548" i="1" s="1"/>
  <c r="AK609" i="1" a="1"/>
  <c r="AK609" i="1" s="1"/>
  <c r="AK606" i="1" a="1"/>
  <c r="AK606" i="1" s="1"/>
  <c r="AK544" i="1" a="1"/>
  <c r="AK544" i="1" s="1"/>
  <c r="AK547" i="1" a="1"/>
  <c r="AK547" i="1" s="1"/>
  <c r="AK608" i="1" a="1"/>
  <c r="AK608" i="1" s="1"/>
  <c r="AK540" i="1" a="1"/>
  <c r="AK540" i="1" s="1"/>
  <c r="AP526" i="1"/>
  <c r="AP605" i="1" s="1" a="1"/>
  <c r="AP605" i="1" s="1"/>
  <c r="AL527" i="1" a="1"/>
  <c r="AL527" i="1" s="1"/>
  <c r="AL604" i="1" a="1"/>
  <c r="AL604" i="1" s="1"/>
  <c r="AL607" i="1" a="1"/>
  <c r="AL607" i="1" s="1"/>
  <c r="AL538" i="1" a="1"/>
  <c r="AL538" i="1" s="1"/>
  <c r="AL549" i="1" a="1"/>
  <c r="AL549" i="1" s="1"/>
  <c r="AL542" i="1" a="1"/>
  <c r="AL542" i="1" s="1"/>
  <c r="AL546" i="1" a="1"/>
  <c r="AL546" i="1" s="1"/>
  <c r="AL548" i="1" a="1"/>
  <c r="AL548" i="1" s="1"/>
  <c r="AL544" i="1" a="1"/>
  <c r="AL544" i="1" s="1"/>
  <c r="AL609" i="1" a="1"/>
  <c r="AL609" i="1" s="1"/>
  <c r="AL547" i="1" a="1"/>
  <c r="AL547" i="1" s="1"/>
  <c r="AL606" i="1" a="1"/>
  <c r="AL606" i="1" s="1"/>
  <c r="AL608" i="1" a="1"/>
  <c r="AL608" i="1" s="1"/>
  <c r="AL540" i="1" a="1"/>
  <c r="AL540" i="1" s="1"/>
  <c r="AN616" i="1"/>
  <c r="AN695" i="1" s="1" a="1"/>
  <c r="AN695" i="1" s="1"/>
  <c r="AJ617" i="1" a="1"/>
  <c r="AJ617" i="1" s="1"/>
  <c r="AQ616" i="1"/>
  <c r="AQ695" i="1" s="1" a="1"/>
  <c r="AQ695" i="1" s="1"/>
  <c r="AM617" i="1" a="1"/>
  <c r="AM617" i="1" s="1"/>
  <c r="AQ526" i="1"/>
  <c r="AQ605" i="1" s="1" a="1"/>
  <c r="AQ605" i="1" s="1"/>
  <c r="AM540" i="1" a="1"/>
  <c r="AM540" i="1" s="1"/>
  <c r="AM544" i="1" a="1"/>
  <c r="AM544" i="1" s="1"/>
  <c r="AM547" i="1" a="1"/>
  <c r="AM547" i="1" s="1"/>
  <c r="AM527" i="1" a="1"/>
  <c r="AM527" i="1" s="1"/>
  <c r="AM604" i="1" a="1"/>
  <c r="AM604" i="1" s="1"/>
  <c r="AM607" i="1" a="1"/>
  <c r="AM607" i="1" s="1"/>
  <c r="AM538" i="1" a="1"/>
  <c r="AM538" i="1" s="1"/>
  <c r="AM549" i="1" a="1"/>
  <c r="AM549" i="1" s="1"/>
  <c r="AM542" i="1" a="1"/>
  <c r="AM542" i="1" s="1"/>
  <c r="AM546" i="1" a="1"/>
  <c r="AM546" i="1" s="1"/>
  <c r="AM548" i="1" a="1"/>
  <c r="AM548" i="1" s="1"/>
  <c r="AM606" i="1" a="1"/>
  <c r="AM606" i="1" s="1"/>
  <c r="AM609" i="1" a="1"/>
  <c r="AM609" i="1" s="1"/>
  <c r="AM608" i="1" a="1"/>
  <c r="AM608" i="1" s="1"/>
  <c r="G9" i="22"/>
  <c r="AO691" i="1" l="1" a="1"/>
  <c r="AO691" i="1" s="1"/>
  <c r="AO693" i="1" a="1"/>
  <c r="AO693" i="1" s="1"/>
  <c r="AQ691" i="1" a="1"/>
  <c r="AQ691" i="1" s="1"/>
  <c r="AQ693" i="1" a="1"/>
  <c r="AQ693" i="1" s="1"/>
  <c r="AN691" i="1" a="1"/>
  <c r="AN691" i="1" s="1"/>
  <c r="AN693" i="1" a="1"/>
  <c r="AN693" i="1" s="1"/>
  <c r="AP691" i="1" a="1"/>
  <c r="AP691" i="1" s="1"/>
  <c r="AP693" i="1" a="1"/>
  <c r="AP693" i="1" s="1"/>
  <c r="AO687" i="1" a="1"/>
  <c r="AO687" i="1" s="1"/>
  <c r="AO689" i="1" a="1"/>
  <c r="AO689" i="1" s="1"/>
  <c r="AQ687" i="1" a="1"/>
  <c r="AQ687" i="1" s="1"/>
  <c r="AQ689" i="1" a="1"/>
  <c r="AQ689" i="1" s="1"/>
  <c r="AN687" i="1" a="1"/>
  <c r="AN687" i="1" s="1"/>
  <c r="AN689" i="1" a="1"/>
  <c r="AN689" i="1" s="1"/>
  <c r="AP687" i="1" a="1"/>
  <c r="AP687" i="1" s="1"/>
  <c r="AP689" i="1" a="1"/>
  <c r="AP689" i="1" s="1"/>
  <c r="AQ682" i="1" a="1"/>
  <c r="AQ682" i="1" s="1"/>
  <c r="AQ684" i="1" a="1"/>
  <c r="AQ684" i="1" s="1"/>
  <c r="AO682" i="1" a="1"/>
  <c r="AO682" i="1" s="1"/>
  <c r="AO684" i="1" a="1"/>
  <c r="AO684" i="1" s="1"/>
  <c r="AN682" i="1" a="1"/>
  <c r="AN682" i="1" s="1"/>
  <c r="AN684" i="1" a="1"/>
  <c r="AN684" i="1" s="1"/>
  <c r="AP682" i="1" a="1"/>
  <c r="AP682" i="1" s="1"/>
  <c r="AP684" i="1" a="1"/>
  <c r="AP684" i="1" s="1"/>
  <c r="AO677" i="1" a="1"/>
  <c r="AO677" i="1" s="1"/>
  <c r="AO680" i="1" a="1"/>
  <c r="AO680" i="1" s="1"/>
  <c r="AQ677" i="1" a="1"/>
  <c r="AQ677" i="1" s="1"/>
  <c r="AQ680" i="1" a="1"/>
  <c r="AQ680" i="1" s="1"/>
  <c r="AN677" i="1" a="1"/>
  <c r="AN677" i="1" s="1"/>
  <c r="AN680" i="1" a="1"/>
  <c r="AN680" i="1" s="1"/>
  <c r="AP677" i="1" a="1"/>
  <c r="AP677" i="1" s="1"/>
  <c r="AP680" i="1" a="1"/>
  <c r="AP680" i="1" s="1"/>
  <c r="AO673" i="1" a="1"/>
  <c r="AO673" i="1" s="1"/>
  <c r="AO675" i="1" a="1"/>
  <c r="AO675" i="1" s="1"/>
  <c r="AQ673" i="1" a="1"/>
  <c r="AQ673" i="1" s="1"/>
  <c r="AQ675" i="1" a="1"/>
  <c r="AQ675" i="1" s="1"/>
  <c r="AN673" i="1" a="1"/>
  <c r="AN673" i="1" s="1"/>
  <c r="AN675" i="1" a="1"/>
  <c r="AN675" i="1" s="1"/>
  <c r="AP673" i="1" a="1"/>
  <c r="AP673" i="1" s="1"/>
  <c r="AP675" i="1" a="1"/>
  <c r="AP675" i="1" s="1"/>
  <c r="AO668" i="1" a="1"/>
  <c r="AO668" i="1" s="1"/>
  <c r="AO670" i="1" a="1"/>
  <c r="AO670" i="1" s="1"/>
  <c r="AQ668" i="1" a="1"/>
  <c r="AQ668" i="1" s="1"/>
  <c r="AQ670" i="1" a="1"/>
  <c r="AQ670" i="1" s="1"/>
  <c r="AN668" i="1" a="1"/>
  <c r="AN668" i="1" s="1"/>
  <c r="AN670" i="1" a="1"/>
  <c r="AN670" i="1" s="1"/>
  <c r="AP668" i="1" a="1"/>
  <c r="AP668" i="1" s="1"/>
  <c r="AP670" i="1" a="1"/>
  <c r="AP670" i="1" s="1"/>
  <c r="AQ663" i="1" a="1"/>
  <c r="AQ663" i="1" s="1"/>
  <c r="AQ666" i="1" a="1"/>
  <c r="AQ666" i="1" s="1"/>
  <c r="AO663" i="1" a="1"/>
  <c r="AO663" i="1" s="1"/>
  <c r="AO666" i="1" a="1"/>
  <c r="AO666" i="1" s="1"/>
  <c r="AN663" i="1" a="1"/>
  <c r="AN663" i="1" s="1"/>
  <c r="AN666" i="1" a="1"/>
  <c r="AN666" i="1" s="1"/>
  <c r="AP663" i="1" a="1"/>
  <c r="AP663" i="1" s="1"/>
  <c r="AP666" i="1" a="1"/>
  <c r="AP666" i="1" s="1"/>
  <c r="AO659" i="1" a="1"/>
  <c r="AO659" i="1" s="1"/>
  <c r="AO661" i="1" a="1"/>
  <c r="AO661" i="1" s="1"/>
  <c r="AQ659" i="1" a="1"/>
  <c r="AQ659" i="1" s="1"/>
  <c r="AQ661" i="1" a="1"/>
  <c r="AQ661" i="1" s="1"/>
  <c r="AN659" i="1" a="1"/>
  <c r="AN659" i="1" s="1"/>
  <c r="AN661" i="1" a="1"/>
  <c r="AN661" i="1" s="1"/>
  <c r="AP659" i="1" a="1"/>
  <c r="AP659" i="1" s="1"/>
  <c r="AP661" i="1" a="1"/>
  <c r="AP661" i="1" s="1"/>
  <c r="AO654" i="1" a="1"/>
  <c r="AO654" i="1" s="1"/>
  <c r="AO656" i="1" a="1"/>
  <c r="AO656" i="1" s="1"/>
  <c r="AQ654" i="1" a="1"/>
  <c r="AQ654" i="1" s="1"/>
  <c r="AQ656" i="1" a="1"/>
  <c r="AQ656" i="1" s="1"/>
  <c r="AN654" i="1" a="1"/>
  <c r="AN654" i="1" s="1"/>
  <c r="AN656" i="1" a="1"/>
  <c r="AN656" i="1" s="1"/>
  <c r="AP654" i="1" a="1"/>
  <c r="AP654" i="1" s="1"/>
  <c r="AP656" i="1" a="1"/>
  <c r="AP656" i="1" s="1"/>
  <c r="AO648" i="1" a="1"/>
  <c r="AO648" i="1" s="1"/>
  <c r="AO651" i="1" a="1"/>
  <c r="AO651" i="1" s="1"/>
  <c r="AQ648" i="1" a="1"/>
  <c r="AQ648" i="1" s="1"/>
  <c r="AQ651" i="1" a="1"/>
  <c r="AQ651" i="1" s="1"/>
  <c r="AN648" i="1" a="1"/>
  <c r="AN648" i="1" s="1"/>
  <c r="AN651" i="1" a="1"/>
  <c r="AN651" i="1" s="1"/>
  <c r="AP648" i="1" a="1"/>
  <c r="AP648" i="1" s="1"/>
  <c r="AP651" i="1" a="1"/>
  <c r="AP651" i="1" s="1"/>
  <c r="AO640" i="1" a="1"/>
  <c r="AO640" i="1" s="1"/>
  <c r="AO645" i="1" a="1"/>
  <c r="AO645" i="1" s="1"/>
  <c r="AQ640" i="1" a="1"/>
  <c r="AQ640" i="1" s="1"/>
  <c r="AQ645" i="1" a="1"/>
  <c r="AQ645" i="1" s="1"/>
  <c r="AN640" i="1" a="1"/>
  <c r="AN640" i="1" s="1"/>
  <c r="AN645" i="1" a="1"/>
  <c r="AN645" i="1" s="1"/>
  <c r="AP640" i="1" a="1"/>
  <c r="AP640" i="1" s="1"/>
  <c r="AP645" i="1" a="1"/>
  <c r="AP645" i="1" s="1"/>
  <c r="AO633" i="1" a="1"/>
  <c r="AO633" i="1" s="1"/>
  <c r="AO635" i="1" a="1"/>
  <c r="AO635" i="1" s="1"/>
  <c r="AQ633" i="1" a="1"/>
  <c r="AQ633" i="1" s="1"/>
  <c r="AQ635" i="1" a="1"/>
  <c r="AQ635" i="1" s="1"/>
  <c r="AN633" i="1" a="1"/>
  <c r="AN633" i="1" s="1"/>
  <c r="AN635" i="1" a="1"/>
  <c r="AN635" i="1" s="1"/>
  <c r="AP633" i="1" a="1"/>
  <c r="AP633" i="1" s="1"/>
  <c r="AP635" i="1" a="1"/>
  <c r="AP635" i="1" s="1"/>
  <c r="AO629" i="1" a="1"/>
  <c r="AO629" i="1" s="1"/>
  <c r="AO631" i="1" a="1"/>
  <c r="AO631" i="1" s="1"/>
  <c r="AQ629" i="1" a="1"/>
  <c r="AQ629" i="1" s="1"/>
  <c r="AQ631" i="1" a="1"/>
  <c r="AQ631" i="1" s="1"/>
  <c r="AN629" i="1" a="1"/>
  <c r="AN629" i="1" s="1"/>
  <c r="AN631" i="1" a="1"/>
  <c r="AN631" i="1" s="1"/>
  <c r="AP629" i="1" a="1"/>
  <c r="AP629" i="1" s="1"/>
  <c r="AP631" i="1" a="1"/>
  <c r="AP631" i="1" s="1"/>
  <c r="AQ601" i="1" a="1"/>
  <c r="AQ601" i="1" s="1"/>
  <c r="AQ603" i="1" a="1"/>
  <c r="AQ603" i="1" s="1"/>
  <c r="AO601" i="1" a="1"/>
  <c r="AO601" i="1" s="1"/>
  <c r="AO603" i="1" a="1"/>
  <c r="AO603" i="1" s="1"/>
  <c r="AP601" i="1" a="1"/>
  <c r="AP601" i="1" s="1"/>
  <c r="AP603" i="1" a="1"/>
  <c r="AP603" i="1" s="1"/>
  <c r="AN601" i="1" a="1"/>
  <c r="AN601" i="1" s="1"/>
  <c r="AN603" i="1" a="1"/>
  <c r="AN603" i="1" s="1"/>
  <c r="AQ597" i="1" a="1"/>
  <c r="AQ597" i="1" s="1"/>
  <c r="AQ599" i="1" a="1"/>
  <c r="AQ599" i="1" s="1"/>
  <c r="AO597" i="1" a="1"/>
  <c r="AO597" i="1" s="1"/>
  <c r="AO599" i="1" a="1"/>
  <c r="AO599" i="1" s="1"/>
  <c r="AP597" i="1" a="1"/>
  <c r="AP597" i="1" s="1"/>
  <c r="AP599" i="1" a="1"/>
  <c r="AP599" i="1" s="1"/>
  <c r="AN597" i="1" a="1"/>
  <c r="AN597" i="1" s="1"/>
  <c r="AN599" i="1" a="1"/>
  <c r="AN599" i="1" s="1"/>
  <c r="AQ592" i="1" a="1"/>
  <c r="AQ592" i="1" s="1"/>
  <c r="AQ594" i="1" a="1"/>
  <c r="AQ594" i="1" s="1"/>
  <c r="AO592" i="1" a="1"/>
  <c r="AO592" i="1" s="1"/>
  <c r="AO594" i="1" a="1"/>
  <c r="AO594" i="1" s="1"/>
  <c r="AP592" i="1" a="1"/>
  <c r="AP592" i="1" s="1"/>
  <c r="AP594" i="1" a="1"/>
  <c r="AP594" i="1" s="1"/>
  <c r="AN592" i="1" a="1"/>
  <c r="AN592" i="1" s="1"/>
  <c r="AN594" i="1" a="1"/>
  <c r="AN594" i="1" s="1"/>
  <c r="AQ587" i="1" a="1"/>
  <c r="AQ587" i="1" s="1"/>
  <c r="AQ590" i="1" a="1"/>
  <c r="AQ590" i="1" s="1"/>
  <c r="AO587" i="1" a="1"/>
  <c r="AO587" i="1" s="1"/>
  <c r="AO590" i="1" a="1"/>
  <c r="AO590" i="1" s="1"/>
  <c r="AP587" i="1" a="1"/>
  <c r="AP587" i="1" s="1"/>
  <c r="AP590" i="1" a="1"/>
  <c r="AP590" i="1" s="1"/>
  <c r="AN587" i="1" a="1"/>
  <c r="AN587" i="1" s="1"/>
  <c r="AN590" i="1" a="1"/>
  <c r="AN590" i="1" s="1"/>
  <c r="AQ583" i="1" a="1"/>
  <c r="AQ583" i="1" s="1"/>
  <c r="AQ585" i="1" a="1"/>
  <c r="AQ585" i="1" s="1"/>
  <c r="AO583" i="1" a="1"/>
  <c r="AO583" i="1" s="1"/>
  <c r="AO585" i="1" a="1"/>
  <c r="AO585" i="1" s="1"/>
  <c r="AP583" i="1" a="1"/>
  <c r="AP583" i="1" s="1"/>
  <c r="AP585" i="1" a="1"/>
  <c r="AP585" i="1" s="1"/>
  <c r="AN583" i="1" a="1"/>
  <c r="AN583" i="1" s="1"/>
  <c r="AN585" i="1" a="1"/>
  <c r="AN585" i="1" s="1"/>
  <c r="AQ578" i="1" a="1"/>
  <c r="AQ578" i="1" s="1"/>
  <c r="AQ580" i="1" a="1"/>
  <c r="AQ580" i="1" s="1"/>
  <c r="AO578" i="1" a="1"/>
  <c r="AO578" i="1" s="1"/>
  <c r="AO580" i="1" a="1"/>
  <c r="AO580" i="1" s="1"/>
  <c r="AP578" i="1" a="1"/>
  <c r="AP578" i="1" s="1"/>
  <c r="AP580" i="1" a="1"/>
  <c r="AP580" i="1" s="1"/>
  <c r="AN578" i="1" a="1"/>
  <c r="AN578" i="1" s="1"/>
  <c r="AN580" i="1" a="1"/>
  <c r="AN580" i="1" s="1"/>
  <c r="AQ573" i="1" a="1"/>
  <c r="AQ573" i="1" s="1"/>
  <c r="AQ576" i="1" a="1"/>
  <c r="AQ576" i="1" s="1"/>
  <c r="AO573" i="1" a="1"/>
  <c r="AO573" i="1" s="1"/>
  <c r="AO576" i="1" a="1"/>
  <c r="AO576" i="1" s="1"/>
  <c r="AP573" i="1" a="1"/>
  <c r="AP573" i="1" s="1"/>
  <c r="AP576" i="1" a="1"/>
  <c r="AP576" i="1" s="1"/>
  <c r="AN573" i="1" a="1"/>
  <c r="AN573" i="1" s="1"/>
  <c r="AN576" i="1" a="1"/>
  <c r="AN576" i="1" s="1"/>
  <c r="AQ569" i="1" a="1"/>
  <c r="AQ569" i="1" s="1"/>
  <c r="AQ571" i="1" a="1"/>
  <c r="AQ571" i="1" s="1"/>
  <c r="AO569" i="1" a="1"/>
  <c r="AO569" i="1" s="1"/>
  <c r="AO571" i="1" a="1"/>
  <c r="AO571" i="1" s="1"/>
  <c r="AP569" i="1" a="1"/>
  <c r="AP569" i="1" s="1"/>
  <c r="AP571" i="1" a="1"/>
  <c r="AP571" i="1" s="1"/>
  <c r="AN569" i="1" a="1"/>
  <c r="AN569" i="1" s="1"/>
  <c r="AN571" i="1" a="1"/>
  <c r="AN571" i="1" s="1"/>
  <c r="AQ564" i="1" a="1"/>
  <c r="AQ564" i="1" s="1"/>
  <c r="AQ566" i="1" a="1"/>
  <c r="AQ566" i="1" s="1"/>
  <c r="AO564" i="1" a="1"/>
  <c r="AO564" i="1" s="1"/>
  <c r="AO566" i="1" a="1"/>
  <c r="AO566" i="1" s="1"/>
  <c r="AP564" i="1" a="1"/>
  <c r="AP564" i="1" s="1"/>
  <c r="AP566" i="1" a="1"/>
  <c r="AP566" i="1" s="1"/>
  <c r="AN564" i="1" a="1"/>
  <c r="AN564" i="1" s="1"/>
  <c r="AN566" i="1" a="1"/>
  <c r="AN566" i="1" s="1"/>
  <c r="AQ558" i="1" a="1"/>
  <c r="AQ558" i="1" s="1"/>
  <c r="AQ561" i="1" a="1"/>
  <c r="AQ561" i="1" s="1"/>
  <c r="AO558" i="1" a="1"/>
  <c r="AO558" i="1" s="1"/>
  <c r="AO561" i="1" a="1"/>
  <c r="AO561" i="1" s="1"/>
  <c r="AP558" i="1" a="1"/>
  <c r="AP558" i="1" s="1"/>
  <c r="AP561" i="1" a="1"/>
  <c r="AP561" i="1" s="1"/>
  <c r="AN558" i="1" a="1"/>
  <c r="AN558" i="1" s="1"/>
  <c r="AN561" i="1" a="1"/>
  <c r="AN561" i="1" s="1"/>
  <c r="AQ550" i="1" a="1"/>
  <c r="AQ550" i="1" s="1"/>
  <c r="AQ555" i="1" a="1"/>
  <c r="AQ555" i="1" s="1"/>
  <c r="AO550" i="1" a="1"/>
  <c r="AO550" i="1" s="1"/>
  <c r="AO555" i="1" a="1"/>
  <c r="AO555" i="1" s="1"/>
  <c r="AP550" i="1" a="1"/>
  <c r="AP550" i="1" s="1"/>
  <c r="AP555" i="1" a="1"/>
  <c r="AP555" i="1" s="1"/>
  <c r="AN550" i="1" a="1"/>
  <c r="AN550" i="1" s="1"/>
  <c r="AN555" i="1" a="1"/>
  <c r="AN555" i="1" s="1"/>
  <c r="AQ543" i="1" a="1"/>
  <c r="AQ543" i="1" s="1"/>
  <c r="AQ545" i="1" a="1"/>
  <c r="AQ545" i="1" s="1"/>
  <c r="AO543" i="1" a="1"/>
  <c r="AO543" i="1" s="1"/>
  <c r="AO545" i="1" a="1"/>
  <c r="AO545" i="1" s="1"/>
  <c r="AP543" i="1" a="1"/>
  <c r="AP543" i="1" s="1"/>
  <c r="AP545" i="1" a="1"/>
  <c r="AP545" i="1" s="1"/>
  <c r="AN543" i="1" a="1"/>
  <c r="AN543" i="1" s="1"/>
  <c r="AN545" i="1" a="1"/>
  <c r="AN545" i="1" s="1"/>
  <c r="AQ539" i="1" a="1"/>
  <c r="AQ539" i="1" s="1"/>
  <c r="AQ541" i="1" a="1"/>
  <c r="AQ541" i="1" s="1"/>
  <c r="AO539" i="1" a="1"/>
  <c r="AO539" i="1" s="1"/>
  <c r="AO541" i="1" a="1"/>
  <c r="AO541" i="1" s="1"/>
  <c r="AP539" i="1" a="1"/>
  <c r="AP539" i="1" s="1"/>
  <c r="AP541" i="1" a="1"/>
  <c r="AP541" i="1" s="1"/>
  <c r="AN539" i="1" a="1"/>
  <c r="AN539" i="1" s="1"/>
  <c r="AN541" i="1" a="1"/>
  <c r="AN541" i="1" s="1"/>
  <c r="AQ679" i="1" a="1"/>
  <c r="AQ679" i="1" s="1"/>
  <c r="AQ692" i="1" a="1"/>
  <c r="AQ692" i="1" s="1"/>
  <c r="AQ690" i="1" a="1"/>
  <c r="AQ690" i="1" s="1"/>
  <c r="AQ676" i="1" a="1"/>
  <c r="AQ676" i="1" s="1"/>
  <c r="AQ688" i="1" a="1"/>
  <c r="AQ688" i="1" s="1"/>
  <c r="AQ686" i="1" a="1"/>
  <c r="AQ686" i="1" s="1"/>
  <c r="AQ685" i="1" a="1"/>
  <c r="AQ685" i="1" s="1"/>
  <c r="AQ671" i="1" a="1"/>
  <c r="AQ671" i="1" s="1"/>
  <c r="AQ669" i="1" a="1"/>
  <c r="AQ669" i="1" s="1"/>
  <c r="AQ667" i="1" a="1"/>
  <c r="AQ667" i="1" s="1"/>
  <c r="AQ678" i="1" a="1"/>
  <c r="AQ678" i="1" s="1"/>
  <c r="AQ674" i="1" a="1"/>
  <c r="AQ674" i="1" s="1"/>
  <c r="AQ683" i="1" a="1"/>
  <c r="AQ683" i="1" s="1"/>
  <c r="AQ672" i="1" a="1"/>
  <c r="AQ672" i="1" s="1"/>
  <c r="AQ664" i="1" a="1"/>
  <c r="AQ664" i="1" s="1"/>
  <c r="AQ665" i="1" a="1"/>
  <c r="AQ665" i="1" s="1"/>
  <c r="AQ662" i="1" a="1"/>
  <c r="AQ662" i="1" s="1"/>
  <c r="AQ660" i="1" a="1"/>
  <c r="AQ660" i="1" s="1"/>
  <c r="AQ658" i="1" a="1"/>
  <c r="AQ658" i="1" s="1"/>
  <c r="AQ655" i="1" a="1"/>
  <c r="AQ655" i="1" s="1"/>
  <c r="AQ657" i="1" a="1"/>
  <c r="AQ657" i="1" s="1"/>
  <c r="AQ646" i="1" a="1"/>
  <c r="AQ646" i="1" s="1"/>
  <c r="AQ647" i="1" a="1"/>
  <c r="AQ647" i="1" s="1"/>
  <c r="AQ681" i="1" a="1"/>
  <c r="AQ681" i="1" s="1"/>
  <c r="AQ649" i="1" a="1"/>
  <c r="AQ649" i="1" s="1"/>
  <c r="AQ650" i="1" a="1"/>
  <c r="AQ650" i="1" s="1"/>
  <c r="AQ652" i="1" a="1"/>
  <c r="AQ652" i="1" s="1"/>
  <c r="AQ653" i="1" a="1"/>
  <c r="AQ653" i="1" s="1"/>
  <c r="AN690" i="1" a="1"/>
  <c r="AN690" i="1" s="1"/>
  <c r="AN688" i="1" a="1"/>
  <c r="AN688" i="1" s="1"/>
  <c r="AN686" i="1" a="1"/>
  <c r="AN686" i="1" s="1"/>
  <c r="AN685" i="1" a="1"/>
  <c r="AN685" i="1" s="1"/>
  <c r="AN683" i="1" a="1"/>
  <c r="AN683" i="1" s="1"/>
  <c r="AN681" i="1" a="1"/>
  <c r="AN681" i="1" s="1"/>
  <c r="AN676" i="1" a="1"/>
  <c r="AN676" i="1" s="1"/>
  <c r="AN667" i="1" a="1"/>
  <c r="AN667" i="1" s="1"/>
  <c r="AN679" i="1" a="1"/>
  <c r="AN679" i="1" s="1"/>
  <c r="AN665" i="1" a="1"/>
  <c r="AN665" i="1" s="1"/>
  <c r="AN692" i="1" a="1"/>
  <c r="AN692" i="1" s="1"/>
  <c r="AN671" i="1" a="1"/>
  <c r="AN671" i="1" s="1"/>
  <c r="AN678" i="1" a="1"/>
  <c r="AN678" i="1" s="1"/>
  <c r="AN660" i="1" a="1"/>
  <c r="AN660" i="1" s="1"/>
  <c r="AN658" i="1" a="1"/>
  <c r="AN658" i="1" s="1"/>
  <c r="AN672" i="1" a="1"/>
  <c r="AN672" i="1" s="1"/>
  <c r="AN669" i="1" a="1"/>
  <c r="AN669" i="1" s="1"/>
  <c r="AN657" i="1" a="1"/>
  <c r="AN657" i="1" s="1"/>
  <c r="AN655" i="1" a="1"/>
  <c r="AN655" i="1" s="1"/>
  <c r="AN674" i="1" a="1"/>
  <c r="AN674" i="1" s="1"/>
  <c r="AN652" i="1" a="1"/>
  <c r="AN652" i="1" s="1"/>
  <c r="AN662" i="1" a="1"/>
  <c r="AN662" i="1" s="1"/>
  <c r="AN653" i="1" a="1"/>
  <c r="AN653" i="1" s="1"/>
  <c r="AN647" i="1" a="1"/>
  <c r="AN647" i="1" s="1"/>
  <c r="AN646" i="1" a="1"/>
  <c r="AN646" i="1" s="1"/>
  <c r="AN649" i="1" a="1"/>
  <c r="AN649" i="1" s="1"/>
  <c r="AN650" i="1" a="1"/>
  <c r="AN650" i="1" s="1"/>
  <c r="AP683" i="1" a="1"/>
  <c r="AP683" i="1" s="1"/>
  <c r="AP679" i="1" a="1"/>
  <c r="AP679" i="1" s="1"/>
  <c r="AP692" i="1" a="1"/>
  <c r="AP692" i="1" s="1"/>
  <c r="AP678" i="1" a="1"/>
  <c r="AP678" i="1" s="1"/>
  <c r="AP690" i="1" a="1"/>
  <c r="AP690" i="1" s="1"/>
  <c r="AP676" i="1" a="1"/>
  <c r="AP676" i="1" s="1"/>
  <c r="AP688" i="1" a="1"/>
  <c r="AP688" i="1" s="1"/>
  <c r="AP674" i="1" a="1"/>
  <c r="AP674" i="1" s="1"/>
  <c r="AP672" i="1" a="1"/>
  <c r="AP672" i="1" s="1"/>
  <c r="AP671" i="1" a="1"/>
  <c r="AP671" i="1" s="1"/>
  <c r="AP686" i="1" a="1"/>
  <c r="AP686" i="1" s="1"/>
  <c r="AP669" i="1" a="1"/>
  <c r="AP669" i="1" s="1"/>
  <c r="AP681" i="1" a="1"/>
  <c r="AP681" i="1" s="1"/>
  <c r="AP653" i="1" a="1"/>
  <c r="AP653" i="1" s="1"/>
  <c r="AP664" i="1" a="1"/>
  <c r="AP664" i="1" s="1"/>
  <c r="AP665" i="1" a="1"/>
  <c r="AP665" i="1" s="1"/>
  <c r="AP662" i="1" a="1"/>
  <c r="AP662" i="1" s="1"/>
  <c r="AP658" i="1" a="1"/>
  <c r="AP658" i="1" s="1"/>
  <c r="AP685" i="1" a="1"/>
  <c r="AP685" i="1" s="1"/>
  <c r="AP660" i="1" a="1"/>
  <c r="AP660" i="1" s="1"/>
  <c r="AP649" i="1" a="1"/>
  <c r="AP649" i="1" s="1"/>
  <c r="AP667" i="1" a="1"/>
  <c r="AP667" i="1" s="1"/>
  <c r="AP657" i="1" a="1"/>
  <c r="AP657" i="1" s="1"/>
  <c r="AP647" i="1" a="1"/>
  <c r="AP647" i="1" s="1"/>
  <c r="AP646" i="1" a="1"/>
  <c r="AP646" i="1" s="1"/>
  <c r="AP650" i="1" a="1"/>
  <c r="AP650" i="1" s="1"/>
  <c r="AP652" i="1" a="1"/>
  <c r="AP652" i="1" s="1"/>
  <c r="AP655" i="1" a="1"/>
  <c r="AP655" i="1" s="1"/>
  <c r="AO686" i="1" a="1"/>
  <c r="AO686" i="1" s="1"/>
  <c r="AO683" i="1" a="1"/>
  <c r="AO683" i="1" s="1"/>
  <c r="AO681" i="1" a="1"/>
  <c r="AO681" i="1" s="1"/>
  <c r="AO679" i="1" a="1"/>
  <c r="AO679" i="1" s="1"/>
  <c r="AO692" i="1" a="1"/>
  <c r="AO692" i="1" s="1"/>
  <c r="AO678" i="1" a="1"/>
  <c r="AO678" i="1" s="1"/>
  <c r="AO688" i="1" a="1"/>
  <c r="AO688" i="1" s="1"/>
  <c r="AO674" i="1" a="1"/>
  <c r="AO674" i="1" s="1"/>
  <c r="AO672" i="1" a="1"/>
  <c r="AO672" i="1" s="1"/>
  <c r="AO676" i="1" a="1"/>
  <c r="AO676" i="1" s="1"/>
  <c r="AO667" i="1" a="1"/>
  <c r="AO667" i="1" s="1"/>
  <c r="AO685" i="1" a="1"/>
  <c r="AO685" i="1" s="1"/>
  <c r="AO657" i="1" a="1"/>
  <c r="AO657" i="1" s="1"/>
  <c r="AO669" i="1" a="1"/>
  <c r="AO669" i="1" s="1"/>
  <c r="AO655" i="1" a="1"/>
  <c r="AO655" i="1" s="1"/>
  <c r="AO690" i="1" a="1"/>
  <c r="AO690" i="1" s="1"/>
  <c r="AO671" i="1" a="1"/>
  <c r="AO671" i="1" s="1"/>
  <c r="AO665" i="1" a="1"/>
  <c r="AO665" i="1" s="1"/>
  <c r="AO662" i="1" a="1"/>
  <c r="AO662" i="1" s="1"/>
  <c r="AO653" i="1" a="1"/>
  <c r="AO653" i="1" s="1"/>
  <c r="AO652" i="1" a="1"/>
  <c r="AO652" i="1" s="1"/>
  <c r="AO664" i="1" a="1"/>
  <c r="AO664" i="1" s="1"/>
  <c r="AO660" i="1" a="1"/>
  <c r="AO660" i="1" s="1"/>
  <c r="AO650" i="1" a="1"/>
  <c r="AO650" i="1" s="1"/>
  <c r="AO658" i="1" a="1"/>
  <c r="AO658" i="1" s="1"/>
  <c r="AO646" i="1" a="1"/>
  <c r="AO646" i="1" s="1"/>
  <c r="AO647" i="1" a="1"/>
  <c r="AO647" i="1" s="1"/>
  <c r="AO649" i="1" a="1"/>
  <c r="AO649" i="1" s="1"/>
  <c r="AQ589" i="1" a="1"/>
  <c r="AQ589" i="1" s="1"/>
  <c r="AQ602" i="1" a="1"/>
  <c r="AQ602" i="1" s="1"/>
  <c r="AQ588" i="1" a="1"/>
  <c r="AQ588" i="1" s="1"/>
  <c r="AQ600" i="1" a="1"/>
  <c r="AQ600" i="1" s="1"/>
  <c r="AQ586" i="1" a="1"/>
  <c r="AQ586" i="1" s="1"/>
  <c r="AQ598" i="1" a="1"/>
  <c r="AQ598" i="1" s="1"/>
  <c r="AQ596" i="1" a="1"/>
  <c r="AQ596" i="1" s="1"/>
  <c r="AQ595" i="1" a="1"/>
  <c r="AQ595" i="1" s="1"/>
  <c r="AQ593" i="1" a="1"/>
  <c r="AQ593" i="1" s="1"/>
  <c r="AQ581" i="1" a="1"/>
  <c r="AQ581" i="1" s="1"/>
  <c r="AQ579" i="1" a="1"/>
  <c r="AQ579" i="1" s="1"/>
  <c r="AQ577" i="1" a="1"/>
  <c r="AQ577" i="1" s="1"/>
  <c r="AQ575" i="1" a="1"/>
  <c r="AQ575" i="1" s="1"/>
  <c r="AQ574" i="1" a="1"/>
  <c r="AQ574" i="1" s="1"/>
  <c r="AQ584" i="1" a="1"/>
  <c r="AQ584" i="1" s="1"/>
  <c r="AQ572" i="1" a="1"/>
  <c r="AQ572" i="1" s="1"/>
  <c r="AQ565" i="1" a="1"/>
  <c r="AQ565" i="1" s="1"/>
  <c r="AQ563" i="1" a="1"/>
  <c r="AQ563" i="1" s="1"/>
  <c r="AQ591" i="1" a="1"/>
  <c r="AQ591" i="1" s="1"/>
  <c r="AQ562" i="1" a="1"/>
  <c r="AQ562" i="1" s="1"/>
  <c r="AQ560" i="1" a="1"/>
  <c r="AQ560" i="1" s="1"/>
  <c r="AQ570" i="1" a="1"/>
  <c r="AQ570" i="1" s="1"/>
  <c r="AQ582" i="1" a="1"/>
  <c r="AQ582" i="1" s="1"/>
  <c r="AQ568" i="1" a="1"/>
  <c r="AQ568" i="1" s="1"/>
  <c r="AQ559" i="1" a="1"/>
  <c r="AQ559" i="1" s="1"/>
  <c r="AQ557" i="1" a="1"/>
  <c r="AQ557" i="1" s="1"/>
  <c r="AQ567" i="1" a="1"/>
  <c r="AQ567" i="1" s="1"/>
  <c r="AQ556" i="1" a="1"/>
  <c r="AQ556" i="1" s="1"/>
  <c r="AO596" i="1" a="1"/>
  <c r="AO596" i="1" s="1"/>
  <c r="AO595" i="1" a="1"/>
  <c r="AO595" i="1" s="1"/>
  <c r="AO593" i="1" a="1"/>
  <c r="AO593" i="1" s="1"/>
  <c r="AO591" i="1" a="1"/>
  <c r="AO591" i="1" s="1"/>
  <c r="AO589" i="1" a="1"/>
  <c r="AO589" i="1" s="1"/>
  <c r="AO602" i="1" a="1"/>
  <c r="AO602" i="1" s="1"/>
  <c r="AO588" i="1" a="1"/>
  <c r="AO588" i="1" s="1"/>
  <c r="AO600" i="1" a="1"/>
  <c r="AO600" i="1" s="1"/>
  <c r="AO586" i="1" a="1"/>
  <c r="AO586" i="1" s="1"/>
  <c r="AO574" i="1" a="1"/>
  <c r="AO574" i="1" s="1"/>
  <c r="AO584" i="1" a="1"/>
  <c r="AO584" i="1" s="1"/>
  <c r="AO582" i="1" a="1"/>
  <c r="AO582" i="1" s="1"/>
  <c r="AO581" i="1" a="1"/>
  <c r="AO581" i="1" s="1"/>
  <c r="AO577" i="1" a="1"/>
  <c r="AO577" i="1" s="1"/>
  <c r="AO570" i="1" a="1"/>
  <c r="AO570" i="1" s="1"/>
  <c r="AO568" i="1" a="1"/>
  <c r="AO568" i="1" s="1"/>
  <c r="AO572" i="1" a="1"/>
  <c r="AO572" i="1" s="1"/>
  <c r="AO567" i="1" a="1"/>
  <c r="AO567" i="1" s="1"/>
  <c r="AO575" i="1" a="1"/>
  <c r="AO575" i="1" s="1"/>
  <c r="AO565" i="1" a="1"/>
  <c r="AO565" i="1" s="1"/>
  <c r="AO579" i="1" a="1"/>
  <c r="AO579" i="1" s="1"/>
  <c r="AO563" i="1" a="1"/>
  <c r="AO563" i="1" s="1"/>
  <c r="AO556" i="1" a="1"/>
  <c r="AO556" i="1" s="1"/>
  <c r="AO557" i="1" a="1"/>
  <c r="AO557" i="1" s="1"/>
  <c r="AO598" i="1" a="1"/>
  <c r="AO598" i="1" s="1"/>
  <c r="AO559" i="1" a="1"/>
  <c r="AO559" i="1" s="1"/>
  <c r="AO562" i="1" a="1"/>
  <c r="AO562" i="1" s="1"/>
  <c r="AO560" i="1" a="1"/>
  <c r="AO560" i="1" s="1"/>
  <c r="AP593" i="1" a="1"/>
  <c r="AP593" i="1" s="1"/>
  <c r="AP591" i="1" a="1"/>
  <c r="AP591" i="1" s="1"/>
  <c r="AP589" i="1" a="1"/>
  <c r="AP589" i="1" s="1"/>
  <c r="AP602" i="1" a="1"/>
  <c r="AP602" i="1" s="1"/>
  <c r="AP588" i="1" a="1"/>
  <c r="AP588" i="1" s="1"/>
  <c r="AP600" i="1" a="1"/>
  <c r="AP600" i="1" s="1"/>
  <c r="AP598" i="1" a="1"/>
  <c r="AP598" i="1" s="1"/>
  <c r="AP596" i="1" a="1"/>
  <c r="AP596" i="1" s="1"/>
  <c r="AP586" i="1" a="1"/>
  <c r="AP586" i="1" s="1"/>
  <c r="AP584" i="1" a="1"/>
  <c r="AP584" i="1" s="1"/>
  <c r="AP595" i="1" a="1"/>
  <c r="AP595" i="1" s="1"/>
  <c r="AP582" i="1" a="1"/>
  <c r="AP582" i="1" s="1"/>
  <c r="AP581" i="1" a="1"/>
  <c r="AP581" i="1" s="1"/>
  <c r="AP579" i="1" a="1"/>
  <c r="AP579" i="1" s="1"/>
  <c r="AP577" i="1" a="1"/>
  <c r="AP577" i="1" s="1"/>
  <c r="AP574" i="1" a="1"/>
  <c r="AP574" i="1" s="1"/>
  <c r="AP568" i="1" a="1"/>
  <c r="AP568" i="1" s="1"/>
  <c r="AP567" i="1" a="1"/>
  <c r="AP567" i="1" s="1"/>
  <c r="AP572" i="1" a="1"/>
  <c r="AP572" i="1" s="1"/>
  <c r="AP565" i="1" a="1"/>
  <c r="AP565" i="1" s="1"/>
  <c r="AP575" i="1" a="1"/>
  <c r="AP575" i="1" s="1"/>
  <c r="AP563" i="1" a="1"/>
  <c r="AP563" i="1" s="1"/>
  <c r="AP562" i="1" a="1"/>
  <c r="AP562" i="1" s="1"/>
  <c r="AP570" i="1" a="1"/>
  <c r="AP570" i="1" s="1"/>
  <c r="AP560" i="1" a="1"/>
  <c r="AP560" i="1" s="1"/>
  <c r="AP559" i="1" a="1"/>
  <c r="AP559" i="1" s="1"/>
  <c r="AP556" i="1" a="1"/>
  <c r="AP556" i="1" s="1"/>
  <c r="AP557" i="1" a="1"/>
  <c r="AP557" i="1" s="1"/>
  <c r="AN600" i="1" a="1"/>
  <c r="AN600" i="1" s="1"/>
  <c r="AN598" i="1" a="1"/>
  <c r="AN598" i="1" s="1"/>
  <c r="AN596" i="1" a="1"/>
  <c r="AN596" i="1" s="1"/>
  <c r="AN595" i="1" a="1"/>
  <c r="AN595" i="1" s="1"/>
  <c r="AN593" i="1" a="1"/>
  <c r="AN593" i="1" s="1"/>
  <c r="AN591" i="1" a="1"/>
  <c r="AN591" i="1" s="1"/>
  <c r="AN589" i="1" a="1"/>
  <c r="AN589" i="1" s="1"/>
  <c r="AN577" i="1" a="1"/>
  <c r="AN577" i="1" s="1"/>
  <c r="AN602" i="1" a="1"/>
  <c r="AN602" i="1" s="1"/>
  <c r="AN588" i="1" a="1"/>
  <c r="AN588" i="1" s="1"/>
  <c r="AN575" i="1" a="1"/>
  <c r="AN575" i="1" s="1"/>
  <c r="AN586" i="1" a="1"/>
  <c r="AN586" i="1" s="1"/>
  <c r="AN584" i="1" a="1"/>
  <c r="AN584" i="1" s="1"/>
  <c r="AN581" i="1" a="1"/>
  <c r="AN581" i="1" s="1"/>
  <c r="AN582" i="1" a="1"/>
  <c r="AN582" i="1" s="1"/>
  <c r="AN562" i="1" a="1"/>
  <c r="AN562" i="1" s="1"/>
  <c r="AN570" i="1" a="1"/>
  <c r="AN570" i="1" s="1"/>
  <c r="AN568" i="1" a="1"/>
  <c r="AN568" i="1" s="1"/>
  <c r="AN572" i="1" a="1"/>
  <c r="AN572" i="1" s="1"/>
  <c r="AN567" i="1" a="1"/>
  <c r="AN567" i="1" s="1"/>
  <c r="AN560" i="1" a="1"/>
  <c r="AN560" i="1" s="1"/>
  <c r="AN559" i="1" a="1"/>
  <c r="AN559" i="1" s="1"/>
  <c r="AN565" i="1" a="1"/>
  <c r="AN565" i="1" s="1"/>
  <c r="AN557" i="1" a="1"/>
  <c r="AN557" i="1" s="1"/>
  <c r="AN579" i="1" a="1"/>
  <c r="AN579" i="1" s="1"/>
  <c r="AN563" i="1" a="1"/>
  <c r="AN563" i="1" s="1"/>
  <c r="AN556" i="1" a="1"/>
  <c r="AN556" i="1" s="1"/>
  <c r="AQ641" i="1" a="1"/>
  <c r="AQ641" i="1" s="1"/>
  <c r="AQ644" i="1" a="1"/>
  <c r="AQ644" i="1" s="1"/>
  <c r="AQ642" i="1" a="1"/>
  <c r="AQ642" i="1" s="1"/>
  <c r="AQ643" i="1" a="1"/>
  <c r="AQ643" i="1" s="1"/>
  <c r="AN642" i="1" a="1"/>
  <c r="AN642" i="1" s="1"/>
  <c r="AN643" i="1" a="1"/>
  <c r="AN643" i="1" s="1"/>
  <c r="AN644" i="1" a="1"/>
  <c r="AN644" i="1" s="1"/>
  <c r="AN641" i="1" a="1"/>
  <c r="AN641" i="1" s="1"/>
  <c r="AP643" i="1" a="1"/>
  <c r="AP643" i="1" s="1"/>
  <c r="AP641" i="1" a="1"/>
  <c r="AP641" i="1" s="1"/>
  <c r="AP644" i="1" a="1"/>
  <c r="AP644" i="1" s="1"/>
  <c r="AP642" i="1" a="1"/>
  <c r="AP642" i="1" s="1"/>
  <c r="AO643" i="1" a="1"/>
  <c r="AO643" i="1" s="1"/>
  <c r="AO641" i="1" a="1"/>
  <c r="AO641" i="1" s="1"/>
  <c r="AO644" i="1" a="1"/>
  <c r="AO644" i="1" s="1"/>
  <c r="AO642" i="1" a="1"/>
  <c r="AO642" i="1" s="1"/>
  <c r="AQ554" i="1" a="1"/>
  <c r="AQ554" i="1" s="1"/>
  <c r="AQ553" i="1" a="1"/>
  <c r="AQ553" i="1" s="1"/>
  <c r="AQ552" i="1" a="1"/>
  <c r="AQ552" i="1" s="1"/>
  <c r="AQ551" i="1" a="1"/>
  <c r="AQ551" i="1" s="1"/>
  <c r="AO551" i="1" a="1"/>
  <c r="AO551" i="1" s="1"/>
  <c r="AO554" i="1" a="1"/>
  <c r="AO554" i="1" s="1"/>
  <c r="AO553" i="1" a="1"/>
  <c r="AO553" i="1" s="1"/>
  <c r="AO552" i="1" a="1"/>
  <c r="AO552" i="1" s="1"/>
  <c r="AP554" i="1" a="1"/>
  <c r="AP554" i="1" s="1"/>
  <c r="AP553" i="1" a="1"/>
  <c r="AP553" i="1" s="1"/>
  <c r="AP552" i="1" a="1"/>
  <c r="AP552" i="1" s="1"/>
  <c r="AP551" i="1" a="1"/>
  <c r="AP551" i="1" s="1"/>
  <c r="AN553" i="1" a="1"/>
  <c r="AN553" i="1" s="1"/>
  <c r="AN552" i="1" a="1"/>
  <c r="AN552" i="1" s="1"/>
  <c r="AN551" i="1" a="1"/>
  <c r="AN551" i="1" s="1"/>
  <c r="AN554" i="1" a="1"/>
  <c r="AN554" i="1" s="1"/>
  <c r="AQ537" i="1" a="1"/>
  <c r="AQ537" i="1" s="1"/>
  <c r="AQ529" i="1" a="1"/>
  <c r="AQ529" i="1" s="1"/>
  <c r="AQ533" i="1" a="1"/>
  <c r="AQ533" i="1" s="1"/>
  <c r="AQ536" i="1" a="1"/>
  <c r="AQ536" i="1" s="1"/>
  <c r="AQ531" i="1" a="1"/>
  <c r="AQ531" i="1" s="1"/>
  <c r="AQ534" i="1" a="1"/>
  <c r="AQ534" i="1" s="1"/>
  <c r="AQ532" i="1" a="1"/>
  <c r="AQ532" i="1" s="1"/>
  <c r="AQ535" i="1" a="1"/>
  <c r="AQ535" i="1" s="1"/>
  <c r="AQ530" i="1" a="1"/>
  <c r="AQ530" i="1" s="1"/>
  <c r="AQ528" i="1" a="1"/>
  <c r="AQ528" i="1" s="1"/>
  <c r="AN627" i="1" a="1"/>
  <c r="AN627" i="1" s="1"/>
  <c r="AN619" i="1" a="1"/>
  <c r="AN619" i="1" s="1"/>
  <c r="AN625" i="1" a="1"/>
  <c r="AN625" i="1" s="1"/>
  <c r="AN622" i="1" a="1"/>
  <c r="AN622" i="1" s="1"/>
  <c r="AN624" i="1" a="1"/>
  <c r="AN624" i="1" s="1"/>
  <c r="AN620" i="1" a="1"/>
  <c r="AN620" i="1" s="1"/>
  <c r="AN626" i="1" a="1"/>
  <c r="AN626" i="1" s="1"/>
  <c r="AN621" i="1" a="1"/>
  <c r="AN621" i="1" s="1"/>
  <c r="AN618" i="1" a="1"/>
  <c r="AN618" i="1" s="1"/>
  <c r="AN623" i="1" a="1"/>
  <c r="AN623" i="1" s="1"/>
  <c r="AO627" i="1" a="1"/>
  <c r="AO627" i="1" s="1"/>
  <c r="AO619" i="1" a="1"/>
  <c r="AO619" i="1" s="1"/>
  <c r="AO625" i="1" a="1"/>
  <c r="AO625" i="1" s="1"/>
  <c r="AO626" i="1" a="1"/>
  <c r="AO626" i="1" s="1"/>
  <c r="AO620" i="1" a="1"/>
  <c r="AO620" i="1" s="1"/>
  <c r="AO623" i="1" a="1"/>
  <c r="AO623" i="1" s="1"/>
  <c r="AO622" i="1" a="1"/>
  <c r="AO622" i="1" s="1"/>
  <c r="AO624" i="1" a="1"/>
  <c r="AO624" i="1" s="1"/>
  <c r="AO621" i="1" a="1"/>
  <c r="AO621" i="1" s="1"/>
  <c r="AO618" i="1" a="1"/>
  <c r="AO618" i="1" s="1"/>
  <c r="AP627" i="1" a="1"/>
  <c r="AP627" i="1" s="1"/>
  <c r="AP619" i="1" a="1"/>
  <c r="AP619" i="1" s="1"/>
  <c r="AP626" i="1" a="1"/>
  <c r="AP626" i="1" s="1"/>
  <c r="AP620" i="1" a="1"/>
  <c r="AP620" i="1" s="1"/>
  <c r="AP618" i="1" a="1"/>
  <c r="AP618" i="1" s="1"/>
  <c r="AP623" i="1" a="1"/>
  <c r="AP623" i="1" s="1"/>
  <c r="AP624" i="1" a="1"/>
  <c r="AP624" i="1" s="1"/>
  <c r="AP621" i="1" a="1"/>
  <c r="AP621" i="1" s="1"/>
  <c r="AP625" i="1" a="1"/>
  <c r="AP625" i="1" s="1"/>
  <c r="AP622" i="1" a="1"/>
  <c r="AP622" i="1" s="1"/>
  <c r="AP537" i="1" a="1"/>
  <c r="AP537" i="1" s="1"/>
  <c r="AP529" i="1" a="1"/>
  <c r="AP529" i="1" s="1"/>
  <c r="AP530" i="1" a="1"/>
  <c r="AP530" i="1" s="1"/>
  <c r="AP533" i="1" a="1"/>
  <c r="AP533" i="1" s="1"/>
  <c r="AP536" i="1" a="1"/>
  <c r="AP536" i="1" s="1"/>
  <c r="AP531" i="1" a="1"/>
  <c r="AP531" i="1" s="1"/>
  <c r="AP528" i="1" a="1"/>
  <c r="AP528" i="1" s="1"/>
  <c r="AP535" i="1" a="1"/>
  <c r="AP535" i="1" s="1"/>
  <c r="AP532" i="1" a="1"/>
  <c r="AP532" i="1" s="1"/>
  <c r="AP534" i="1" a="1"/>
  <c r="AP534" i="1" s="1"/>
  <c r="AQ627" i="1" a="1"/>
  <c r="AQ627" i="1" s="1"/>
  <c r="AQ619" i="1" a="1"/>
  <c r="AQ619" i="1" s="1"/>
  <c r="AQ626" i="1" a="1"/>
  <c r="AQ626" i="1" s="1"/>
  <c r="AQ624" i="1" a="1"/>
  <c r="AQ624" i="1" s="1"/>
  <c r="AQ623" i="1" a="1"/>
  <c r="AQ623" i="1" s="1"/>
  <c r="AQ621" i="1" a="1"/>
  <c r="AQ621" i="1" s="1"/>
  <c r="AQ622" i="1" a="1"/>
  <c r="AQ622" i="1" s="1"/>
  <c r="AQ625" i="1" a="1"/>
  <c r="AQ625" i="1" s="1"/>
  <c r="AQ618" i="1" a="1"/>
  <c r="AQ618" i="1" s="1"/>
  <c r="AQ620" i="1" a="1"/>
  <c r="AQ620" i="1" s="1"/>
  <c r="AN537" i="1" a="1"/>
  <c r="AN537" i="1" s="1"/>
  <c r="AN529" i="1" a="1"/>
  <c r="AN529" i="1" s="1"/>
  <c r="AN532" i="1" a="1"/>
  <c r="AN532" i="1" s="1"/>
  <c r="AN535" i="1" a="1"/>
  <c r="AN535" i="1" s="1"/>
  <c r="AN530" i="1" a="1"/>
  <c r="AN530" i="1" s="1"/>
  <c r="AN533" i="1" a="1"/>
  <c r="AN533" i="1" s="1"/>
  <c r="AN531" i="1" a="1"/>
  <c r="AN531" i="1" s="1"/>
  <c r="AN528" i="1" a="1"/>
  <c r="AN528" i="1" s="1"/>
  <c r="AN536" i="1" a="1"/>
  <c r="AN536" i="1" s="1"/>
  <c r="AN534" i="1" a="1"/>
  <c r="AN534" i="1" s="1"/>
  <c r="AO537" i="1" a="1"/>
  <c r="AO537" i="1" s="1"/>
  <c r="AO529" i="1" a="1"/>
  <c r="AO529" i="1" s="1"/>
  <c r="AO535" i="1" a="1"/>
  <c r="AO535" i="1" s="1"/>
  <c r="AO530" i="1" a="1"/>
  <c r="AO530" i="1" s="1"/>
  <c r="AO533" i="1" a="1"/>
  <c r="AO533" i="1" s="1"/>
  <c r="AO536" i="1" a="1"/>
  <c r="AO536" i="1" s="1"/>
  <c r="AO534" i="1" a="1"/>
  <c r="AO534" i="1" s="1"/>
  <c r="AO528" i="1" a="1"/>
  <c r="AO528" i="1" s="1"/>
  <c r="AO531" i="1" a="1"/>
  <c r="AO531" i="1" s="1"/>
  <c r="AO532" i="1" a="1"/>
  <c r="AO532" i="1" s="1"/>
  <c r="AO114" i="18"/>
  <c r="AU526" i="1"/>
  <c r="AU605" i="1" s="1" a="1"/>
  <c r="AU605" i="1" s="1"/>
  <c r="AQ527" i="1" a="1"/>
  <c r="AQ527" i="1" s="1"/>
  <c r="AQ542" i="1" a="1"/>
  <c r="AQ542" i="1" s="1"/>
  <c r="AQ546" i="1" a="1"/>
  <c r="AQ546" i="1" s="1"/>
  <c r="AQ548" i="1" a="1"/>
  <c r="AQ548" i="1" s="1"/>
  <c r="AQ609" i="1" a="1"/>
  <c r="AQ609" i="1" s="1"/>
  <c r="AQ606" i="1" a="1"/>
  <c r="AQ606" i="1" s="1"/>
  <c r="AQ608" i="1" a="1"/>
  <c r="AQ608" i="1" s="1"/>
  <c r="AQ549" i="1" a="1"/>
  <c r="AQ549" i="1" s="1"/>
  <c r="AQ540" i="1" a="1"/>
  <c r="AQ540" i="1" s="1"/>
  <c r="AQ544" i="1" a="1"/>
  <c r="AQ544" i="1" s="1"/>
  <c r="AQ547" i="1" a="1"/>
  <c r="AQ547" i="1" s="1"/>
  <c r="AQ604" i="1" a="1"/>
  <c r="AQ604" i="1" s="1"/>
  <c r="AQ607" i="1" a="1"/>
  <c r="AQ607" i="1" s="1"/>
  <c r="AQ538" i="1" a="1"/>
  <c r="AQ538" i="1" s="1"/>
  <c r="AS526" i="1"/>
  <c r="AS605" i="1" s="1" a="1"/>
  <c r="AS605" i="1" s="1"/>
  <c r="AO527" i="1" a="1"/>
  <c r="AO527" i="1" s="1"/>
  <c r="AO606" i="1" a="1"/>
  <c r="AO606" i="1" s="1"/>
  <c r="AO608" i="1" a="1"/>
  <c r="AO608" i="1" s="1"/>
  <c r="AO540" i="1" a="1"/>
  <c r="AO540" i="1" s="1"/>
  <c r="AO544" i="1" a="1"/>
  <c r="AO544" i="1" s="1"/>
  <c r="AO547" i="1" a="1"/>
  <c r="AO547" i="1" s="1"/>
  <c r="AO542" i="1" a="1"/>
  <c r="AO542" i="1" s="1"/>
  <c r="AO604" i="1" a="1"/>
  <c r="AO604" i="1" s="1"/>
  <c r="AO607" i="1" a="1"/>
  <c r="AO607" i="1" s="1"/>
  <c r="AO548" i="1" a="1"/>
  <c r="AO548" i="1" s="1"/>
  <c r="AO538" i="1" a="1"/>
  <c r="AO538" i="1" s="1"/>
  <c r="AO549" i="1" a="1"/>
  <c r="AO549" i="1" s="1"/>
  <c r="AO546" i="1" a="1"/>
  <c r="AO546" i="1" s="1"/>
  <c r="AO609" i="1" a="1"/>
  <c r="AO609" i="1" s="1"/>
  <c r="AU616" i="1"/>
  <c r="AU695" i="1" s="1" a="1"/>
  <c r="AU695" i="1" s="1"/>
  <c r="AQ617" i="1" a="1"/>
  <c r="AQ617" i="1" s="1"/>
  <c r="AT616" i="1"/>
  <c r="AT695" i="1" s="1" a="1"/>
  <c r="AT695" i="1" s="1"/>
  <c r="AP617" i="1" a="1"/>
  <c r="AP617" i="1" s="1"/>
  <c r="AR616" i="1"/>
  <c r="AR695" i="1" s="1" a="1"/>
  <c r="AR695" i="1" s="1"/>
  <c r="AN617" i="1" a="1"/>
  <c r="AN617" i="1" s="1"/>
  <c r="AR526" i="1"/>
  <c r="AR605" i="1" s="1" a="1"/>
  <c r="AR605" i="1" s="1"/>
  <c r="AN527" i="1" a="1"/>
  <c r="AN527" i="1" s="1"/>
  <c r="AN608" i="1" a="1"/>
  <c r="AN608" i="1" s="1"/>
  <c r="AN540" i="1" a="1"/>
  <c r="AN540" i="1" s="1"/>
  <c r="AN544" i="1" a="1"/>
  <c r="AN544" i="1" s="1"/>
  <c r="AN547" i="1" a="1"/>
  <c r="AN547" i="1" s="1"/>
  <c r="AN604" i="1" a="1"/>
  <c r="AN604" i="1" s="1"/>
  <c r="AN607" i="1" a="1"/>
  <c r="AN607" i="1" s="1"/>
  <c r="AN609" i="1" a="1"/>
  <c r="AN609" i="1" s="1"/>
  <c r="AN538" i="1" a="1"/>
  <c r="AN538" i="1" s="1"/>
  <c r="AN549" i="1" a="1"/>
  <c r="AN549" i="1" s="1"/>
  <c r="AN542" i="1" a="1"/>
  <c r="AN542" i="1" s="1"/>
  <c r="AN546" i="1" a="1"/>
  <c r="AN546" i="1" s="1"/>
  <c r="AN548" i="1" a="1"/>
  <c r="AN548" i="1" s="1"/>
  <c r="AN606" i="1" a="1"/>
  <c r="AN606" i="1" s="1"/>
  <c r="AT526" i="1"/>
  <c r="AT605" i="1" s="1" a="1"/>
  <c r="AT605" i="1" s="1"/>
  <c r="AP527" i="1" a="1"/>
  <c r="AP527" i="1" s="1"/>
  <c r="AP609" i="1" a="1"/>
  <c r="AP609" i="1" s="1"/>
  <c r="AP542" i="1" a="1"/>
  <c r="AP542" i="1" s="1"/>
  <c r="AP606" i="1" a="1"/>
  <c r="AP606" i="1" s="1"/>
  <c r="AP608" i="1" a="1"/>
  <c r="AP608" i="1" s="1"/>
  <c r="AP540" i="1" a="1"/>
  <c r="AP540" i="1" s="1"/>
  <c r="AP544" i="1" a="1"/>
  <c r="AP544" i="1" s="1"/>
  <c r="AP547" i="1" a="1"/>
  <c r="AP547" i="1" s="1"/>
  <c r="AP538" i="1" a="1"/>
  <c r="AP538" i="1" s="1"/>
  <c r="AP549" i="1" a="1"/>
  <c r="AP549" i="1" s="1"/>
  <c r="AP604" i="1" a="1"/>
  <c r="AP604" i="1" s="1"/>
  <c r="AP607" i="1" a="1"/>
  <c r="AP607" i="1" s="1"/>
  <c r="AP546" i="1" a="1"/>
  <c r="AP546" i="1" s="1"/>
  <c r="AP548" i="1" a="1"/>
  <c r="AP548" i="1" s="1"/>
  <c r="AS616" i="1"/>
  <c r="AS695" i="1" s="1" a="1"/>
  <c r="AS695" i="1" s="1"/>
  <c r="AO617" i="1" a="1"/>
  <c r="AO617" i="1" s="1"/>
  <c r="SJ77" i="19"/>
  <c r="SJ76" i="19"/>
  <c r="SJ75" i="19"/>
  <c r="SJ71" i="19"/>
  <c r="SJ70" i="19"/>
  <c r="SJ69" i="19"/>
  <c r="AT691" i="1" l="1" a="1"/>
  <c r="AT691" i="1" s="1"/>
  <c r="AT693" i="1" a="1"/>
  <c r="AT693" i="1" s="1"/>
  <c r="AU691" i="1" a="1"/>
  <c r="AU691" i="1" s="1"/>
  <c r="AU693" i="1" a="1"/>
  <c r="AU693" i="1" s="1"/>
  <c r="AS691" i="1" a="1"/>
  <c r="AS691" i="1" s="1"/>
  <c r="AS693" i="1" a="1"/>
  <c r="AS693" i="1" s="1"/>
  <c r="AR691" i="1" a="1"/>
  <c r="AR691" i="1" s="1"/>
  <c r="AR693" i="1" a="1"/>
  <c r="AR693" i="1" s="1"/>
  <c r="AT687" i="1" a="1"/>
  <c r="AT687" i="1" s="1"/>
  <c r="AT689" i="1" a="1"/>
  <c r="AT689" i="1" s="1"/>
  <c r="AU687" i="1" a="1"/>
  <c r="AU687" i="1" s="1"/>
  <c r="AU689" i="1" a="1"/>
  <c r="AU689" i="1" s="1"/>
  <c r="AS687" i="1" a="1"/>
  <c r="AS687" i="1" s="1"/>
  <c r="AS689" i="1" a="1"/>
  <c r="AS689" i="1" s="1"/>
  <c r="AR687" i="1" a="1"/>
  <c r="AR687" i="1" s="1"/>
  <c r="AR689" i="1" a="1"/>
  <c r="AR689" i="1" s="1"/>
  <c r="AU682" i="1" a="1"/>
  <c r="AU682" i="1" s="1"/>
  <c r="AU684" i="1" a="1"/>
  <c r="AU684" i="1" s="1"/>
  <c r="AT682" i="1" a="1"/>
  <c r="AT682" i="1" s="1"/>
  <c r="AT684" i="1" a="1"/>
  <c r="AT684" i="1" s="1"/>
  <c r="AR682" i="1" a="1"/>
  <c r="AR682" i="1" s="1"/>
  <c r="AR684" i="1" a="1"/>
  <c r="AR684" i="1" s="1"/>
  <c r="AS682" i="1" a="1"/>
  <c r="AS682" i="1" s="1"/>
  <c r="AS684" i="1" a="1"/>
  <c r="AS684" i="1" s="1"/>
  <c r="AT677" i="1" a="1"/>
  <c r="AT677" i="1" s="1"/>
  <c r="AT680" i="1" a="1"/>
  <c r="AT680" i="1" s="1"/>
  <c r="AU677" i="1" a="1"/>
  <c r="AU677" i="1" s="1"/>
  <c r="AU680" i="1" a="1"/>
  <c r="AU680" i="1" s="1"/>
  <c r="AR677" i="1" a="1"/>
  <c r="AR677" i="1" s="1"/>
  <c r="AR680" i="1" a="1"/>
  <c r="AR680" i="1" s="1"/>
  <c r="AS677" i="1" a="1"/>
  <c r="AS677" i="1" s="1"/>
  <c r="AS680" i="1" a="1"/>
  <c r="AS680" i="1" s="1"/>
  <c r="AT673" i="1" a="1"/>
  <c r="AT673" i="1" s="1"/>
  <c r="AT675" i="1" a="1"/>
  <c r="AT675" i="1" s="1"/>
  <c r="AU673" i="1" a="1"/>
  <c r="AU673" i="1" s="1"/>
  <c r="AU675" i="1" a="1"/>
  <c r="AU675" i="1" s="1"/>
  <c r="AS673" i="1" a="1"/>
  <c r="AS673" i="1" s="1"/>
  <c r="AS675" i="1" a="1"/>
  <c r="AS675" i="1" s="1"/>
  <c r="AR673" i="1" a="1"/>
  <c r="AR673" i="1" s="1"/>
  <c r="AR675" i="1" a="1"/>
  <c r="AR675" i="1" s="1"/>
  <c r="AT668" i="1" a="1"/>
  <c r="AT668" i="1" s="1"/>
  <c r="AT670" i="1" a="1"/>
  <c r="AT670" i="1" s="1"/>
  <c r="AU668" i="1" a="1"/>
  <c r="AU668" i="1" s="1"/>
  <c r="AU670" i="1" a="1"/>
  <c r="AU670" i="1" s="1"/>
  <c r="AS668" i="1" a="1"/>
  <c r="AS668" i="1" s="1"/>
  <c r="AS670" i="1" a="1"/>
  <c r="AS670" i="1" s="1"/>
  <c r="AR668" i="1" a="1"/>
  <c r="AR668" i="1" s="1"/>
  <c r="AR670" i="1" a="1"/>
  <c r="AR670" i="1" s="1"/>
  <c r="AU663" i="1" a="1"/>
  <c r="AU663" i="1" s="1"/>
  <c r="AU666" i="1" a="1"/>
  <c r="AU666" i="1" s="1"/>
  <c r="AT663" i="1" a="1"/>
  <c r="AT663" i="1" s="1"/>
  <c r="AT666" i="1" a="1"/>
  <c r="AT666" i="1" s="1"/>
  <c r="AS663" i="1" a="1"/>
  <c r="AS663" i="1" s="1"/>
  <c r="AS666" i="1" a="1"/>
  <c r="AS666" i="1" s="1"/>
  <c r="AR663" i="1" a="1"/>
  <c r="AR663" i="1" s="1"/>
  <c r="AR666" i="1" a="1"/>
  <c r="AR666" i="1" s="1"/>
  <c r="AT659" i="1" a="1"/>
  <c r="AT659" i="1" s="1"/>
  <c r="AT661" i="1" a="1"/>
  <c r="AT661" i="1" s="1"/>
  <c r="AU659" i="1" a="1"/>
  <c r="AU659" i="1" s="1"/>
  <c r="AU661" i="1" a="1"/>
  <c r="AU661" i="1" s="1"/>
  <c r="AS659" i="1" a="1"/>
  <c r="AS659" i="1" s="1"/>
  <c r="AS661" i="1" a="1"/>
  <c r="AS661" i="1" s="1"/>
  <c r="AR659" i="1" a="1"/>
  <c r="AR659" i="1" s="1"/>
  <c r="AR661" i="1" a="1"/>
  <c r="AR661" i="1" s="1"/>
  <c r="AT654" i="1" a="1"/>
  <c r="AT654" i="1" s="1"/>
  <c r="AT656" i="1" a="1"/>
  <c r="AT656" i="1" s="1"/>
  <c r="AU654" i="1" a="1"/>
  <c r="AU654" i="1" s="1"/>
  <c r="AU656" i="1" a="1"/>
  <c r="AU656" i="1" s="1"/>
  <c r="AS654" i="1" a="1"/>
  <c r="AS654" i="1" s="1"/>
  <c r="AS656" i="1" a="1"/>
  <c r="AS656" i="1" s="1"/>
  <c r="AR654" i="1" a="1"/>
  <c r="AR654" i="1" s="1"/>
  <c r="AR656" i="1" a="1"/>
  <c r="AR656" i="1" s="1"/>
  <c r="AT648" i="1" a="1"/>
  <c r="AT648" i="1" s="1"/>
  <c r="AT651" i="1" a="1"/>
  <c r="AT651" i="1" s="1"/>
  <c r="AU648" i="1" a="1"/>
  <c r="AU648" i="1" s="1"/>
  <c r="AU651" i="1" a="1"/>
  <c r="AU651" i="1" s="1"/>
  <c r="AR648" i="1" a="1"/>
  <c r="AR648" i="1" s="1"/>
  <c r="AR651" i="1" a="1"/>
  <c r="AR651" i="1" s="1"/>
  <c r="AS648" i="1" a="1"/>
  <c r="AS648" i="1" s="1"/>
  <c r="AS651" i="1" a="1"/>
  <c r="AS651" i="1" s="1"/>
  <c r="AT640" i="1" a="1"/>
  <c r="AT640" i="1" s="1"/>
  <c r="AT645" i="1" a="1"/>
  <c r="AT645" i="1" s="1"/>
  <c r="AU640" i="1" a="1"/>
  <c r="AU640" i="1" s="1"/>
  <c r="AU645" i="1" a="1"/>
  <c r="AU645" i="1" s="1"/>
  <c r="AS640" i="1" a="1"/>
  <c r="AS640" i="1" s="1"/>
  <c r="AS645" i="1" a="1"/>
  <c r="AS645" i="1" s="1"/>
  <c r="AR640" i="1" a="1"/>
  <c r="AR640" i="1" s="1"/>
  <c r="AR645" i="1" a="1"/>
  <c r="AR645" i="1" s="1"/>
  <c r="AT633" i="1" a="1"/>
  <c r="AT633" i="1" s="1"/>
  <c r="AT635" i="1" a="1"/>
  <c r="AT635" i="1" s="1"/>
  <c r="AU633" i="1" a="1"/>
  <c r="AU633" i="1" s="1"/>
  <c r="AU635" i="1" a="1"/>
  <c r="AU635" i="1" s="1"/>
  <c r="AS633" i="1" a="1"/>
  <c r="AS633" i="1" s="1"/>
  <c r="AS635" i="1" a="1"/>
  <c r="AS635" i="1" s="1"/>
  <c r="AR633" i="1" a="1"/>
  <c r="AR633" i="1" s="1"/>
  <c r="AR635" i="1" a="1"/>
  <c r="AR635" i="1" s="1"/>
  <c r="AT629" i="1" a="1"/>
  <c r="AT629" i="1" s="1"/>
  <c r="AT631" i="1" a="1"/>
  <c r="AT631" i="1" s="1"/>
  <c r="AU629" i="1" a="1"/>
  <c r="AU629" i="1" s="1"/>
  <c r="AU631" i="1" a="1"/>
  <c r="AU631" i="1" s="1"/>
  <c r="AS629" i="1" a="1"/>
  <c r="AS629" i="1" s="1"/>
  <c r="AS631" i="1" a="1"/>
  <c r="AS631" i="1" s="1"/>
  <c r="AR629" i="1" a="1"/>
  <c r="AR629" i="1" s="1"/>
  <c r="AR631" i="1" a="1"/>
  <c r="AR631" i="1" s="1"/>
  <c r="AU601" i="1" a="1"/>
  <c r="AU601" i="1" s="1"/>
  <c r="AU603" i="1" a="1"/>
  <c r="AU603" i="1" s="1"/>
  <c r="AS601" i="1" a="1"/>
  <c r="AS601" i="1" s="1"/>
  <c r="AS603" i="1" a="1"/>
  <c r="AS603" i="1" s="1"/>
  <c r="AR601" i="1" a="1"/>
  <c r="AR601" i="1" s="1"/>
  <c r="AR603" i="1" a="1"/>
  <c r="AR603" i="1" s="1"/>
  <c r="AT601" i="1" a="1"/>
  <c r="AT601" i="1" s="1"/>
  <c r="AT603" i="1" a="1"/>
  <c r="AT603" i="1" s="1"/>
  <c r="AU597" i="1" a="1"/>
  <c r="AU597" i="1" s="1"/>
  <c r="AU599" i="1" a="1"/>
  <c r="AU599" i="1" s="1"/>
  <c r="AS597" i="1" a="1"/>
  <c r="AS597" i="1" s="1"/>
  <c r="AS599" i="1" a="1"/>
  <c r="AS599" i="1" s="1"/>
  <c r="AR597" i="1" a="1"/>
  <c r="AR597" i="1" s="1"/>
  <c r="AR599" i="1" a="1"/>
  <c r="AR599" i="1" s="1"/>
  <c r="AT597" i="1" a="1"/>
  <c r="AT597" i="1" s="1"/>
  <c r="AT599" i="1" a="1"/>
  <c r="AT599" i="1" s="1"/>
  <c r="AU592" i="1" a="1"/>
  <c r="AU592" i="1" s="1"/>
  <c r="AU594" i="1" a="1"/>
  <c r="AU594" i="1" s="1"/>
  <c r="AS592" i="1" a="1"/>
  <c r="AS592" i="1" s="1"/>
  <c r="AS594" i="1" a="1"/>
  <c r="AS594" i="1" s="1"/>
  <c r="AT592" i="1" a="1"/>
  <c r="AT592" i="1" s="1"/>
  <c r="AT594" i="1" a="1"/>
  <c r="AT594" i="1" s="1"/>
  <c r="AR592" i="1" a="1"/>
  <c r="AR592" i="1" s="1"/>
  <c r="AR594" i="1" a="1"/>
  <c r="AR594" i="1" s="1"/>
  <c r="AS587" i="1" a="1"/>
  <c r="AS587" i="1" s="1"/>
  <c r="AS590" i="1" a="1"/>
  <c r="AS590" i="1" s="1"/>
  <c r="AU587" i="1" a="1"/>
  <c r="AU587" i="1" s="1"/>
  <c r="AU590" i="1" a="1"/>
  <c r="AU590" i="1" s="1"/>
  <c r="AR587" i="1" a="1"/>
  <c r="AR587" i="1" s="1"/>
  <c r="AR590" i="1" a="1"/>
  <c r="AR590" i="1" s="1"/>
  <c r="AT587" i="1" a="1"/>
  <c r="AT587" i="1" s="1"/>
  <c r="AT590" i="1" a="1"/>
  <c r="AT590" i="1" s="1"/>
  <c r="AU583" i="1" a="1"/>
  <c r="AU583" i="1" s="1"/>
  <c r="AU585" i="1" a="1"/>
  <c r="AU585" i="1" s="1"/>
  <c r="AS583" i="1" a="1"/>
  <c r="AS583" i="1" s="1"/>
  <c r="AS585" i="1" a="1"/>
  <c r="AS585" i="1" s="1"/>
  <c r="AR583" i="1" a="1"/>
  <c r="AR583" i="1" s="1"/>
  <c r="AR585" i="1" a="1"/>
  <c r="AR585" i="1" s="1"/>
  <c r="AT583" i="1" a="1"/>
  <c r="AT583" i="1" s="1"/>
  <c r="AT585" i="1" a="1"/>
  <c r="AT585" i="1" s="1"/>
  <c r="AU578" i="1" a="1"/>
  <c r="AU578" i="1" s="1"/>
  <c r="AU580" i="1" a="1"/>
  <c r="AU580" i="1" s="1"/>
  <c r="AS578" i="1" a="1"/>
  <c r="AS578" i="1" s="1"/>
  <c r="AS580" i="1" a="1"/>
  <c r="AS580" i="1" s="1"/>
  <c r="AR578" i="1" a="1"/>
  <c r="AR578" i="1" s="1"/>
  <c r="AR580" i="1" a="1"/>
  <c r="AR580" i="1" s="1"/>
  <c r="AT578" i="1" a="1"/>
  <c r="AT578" i="1" s="1"/>
  <c r="AT580" i="1" a="1"/>
  <c r="AT580" i="1" s="1"/>
  <c r="AU573" i="1" a="1"/>
  <c r="AU573" i="1" s="1"/>
  <c r="AU576" i="1" a="1"/>
  <c r="AU576" i="1" s="1"/>
  <c r="AS573" i="1" a="1"/>
  <c r="AS573" i="1" s="1"/>
  <c r="AS576" i="1" a="1"/>
  <c r="AS576" i="1" s="1"/>
  <c r="AR573" i="1" a="1"/>
  <c r="AR573" i="1" s="1"/>
  <c r="AR576" i="1" a="1"/>
  <c r="AR576" i="1" s="1"/>
  <c r="AT573" i="1" a="1"/>
  <c r="AT573" i="1" s="1"/>
  <c r="AT576" i="1" a="1"/>
  <c r="AT576" i="1" s="1"/>
  <c r="AU569" i="1" a="1"/>
  <c r="AU569" i="1" s="1"/>
  <c r="AU571" i="1" a="1"/>
  <c r="AU571" i="1" s="1"/>
  <c r="AS569" i="1" a="1"/>
  <c r="AS569" i="1" s="1"/>
  <c r="AS571" i="1" a="1"/>
  <c r="AS571" i="1" s="1"/>
  <c r="AR569" i="1" a="1"/>
  <c r="AR569" i="1" s="1"/>
  <c r="AR571" i="1" a="1"/>
  <c r="AR571" i="1" s="1"/>
  <c r="AT569" i="1" a="1"/>
  <c r="AT569" i="1" s="1"/>
  <c r="AT571" i="1" a="1"/>
  <c r="AT571" i="1" s="1"/>
  <c r="AU564" i="1" a="1"/>
  <c r="AU564" i="1" s="1"/>
  <c r="AU566" i="1" a="1"/>
  <c r="AU566" i="1" s="1"/>
  <c r="AS564" i="1" a="1"/>
  <c r="AS564" i="1" s="1"/>
  <c r="AS566" i="1" a="1"/>
  <c r="AS566" i="1" s="1"/>
  <c r="AR564" i="1" a="1"/>
  <c r="AR564" i="1" s="1"/>
  <c r="AR566" i="1" a="1"/>
  <c r="AR566" i="1" s="1"/>
  <c r="AT564" i="1" a="1"/>
  <c r="AT564" i="1" s="1"/>
  <c r="AT566" i="1" a="1"/>
  <c r="AT566" i="1" s="1"/>
  <c r="AU558" i="1" a="1"/>
  <c r="AU558" i="1" s="1"/>
  <c r="AU561" i="1" a="1"/>
  <c r="AU561" i="1" s="1"/>
  <c r="AS558" i="1" a="1"/>
  <c r="AS558" i="1" s="1"/>
  <c r="AS561" i="1" a="1"/>
  <c r="AS561" i="1" s="1"/>
  <c r="AR558" i="1" a="1"/>
  <c r="AR558" i="1" s="1"/>
  <c r="AR561" i="1" a="1"/>
  <c r="AR561" i="1" s="1"/>
  <c r="AT558" i="1" a="1"/>
  <c r="AT558" i="1" s="1"/>
  <c r="AT561" i="1" a="1"/>
  <c r="AT561" i="1" s="1"/>
  <c r="AU550" i="1" a="1"/>
  <c r="AU550" i="1" s="1"/>
  <c r="AU555" i="1" a="1"/>
  <c r="AU555" i="1" s="1"/>
  <c r="AS550" i="1" a="1"/>
  <c r="AS550" i="1" s="1"/>
  <c r="AS555" i="1" a="1"/>
  <c r="AS555" i="1" s="1"/>
  <c r="AR550" i="1" a="1"/>
  <c r="AR550" i="1" s="1"/>
  <c r="AR555" i="1" a="1"/>
  <c r="AR555" i="1" s="1"/>
  <c r="AT550" i="1" a="1"/>
  <c r="AT550" i="1" s="1"/>
  <c r="AT555" i="1" a="1"/>
  <c r="AT555" i="1" s="1"/>
  <c r="AS543" i="1" a="1"/>
  <c r="AS543" i="1" s="1"/>
  <c r="AS545" i="1" a="1"/>
  <c r="AS545" i="1" s="1"/>
  <c r="AR543" i="1" a="1"/>
  <c r="AR543" i="1" s="1"/>
  <c r="AR545" i="1" a="1"/>
  <c r="AR545" i="1" s="1"/>
  <c r="AT543" i="1" a="1"/>
  <c r="AT543" i="1" s="1"/>
  <c r="AT545" i="1" a="1"/>
  <c r="AT545" i="1" s="1"/>
  <c r="AU543" i="1" a="1"/>
  <c r="AU543" i="1" s="1"/>
  <c r="AU545" i="1" a="1"/>
  <c r="AU545" i="1" s="1"/>
  <c r="AU539" i="1" a="1"/>
  <c r="AU539" i="1" s="1"/>
  <c r="AU541" i="1" a="1"/>
  <c r="AU541" i="1" s="1"/>
  <c r="AS539" i="1" a="1"/>
  <c r="AS539" i="1" s="1"/>
  <c r="AS541" i="1" a="1"/>
  <c r="AS541" i="1" s="1"/>
  <c r="AR539" i="1" a="1"/>
  <c r="AR539" i="1" s="1"/>
  <c r="AR541" i="1" a="1"/>
  <c r="AR541" i="1" s="1"/>
  <c r="AT539" i="1" a="1"/>
  <c r="AT539" i="1" s="1"/>
  <c r="AT541" i="1" a="1"/>
  <c r="AT541" i="1" s="1"/>
  <c r="AR690" i="1" a="1"/>
  <c r="AR690" i="1" s="1"/>
  <c r="AR676" i="1" a="1"/>
  <c r="AR676" i="1" s="1"/>
  <c r="AR688" i="1" a="1"/>
  <c r="AR688" i="1" s="1"/>
  <c r="AR686" i="1" a="1"/>
  <c r="AR686" i="1" s="1"/>
  <c r="AR685" i="1" a="1"/>
  <c r="AR685" i="1" s="1"/>
  <c r="AR683" i="1" a="1"/>
  <c r="AR683" i="1" s="1"/>
  <c r="AR681" i="1" a="1"/>
  <c r="AR681" i="1" s="1"/>
  <c r="AR667" i="1" a="1"/>
  <c r="AR667" i="1" s="1"/>
  <c r="AR692" i="1" a="1"/>
  <c r="AR692" i="1" s="1"/>
  <c r="AR665" i="1" a="1"/>
  <c r="AR665" i="1" s="1"/>
  <c r="AR678" i="1" a="1"/>
  <c r="AR678" i="1" s="1"/>
  <c r="AR679" i="1" a="1"/>
  <c r="AR679" i="1" s="1"/>
  <c r="AR671" i="1" a="1"/>
  <c r="AR671" i="1" s="1"/>
  <c r="AR660" i="1" a="1"/>
  <c r="AR660" i="1" s="1"/>
  <c r="AR658" i="1" a="1"/>
  <c r="AR658" i="1" s="1"/>
  <c r="AR657" i="1" a="1"/>
  <c r="AR657" i="1" s="1"/>
  <c r="AR674" i="1" a="1"/>
  <c r="AR674" i="1" s="1"/>
  <c r="AR655" i="1" a="1"/>
  <c r="AR655" i="1" s="1"/>
  <c r="AR672" i="1" a="1"/>
  <c r="AR672" i="1" s="1"/>
  <c r="AR669" i="1" a="1"/>
  <c r="AR669" i="1" s="1"/>
  <c r="AR649" i="1" a="1"/>
  <c r="AR649" i="1" s="1"/>
  <c r="AR650" i="1" a="1"/>
  <c r="AR650" i="1" s="1"/>
  <c r="AR652" i="1" a="1"/>
  <c r="AR652" i="1" s="1"/>
  <c r="AR662" i="1" a="1"/>
  <c r="AR662" i="1" s="1"/>
  <c r="AR653" i="1" a="1"/>
  <c r="AR653" i="1" s="1"/>
  <c r="AR646" i="1" a="1"/>
  <c r="AR646" i="1" s="1"/>
  <c r="AR647" i="1" a="1"/>
  <c r="AR647" i="1" s="1"/>
  <c r="AU679" i="1" a="1"/>
  <c r="AU679" i="1" s="1"/>
  <c r="AU692" i="1" a="1"/>
  <c r="AU692" i="1" s="1"/>
  <c r="AU690" i="1" a="1"/>
  <c r="AU690" i="1" s="1"/>
  <c r="AU676" i="1" a="1"/>
  <c r="AU676" i="1" s="1"/>
  <c r="AU688" i="1" a="1"/>
  <c r="AU688" i="1" s="1"/>
  <c r="AU686" i="1" a="1"/>
  <c r="AU686" i="1" s="1"/>
  <c r="AU685" i="1" a="1"/>
  <c r="AU685" i="1" s="1"/>
  <c r="AU678" i="1" a="1"/>
  <c r="AU678" i="1" s="1"/>
  <c r="AU671" i="1" a="1"/>
  <c r="AU671" i="1" s="1"/>
  <c r="AU681" i="1" a="1"/>
  <c r="AU681" i="1" s="1"/>
  <c r="AU669" i="1" a="1"/>
  <c r="AU669" i="1" s="1"/>
  <c r="AU667" i="1" a="1"/>
  <c r="AU667" i="1" s="1"/>
  <c r="AU674" i="1" a="1"/>
  <c r="AU674" i="1" s="1"/>
  <c r="AU664" i="1" a="1"/>
  <c r="AU664" i="1" s="1"/>
  <c r="AU662" i="1" a="1"/>
  <c r="AU662" i="1" s="1"/>
  <c r="AU660" i="1" a="1"/>
  <c r="AU660" i="1" s="1"/>
  <c r="AU665" i="1" a="1"/>
  <c r="AU665" i="1" s="1"/>
  <c r="AU658" i="1" a="1"/>
  <c r="AU658" i="1" s="1"/>
  <c r="AU683" i="1" a="1"/>
  <c r="AU683" i="1" s="1"/>
  <c r="AU672" i="1" a="1"/>
  <c r="AU672" i="1" s="1"/>
  <c r="AU655" i="1" a="1"/>
  <c r="AU655" i="1" s="1"/>
  <c r="AU646" i="1" a="1"/>
  <c r="AU646" i="1" s="1"/>
  <c r="AU657" i="1" a="1"/>
  <c r="AU657" i="1" s="1"/>
  <c r="AU653" i="1" a="1"/>
  <c r="AU653" i="1" s="1"/>
  <c r="AU647" i="1" a="1"/>
  <c r="AU647" i="1" s="1"/>
  <c r="AU649" i="1" a="1"/>
  <c r="AU649" i="1" s="1"/>
  <c r="AU650" i="1" a="1"/>
  <c r="AU650" i="1" s="1"/>
  <c r="AU652" i="1" a="1"/>
  <c r="AU652" i="1" s="1"/>
  <c r="AS686" i="1" a="1"/>
  <c r="AS686" i="1" s="1"/>
  <c r="AS683" i="1" a="1"/>
  <c r="AS683" i="1" s="1"/>
  <c r="AS681" i="1" a="1"/>
  <c r="AS681" i="1" s="1"/>
  <c r="AS679" i="1" a="1"/>
  <c r="AS679" i="1" s="1"/>
  <c r="AS692" i="1" a="1"/>
  <c r="AS692" i="1" s="1"/>
  <c r="AS678" i="1" a="1"/>
  <c r="AS678" i="1" s="1"/>
  <c r="AS685" i="1" a="1"/>
  <c r="AS685" i="1" s="1"/>
  <c r="AS676" i="1" a="1"/>
  <c r="AS676" i="1" s="1"/>
  <c r="AS674" i="1" a="1"/>
  <c r="AS674" i="1" s="1"/>
  <c r="AS690" i="1" a="1"/>
  <c r="AS690" i="1" s="1"/>
  <c r="AS672" i="1" a="1"/>
  <c r="AS672" i="1" s="1"/>
  <c r="AS667" i="1" a="1"/>
  <c r="AS667" i="1" s="1"/>
  <c r="AS688" i="1" a="1"/>
  <c r="AS688" i="1" s="1"/>
  <c r="AS657" i="1" a="1"/>
  <c r="AS657" i="1" s="1"/>
  <c r="AS655" i="1" a="1"/>
  <c r="AS655" i="1" s="1"/>
  <c r="AS671" i="1" a="1"/>
  <c r="AS671" i="1" s="1"/>
  <c r="AS662" i="1" a="1"/>
  <c r="AS662" i="1" s="1"/>
  <c r="AS665" i="1" a="1"/>
  <c r="AS665" i="1" s="1"/>
  <c r="AS652" i="1" a="1"/>
  <c r="AS652" i="1" s="1"/>
  <c r="AS653" i="1" a="1"/>
  <c r="AS653" i="1" s="1"/>
  <c r="AS650" i="1" a="1"/>
  <c r="AS650" i="1" s="1"/>
  <c r="AS660" i="1" a="1"/>
  <c r="AS660" i="1" s="1"/>
  <c r="AS647" i="1" a="1"/>
  <c r="AS647" i="1" s="1"/>
  <c r="AS649" i="1" a="1"/>
  <c r="AS649" i="1" s="1"/>
  <c r="AS646" i="1" a="1"/>
  <c r="AS646" i="1" s="1"/>
  <c r="AS664" i="1" a="1"/>
  <c r="AS664" i="1" s="1"/>
  <c r="AS658" i="1" a="1"/>
  <c r="AS658" i="1" s="1"/>
  <c r="AS669" i="1" a="1"/>
  <c r="AS669" i="1" s="1"/>
  <c r="AT683" i="1" a="1"/>
  <c r="AT683" i="1" s="1"/>
  <c r="AT679" i="1" a="1"/>
  <c r="AT679" i="1" s="1"/>
  <c r="AT692" i="1" a="1"/>
  <c r="AT692" i="1" s="1"/>
  <c r="AT678" i="1" a="1"/>
  <c r="AT678" i="1" s="1"/>
  <c r="AT690" i="1" a="1"/>
  <c r="AT690" i="1" s="1"/>
  <c r="AT676" i="1" a="1"/>
  <c r="AT676" i="1" s="1"/>
  <c r="AT688" i="1" a="1"/>
  <c r="AT688" i="1" s="1"/>
  <c r="AT674" i="1" a="1"/>
  <c r="AT674" i="1" s="1"/>
  <c r="AT686" i="1" a="1"/>
  <c r="AT686" i="1" s="1"/>
  <c r="AT685" i="1" a="1"/>
  <c r="AT685" i="1" s="1"/>
  <c r="AT672" i="1" a="1"/>
  <c r="AT672" i="1" s="1"/>
  <c r="AT681" i="1" a="1"/>
  <c r="AT681" i="1" s="1"/>
  <c r="AT671" i="1" a="1"/>
  <c r="AT671" i="1" s="1"/>
  <c r="AT669" i="1" a="1"/>
  <c r="AT669" i="1" s="1"/>
  <c r="AT653" i="1" a="1"/>
  <c r="AT653" i="1" s="1"/>
  <c r="AT667" i="1" a="1"/>
  <c r="AT667" i="1" s="1"/>
  <c r="AT664" i="1" a="1"/>
  <c r="AT664" i="1" s="1"/>
  <c r="AT662" i="1" a="1"/>
  <c r="AT662" i="1" s="1"/>
  <c r="AT665" i="1" a="1"/>
  <c r="AT665" i="1" s="1"/>
  <c r="AT658" i="1" a="1"/>
  <c r="AT658" i="1" s="1"/>
  <c r="AT649" i="1" a="1"/>
  <c r="AT649" i="1" s="1"/>
  <c r="AT647" i="1" a="1"/>
  <c r="AT647" i="1" s="1"/>
  <c r="AT652" i="1" a="1"/>
  <c r="AT652" i="1" s="1"/>
  <c r="AT655" i="1" a="1"/>
  <c r="AT655" i="1" s="1"/>
  <c r="AT646" i="1" a="1"/>
  <c r="AT646" i="1" s="1"/>
  <c r="AT657" i="1" a="1"/>
  <c r="AT657" i="1" s="1"/>
  <c r="AT650" i="1" a="1"/>
  <c r="AT650" i="1" s="1"/>
  <c r="AT660" i="1" a="1"/>
  <c r="AT660" i="1" s="1"/>
  <c r="AR600" i="1" a="1"/>
  <c r="AR600" i="1" s="1"/>
  <c r="AR598" i="1" a="1"/>
  <c r="AR598" i="1" s="1"/>
  <c r="AR596" i="1" a="1"/>
  <c r="AR596" i="1" s="1"/>
  <c r="AR595" i="1" a="1"/>
  <c r="AR595" i="1" s="1"/>
  <c r="AR593" i="1" a="1"/>
  <c r="AR593" i="1" s="1"/>
  <c r="AR591" i="1" a="1"/>
  <c r="AR591" i="1" s="1"/>
  <c r="AR589" i="1" a="1"/>
  <c r="AR589" i="1" s="1"/>
  <c r="AR602" i="1" a="1"/>
  <c r="AR602" i="1" s="1"/>
  <c r="AR588" i="1" a="1"/>
  <c r="AR588" i="1" s="1"/>
  <c r="AR577" i="1" a="1"/>
  <c r="AR577" i="1" s="1"/>
  <c r="AR575" i="1" a="1"/>
  <c r="AR575" i="1" s="1"/>
  <c r="AR584" i="1" a="1"/>
  <c r="AR584" i="1" s="1"/>
  <c r="AR586" i="1" a="1"/>
  <c r="AR586" i="1" s="1"/>
  <c r="AR581" i="1" a="1"/>
  <c r="AR581" i="1" s="1"/>
  <c r="AR562" i="1" a="1"/>
  <c r="AR562" i="1" s="1"/>
  <c r="AR570" i="1" a="1"/>
  <c r="AR570" i="1" s="1"/>
  <c r="AR579" i="1" a="1"/>
  <c r="AR579" i="1" s="1"/>
  <c r="AR568" i="1" a="1"/>
  <c r="AR568" i="1" s="1"/>
  <c r="AR567" i="1" a="1"/>
  <c r="AR567" i="1" s="1"/>
  <c r="AR563" i="1" a="1"/>
  <c r="AR563" i="1" s="1"/>
  <c r="AR559" i="1" a="1"/>
  <c r="AR559" i="1" s="1"/>
  <c r="AR582" i="1" a="1"/>
  <c r="AR582" i="1" s="1"/>
  <c r="AR560" i="1" a="1"/>
  <c r="AR560" i="1" s="1"/>
  <c r="AR557" i="1" a="1"/>
  <c r="AR557" i="1" s="1"/>
  <c r="AR556" i="1" a="1"/>
  <c r="AR556" i="1" s="1"/>
  <c r="AR572" i="1" a="1"/>
  <c r="AR572" i="1" s="1"/>
  <c r="AR565" i="1" a="1"/>
  <c r="AR565" i="1" s="1"/>
  <c r="AT593" i="1" a="1"/>
  <c r="AT593" i="1" s="1"/>
  <c r="AT591" i="1" a="1"/>
  <c r="AT591" i="1" s="1"/>
  <c r="AT589" i="1" a="1"/>
  <c r="AT589" i="1" s="1"/>
  <c r="AT602" i="1" a="1"/>
  <c r="AT602" i="1" s="1"/>
  <c r="AT588" i="1" a="1"/>
  <c r="AT588" i="1" s="1"/>
  <c r="AT600" i="1" a="1"/>
  <c r="AT600" i="1" s="1"/>
  <c r="AT586" i="1" a="1"/>
  <c r="AT586" i="1" s="1"/>
  <c r="AT598" i="1" a="1"/>
  <c r="AT598" i="1" s="1"/>
  <c r="AT596" i="1" a="1"/>
  <c r="AT596" i="1" s="1"/>
  <c r="AT595" i="1" a="1"/>
  <c r="AT595" i="1" s="1"/>
  <c r="AT584" i="1" a="1"/>
  <c r="AT584" i="1" s="1"/>
  <c r="AT582" i="1" a="1"/>
  <c r="AT582" i="1" s="1"/>
  <c r="AT581" i="1" a="1"/>
  <c r="AT581" i="1" s="1"/>
  <c r="AT579" i="1" a="1"/>
  <c r="AT579" i="1" s="1"/>
  <c r="AT577" i="1" a="1"/>
  <c r="AT577" i="1" s="1"/>
  <c r="AT574" i="1" a="1"/>
  <c r="AT574" i="1" s="1"/>
  <c r="AT568" i="1" a="1"/>
  <c r="AT568" i="1" s="1"/>
  <c r="AT575" i="1" a="1"/>
  <c r="AT575" i="1" s="1"/>
  <c r="AT567" i="1" a="1"/>
  <c r="AT567" i="1" s="1"/>
  <c r="AT565" i="1" a="1"/>
  <c r="AT565" i="1" s="1"/>
  <c r="AT563" i="1" a="1"/>
  <c r="AT563" i="1" s="1"/>
  <c r="AT562" i="1" a="1"/>
  <c r="AT562" i="1" s="1"/>
  <c r="AT572" i="1" a="1"/>
  <c r="AT572" i="1" s="1"/>
  <c r="AT556" i="1" a="1"/>
  <c r="AT556" i="1" s="1"/>
  <c r="AT570" i="1" a="1"/>
  <c r="AT570" i="1" s="1"/>
  <c r="AT559" i="1" a="1"/>
  <c r="AT559" i="1" s="1"/>
  <c r="AT560" i="1" a="1"/>
  <c r="AT560" i="1" s="1"/>
  <c r="AT557" i="1" a="1"/>
  <c r="AT557" i="1" s="1"/>
  <c r="AU589" i="1" a="1"/>
  <c r="AU589" i="1" s="1"/>
  <c r="AU602" i="1" a="1"/>
  <c r="AU602" i="1" s="1"/>
  <c r="AU588" i="1" a="1"/>
  <c r="AU588" i="1" s="1"/>
  <c r="AU600" i="1" a="1"/>
  <c r="AU600" i="1" s="1"/>
  <c r="AU586" i="1" a="1"/>
  <c r="AU586" i="1" s="1"/>
  <c r="AU598" i="1" a="1"/>
  <c r="AU598" i="1" s="1"/>
  <c r="AU596" i="1" a="1"/>
  <c r="AU596" i="1" s="1"/>
  <c r="AU595" i="1" a="1"/>
  <c r="AU595" i="1" s="1"/>
  <c r="AU593" i="1" a="1"/>
  <c r="AU593" i="1" s="1"/>
  <c r="AU581" i="1" a="1"/>
  <c r="AU581" i="1" s="1"/>
  <c r="AU579" i="1" a="1"/>
  <c r="AU579" i="1" s="1"/>
  <c r="AU577" i="1" a="1"/>
  <c r="AU577" i="1" s="1"/>
  <c r="AU575" i="1" a="1"/>
  <c r="AU575" i="1" s="1"/>
  <c r="AU591" i="1" a="1"/>
  <c r="AU591" i="1" s="1"/>
  <c r="AU574" i="1" a="1"/>
  <c r="AU574" i="1" s="1"/>
  <c r="AU584" i="1" a="1"/>
  <c r="AU584" i="1" s="1"/>
  <c r="AU565" i="1" a="1"/>
  <c r="AU565" i="1" s="1"/>
  <c r="AU563" i="1" a="1"/>
  <c r="AU563" i="1" s="1"/>
  <c r="AU562" i="1" a="1"/>
  <c r="AU562" i="1" s="1"/>
  <c r="AU572" i="1" a="1"/>
  <c r="AU572" i="1" s="1"/>
  <c r="AU560" i="1" a="1"/>
  <c r="AU560" i="1" s="1"/>
  <c r="AU582" i="1" a="1"/>
  <c r="AU582" i="1" s="1"/>
  <c r="AU570" i="1" a="1"/>
  <c r="AU570" i="1" s="1"/>
  <c r="AU568" i="1" a="1"/>
  <c r="AU568" i="1" s="1"/>
  <c r="AU567" i="1" a="1"/>
  <c r="AU567" i="1" s="1"/>
  <c r="AU559" i="1" a="1"/>
  <c r="AU559" i="1" s="1"/>
  <c r="AU557" i="1" a="1"/>
  <c r="AU557" i="1" s="1"/>
  <c r="AU556" i="1" a="1"/>
  <c r="AU556" i="1" s="1"/>
  <c r="AS596" i="1" a="1"/>
  <c r="AS596" i="1" s="1"/>
  <c r="AS595" i="1" a="1"/>
  <c r="AS595" i="1" s="1"/>
  <c r="AS593" i="1" a="1"/>
  <c r="AS593" i="1" s="1"/>
  <c r="AS591" i="1" a="1"/>
  <c r="AS591" i="1" s="1"/>
  <c r="AS589" i="1" a="1"/>
  <c r="AS589" i="1" s="1"/>
  <c r="AS602" i="1" a="1"/>
  <c r="AS602" i="1" s="1"/>
  <c r="AS588" i="1" a="1"/>
  <c r="AS588" i="1" s="1"/>
  <c r="AS600" i="1" a="1"/>
  <c r="AS600" i="1" s="1"/>
  <c r="AS586" i="1" a="1"/>
  <c r="AS586" i="1" s="1"/>
  <c r="AS574" i="1" a="1"/>
  <c r="AS574" i="1" s="1"/>
  <c r="AS572" i="1" a="1"/>
  <c r="AS572" i="1" s="1"/>
  <c r="AS584" i="1" a="1"/>
  <c r="AS584" i="1" s="1"/>
  <c r="AS582" i="1" a="1"/>
  <c r="AS582" i="1" s="1"/>
  <c r="AS598" i="1" a="1"/>
  <c r="AS598" i="1" s="1"/>
  <c r="AS581" i="1" a="1"/>
  <c r="AS581" i="1" s="1"/>
  <c r="AS577" i="1" a="1"/>
  <c r="AS577" i="1" s="1"/>
  <c r="AS570" i="1" a="1"/>
  <c r="AS570" i="1" s="1"/>
  <c r="AS575" i="1" a="1"/>
  <c r="AS575" i="1" s="1"/>
  <c r="AS568" i="1" a="1"/>
  <c r="AS568" i="1" s="1"/>
  <c r="AS579" i="1" a="1"/>
  <c r="AS579" i="1" s="1"/>
  <c r="AS567" i="1" a="1"/>
  <c r="AS567" i="1" s="1"/>
  <c r="AS565" i="1" a="1"/>
  <c r="AS565" i="1" s="1"/>
  <c r="AS563" i="1" a="1"/>
  <c r="AS563" i="1" s="1"/>
  <c r="AS556" i="1" a="1"/>
  <c r="AS556" i="1" s="1"/>
  <c r="AS557" i="1" a="1"/>
  <c r="AS557" i="1" s="1"/>
  <c r="AS560" i="1" a="1"/>
  <c r="AS560" i="1" s="1"/>
  <c r="AS562" i="1" a="1"/>
  <c r="AS562" i="1" s="1"/>
  <c r="AS559" i="1" a="1"/>
  <c r="AS559" i="1" s="1"/>
  <c r="AU641" i="1" a="1"/>
  <c r="AU641" i="1" s="1"/>
  <c r="AU644" i="1" a="1"/>
  <c r="AU644" i="1" s="1"/>
  <c r="AU642" i="1" a="1"/>
  <c r="AU642" i="1" s="1"/>
  <c r="AU643" i="1" a="1"/>
  <c r="AU643" i="1" s="1"/>
  <c r="AR642" i="1" a="1"/>
  <c r="AR642" i="1" s="1"/>
  <c r="AR643" i="1" a="1"/>
  <c r="AR643" i="1" s="1"/>
  <c r="AR641" i="1" a="1"/>
  <c r="AR641" i="1" s="1"/>
  <c r="AR644" i="1" a="1"/>
  <c r="AR644" i="1" s="1"/>
  <c r="AS643" i="1" a="1"/>
  <c r="AS643" i="1" s="1"/>
  <c r="AS641" i="1" a="1"/>
  <c r="AS641" i="1" s="1"/>
  <c r="AS644" i="1" a="1"/>
  <c r="AS644" i="1" s="1"/>
  <c r="AS642" i="1" a="1"/>
  <c r="AS642" i="1" s="1"/>
  <c r="AT643" i="1" a="1"/>
  <c r="AT643" i="1" s="1"/>
  <c r="AT641" i="1" a="1"/>
  <c r="AT641" i="1" s="1"/>
  <c r="AT644" i="1" a="1"/>
  <c r="AT644" i="1" s="1"/>
  <c r="AT642" i="1" a="1"/>
  <c r="AT642" i="1" s="1"/>
  <c r="AR553" i="1" a="1"/>
  <c r="AR553" i="1" s="1"/>
  <c r="AR552" i="1" a="1"/>
  <c r="AR552" i="1" s="1"/>
  <c r="AR551" i="1" a="1"/>
  <c r="AR551" i="1" s="1"/>
  <c r="AR554" i="1" a="1"/>
  <c r="AR554" i="1" s="1"/>
  <c r="AT554" i="1" a="1"/>
  <c r="AT554" i="1" s="1"/>
  <c r="AT553" i="1" a="1"/>
  <c r="AT553" i="1" s="1"/>
  <c r="AT552" i="1" a="1"/>
  <c r="AT552" i="1" s="1"/>
  <c r="AT551" i="1" a="1"/>
  <c r="AT551" i="1" s="1"/>
  <c r="AU554" i="1" a="1"/>
  <c r="AU554" i="1" s="1"/>
  <c r="AU553" i="1" a="1"/>
  <c r="AU553" i="1" s="1"/>
  <c r="AU552" i="1" a="1"/>
  <c r="AU552" i="1" s="1"/>
  <c r="AU551" i="1" a="1"/>
  <c r="AU551" i="1" s="1"/>
  <c r="AS551" i="1" a="1"/>
  <c r="AS551" i="1" s="1"/>
  <c r="AS552" i="1" a="1"/>
  <c r="AS552" i="1" s="1"/>
  <c r="AS554" i="1" a="1"/>
  <c r="AS554" i="1" s="1"/>
  <c r="AS553" i="1" a="1"/>
  <c r="AS553" i="1" s="1"/>
  <c r="AR537" i="1" a="1"/>
  <c r="AR537" i="1" s="1"/>
  <c r="AR529" i="1" a="1"/>
  <c r="AR529" i="1" s="1"/>
  <c r="AR536" i="1" a="1"/>
  <c r="AR536" i="1" s="1"/>
  <c r="AR531" i="1" a="1"/>
  <c r="AR531" i="1" s="1"/>
  <c r="AR534" i="1" a="1"/>
  <c r="AR534" i="1" s="1"/>
  <c r="AR528" i="1" a="1"/>
  <c r="AR528" i="1" s="1"/>
  <c r="AR535" i="1" a="1"/>
  <c r="AR535" i="1" s="1"/>
  <c r="AR530" i="1" a="1"/>
  <c r="AR530" i="1" s="1"/>
  <c r="AR533" i="1" a="1"/>
  <c r="AR533" i="1" s="1"/>
  <c r="AR532" i="1" a="1"/>
  <c r="AR532" i="1" s="1"/>
  <c r="AS537" i="1" a="1"/>
  <c r="AS537" i="1" s="1"/>
  <c r="AS529" i="1" a="1"/>
  <c r="AS529" i="1" s="1"/>
  <c r="AS531" i="1" a="1"/>
  <c r="AS531" i="1" s="1"/>
  <c r="AS534" i="1" a="1"/>
  <c r="AS534" i="1" s="1"/>
  <c r="AS528" i="1" a="1"/>
  <c r="AS528" i="1" s="1"/>
  <c r="AS532" i="1" a="1"/>
  <c r="AS532" i="1" s="1"/>
  <c r="AS530" i="1" a="1"/>
  <c r="AS530" i="1" s="1"/>
  <c r="AS536" i="1" a="1"/>
  <c r="AS536" i="1" s="1"/>
  <c r="AS533" i="1" a="1"/>
  <c r="AS533" i="1" s="1"/>
  <c r="AS535" i="1" a="1"/>
  <c r="AS535" i="1" s="1"/>
  <c r="AT627" i="1" a="1"/>
  <c r="AT627" i="1" s="1"/>
  <c r="AT619" i="1" a="1"/>
  <c r="AT619" i="1" s="1"/>
  <c r="AT624" i="1" a="1"/>
  <c r="AT624" i="1" s="1"/>
  <c r="AT625" i="1" a="1"/>
  <c r="AT625" i="1" s="1"/>
  <c r="AT618" i="1" a="1"/>
  <c r="AT618" i="1" s="1"/>
  <c r="AT621" i="1" a="1"/>
  <c r="AT621" i="1" s="1"/>
  <c r="AT622" i="1" a="1"/>
  <c r="AT622" i="1" s="1"/>
  <c r="AT623" i="1" a="1"/>
  <c r="AT623" i="1" s="1"/>
  <c r="AT626" i="1" a="1"/>
  <c r="AT626" i="1" s="1"/>
  <c r="AT620" i="1" a="1"/>
  <c r="AT620" i="1" s="1"/>
  <c r="AU537" i="1" a="1"/>
  <c r="AU537" i="1" s="1"/>
  <c r="AU529" i="1" a="1"/>
  <c r="AU529" i="1" s="1"/>
  <c r="AU528" i="1" a="1"/>
  <c r="AU528" i="1" s="1"/>
  <c r="AU532" i="1" a="1"/>
  <c r="AU532" i="1" s="1"/>
  <c r="AU535" i="1" a="1"/>
  <c r="AU535" i="1" s="1"/>
  <c r="AU530" i="1" a="1"/>
  <c r="AU530" i="1" s="1"/>
  <c r="AU536" i="1" a="1"/>
  <c r="AU536" i="1" s="1"/>
  <c r="AU531" i="1" a="1"/>
  <c r="AU531" i="1" s="1"/>
  <c r="AU534" i="1" a="1"/>
  <c r="AU534" i="1" s="1"/>
  <c r="AU533" i="1" a="1"/>
  <c r="AU533" i="1" s="1"/>
  <c r="AS627" i="1" a="1"/>
  <c r="AS627" i="1" s="1"/>
  <c r="AS619" i="1" a="1"/>
  <c r="AS619" i="1" s="1"/>
  <c r="AS624" i="1" a="1"/>
  <c r="AS624" i="1" s="1"/>
  <c r="AS621" i="1" a="1"/>
  <c r="AS621" i="1" s="1"/>
  <c r="AS618" i="1" a="1"/>
  <c r="AS618" i="1" s="1"/>
  <c r="AS620" i="1" a="1"/>
  <c r="AS620" i="1" s="1"/>
  <c r="AS625" i="1" a="1"/>
  <c r="AS625" i="1" s="1"/>
  <c r="AS622" i="1" a="1"/>
  <c r="AS622" i="1" s="1"/>
  <c r="AS626" i="1" a="1"/>
  <c r="AS626" i="1" s="1"/>
  <c r="AS623" i="1" a="1"/>
  <c r="AS623" i="1" s="1"/>
  <c r="AR627" i="1" a="1"/>
  <c r="AR627" i="1" s="1"/>
  <c r="AR619" i="1" a="1"/>
  <c r="AR619" i="1" s="1"/>
  <c r="AR626" i="1" a="1"/>
  <c r="AR626" i="1" s="1"/>
  <c r="AR624" i="1" a="1"/>
  <c r="AR624" i="1" s="1"/>
  <c r="AR625" i="1" a="1"/>
  <c r="AR625" i="1" s="1"/>
  <c r="AR621" i="1" a="1"/>
  <c r="AR621" i="1" s="1"/>
  <c r="AR620" i="1" a="1"/>
  <c r="AR620" i="1" s="1"/>
  <c r="AR623" i="1" a="1"/>
  <c r="AR623" i="1" s="1"/>
  <c r="AR618" i="1" a="1"/>
  <c r="AR618" i="1" s="1"/>
  <c r="AR622" i="1" a="1"/>
  <c r="AR622" i="1" s="1"/>
  <c r="AT537" i="1" a="1"/>
  <c r="AT537" i="1" s="1"/>
  <c r="AT529" i="1" a="1"/>
  <c r="AT529" i="1" s="1"/>
  <c r="AT534" i="1" a="1"/>
  <c r="AT534" i="1" s="1"/>
  <c r="AT528" i="1" a="1"/>
  <c r="AT528" i="1" s="1"/>
  <c r="AT532" i="1" a="1"/>
  <c r="AT532" i="1" s="1"/>
  <c r="AT535" i="1" a="1"/>
  <c r="AT535" i="1" s="1"/>
  <c r="AT533" i="1" a="1"/>
  <c r="AT533" i="1" s="1"/>
  <c r="AT536" i="1" a="1"/>
  <c r="AT536" i="1" s="1"/>
  <c r="AT530" i="1" a="1"/>
  <c r="AT530" i="1" s="1"/>
  <c r="AT531" i="1" a="1"/>
  <c r="AT531" i="1" s="1"/>
  <c r="AU627" i="1" a="1"/>
  <c r="AU627" i="1" s="1"/>
  <c r="AU619" i="1" a="1"/>
  <c r="AU619" i="1" s="1"/>
  <c r="AU625" i="1" a="1"/>
  <c r="AU625" i="1" s="1"/>
  <c r="AU626" i="1" a="1"/>
  <c r="AU626" i="1" s="1"/>
  <c r="AU618" i="1" a="1"/>
  <c r="AU618" i="1" s="1"/>
  <c r="AU622" i="1" a="1"/>
  <c r="AU622" i="1" s="1"/>
  <c r="AU624" i="1" a="1"/>
  <c r="AU624" i="1" s="1"/>
  <c r="AU621" i="1" a="1"/>
  <c r="AU621" i="1" s="1"/>
  <c r="AU620" i="1" a="1"/>
  <c r="AU620" i="1" s="1"/>
  <c r="AU623" i="1" a="1"/>
  <c r="AU623" i="1" s="1"/>
  <c r="AO115" i="18"/>
  <c r="AS617" i="1" a="1"/>
  <c r="AS617" i="1" s="1"/>
  <c r="AT617" i="1" a="1"/>
  <c r="AT617" i="1" s="1"/>
  <c r="AT604" i="1" a="1"/>
  <c r="AT604" i="1" s="1"/>
  <c r="AT607" i="1" a="1"/>
  <c r="AT607" i="1" s="1"/>
  <c r="AT608" i="1" a="1"/>
  <c r="AT608" i="1" s="1"/>
  <c r="AT547" i="1" a="1"/>
  <c r="AT547" i="1" s="1"/>
  <c r="AT527" i="1" a="1"/>
  <c r="AT527" i="1" s="1"/>
  <c r="AT538" i="1" a="1"/>
  <c r="AT538" i="1" s="1"/>
  <c r="AT542" i="1" a="1"/>
  <c r="AT542" i="1" s="1"/>
  <c r="AT546" i="1" a="1"/>
  <c r="AT546" i="1" s="1"/>
  <c r="AT549" i="1" a="1"/>
  <c r="AT549" i="1" s="1"/>
  <c r="AT548" i="1" a="1"/>
  <c r="AT548" i="1" s="1"/>
  <c r="AT609" i="1" a="1"/>
  <c r="AT609" i="1" s="1"/>
  <c r="AT606" i="1" a="1"/>
  <c r="AT606" i="1" s="1"/>
  <c r="AT540" i="1" a="1"/>
  <c r="AT540" i="1" s="1"/>
  <c r="AT544" i="1" a="1"/>
  <c r="AT544" i="1" s="1"/>
  <c r="AU617" i="1" a="1"/>
  <c r="AU617" i="1" s="1"/>
  <c r="AR527" i="1" a="1"/>
  <c r="AR527" i="1" s="1"/>
  <c r="AR538" i="1" a="1"/>
  <c r="AR538" i="1" s="1"/>
  <c r="AR549" i="1" a="1"/>
  <c r="AR549" i="1" s="1"/>
  <c r="AR542" i="1" a="1"/>
  <c r="AR542" i="1" s="1"/>
  <c r="AR546" i="1" a="1"/>
  <c r="AR546" i="1" s="1"/>
  <c r="AR548" i="1" a="1"/>
  <c r="AR548" i="1" s="1"/>
  <c r="AR609" i="1" a="1"/>
  <c r="AR609" i="1" s="1"/>
  <c r="AR606" i="1" a="1"/>
  <c r="AR606" i="1" s="1"/>
  <c r="AR608" i="1" a="1"/>
  <c r="AR608" i="1" s="1"/>
  <c r="AR604" i="1" a="1"/>
  <c r="AR604" i="1" s="1"/>
  <c r="AR540" i="1" a="1"/>
  <c r="AR540" i="1" s="1"/>
  <c r="AR544" i="1" a="1"/>
  <c r="AR544" i="1" s="1"/>
  <c r="AR547" i="1" a="1"/>
  <c r="AR547" i="1" s="1"/>
  <c r="AR607" i="1" a="1"/>
  <c r="AR607" i="1" s="1"/>
  <c r="AS527" i="1" a="1"/>
  <c r="AS527" i="1" s="1"/>
  <c r="AS604" i="1" a="1"/>
  <c r="AS604" i="1" s="1"/>
  <c r="AS607" i="1" a="1"/>
  <c r="AS607" i="1" s="1"/>
  <c r="AS538" i="1" a="1"/>
  <c r="AS538" i="1" s="1"/>
  <c r="AS549" i="1" a="1"/>
  <c r="AS549" i="1" s="1"/>
  <c r="AS544" i="1" a="1"/>
  <c r="AS544" i="1" s="1"/>
  <c r="AS542" i="1" a="1"/>
  <c r="AS542" i="1" s="1"/>
  <c r="AS546" i="1" a="1"/>
  <c r="AS546" i="1" s="1"/>
  <c r="AS548" i="1" a="1"/>
  <c r="AS548" i="1" s="1"/>
  <c r="AS609" i="1" a="1"/>
  <c r="AS609" i="1" s="1"/>
  <c r="AS606" i="1" a="1"/>
  <c r="AS606" i="1" s="1"/>
  <c r="AS540" i="1" a="1"/>
  <c r="AS540" i="1" s="1"/>
  <c r="AS608" i="1" a="1"/>
  <c r="AS608" i="1" s="1"/>
  <c r="AS547" i="1" a="1"/>
  <c r="AS547" i="1" s="1"/>
  <c r="AR617" i="1" a="1"/>
  <c r="AR617" i="1" s="1"/>
  <c r="AU527" i="1" a="1"/>
  <c r="AU527" i="1" s="1"/>
  <c r="AU544" i="1" a="1"/>
  <c r="AU544" i="1" s="1"/>
  <c r="AU540" i="1" a="1"/>
  <c r="AU540" i="1" s="1"/>
  <c r="AU547" i="1" a="1"/>
  <c r="AU547" i="1" s="1"/>
  <c r="AU604" i="1" a="1"/>
  <c r="AU604" i="1" s="1"/>
  <c r="AU607" i="1" a="1"/>
  <c r="AU607" i="1" s="1"/>
  <c r="AU538" i="1" a="1"/>
  <c r="AU538" i="1" s="1"/>
  <c r="AU542" i="1" a="1"/>
  <c r="AU542" i="1" s="1"/>
  <c r="AU546" i="1" a="1"/>
  <c r="AU546" i="1" s="1"/>
  <c r="AU549" i="1" a="1"/>
  <c r="AU549" i="1" s="1"/>
  <c r="AU609" i="1" a="1"/>
  <c r="AU609" i="1" s="1"/>
  <c r="AU548" i="1" a="1"/>
  <c r="AU548" i="1" s="1"/>
  <c r="AU606" i="1" a="1"/>
  <c r="AU606" i="1" s="1"/>
  <c r="AU608" i="1" a="1"/>
  <c r="AU608" i="1" s="1"/>
  <c r="K497" i="9"/>
  <c r="K496" i="9"/>
  <c r="K495" i="9"/>
  <c r="K494" i="9"/>
  <c r="AR632" i="1" a="1"/>
  <c r="AR632" i="1" s="1"/>
  <c r="AS632" i="1" a="1"/>
  <c r="AS632" i="1" s="1"/>
  <c r="AT632" i="1" a="1"/>
  <c r="AT632" i="1" s="1"/>
  <c r="AR634" i="1" a="1"/>
  <c r="AR634" i="1" s="1"/>
  <c r="AU634" i="1" a="1"/>
  <c r="AU634" i="1" s="1"/>
  <c r="AR636" i="1" a="1"/>
  <c r="AR636" i="1" s="1"/>
  <c r="AU637" i="1" a="1"/>
  <c r="AU637" i="1" s="1"/>
  <c r="AR638" i="1" a="1"/>
  <c r="AR638" i="1" s="1"/>
  <c r="AU638" i="1" a="1"/>
  <c r="AU638" i="1" s="1"/>
  <c r="AU639" i="1" a="1"/>
  <c r="AU639" i="1" s="1"/>
  <c r="AR694" i="1" a="1"/>
  <c r="AR694" i="1" s="1"/>
  <c r="AS694" i="1" a="1"/>
  <c r="AS694" i="1" s="1"/>
  <c r="AU694" i="1" a="1"/>
  <c r="AU694" i="1" s="1"/>
  <c r="AU696" i="1" a="1"/>
  <c r="AU696" i="1" s="1"/>
  <c r="AR697" i="1" a="1"/>
  <c r="AR697" i="1" s="1"/>
  <c r="AS697" i="1" a="1"/>
  <c r="AS697" i="1" s="1"/>
  <c r="AT697" i="1" a="1"/>
  <c r="AT697" i="1" s="1"/>
  <c r="AS698" i="1" a="1"/>
  <c r="AS698" i="1" s="1"/>
  <c r="AU698" i="1" a="1"/>
  <c r="AU698" i="1" s="1"/>
  <c r="AR699" i="1" a="1"/>
  <c r="AR699" i="1" s="1"/>
  <c r="AS699" i="1" a="1"/>
  <c r="AS699" i="1" s="1"/>
  <c r="AT699" i="1" a="1"/>
  <c r="AT699" i="1" s="1"/>
  <c r="AS628" i="1" a="1"/>
  <c r="AS628" i="1" s="1"/>
  <c r="AR628" i="1" a="1"/>
  <c r="AR628" i="1" s="1"/>
  <c r="AO116" i="18" l="1"/>
  <c r="O628" i="1" a="1"/>
  <c r="O628" i="1" s="1"/>
  <c r="S628" i="1" a="1"/>
  <c r="S628" i="1" s="1"/>
  <c r="W628" i="1" a="1"/>
  <c r="W628" i="1" s="1"/>
  <c r="AA628" i="1" a="1"/>
  <c r="AA628" i="1" s="1"/>
  <c r="AE628" i="1" a="1"/>
  <c r="AE628" i="1" s="1"/>
  <c r="AI628" i="1" a="1"/>
  <c r="AI628" i="1" s="1"/>
  <c r="AM628" i="1" a="1"/>
  <c r="AM628" i="1" s="1"/>
  <c r="AQ628" i="1" a="1"/>
  <c r="AQ628" i="1" s="1"/>
  <c r="N698" i="1" a="1"/>
  <c r="N698" i="1" s="1"/>
  <c r="R698" i="1" a="1"/>
  <c r="R698" i="1" s="1"/>
  <c r="V698" i="1" a="1"/>
  <c r="V698" i="1" s="1"/>
  <c r="Z698" i="1" a="1"/>
  <c r="Z698" i="1" s="1"/>
  <c r="AD698" i="1" a="1"/>
  <c r="AD698" i="1" s="1"/>
  <c r="AH698" i="1" a="1"/>
  <c r="AH698" i="1" s="1"/>
  <c r="AL698" i="1" a="1"/>
  <c r="AL698" i="1" s="1"/>
  <c r="AP698" i="1" a="1"/>
  <c r="AP698" i="1" s="1"/>
  <c r="N696" i="1" a="1"/>
  <c r="N696" i="1" s="1"/>
  <c r="R696" i="1" a="1"/>
  <c r="R696" i="1" s="1"/>
  <c r="V696" i="1" a="1"/>
  <c r="V696" i="1" s="1"/>
  <c r="Z696" i="1" a="1"/>
  <c r="Z696" i="1" s="1"/>
  <c r="AD696" i="1" a="1"/>
  <c r="AD696" i="1" s="1"/>
  <c r="AH696" i="1" a="1"/>
  <c r="AH696" i="1" s="1"/>
  <c r="AL696" i="1" a="1"/>
  <c r="AL696" i="1" s="1"/>
  <c r="AP696" i="1" a="1"/>
  <c r="AP696" i="1" s="1"/>
  <c r="N639" i="1" a="1"/>
  <c r="N639" i="1" s="1"/>
  <c r="R639" i="1" a="1"/>
  <c r="R639" i="1" s="1"/>
  <c r="V639" i="1" a="1"/>
  <c r="V639" i="1" s="1"/>
  <c r="Z639" i="1" a="1"/>
  <c r="Z639" i="1" s="1"/>
  <c r="AD639" i="1" a="1"/>
  <c r="AD639" i="1" s="1"/>
  <c r="AH639" i="1" a="1"/>
  <c r="AH639" i="1" s="1"/>
  <c r="AL639" i="1" a="1"/>
  <c r="AL639" i="1" s="1"/>
  <c r="AP639" i="1" a="1"/>
  <c r="AP639" i="1" s="1"/>
  <c r="N637" i="1" a="1"/>
  <c r="N637" i="1" s="1"/>
  <c r="R637" i="1" a="1"/>
  <c r="R637" i="1" s="1"/>
  <c r="V637" i="1" a="1"/>
  <c r="V637" i="1" s="1"/>
  <c r="Z637" i="1" a="1"/>
  <c r="Z637" i="1" s="1"/>
  <c r="AD637" i="1" a="1"/>
  <c r="AD637" i="1" s="1"/>
  <c r="AH637" i="1" a="1"/>
  <c r="AH637" i="1" s="1"/>
  <c r="AL637" i="1" a="1"/>
  <c r="AL637" i="1" s="1"/>
  <c r="AP637" i="1" a="1"/>
  <c r="AP637" i="1" s="1"/>
  <c r="N634" i="1" a="1"/>
  <c r="N634" i="1" s="1"/>
  <c r="R634" i="1" a="1"/>
  <c r="R634" i="1" s="1"/>
  <c r="V634" i="1" a="1"/>
  <c r="V634" i="1" s="1"/>
  <c r="Z634" i="1" a="1"/>
  <c r="Z634" i="1" s="1"/>
  <c r="AD634" i="1" a="1"/>
  <c r="AD634" i="1" s="1"/>
  <c r="AH634" i="1" a="1"/>
  <c r="AH634" i="1" s="1"/>
  <c r="AL634" i="1" a="1"/>
  <c r="AL634" i="1" s="1"/>
  <c r="AP634" i="1" a="1"/>
  <c r="AP634" i="1" s="1"/>
  <c r="N630" i="1" a="1"/>
  <c r="N630" i="1" s="1"/>
  <c r="R630" i="1" a="1"/>
  <c r="R630" i="1" s="1"/>
  <c r="V630" i="1" a="1"/>
  <c r="V630" i="1" s="1"/>
  <c r="Z630" i="1" a="1"/>
  <c r="Z630" i="1" s="1"/>
  <c r="AD630" i="1" a="1"/>
  <c r="AD630" i="1" s="1"/>
  <c r="AH630" i="1" a="1"/>
  <c r="AH630" i="1" s="1"/>
  <c r="AL630" i="1" a="1"/>
  <c r="AL630" i="1" s="1"/>
  <c r="AP630" i="1" a="1"/>
  <c r="AP630" i="1" s="1"/>
  <c r="AT634" i="1" a="1"/>
  <c r="AT634" i="1" s="1"/>
  <c r="AT698" i="1" a="1"/>
  <c r="AT698" i="1" s="1"/>
  <c r="O699" i="1" a="1"/>
  <c r="O699" i="1" s="1"/>
  <c r="S699" i="1" a="1"/>
  <c r="S699" i="1" s="1"/>
  <c r="W699" i="1" a="1"/>
  <c r="W699" i="1" s="1"/>
  <c r="AA699" i="1" a="1"/>
  <c r="AA699" i="1" s="1"/>
  <c r="AE699" i="1" a="1"/>
  <c r="AE699" i="1" s="1"/>
  <c r="AI699" i="1" a="1"/>
  <c r="AI699" i="1" s="1"/>
  <c r="AM699" i="1" a="1"/>
  <c r="AM699" i="1" s="1"/>
  <c r="AQ699" i="1" a="1"/>
  <c r="AQ699" i="1" s="1"/>
  <c r="N628" i="1" a="1"/>
  <c r="N628" i="1" s="1"/>
  <c r="R628" i="1" a="1"/>
  <c r="R628" i="1" s="1"/>
  <c r="V628" i="1" a="1"/>
  <c r="V628" i="1" s="1"/>
  <c r="Z628" i="1" a="1"/>
  <c r="Z628" i="1" s="1"/>
  <c r="AD628" i="1" a="1"/>
  <c r="AD628" i="1" s="1"/>
  <c r="AH628" i="1" a="1"/>
  <c r="AH628" i="1" s="1"/>
  <c r="AL628" i="1" a="1"/>
  <c r="AL628" i="1" s="1"/>
  <c r="AP628" i="1" a="1"/>
  <c r="AP628" i="1" s="1"/>
  <c r="M698" i="1" a="1"/>
  <c r="M698" i="1" s="1"/>
  <c r="Q698" i="1" a="1"/>
  <c r="Q698" i="1" s="1"/>
  <c r="U698" i="1" a="1"/>
  <c r="U698" i="1" s="1"/>
  <c r="Y698" i="1" a="1"/>
  <c r="Y698" i="1" s="1"/>
  <c r="AC698" i="1" a="1"/>
  <c r="AC698" i="1" s="1"/>
  <c r="AG698" i="1" a="1"/>
  <c r="AG698" i="1" s="1"/>
  <c r="AK698" i="1" a="1"/>
  <c r="AK698" i="1" s="1"/>
  <c r="AO698" i="1" a="1"/>
  <c r="AO698" i="1" s="1"/>
  <c r="M696" i="1" a="1"/>
  <c r="M696" i="1" s="1"/>
  <c r="Q696" i="1" a="1"/>
  <c r="Q696" i="1" s="1"/>
  <c r="U696" i="1" a="1"/>
  <c r="U696" i="1" s="1"/>
  <c r="Y696" i="1" a="1"/>
  <c r="Y696" i="1" s="1"/>
  <c r="AC696" i="1" a="1"/>
  <c r="AC696" i="1" s="1"/>
  <c r="AG696" i="1" a="1"/>
  <c r="AG696" i="1" s="1"/>
  <c r="AK696" i="1" a="1"/>
  <c r="AK696" i="1" s="1"/>
  <c r="AO696" i="1" a="1"/>
  <c r="AO696" i="1" s="1"/>
  <c r="M639" i="1" a="1"/>
  <c r="M639" i="1" s="1"/>
  <c r="Q639" i="1" a="1"/>
  <c r="Q639" i="1" s="1"/>
  <c r="U639" i="1" a="1"/>
  <c r="U639" i="1" s="1"/>
  <c r="Y639" i="1" a="1"/>
  <c r="Y639" i="1" s="1"/>
  <c r="AC639" i="1" a="1"/>
  <c r="AC639" i="1" s="1"/>
  <c r="AG639" i="1" a="1"/>
  <c r="AG639" i="1" s="1"/>
  <c r="AK639" i="1" a="1"/>
  <c r="AK639" i="1" s="1"/>
  <c r="AO639" i="1" a="1"/>
  <c r="AO639" i="1" s="1"/>
  <c r="M637" i="1" a="1"/>
  <c r="M637" i="1" s="1"/>
  <c r="Q637" i="1" a="1"/>
  <c r="Q637" i="1" s="1"/>
  <c r="U637" i="1" a="1"/>
  <c r="U637" i="1" s="1"/>
  <c r="Y637" i="1" a="1"/>
  <c r="Y637" i="1" s="1"/>
  <c r="AC637" i="1" a="1"/>
  <c r="AC637" i="1" s="1"/>
  <c r="AG637" i="1" a="1"/>
  <c r="AG637" i="1" s="1"/>
  <c r="AK637" i="1" a="1"/>
  <c r="AK637" i="1" s="1"/>
  <c r="AO637" i="1" a="1"/>
  <c r="AO637" i="1" s="1"/>
  <c r="M634" i="1" a="1"/>
  <c r="M634" i="1" s="1"/>
  <c r="Q634" i="1" a="1"/>
  <c r="Q634" i="1" s="1"/>
  <c r="U634" i="1" a="1"/>
  <c r="U634" i="1" s="1"/>
  <c r="Y634" i="1" a="1"/>
  <c r="Y634" i="1" s="1"/>
  <c r="AC634" i="1" a="1"/>
  <c r="AC634" i="1" s="1"/>
  <c r="AG634" i="1" a="1"/>
  <c r="AG634" i="1" s="1"/>
  <c r="AK634" i="1" a="1"/>
  <c r="AK634" i="1" s="1"/>
  <c r="AO634" i="1" a="1"/>
  <c r="AO634" i="1" s="1"/>
  <c r="M630" i="1" a="1"/>
  <c r="M630" i="1" s="1"/>
  <c r="Q630" i="1" a="1"/>
  <c r="Q630" i="1" s="1"/>
  <c r="U630" i="1" a="1"/>
  <c r="U630" i="1" s="1"/>
  <c r="Y630" i="1" a="1"/>
  <c r="Y630" i="1" s="1"/>
  <c r="AC630" i="1" a="1"/>
  <c r="AC630" i="1" s="1"/>
  <c r="AG630" i="1" a="1"/>
  <c r="AG630" i="1" s="1"/>
  <c r="AK630" i="1" a="1"/>
  <c r="AK630" i="1" s="1"/>
  <c r="AO630" i="1" a="1"/>
  <c r="AO630" i="1" s="1"/>
  <c r="AT696" i="1" a="1"/>
  <c r="AT696" i="1" s="1"/>
  <c r="AT628" i="1" a="1"/>
  <c r="AT628" i="1" s="1"/>
  <c r="O697" i="1" a="1"/>
  <c r="O697" i="1" s="1"/>
  <c r="S697" i="1" a="1"/>
  <c r="S697" i="1" s="1"/>
  <c r="W697" i="1" a="1"/>
  <c r="W697" i="1" s="1"/>
  <c r="AA697" i="1" a="1"/>
  <c r="AA697" i="1" s="1"/>
  <c r="AE697" i="1" a="1"/>
  <c r="AE697" i="1" s="1"/>
  <c r="AI697" i="1" a="1"/>
  <c r="AI697" i="1" s="1"/>
  <c r="AM697" i="1" a="1"/>
  <c r="AM697" i="1" s="1"/>
  <c r="AQ697" i="1" a="1"/>
  <c r="AQ697" i="1" s="1"/>
  <c r="M628" i="1" a="1"/>
  <c r="M628" i="1" s="1"/>
  <c r="Q628" i="1" a="1"/>
  <c r="Q628" i="1" s="1"/>
  <c r="U628" i="1" a="1"/>
  <c r="U628" i="1" s="1"/>
  <c r="Y628" i="1" a="1"/>
  <c r="Y628" i="1" s="1"/>
  <c r="AC628" i="1" a="1"/>
  <c r="AC628" i="1" s="1"/>
  <c r="AG628" i="1" a="1"/>
  <c r="AG628" i="1" s="1"/>
  <c r="AK628" i="1" a="1"/>
  <c r="AK628" i="1" s="1"/>
  <c r="AO628" i="1" a="1"/>
  <c r="AO628" i="1" s="1"/>
  <c r="L698" i="1" a="1"/>
  <c r="L698" i="1" s="1"/>
  <c r="P698" i="1" a="1"/>
  <c r="P698" i="1" s="1"/>
  <c r="T698" i="1" a="1"/>
  <c r="T698" i="1" s="1"/>
  <c r="X698" i="1" a="1"/>
  <c r="X698" i="1" s="1"/>
  <c r="AB698" i="1" a="1"/>
  <c r="AB698" i="1" s="1"/>
  <c r="AF698" i="1" a="1"/>
  <c r="AF698" i="1" s="1"/>
  <c r="AJ698" i="1" a="1"/>
  <c r="AJ698" i="1" s="1"/>
  <c r="AN698" i="1" a="1"/>
  <c r="AN698" i="1" s="1"/>
  <c r="L696" i="1" a="1"/>
  <c r="L696" i="1" s="1"/>
  <c r="P696" i="1" a="1"/>
  <c r="P696" i="1" s="1"/>
  <c r="T696" i="1" a="1"/>
  <c r="T696" i="1" s="1"/>
  <c r="X696" i="1" a="1"/>
  <c r="X696" i="1" s="1"/>
  <c r="AB696" i="1" a="1"/>
  <c r="AB696" i="1" s="1"/>
  <c r="AF696" i="1" a="1"/>
  <c r="AF696" i="1" s="1"/>
  <c r="AJ696" i="1" a="1"/>
  <c r="AJ696" i="1" s="1"/>
  <c r="AN696" i="1" a="1"/>
  <c r="AN696" i="1" s="1"/>
  <c r="L639" i="1" a="1"/>
  <c r="L639" i="1" s="1"/>
  <c r="P639" i="1" a="1"/>
  <c r="P639" i="1" s="1"/>
  <c r="T639" i="1" a="1"/>
  <c r="T639" i="1" s="1"/>
  <c r="X639" i="1" a="1"/>
  <c r="X639" i="1" s="1"/>
  <c r="AB639" i="1" a="1"/>
  <c r="AB639" i="1" s="1"/>
  <c r="AF639" i="1" a="1"/>
  <c r="AF639" i="1" s="1"/>
  <c r="AJ639" i="1" a="1"/>
  <c r="AJ639" i="1" s="1"/>
  <c r="AN639" i="1" a="1"/>
  <c r="AN639" i="1" s="1"/>
  <c r="L637" i="1" a="1"/>
  <c r="L637" i="1" s="1"/>
  <c r="P637" i="1" a="1"/>
  <c r="P637" i="1" s="1"/>
  <c r="T637" i="1" a="1"/>
  <c r="T637" i="1" s="1"/>
  <c r="X637" i="1" a="1"/>
  <c r="X637" i="1" s="1"/>
  <c r="AB637" i="1" a="1"/>
  <c r="AB637" i="1" s="1"/>
  <c r="AF637" i="1" a="1"/>
  <c r="AF637" i="1" s="1"/>
  <c r="AJ637" i="1" a="1"/>
  <c r="AJ637" i="1" s="1"/>
  <c r="AN637" i="1" a="1"/>
  <c r="AN637" i="1" s="1"/>
  <c r="L634" i="1" a="1"/>
  <c r="L634" i="1" s="1"/>
  <c r="P634" i="1" a="1"/>
  <c r="P634" i="1" s="1"/>
  <c r="T634" i="1" a="1"/>
  <c r="T634" i="1" s="1"/>
  <c r="X634" i="1" a="1"/>
  <c r="X634" i="1" s="1"/>
  <c r="AB634" i="1" a="1"/>
  <c r="AB634" i="1" s="1"/>
  <c r="AF634" i="1" a="1"/>
  <c r="AF634" i="1" s="1"/>
  <c r="AJ634" i="1" a="1"/>
  <c r="AJ634" i="1" s="1"/>
  <c r="AN634" i="1" a="1"/>
  <c r="AN634" i="1" s="1"/>
  <c r="L630" i="1" a="1"/>
  <c r="L630" i="1" s="1"/>
  <c r="P630" i="1" a="1"/>
  <c r="P630" i="1" s="1"/>
  <c r="T630" i="1" a="1"/>
  <c r="T630" i="1" s="1"/>
  <c r="X630" i="1" a="1"/>
  <c r="X630" i="1" s="1"/>
  <c r="AB630" i="1" a="1"/>
  <c r="AB630" i="1" s="1"/>
  <c r="AF630" i="1" a="1"/>
  <c r="AF630" i="1" s="1"/>
  <c r="AJ630" i="1" a="1"/>
  <c r="AJ630" i="1" s="1"/>
  <c r="AN630" i="1" a="1"/>
  <c r="AN630" i="1" s="1"/>
  <c r="AS696" i="1" a="1"/>
  <c r="AS696" i="1" s="1"/>
  <c r="O694" i="1" a="1"/>
  <c r="O694" i="1" s="1"/>
  <c r="S694" i="1" a="1"/>
  <c r="S694" i="1" s="1"/>
  <c r="W694" i="1" a="1"/>
  <c r="W694" i="1" s="1"/>
  <c r="AA694" i="1" a="1"/>
  <c r="AA694" i="1" s="1"/>
  <c r="AE694" i="1" a="1"/>
  <c r="AE694" i="1" s="1"/>
  <c r="AI694" i="1" a="1"/>
  <c r="AI694" i="1" s="1"/>
  <c r="AM694" i="1" a="1"/>
  <c r="AM694" i="1" s="1"/>
  <c r="AQ694" i="1" a="1"/>
  <c r="AQ694" i="1" s="1"/>
  <c r="O636" i="1" a="1"/>
  <c r="O636" i="1" s="1"/>
  <c r="S636" i="1" a="1"/>
  <c r="S636" i="1" s="1"/>
  <c r="W636" i="1" a="1"/>
  <c r="W636" i="1" s="1"/>
  <c r="AA636" i="1" a="1"/>
  <c r="AA636" i="1" s="1"/>
  <c r="AE636" i="1" a="1"/>
  <c r="AE636" i="1" s="1"/>
  <c r="AI636" i="1" a="1"/>
  <c r="AI636" i="1" s="1"/>
  <c r="AM636" i="1" a="1"/>
  <c r="AM636" i="1" s="1"/>
  <c r="AQ636" i="1" a="1"/>
  <c r="AQ636" i="1" s="1"/>
  <c r="O632" i="1" a="1"/>
  <c r="O632" i="1" s="1"/>
  <c r="S632" i="1" a="1"/>
  <c r="S632" i="1" s="1"/>
  <c r="W632" i="1" a="1"/>
  <c r="W632" i="1" s="1"/>
  <c r="AA632" i="1" a="1"/>
  <c r="AA632" i="1" s="1"/>
  <c r="AE632" i="1" a="1"/>
  <c r="AE632" i="1" s="1"/>
  <c r="AI632" i="1" a="1"/>
  <c r="AI632" i="1" s="1"/>
  <c r="AM632" i="1" a="1"/>
  <c r="AM632" i="1" s="1"/>
  <c r="AQ632" i="1" a="1"/>
  <c r="AQ632" i="1" s="1"/>
  <c r="AU636" i="1" a="1"/>
  <c r="AU636" i="1" s="1"/>
  <c r="AS639" i="1" a="1"/>
  <c r="AS639" i="1" s="1"/>
  <c r="N697" i="1" a="1"/>
  <c r="N697" i="1" s="1"/>
  <c r="R697" i="1" a="1"/>
  <c r="R697" i="1" s="1"/>
  <c r="V697" i="1" a="1"/>
  <c r="V697" i="1" s="1"/>
  <c r="Z697" i="1" a="1"/>
  <c r="Z697" i="1" s="1"/>
  <c r="AD697" i="1" a="1"/>
  <c r="AD697" i="1" s="1"/>
  <c r="AH697" i="1" a="1"/>
  <c r="AH697" i="1" s="1"/>
  <c r="AL697" i="1" a="1"/>
  <c r="AL697" i="1" s="1"/>
  <c r="AP697" i="1" a="1"/>
  <c r="AP697" i="1" s="1"/>
  <c r="N694" i="1" a="1"/>
  <c r="N694" i="1" s="1"/>
  <c r="R694" i="1" a="1"/>
  <c r="R694" i="1" s="1"/>
  <c r="V694" i="1" a="1"/>
  <c r="V694" i="1" s="1"/>
  <c r="Z694" i="1" a="1"/>
  <c r="Z694" i="1" s="1"/>
  <c r="AD694" i="1" a="1"/>
  <c r="AD694" i="1" s="1"/>
  <c r="AH694" i="1" a="1"/>
  <c r="AH694" i="1" s="1"/>
  <c r="AL694" i="1" a="1"/>
  <c r="AL694" i="1" s="1"/>
  <c r="AP694" i="1" a="1"/>
  <c r="AP694" i="1" s="1"/>
  <c r="N638" i="1" a="1"/>
  <c r="N638" i="1" s="1"/>
  <c r="R638" i="1" a="1"/>
  <c r="R638" i="1" s="1"/>
  <c r="V638" i="1" a="1"/>
  <c r="V638" i="1" s="1"/>
  <c r="Z638" i="1" a="1"/>
  <c r="Z638" i="1" s="1"/>
  <c r="AD638" i="1" a="1"/>
  <c r="AD638" i="1" s="1"/>
  <c r="AH638" i="1" a="1"/>
  <c r="AH638" i="1" s="1"/>
  <c r="AL638" i="1" a="1"/>
  <c r="AL638" i="1" s="1"/>
  <c r="AP638" i="1" a="1"/>
  <c r="AP638" i="1" s="1"/>
  <c r="N636" i="1" a="1"/>
  <c r="N636" i="1" s="1"/>
  <c r="R636" i="1" a="1"/>
  <c r="R636" i="1" s="1"/>
  <c r="V636" i="1" a="1"/>
  <c r="V636" i="1" s="1"/>
  <c r="Z636" i="1" a="1"/>
  <c r="Z636" i="1" s="1"/>
  <c r="AD636" i="1" a="1"/>
  <c r="AD636" i="1" s="1"/>
  <c r="AH636" i="1" a="1"/>
  <c r="AH636" i="1" s="1"/>
  <c r="AL636" i="1" a="1"/>
  <c r="AL636" i="1" s="1"/>
  <c r="AP636" i="1" a="1"/>
  <c r="AP636" i="1" s="1"/>
  <c r="N632" i="1" a="1"/>
  <c r="N632" i="1" s="1"/>
  <c r="R632" i="1" a="1"/>
  <c r="R632" i="1" s="1"/>
  <c r="V632" i="1" a="1"/>
  <c r="V632" i="1" s="1"/>
  <c r="Z632" i="1" a="1"/>
  <c r="Z632" i="1" s="1"/>
  <c r="AD632" i="1" a="1"/>
  <c r="AD632" i="1" s="1"/>
  <c r="AH632" i="1" a="1"/>
  <c r="AH632" i="1" s="1"/>
  <c r="AL632" i="1" a="1"/>
  <c r="AL632" i="1" s="1"/>
  <c r="AP632" i="1" a="1"/>
  <c r="AP632" i="1" s="1"/>
  <c r="AR630" i="1" a="1"/>
  <c r="AR630" i="1" s="1"/>
  <c r="AU628" i="1" a="1"/>
  <c r="AU628" i="1" s="1"/>
  <c r="AU697" i="1" a="1"/>
  <c r="AU697" i="1" s="1"/>
  <c r="AT694" i="1" a="1"/>
  <c r="AT694" i="1" s="1"/>
  <c r="AS637" i="1" a="1"/>
  <c r="AS637" i="1" s="1"/>
  <c r="M699" i="1" a="1"/>
  <c r="M699" i="1" s="1"/>
  <c r="Q699" i="1" a="1"/>
  <c r="Q699" i="1" s="1"/>
  <c r="U699" i="1" a="1"/>
  <c r="U699" i="1" s="1"/>
  <c r="Y699" i="1" a="1"/>
  <c r="Y699" i="1" s="1"/>
  <c r="AC699" i="1" a="1"/>
  <c r="AC699" i="1" s="1"/>
  <c r="AG699" i="1" a="1"/>
  <c r="AG699" i="1" s="1"/>
  <c r="AK699" i="1" a="1"/>
  <c r="AK699" i="1" s="1"/>
  <c r="AO699" i="1" a="1"/>
  <c r="AO699" i="1" s="1"/>
  <c r="M697" i="1" a="1"/>
  <c r="M697" i="1" s="1"/>
  <c r="Q697" i="1" a="1"/>
  <c r="Q697" i="1" s="1"/>
  <c r="U697" i="1" a="1"/>
  <c r="U697" i="1" s="1"/>
  <c r="Y697" i="1" a="1"/>
  <c r="Y697" i="1" s="1"/>
  <c r="AC697" i="1" a="1"/>
  <c r="AC697" i="1" s="1"/>
  <c r="AG697" i="1" a="1"/>
  <c r="AG697" i="1" s="1"/>
  <c r="AK697" i="1" a="1"/>
  <c r="AK697" i="1" s="1"/>
  <c r="AO697" i="1" a="1"/>
  <c r="AO697" i="1" s="1"/>
  <c r="M638" i="1" a="1"/>
  <c r="M638" i="1" s="1"/>
  <c r="Q638" i="1" a="1"/>
  <c r="Q638" i="1" s="1"/>
  <c r="U638" i="1" a="1"/>
  <c r="U638" i="1" s="1"/>
  <c r="Y638" i="1" a="1"/>
  <c r="Y638" i="1" s="1"/>
  <c r="AC638" i="1" a="1"/>
  <c r="AC638" i="1" s="1"/>
  <c r="AG638" i="1" a="1"/>
  <c r="AG638" i="1" s="1"/>
  <c r="AK638" i="1" a="1"/>
  <c r="AK638" i="1" s="1"/>
  <c r="AO638" i="1" a="1"/>
  <c r="AO638" i="1" s="1"/>
  <c r="M636" i="1" a="1"/>
  <c r="M636" i="1" s="1"/>
  <c r="Q636" i="1" a="1"/>
  <c r="Q636" i="1" s="1"/>
  <c r="U636" i="1" a="1"/>
  <c r="U636" i="1" s="1"/>
  <c r="Y636" i="1" a="1"/>
  <c r="Y636" i="1" s="1"/>
  <c r="AC636" i="1" a="1"/>
  <c r="AC636" i="1" s="1"/>
  <c r="AG636" i="1" a="1"/>
  <c r="AG636" i="1" s="1"/>
  <c r="AK636" i="1" a="1"/>
  <c r="AK636" i="1" s="1"/>
  <c r="AO636" i="1" a="1"/>
  <c r="AO636" i="1" s="1"/>
  <c r="M632" i="1" a="1"/>
  <c r="M632" i="1" s="1"/>
  <c r="Q632" i="1" a="1"/>
  <c r="Q632" i="1" s="1"/>
  <c r="U632" i="1" a="1"/>
  <c r="U632" i="1" s="1"/>
  <c r="Y632" i="1" a="1"/>
  <c r="Y632" i="1" s="1"/>
  <c r="AC632" i="1" a="1"/>
  <c r="AC632" i="1" s="1"/>
  <c r="AG632" i="1" a="1"/>
  <c r="AG632" i="1" s="1"/>
  <c r="AK632" i="1" a="1"/>
  <c r="AK632" i="1" s="1"/>
  <c r="AO632" i="1" a="1"/>
  <c r="AO632" i="1" s="1"/>
  <c r="AR696" i="1" a="1"/>
  <c r="AR696" i="1" s="1"/>
  <c r="AR698" i="1" a="1"/>
  <c r="AR698" i="1" s="1"/>
  <c r="AU632" i="1" a="1"/>
  <c r="AU632" i="1" s="1"/>
  <c r="AT637" i="1" a="1"/>
  <c r="AT637" i="1" s="1"/>
  <c r="AT638" i="1" a="1"/>
  <c r="AT638" i="1" s="1"/>
  <c r="AS634" i="1" a="1"/>
  <c r="AS634" i="1" s="1"/>
  <c r="AS638" i="1" a="1"/>
  <c r="AS638" i="1" s="1"/>
  <c r="O638" i="1" a="1"/>
  <c r="O638" i="1" s="1"/>
  <c r="S638" i="1" a="1"/>
  <c r="S638" i="1" s="1"/>
  <c r="W638" i="1" a="1"/>
  <c r="W638" i="1" s="1"/>
  <c r="AA638" i="1" a="1"/>
  <c r="AA638" i="1" s="1"/>
  <c r="AE638" i="1" a="1"/>
  <c r="AE638" i="1" s="1"/>
  <c r="AI638" i="1" a="1"/>
  <c r="AI638" i="1" s="1"/>
  <c r="AM638" i="1" a="1"/>
  <c r="AM638" i="1" s="1"/>
  <c r="AQ638" i="1" a="1"/>
  <c r="AQ638" i="1" s="1"/>
  <c r="M694" i="1" a="1"/>
  <c r="M694" i="1" s="1"/>
  <c r="Q694" i="1" a="1"/>
  <c r="Q694" i="1" s="1"/>
  <c r="U694" i="1" a="1"/>
  <c r="U694" i="1" s="1"/>
  <c r="Y694" i="1" a="1"/>
  <c r="Y694" i="1" s="1"/>
  <c r="AC694" i="1" a="1"/>
  <c r="AC694" i="1" s="1"/>
  <c r="AG694" i="1" a="1"/>
  <c r="AG694" i="1" s="1"/>
  <c r="AK694" i="1" a="1"/>
  <c r="AK694" i="1" s="1"/>
  <c r="AO694" i="1" a="1"/>
  <c r="AO694" i="1" s="1"/>
  <c r="L699" i="1" a="1"/>
  <c r="L699" i="1" s="1"/>
  <c r="P699" i="1" a="1"/>
  <c r="P699" i="1" s="1"/>
  <c r="T699" i="1" a="1"/>
  <c r="T699" i="1" s="1"/>
  <c r="X699" i="1" a="1"/>
  <c r="X699" i="1" s="1"/>
  <c r="AB699" i="1" a="1"/>
  <c r="AB699" i="1" s="1"/>
  <c r="AF699" i="1" a="1"/>
  <c r="AF699" i="1" s="1"/>
  <c r="AJ699" i="1" a="1"/>
  <c r="AJ699" i="1" s="1"/>
  <c r="AN699" i="1" a="1"/>
  <c r="AN699" i="1" s="1"/>
  <c r="L697" i="1" a="1"/>
  <c r="L697" i="1" s="1"/>
  <c r="P697" i="1" a="1"/>
  <c r="P697" i="1" s="1"/>
  <c r="T697" i="1" a="1"/>
  <c r="T697" i="1" s="1"/>
  <c r="X697" i="1" a="1"/>
  <c r="X697" i="1" s="1"/>
  <c r="AB697" i="1" a="1"/>
  <c r="AB697" i="1" s="1"/>
  <c r="AF697" i="1" a="1"/>
  <c r="AF697" i="1" s="1"/>
  <c r="AJ697" i="1" a="1"/>
  <c r="AJ697" i="1" s="1"/>
  <c r="AN697" i="1" a="1"/>
  <c r="AN697" i="1" s="1"/>
  <c r="L694" i="1" a="1"/>
  <c r="L694" i="1" s="1"/>
  <c r="P694" i="1" a="1"/>
  <c r="P694" i="1" s="1"/>
  <c r="T694" i="1" a="1"/>
  <c r="T694" i="1" s="1"/>
  <c r="X694" i="1" a="1"/>
  <c r="X694" i="1" s="1"/>
  <c r="AB694" i="1" a="1"/>
  <c r="AB694" i="1" s="1"/>
  <c r="AF694" i="1" a="1"/>
  <c r="AF694" i="1" s="1"/>
  <c r="AJ694" i="1" a="1"/>
  <c r="AJ694" i="1" s="1"/>
  <c r="AN694" i="1" a="1"/>
  <c r="AN694" i="1" s="1"/>
  <c r="L638" i="1" a="1"/>
  <c r="L638" i="1" s="1"/>
  <c r="P638" i="1" a="1"/>
  <c r="P638" i="1" s="1"/>
  <c r="T638" i="1" a="1"/>
  <c r="T638" i="1" s="1"/>
  <c r="X638" i="1" a="1"/>
  <c r="X638" i="1" s="1"/>
  <c r="AB638" i="1" a="1"/>
  <c r="AB638" i="1" s="1"/>
  <c r="AF638" i="1" a="1"/>
  <c r="AF638" i="1" s="1"/>
  <c r="AJ638" i="1" a="1"/>
  <c r="AJ638" i="1" s="1"/>
  <c r="AN638" i="1" a="1"/>
  <c r="AN638" i="1" s="1"/>
  <c r="L636" i="1" a="1"/>
  <c r="L636" i="1" s="1"/>
  <c r="P636" i="1" a="1"/>
  <c r="P636" i="1" s="1"/>
  <c r="T636" i="1" a="1"/>
  <c r="T636" i="1" s="1"/>
  <c r="X636" i="1" a="1"/>
  <c r="X636" i="1" s="1"/>
  <c r="AB636" i="1" a="1"/>
  <c r="AB636" i="1" s="1"/>
  <c r="AF636" i="1" a="1"/>
  <c r="AF636" i="1" s="1"/>
  <c r="AJ636" i="1" a="1"/>
  <c r="AJ636" i="1" s="1"/>
  <c r="AN636" i="1" a="1"/>
  <c r="AN636" i="1" s="1"/>
  <c r="L632" i="1" a="1"/>
  <c r="L632" i="1" s="1"/>
  <c r="P632" i="1" a="1"/>
  <c r="P632" i="1" s="1"/>
  <c r="T632" i="1" a="1"/>
  <c r="T632" i="1" s="1"/>
  <c r="X632" i="1" a="1"/>
  <c r="X632" i="1" s="1"/>
  <c r="AB632" i="1" a="1"/>
  <c r="AB632" i="1" s="1"/>
  <c r="AF632" i="1" a="1"/>
  <c r="AF632" i="1" s="1"/>
  <c r="AJ632" i="1" a="1"/>
  <c r="AJ632" i="1" s="1"/>
  <c r="AN632" i="1" a="1"/>
  <c r="AN632" i="1" s="1"/>
  <c r="AR639" i="1" a="1"/>
  <c r="AR639" i="1" s="1"/>
  <c r="AU699" i="1" a="1"/>
  <c r="AU699" i="1" s="1"/>
  <c r="AT630" i="1" a="1"/>
  <c r="AT630" i="1" s="1"/>
  <c r="AT636" i="1" a="1"/>
  <c r="AT636" i="1" s="1"/>
  <c r="AS630" i="1" a="1"/>
  <c r="AS630" i="1" s="1"/>
  <c r="AS636" i="1" a="1"/>
  <c r="AS636" i="1" s="1"/>
  <c r="N699" i="1" a="1"/>
  <c r="N699" i="1" s="1"/>
  <c r="R699" i="1" a="1"/>
  <c r="R699" i="1" s="1"/>
  <c r="V699" i="1" a="1"/>
  <c r="V699" i="1" s="1"/>
  <c r="Z699" i="1" a="1"/>
  <c r="Z699" i="1" s="1"/>
  <c r="AD699" i="1" a="1"/>
  <c r="AD699" i="1" s="1"/>
  <c r="AH699" i="1" a="1"/>
  <c r="AH699" i="1" s="1"/>
  <c r="AL699" i="1" a="1"/>
  <c r="AL699" i="1" s="1"/>
  <c r="AP699" i="1" a="1"/>
  <c r="AP699" i="1" s="1"/>
  <c r="L628" i="1" a="1"/>
  <c r="L628" i="1" s="1"/>
  <c r="P628" i="1" a="1"/>
  <c r="P628" i="1" s="1"/>
  <c r="T628" i="1" a="1"/>
  <c r="T628" i="1" s="1"/>
  <c r="X628" i="1" a="1"/>
  <c r="X628" i="1" s="1"/>
  <c r="AB628" i="1" a="1"/>
  <c r="AB628" i="1" s="1"/>
  <c r="AF628" i="1" a="1"/>
  <c r="AF628" i="1" s="1"/>
  <c r="AJ628" i="1" a="1"/>
  <c r="AJ628" i="1" s="1"/>
  <c r="AN628" i="1" a="1"/>
  <c r="AN628" i="1" s="1"/>
  <c r="O698" i="1" a="1"/>
  <c r="O698" i="1" s="1"/>
  <c r="S698" i="1" a="1"/>
  <c r="S698" i="1" s="1"/>
  <c r="W698" i="1" a="1"/>
  <c r="W698" i="1" s="1"/>
  <c r="AA698" i="1" a="1"/>
  <c r="AA698" i="1" s="1"/>
  <c r="AE698" i="1" a="1"/>
  <c r="AE698" i="1" s="1"/>
  <c r="AI698" i="1" a="1"/>
  <c r="AI698" i="1" s="1"/>
  <c r="AM698" i="1" a="1"/>
  <c r="AM698" i="1" s="1"/>
  <c r="AQ698" i="1" a="1"/>
  <c r="AQ698" i="1" s="1"/>
  <c r="O696" i="1" a="1"/>
  <c r="O696" i="1" s="1"/>
  <c r="S696" i="1" a="1"/>
  <c r="S696" i="1" s="1"/>
  <c r="W696" i="1" a="1"/>
  <c r="W696" i="1" s="1"/>
  <c r="AA696" i="1" a="1"/>
  <c r="AA696" i="1" s="1"/>
  <c r="AE696" i="1" a="1"/>
  <c r="AE696" i="1" s="1"/>
  <c r="AI696" i="1" a="1"/>
  <c r="AI696" i="1" s="1"/>
  <c r="AM696" i="1" a="1"/>
  <c r="AM696" i="1" s="1"/>
  <c r="AQ696" i="1" a="1"/>
  <c r="AQ696" i="1" s="1"/>
  <c r="O639" i="1" a="1"/>
  <c r="O639" i="1" s="1"/>
  <c r="S639" i="1" a="1"/>
  <c r="S639" i="1" s="1"/>
  <c r="W639" i="1" a="1"/>
  <c r="W639" i="1" s="1"/>
  <c r="AA639" i="1" a="1"/>
  <c r="AA639" i="1" s="1"/>
  <c r="AE639" i="1" a="1"/>
  <c r="AE639" i="1" s="1"/>
  <c r="AI639" i="1" a="1"/>
  <c r="AI639" i="1" s="1"/>
  <c r="AM639" i="1" a="1"/>
  <c r="AM639" i="1" s="1"/>
  <c r="AQ639" i="1" a="1"/>
  <c r="AQ639" i="1" s="1"/>
  <c r="O637" i="1" a="1"/>
  <c r="O637" i="1" s="1"/>
  <c r="S637" i="1" a="1"/>
  <c r="S637" i="1" s="1"/>
  <c r="W637" i="1" a="1"/>
  <c r="W637" i="1" s="1"/>
  <c r="AA637" i="1" a="1"/>
  <c r="AA637" i="1" s="1"/>
  <c r="AE637" i="1" a="1"/>
  <c r="AE637" i="1" s="1"/>
  <c r="AI637" i="1" a="1"/>
  <c r="AI637" i="1" s="1"/>
  <c r="AM637" i="1" a="1"/>
  <c r="AM637" i="1" s="1"/>
  <c r="AQ637" i="1" a="1"/>
  <c r="AQ637" i="1" s="1"/>
  <c r="O634" i="1" a="1"/>
  <c r="O634" i="1" s="1"/>
  <c r="S634" i="1" a="1"/>
  <c r="S634" i="1" s="1"/>
  <c r="W634" i="1" a="1"/>
  <c r="W634" i="1" s="1"/>
  <c r="AA634" i="1" a="1"/>
  <c r="AA634" i="1" s="1"/>
  <c r="AE634" i="1" a="1"/>
  <c r="AE634" i="1" s="1"/>
  <c r="AI634" i="1" a="1"/>
  <c r="AI634" i="1" s="1"/>
  <c r="AM634" i="1" a="1"/>
  <c r="AM634" i="1" s="1"/>
  <c r="AQ634" i="1" a="1"/>
  <c r="AQ634" i="1" s="1"/>
  <c r="O630" i="1" a="1"/>
  <c r="O630" i="1" s="1"/>
  <c r="S630" i="1" a="1"/>
  <c r="S630" i="1" s="1"/>
  <c r="W630" i="1" a="1"/>
  <c r="W630" i="1" s="1"/>
  <c r="AA630" i="1" a="1"/>
  <c r="AA630" i="1" s="1"/>
  <c r="AE630" i="1" a="1"/>
  <c r="AE630" i="1" s="1"/>
  <c r="AI630" i="1" a="1"/>
  <c r="AI630" i="1" s="1"/>
  <c r="AM630" i="1" a="1"/>
  <c r="AM630" i="1" s="1"/>
  <c r="AQ630" i="1" a="1"/>
  <c r="AQ630" i="1" s="1"/>
  <c r="AR637" i="1" a="1"/>
  <c r="AR637" i="1" s="1"/>
  <c r="AU630" i="1" a="1"/>
  <c r="AU630" i="1" s="1"/>
  <c r="AT639" i="1" a="1"/>
  <c r="AT639"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899" i="1"/>
  <c r="G900" i="1"/>
  <c r="G901" i="1"/>
  <c r="G902" i="1"/>
  <c r="G903" i="1"/>
  <c r="G904" i="1"/>
  <c r="G905" i="1"/>
  <c r="G906" i="1"/>
  <c r="G909" i="1"/>
  <c r="G911" i="1"/>
  <c r="G912" i="1"/>
  <c r="G914" i="1"/>
  <c r="G915" i="1"/>
  <c r="G916" i="1"/>
  <c r="G918" i="1"/>
  <c r="G919" i="1"/>
  <c r="G920" i="1"/>
  <c r="G921" i="1"/>
  <c r="G922" i="1"/>
  <c r="G923" i="1"/>
  <c r="G924" i="1"/>
  <c r="G925" i="1"/>
  <c r="G926" i="1"/>
  <c r="G927" i="1"/>
  <c r="G928" i="1"/>
  <c r="I858" i="1"/>
  <c r="I859" i="1"/>
  <c r="I860" i="1"/>
  <c r="I862" i="1"/>
  <c r="I864" i="1"/>
  <c r="I865" i="1"/>
  <c r="I866" i="1"/>
  <c r="I867" i="1"/>
  <c r="I868" i="1"/>
  <c r="I869" i="1"/>
  <c r="I871" i="1"/>
  <c r="I872" i="1"/>
  <c r="I873" i="1"/>
  <c r="I874" i="1"/>
  <c r="I875" i="1"/>
  <c r="I876" i="1"/>
  <c r="I877" i="1"/>
  <c r="I878" i="1"/>
  <c r="I879" i="1"/>
  <c r="I880" i="1"/>
  <c r="I881" i="1"/>
  <c r="I852" i="1"/>
  <c r="I853" i="1"/>
  <c r="I854" i="1"/>
  <c r="I855" i="1"/>
  <c r="I856" i="1"/>
  <c r="I857" i="1"/>
  <c r="AO121" i="18" l="1"/>
  <c r="G897" i="1"/>
  <c r="I850" i="1"/>
  <c r="I716" i="1"/>
  <c r="I717" i="1"/>
  <c r="I718" i="1"/>
  <c r="I719" i="1"/>
  <c r="I720" i="1"/>
  <c r="I721" i="1"/>
  <c r="I724" i="1"/>
  <c r="I725" i="1"/>
  <c r="I726" i="1"/>
  <c r="I727" i="1"/>
  <c r="I728" i="1"/>
  <c r="I729" i="1"/>
  <c r="I730" i="1"/>
  <c r="I731" i="1"/>
  <c r="I732" i="1"/>
  <c r="I733"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AO122" i="18" l="1"/>
  <c r="AO123" i="18" l="1"/>
  <c r="G36" i="6"/>
  <c r="G37" i="6"/>
  <c r="G38" i="6"/>
  <c r="G39" i="6"/>
  <c r="G40" i="6"/>
  <c r="G41" i="6"/>
  <c r="G44" i="6"/>
  <c r="G45" i="6"/>
  <c r="G46" i="6"/>
  <c r="G47" i="6"/>
  <c r="G48" i="6"/>
  <c r="G49" i="6"/>
  <c r="G50" i="6"/>
  <c r="G51" i="6"/>
  <c r="G52" i="6"/>
  <c r="G53" i="6"/>
  <c r="G35" i="6"/>
  <c r="AO124" i="18" l="1"/>
  <c r="G54" i="22"/>
  <c r="AO125" i="18" l="1"/>
  <c r="AO126" i="18" l="1"/>
  <c r="AO127" i="18" l="1"/>
  <c r="AO128" i="18" l="1"/>
  <c r="Z109" i="22"/>
  <c r="C249" i="18"/>
  <c r="C219" i="18"/>
  <c r="C218" i="18"/>
  <c r="C217" i="18"/>
  <c r="C216"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6" i="18"/>
  <c r="H217" i="18"/>
  <c r="H215" i="18"/>
  <c r="C215" i="18"/>
  <c r="C214" i="18"/>
  <c r="C213" i="18"/>
  <c r="C212" i="18"/>
  <c r="AO133" i="18" l="1"/>
  <c r="Z117" i="22"/>
  <c r="W112" i="22"/>
  <c r="G628" i="1"/>
  <c r="G630" i="1"/>
  <c r="G632" i="1"/>
  <c r="G634" i="1"/>
  <c r="G636" i="1"/>
  <c r="G637" i="1"/>
  <c r="G638" i="1"/>
  <c r="G639" i="1"/>
  <c r="G694" i="1"/>
  <c r="G696" i="1"/>
  <c r="G697" i="1"/>
  <c r="G698" i="1"/>
  <c r="G699" i="1"/>
  <c r="G538" i="1"/>
  <c r="G540" i="1"/>
  <c r="G542" i="1"/>
  <c r="G544" i="1"/>
  <c r="G546" i="1"/>
  <c r="G547" i="1"/>
  <c r="G548" i="1"/>
  <c r="G549" i="1"/>
  <c r="G604" i="1"/>
  <c r="G606" i="1"/>
  <c r="G607" i="1"/>
  <c r="G608" i="1"/>
  <c r="G609" i="1"/>
  <c r="G262" i="1"/>
  <c r="G264" i="1"/>
  <c r="G266" i="1"/>
  <c r="G268" i="1"/>
  <c r="G270" i="1"/>
  <c r="G271" i="1"/>
  <c r="G272" i="1"/>
  <c r="G273" i="1"/>
  <c r="G328" i="1"/>
  <c r="G330" i="1"/>
  <c r="G331" i="1"/>
  <c r="G332" i="1"/>
  <c r="G333" i="1"/>
  <c r="AC117" i="22" l="1"/>
  <c r="AB117"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9" i="23"/>
  <c r="I99" i="23" s="1"/>
  <c r="G80" i="23"/>
  <c r="I100" i="23" s="1"/>
  <c r="G81" i="23"/>
  <c r="I101" i="23" s="1"/>
  <c r="G82" i="23"/>
  <c r="I102" i="23" s="1"/>
  <c r="G83" i="23"/>
  <c r="I103" i="23" s="1"/>
  <c r="G84" i="23"/>
  <c r="I104" i="23" s="1"/>
  <c r="G85" i="23"/>
  <c r="I105" i="23" s="1"/>
  <c r="G86" i="23"/>
  <c r="I106" i="23" s="1"/>
  <c r="G87" i="23"/>
  <c r="I107" i="23" s="1"/>
  <c r="G88" i="23"/>
  <c r="I108" i="23" s="1"/>
  <c r="AO135" i="18" l="1"/>
  <c r="W114" i="22"/>
  <c r="AO136" i="18" l="1"/>
  <c r="W115" i="22"/>
  <c r="N115" i="22" s="1"/>
  <c r="J176" i="23"/>
  <c r="AO137" i="18" l="1"/>
  <c r="W117" i="22"/>
  <c r="W116" i="22"/>
  <c r="M24" i="21"/>
  <c r="M23" i="21"/>
  <c r="M22" i="21"/>
  <c r="M21" i="21"/>
  <c r="M20" i="21"/>
  <c r="M19" i="21"/>
  <c r="M18" i="21"/>
  <c r="M17" i="21"/>
  <c r="M16" i="21"/>
  <c r="M15" i="21"/>
  <c r="AO138" i="18" l="1"/>
  <c r="D54" i="23"/>
  <c r="D53" i="23"/>
  <c r="AO139" i="18" l="1"/>
  <c r="D66" i="23"/>
  <c r="AO140" i="18" l="1"/>
  <c r="G9" i="23"/>
  <c r="G43" i="23"/>
  <c r="G208" i="23"/>
  <c r="D171" i="23"/>
  <c r="G166" i="23"/>
  <c r="D115" i="23"/>
  <c r="G110" i="23"/>
  <c r="D48" i="23"/>
  <c r="AO141" i="18" l="1"/>
  <c r="I120" i="23"/>
  <c r="I146" i="23"/>
  <c r="G71" i="23"/>
  <c r="C404" i="18"/>
  <c r="C403" i="18"/>
  <c r="C402" i="18"/>
  <c r="C401" i="18"/>
  <c r="C400" i="18"/>
  <c r="C399" i="18"/>
  <c r="C398" i="18"/>
  <c r="C397" i="18"/>
  <c r="AO142" i="18" l="1"/>
  <c r="I91" i="23"/>
  <c r="D67" i="23"/>
  <c r="D169" i="23"/>
  <c r="D172" i="23" s="1"/>
  <c r="F31" i="17"/>
  <c r="U31" i="17" s="1"/>
  <c r="K33" i="9" s="1"/>
  <c r="G84" i="22"/>
  <c r="G95" i="22"/>
  <c r="M119" i="22"/>
  <c r="G121" i="22"/>
  <c r="J144" i="22"/>
  <c r="M144" i="22"/>
  <c r="G146" i="22"/>
  <c r="AO143" i="18" l="1"/>
  <c r="D46" i="23"/>
  <c r="D49" i="23" s="1"/>
  <c r="D113" i="23"/>
  <c r="D116"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48" i="1"/>
  <c r="G450" i="1"/>
  <c r="G452" i="1"/>
  <c r="G454" i="1"/>
  <c r="G456" i="1"/>
  <c r="G457" i="1"/>
  <c r="G458" i="1"/>
  <c r="G459" i="1"/>
  <c r="G514" i="1"/>
  <c r="G516" i="1"/>
  <c r="G517" i="1"/>
  <c r="G518" i="1"/>
  <c r="G519" i="1"/>
  <c r="G180" i="1"/>
  <c r="G244" i="1"/>
  <c r="G243" i="1"/>
  <c r="G242" i="1"/>
  <c r="G240" i="1"/>
  <c r="G185" i="1"/>
  <c r="G182" i="1"/>
  <c r="G183" i="1"/>
  <c r="G184" i="1"/>
  <c r="G245" i="1"/>
  <c r="G176" i="1"/>
  <c r="G178" i="1"/>
  <c r="G174" i="1"/>
  <c r="N226" i="1" l="1"/>
  <c r="N174" i="1"/>
  <c r="N209" i="1"/>
  <c r="N200" i="1"/>
  <c r="N205" i="1"/>
  <c r="N207" i="1"/>
  <c r="N186" i="1"/>
  <c r="N202" i="1"/>
  <c r="N191" i="1"/>
  <c r="N194" i="1"/>
  <c r="N201" i="1"/>
  <c r="N197" i="1"/>
  <c r="N181" i="1"/>
  <c r="N177" i="1"/>
  <c r="N223" i="1"/>
  <c r="N175" i="1"/>
  <c r="N179" i="1"/>
  <c r="N237" i="1"/>
  <c r="N233" i="1"/>
  <c r="N235" i="1"/>
  <c r="N228" i="1"/>
  <c r="N230" i="1"/>
  <c r="N219" i="1"/>
  <c r="N221" i="1"/>
  <c r="N214" i="1"/>
  <c r="N216" i="1"/>
  <c r="N212" i="1"/>
  <c r="N225" i="1"/>
  <c r="N184" i="1"/>
  <c r="N169" i="1"/>
  <c r="N180" i="1"/>
  <c r="N166" i="1"/>
  <c r="N182" i="1"/>
  <c r="N167" i="1"/>
  <c r="N185" i="1"/>
  <c r="N170" i="1"/>
  <c r="N183" i="1"/>
  <c r="N168" i="1"/>
  <c r="N220" i="1"/>
  <c r="N218" i="1"/>
  <c r="N190" i="1"/>
  <c r="N189" i="1"/>
  <c r="N199" i="1"/>
  <c r="N195" i="1"/>
  <c r="N211" i="1"/>
  <c r="N208" i="1"/>
  <c r="N198" i="1"/>
  <c r="N188" i="1"/>
  <c r="N213" i="1"/>
  <c r="N193" i="1"/>
  <c r="N215" i="1"/>
  <c r="N196" i="1"/>
  <c r="N210" i="1"/>
  <c r="N206" i="1"/>
  <c r="N187" i="1"/>
  <c r="N192" i="1"/>
  <c r="N204" i="1"/>
  <c r="N203" i="1"/>
  <c r="N217" i="1"/>
  <c r="N172" i="1"/>
  <c r="N171" i="1"/>
  <c r="N173" i="1"/>
  <c r="N245" i="1"/>
  <c r="N232" i="1"/>
  <c r="N231" i="1"/>
  <c r="N227" i="1"/>
  <c r="N229" i="1"/>
  <c r="N236" i="1"/>
  <c r="N234" i="1"/>
  <c r="N222" i="1"/>
  <c r="N178" i="1"/>
  <c r="N165" i="1"/>
  <c r="N176" i="1"/>
  <c r="N164" i="1"/>
  <c r="N224"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AL121" i="18" s="1"/>
  <c r="F133" i="18"/>
  <c r="AK133" i="18"/>
  <c r="F135" i="18"/>
  <c r="AK135" i="18"/>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27" i="18" l="1"/>
  <c r="AL135"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I151" i="18" s="1"/>
  <c r="AJ151" i="18" s="1"/>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35" i="18" l="1"/>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J135" i="18" l="1"/>
  <c r="Y135" i="18" s="1" a="1"/>
  <c r="Y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Q135" i="18" a="1"/>
  <c r="Q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AA135" i="18" l="1" a="1"/>
  <c r="AA135"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437" i="1" l="1"/>
  <c r="G527" i="1"/>
  <c r="G617" i="1"/>
  <c r="G251" i="1"/>
  <c r="N239" i="1" l="1"/>
  <c r="N241" i="1"/>
  <c r="N244" i="1"/>
  <c r="N240" i="1"/>
  <c r="N243" i="1"/>
  <c r="N242" i="1"/>
  <c r="N238" i="1"/>
  <c r="H59" i="17"/>
  <c r="I59" i="17"/>
  <c r="J59" i="17"/>
  <c r="K59" i="17"/>
  <c r="L59" i="17"/>
  <c r="M59" i="17"/>
  <c r="N59" i="17"/>
  <c r="O59" i="17"/>
  <c r="P59" i="17"/>
  <c r="N246"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702" i="1" l="1"/>
  <c r="G127" i="1" l="1"/>
  <c r="G781" i="1"/>
  <c r="N80" i="11" l="1"/>
  <c r="N81" i="11"/>
  <c r="N82" i="11"/>
  <c r="N83" i="11"/>
  <c r="N84" i="11"/>
  <c r="N85" i="11"/>
  <c r="N79" i="11"/>
  <c r="L68" i="11"/>
  <c r="L69" i="11"/>
  <c r="H71" i="11"/>
  <c r="I71" i="11"/>
  <c r="G87" i="11"/>
  <c r="Q74" i="11"/>
  <c r="K69" i="11"/>
  <c r="K68" i="11"/>
  <c r="G52" i="11"/>
  <c r="K17" i="11" l="1"/>
  <c r="J17" i="11"/>
  <c r="G20" i="11"/>
  <c r="E154" i="10" l="1"/>
  <c r="E24" i="10"/>
  <c r="E62" i="10"/>
  <c r="E41" i="10"/>
  <c r="G931" i="1" l="1"/>
  <c r="G837" i="1" l="1"/>
  <c r="G56" i="6" l="1"/>
  <c r="G958" i="1" l="1"/>
  <c r="G884" i="1"/>
  <c r="G818" i="1"/>
  <c r="G802" i="1"/>
  <c r="G737" i="1"/>
  <c r="V108" i="22" l="1"/>
  <c r="N108" i="22" l="1"/>
  <c r="V112" i="22"/>
  <c r="V114" i="22"/>
  <c r="V113" i="22"/>
  <c r="N113" i="22" s="1"/>
  <c r="V110" i="22"/>
  <c r="V115" i="22"/>
  <c r="V111" i="22"/>
  <c r="V116" i="22"/>
  <c r="V109" i="22"/>
  <c r="N109" i="22" s="1"/>
  <c r="V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AF47"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47"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53"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CW50"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47" i="19" s="1"/>
  <c r="JF51" i="19"/>
  <c r="JF52" i="19" s="1"/>
  <c r="JF53" i="19" s="1"/>
  <c r="JF48" i="19"/>
  <c r="JF49" i="19" s="1"/>
  <c r="JF50" i="19" s="1"/>
  <c r="JH45" i="19"/>
  <c r="JH46" i="19" s="1"/>
  <c r="JH47" i="19" s="1"/>
  <c r="JH51" i="19"/>
  <c r="JH52" i="19" s="1"/>
  <c r="JH53"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DM50"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53"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53"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64" i="1" l="1" a="1"/>
  <c r="AB664" i="1" s="1"/>
  <c r="AR574" i="1" a="1"/>
  <c r="AR574" i="1" s="1"/>
  <c r="AN574" i="1" a="1"/>
  <c r="AN574" i="1" s="1"/>
  <c r="AJ574" i="1" a="1"/>
  <c r="AJ574" i="1" s="1"/>
  <c r="AF574" i="1" a="1"/>
  <c r="AF574" i="1" s="1"/>
  <c r="AB574" i="1" a="1"/>
  <c r="AB574" i="1" s="1"/>
  <c r="X574" i="1" a="1"/>
  <c r="X574" i="1" s="1"/>
  <c r="T574" i="1" a="1"/>
  <c r="T574" i="1" s="1"/>
  <c r="L574" i="1" a="1"/>
  <c r="L574" i="1" s="1"/>
  <c r="P574" i="1" a="1"/>
  <c r="P574" i="1" s="1"/>
  <c r="X664" i="1" l="1" a="1"/>
  <c r="X664" i="1" s="1"/>
  <c r="AR664" i="1" a="1"/>
  <c r="AR664" i="1" s="1"/>
  <c r="P664" i="1" a="1"/>
  <c r="P664" i="1" s="1"/>
  <c r="AF664" i="1" a="1"/>
  <c r="AF664" i="1" s="1"/>
  <c r="T664" i="1" a="1"/>
  <c r="T664" i="1" s="1"/>
  <c r="AJ664" i="1" a="1"/>
  <c r="AJ664" i="1" s="1"/>
  <c r="AN664" i="1" a="1"/>
  <c r="AN664" i="1" s="1"/>
  <c r="L664" i="1" a="1"/>
  <c r="L664"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3" authorId="2" shapeId="0" xr:uid="{07D69422-1E1E-4FAE-ACA5-0C5755FD36D0}">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5" authorId="2" shapeId="0" xr:uid="{8F2089ED-B5F9-49DA-B8C9-3E4F079A2E0A}">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6"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6" authorId="1" shapeId="0" xr:uid="{B6E4D1E1-3B2E-43F1-AC19-7281B9355F7B}">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40" authorId="2" shapeId="0" xr:uid="{7F9ED213-9B8D-4BE3-A357-86CC0677D57B}">
      <text>
        <r>
          <rPr>
            <b/>
            <sz val="9"/>
            <color indexed="81"/>
            <rFont val="Tahoma"/>
            <family val="2"/>
          </rPr>
          <t>Michael:</t>
        </r>
        <r>
          <rPr>
            <sz val="9"/>
            <color indexed="81"/>
            <rFont val="Tahoma"/>
            <family val="2"/>
          </rPr>
          <t xml:space="preserve">
2t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40"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41"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4"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9"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6"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22" authorId="3" shapeId="0" xr:uid="{F7E56214-33F0-44A5-A683-60D868357DFB}">
      <text>
        <r>
          <rPr>
            <sz val="9"/>
            <color indexed="81"/>
            <rFont val="Tahoma"/>
            <family val="2"/>
          </rPr>
          <t>including transport</t>
        </r>
      </text>
    </comment>
    <comment ref="I526"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26"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73"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73"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73"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73" authorId="0" shapeId="0" xr:uid="{240A4356-A4C8-4DF7-9A37-7B30E1C49848}">
      <text>
        <r>
          <rPr>
            <b/>
            <sz val="9"/>
            <color indexed="81"/>
            <rFont val="Tahoma"/>
            <family val="2"/>
          </rPr>
          <t>Michael Young:</t>
        </r>
        <r>
          <rPr>
            <sz val="9"/>
            <color indexed="81"/>
            <rFont val="Tahoma"/>
            <family val="2"/>
          </rPr>
          <t xml:space="preserve">
fert density t/m3</t>
        </r>
      </text>
    </comment>
    <comment ref="K773"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73" authorId="1" shapeId="0" xr:uid="{00FF5158-734E-4BC0-BFDA-2E62438D87EC}">
      <text>
        <r>
          <rPr>
            <b/>
            <sz val="9"/>
            <color indexed="81"/>
            <rFont val="Tahoma"/>
            <family val="2"/>
          </rPr>
          <t>Michael Young (21512438):</t>
        </r>
        <r>
          <rPr>
            <sz val="9"/>
            <color indexed="81"/>
            <rFont val="Tahoma"/>
            <family val="2"/>
          </rPr>
          <t xml:space="preserve">
day of yr</t>
        </r>
      </text>
    </comment>
    <comment ref="M773"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73"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5"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8"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30" authorId="1" shapeId="0" xr:uid="{5F13E59E-C72D-4A88-B7DC-AEC33E613BF9}">
      <text>
        <r>
          <rPr>
            <b/>
            <sz val="9"/>
            <color indexed="81"/>
            <rFont val="Tahoma"/>
            <family val="2"/>
          </rPr>
          <t>Michael Young (21512438):</t>
        </r>
        <r>
          <rPr>
            <sz val="9"/>
            <color indexed="81"/>
            <rFont val="Tahoma"/>
            <family val="2"/>
          </rPr>
          <t xml:space="preserve">
day of yr</t>
        </r>
      </text>
    </comment>
    <comment ref="L830"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0"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80"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89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07" authorId="3" shapeId="0" xr:uid="{4781BAF7-F007-40BA-9162-BFB51055DD41}">
      <text>
        <r>
          <rPr>
            <sz val="9"/>
            <color indexed="81"/>
            <rFont val="Tahoma"/>
            <family val="2"/>
          </rPr>
          <t>innoculant is covered in the chemical cost stuff because that is what agros do</t>
        </r>
      </text>
    </comment>
    <comment ref="G9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8"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CC4DBDB9-CE51-43DA-B8EC-1420072790FF}">
      <text>
        <r>
          <rPr>
            <sz val="9"/>
            <color indexed="81"/>
            <rFont val="Tahoma"/>
            <family val="2"/>
          </rPr>
          <t>Lime required because it has co2 emissions.</t>
        </r>
      </text>
    </comment>
    <comment ref="R60"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776D11C-BEEC-49B6-B544-E7B4D8427839}">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5"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<sst xmlns="http://schemas.openxmlformats.org/spreadsheetml/2006/main" count="7510" uniqueCount="1227">
  <si>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</si>
  <si>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</si>
  <si>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</si>
  <si>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</si>
  <si>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</si>
  <si>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</si>
  <si>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</si>
  <si>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</si>
  <si>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</si>
  <si>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</si>
  <si>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</si>
  <si>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</si>
  <si>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</si>
  <si>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</si>
  <si>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</si>
  <si>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</si>
  <si>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</si>
  <si>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</si>
  <si>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</si>
  <si>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</si>
  <si>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</si>
  <si>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</si>
  <si>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</si>
  <si>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</si>
  <si>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</si>
  <si>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</si>
  <si>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</si>
  <si>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</si>
  <si>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</si>
  <si>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</si>
  <si>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</si>
  <si>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</si>
  <si>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</si>
  <si>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</si>
  <si>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</si>
  <si>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</si>
  <si>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</si>
  <si>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</si>
  <si>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</si>
  <si>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</si>
  <si>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</si>
  <si>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</si>
  <si>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</si>
  <si>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</si>
  <si>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</si>
  <si>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</si>
  <si>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</si>
  <si>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</si>
  <si>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</si>
  <si>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</si>
  <si>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</si>
  <si>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</si>
  <si>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</si>
  <si>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</si>
  <si>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</si>
  <si>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</si>
  <si>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</si>
  <si>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</si>
  <si>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</si>
  <si>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</si>
  <si>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</si>
  <si>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</si>
  <si>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</si>
  <si>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</si>
  <si>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</si>
  <si>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</si>
  <si>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</si>
  <si>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</si>
  <si>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</si>
  <si>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</si>
  <si>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</si>
  <si>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</si>
  <si>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</si>
  <si>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</si>
  <si>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</si>
  <si>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</si>
  <si>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</si>
  <si>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</si>
  <si>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</si>
  <si>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</si>
  <si>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</si>
  <si>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</si>
  <si>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</si>
  <si>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</si>
  <si>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</si>
  <si>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</si>
  <si>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</si>
  <si>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</si>
  <si>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</si>
  <si>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</si>
  <si>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</si>
  <si>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</si>
  <si>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</si>
  <si>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</si>
  <si>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</si>
  <si>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</si>
  <si>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</si>
  <si>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</si>
  <si>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</si>
  <si>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</si>
  <si>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</si>
  <si>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</si>
  <si>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</si>
  <si>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</si>
  <si>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</si>
  <si>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</si>
  <si>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</si>
  <si>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</si>
  <si>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</si>
  <si>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</si>
  <si>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</si>
  <si>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</si>
  <si>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</si>
  <si>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</si>
  <si>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</si>
  <si>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</si>
  <si>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</si>
  <si>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</si>
  <si>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</si>
  <si>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</si>
  <si>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</si>
  <si>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</si>
  <si>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</si>
  <si>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</si>
  <si>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</si>
  <si>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</si>
  <si>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</si>
  <si>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</si>
  <si>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</si>
  <si>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</si>
  <si>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</si>
  <si>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</si>
  <si>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</si>
  <si>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</si>
  <si>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</si>
  <si>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</si>
  <si>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</si>
  <si>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</si>
  <si>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</si>
  <si>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</si>
  <si>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</si>
  <si>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</si>
  <si>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</si>
  <si>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</si>
  <si>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</si>
  <si>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</si>
  <si>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</si>
  <si>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</si>
  <si>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</si>
  <si>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</si>
  <si>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</si>
  <si>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</si>
  <si>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</si>
  <si>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</si>
  <si>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</si>
  <si>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</si>
  <si>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</si>
  <si>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</si>
  <si>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</si>
  <si>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</si>
  <si>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</si>
  <si>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</si>
  <si>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</si>
  <si>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</si>
  <si>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</si>
  <si>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</si>
  <si>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</si>
  <si>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</si>
  <si>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</si>
  <si>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</si>
  <si>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</si>
  <si>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</si>
  <si>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</si>
  <si>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</si>
  <si>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</si>
  <si>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</si>
  <si>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</si>
  <si>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</si>
  <si>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</si>
  <si>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</si>
  <si>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</si>
  <si>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</si>
  <si>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</si>
  <si>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</si>
  <si>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</si>
  <si>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</si>
  <si>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</si>
  <si>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</si>
  <si>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</si>
  <si>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</si>
  <si>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</si>
  <si>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</si>
  <si>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</si>
  <si>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</si>
  <si>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</si>
  <si>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</si>
  <si>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</si>
  <si>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</si>
  <si>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</si>
  <si>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</si>
  <si>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</si>
  <si>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</si>
  <si>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</si>
  <si>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</si>
  <si>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</si>
  <si>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</si>
  <si>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</si>
  <si>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</si>
  <si>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</si>
  <si>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</si>
  <si>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</si>
  <si>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</si>
  <si>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</si>
  <si>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</si>
  <si>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</si>
  <si>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</si>
  <si>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</si>
  <si>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</si>
  <si>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</si>
  <si>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</si>
  <si>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</si>
  <si>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</si>
  <si>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</si>
  <si>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</si>
  <si>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</si>
  <si>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</si>
  <si>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</si>
  <si>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</si>
  <si>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</si>
  <si>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</si>
  <si>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</si>
  <si>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</si>
  <si>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</si>
  <si>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</si>
  <si>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</si>
  <si>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</si>
  <si>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</si>
  <si>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</si>
  <si>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</si>
  <si>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</si>
  <si>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</si>
  <si>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</si>
  <si>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</si>
  <si>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</si>
  <si>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</si>
  <si>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</si>
  <si>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</si>
  <si>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</si>
  <si>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</si>
  <si>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</si>
  <si>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</si>
  <si>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</si>
  <si>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</si>
  <si>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</si>
  <si>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</si>
  <si>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</si>
  <si>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</si>
  <si>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</si>
  <si>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</si>
  <si>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</si>
  <si>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</si>
  <si>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</si>
  <si>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</si>
  <si>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</si>
  <si>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</si>
  <si>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</si>
  <si>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</si>
  <si>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</si>
  <si>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</si>
  <si>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</si>
  <si>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</si>
  <si>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</si>
  <si>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</si>
  <si>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</si>
  <si>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</si>
  <si>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</si>
  <si>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</si>
  <si>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</si>
  <si>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</si>
  <si>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</si>
  <si>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</si>
  <si>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</si>
  <si>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</si>
  <si>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</si>
  <si>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</si>
  <si>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</si>
  <si>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</si>
  <si>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</si>
  <si>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</si>
  <si>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</si>
  <si>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</si>
  <si>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</si>
  <si>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</si>
  <si>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</si>
  <si>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</si>
  <si>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</si>
  <si>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</si>
  <si>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</si>
  <si>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</si>
  <si>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</si>
  <si>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</si>
  <si>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</si>
  <si>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</si>
  <si>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</si>
  <si>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</si>
  <si>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</si>
  <si>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</si>
  <si>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</si>
  <si>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</si>
  <si>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</si>
  <si>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</si>
  <si>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</si>
  <si>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</si>
  <si>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</si>
  <si>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</si>
  <si>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</si>
  <si>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</si>
  <si>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</si>
  <si>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</si>
  <si>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</si>
  <si>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</si>
  <si>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</si>
  <si>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</si>
  <si>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</si>
  <si>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</si>
  <si>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</si>
  <si>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</si>
  <si>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</si>
  <si>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</si>
  <si>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</si>
  <si>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</si>
  <si>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</si>
  <si>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</si>
  <si>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</si>
  <si>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</si>
  <si>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</si>
  <si>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</si>
  <si>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</si>
  <si>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</si>
  <si>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</si>
  <si>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</si>
  <si>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</si>
  <si>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</si>
  <si>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</si>
  <si>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</si>
  <si>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</si>
  <si>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</si>
  <si>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</si>
  <si>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</si>
  <si>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</si>
  <si>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</si>
  <si>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</si>
  <si>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</si>
  <si>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</si>
  <si>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</si>
  <si>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</si>
  <si>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</si>
  <si>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</si>
  <si>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</si>
  <si>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</si>
  <si>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</si>
  <si>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</si>
  <si>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</si>
  <si>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</si>
  <si>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</si>
  <si>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</si>
  <si>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</si>
  <si>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</si>
  <si>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</si>
  <si>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</si>
  <si>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</si>
  <si>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</si>
  <si>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</si>
  <si>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</si>
  <si>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</si>
  <si>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</si>
  <si>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</si>
  <si>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</si>
  <si>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</si>
  <si>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</si>
  <si>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</si>
  <si>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</si>
  <si>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</si>
  <si>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</si>
  <si>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</si>
  <si>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</si>
  <si>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</si>
  <si>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</si>
  <si>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</si>
  <si>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</si>
  <si>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</si>
  <si>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</si>
  <si>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</si>
  <si>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</si>
  <si>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</si>
  <si>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</si>
  <si>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</si>
  <si>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</si>
  <si>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</si>
  <si>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</si>
  <si>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</si>
  <si>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</si>
  <si>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</si>
  <si>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</si>
  <si>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</si>
  <si>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</si>
  <si>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</si>
  <si>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</si>
  <si>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</si>
  <si>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</si>
  <si>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</si>
  <si>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</si>
  <si>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</si>
  <si>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</si>
  <si>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</si>
  <si>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</si>
  <si>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</si>
  <si>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</si>
  <si>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</si>
  <si>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</si>
  <si>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</si>
  <si>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</si>
  <si>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</si>
  <si>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</si>
  <si>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</si>
  <si>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</si>
  <si>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</si>
  <si>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</si>
  <si>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</si>
  <si>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</si>
  <si>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</si>
  <si>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</si>
  <si>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</si>
  <si>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</si>
  <si>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</si>
  <si>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</si>
  <si>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</si>
  <si>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</si>
  <si>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</si>
  <si>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</si>
  <si>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</si>
  <si>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</si>
  <si>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</si>
  <si>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</si>
  <si>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</si>
  <si>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</si>
  <si>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</si>
  <si>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</si>
  <si>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</si>
  <si>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</si>
  <si>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</si>
  <si>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</si>
  <si>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</si>
  <si>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</si>
  <si>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</si>
  <si>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</si>
  <si>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</si>
  <si>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</si>
  <si>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</si>
  <si>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</si>
  <si>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</si>
  <si>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</si>
  <si>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</si>
  <si>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</si>
  <si>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</si>
  <si>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</si>
  <si>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</si>
  <si>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</si>
  <si>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</si>
  <si>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</si>
  <si>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</si>
  <si>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</si>
  <si>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</si>
  <si>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</si>
  <si>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</si>
  <si>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</si>
  <si>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</si>
  <si>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</si>
  <si>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</si>
  <si>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</si>
  <si>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</si>
  <si>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</si>
  <si>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</si>
  <si>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</si>
  <si>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</si>
  <si>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</si>
  <si>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</si>
  <si>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</si>
  <si>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</si>
  <si>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</si>
  <si>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</si>
  <si>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</si>
  <si>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</si>
  <si>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</si>
  <si>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</si>
  <si>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</si>
  <si>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</si>
  <si>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</si>
  <si>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</si>
  <si>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</si>
  <si>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</si>
  <si>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</si>
  <si>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</si>
  <si>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</si>
  <si>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</si>
  <si>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</si>
  <si>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</si>
  <si>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</si>
  <si>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</si>
  <si>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</si>
  <si>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</si>
  <si>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</si>
  <si>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</si>
  <si>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</si>
  <si>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</si>
  <si>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</si>
  <si>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</si>
  <si>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</si>
  <si>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</si>
  <si>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</si>
  <si>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</si>
  <si>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</si>
  <si>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</si>
  <si>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</si>
  <si>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</si>
  <si>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</si>
  <si>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</si>
  <si>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</si>
  <si>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</si>
  <si>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</si>
  <si>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</si>
  <si>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</si>
  <si>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</si>
  <si>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</si>
  <si>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</si>
  <si>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</si>
  <si>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</si>
  <si>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</si>
  <si>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</si>
  <si>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</si>
  <si>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</si>
  <si>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</si>
  <si>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</si>
  <si>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</si>
  <si>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</si>
  <si>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</si>
  <si>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</si>
  <si>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</si>
  <si>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</si>
  <si>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</si>
  <si>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</si>
  <si>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</si>
  <si>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</si>
  <si>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</si>
  <si>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</si>
  <si>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</si>
  <si>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</si>
  <si>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</si>
  <si>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</si>
  <si>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</si>
  <si>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</si>
  <si>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</si>
  <si>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</si>
  <si>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</si>
  <si>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</si>
  <si>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</si>
  <si>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</si>
  <si>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</si>
  <si>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</si>
  <si>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</si>
  <si>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</si>
  <si>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</si>
  <si>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</si>
  <si>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</si>
  <si>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</si>
  <si>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</si>
  <si>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</si>
  <si>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</si>
  <si>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</si>
  <si>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</si>
  <si>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</si>
  <si>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</si>
  <si>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</si>
  <si>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</si>
  <si>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</si>
  <si>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</si>
  <si>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</si>
  <si>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</si>
  <si>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</si>
  <si>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</si>
  <si>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</si>
  <si>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</si>
  <si>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</si>
  <si>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</si>
  <si>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</si>
  <si>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</si>
  <si>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</si>
  <si>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</si>
  <si>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</si>
  <si>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</si>
  <si>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</si>
  <si>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</si>
  <si>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</si>
  <si>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</si>
  <si>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</si>
  <si>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</si>
  <si>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</si>
  <si>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</si>
  <si>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</si>
  <si>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</si>
  <si>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</si>
  <si>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</si>
  <si>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</si>
  <si>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</si>
  <si>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</si>
  <si>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</si>
  <si>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</si>
  <si>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</si>
  <si>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</si>
  <si>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</si>
  <si>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</si>
  <si>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</si>
  <si>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</si>
  <si>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</si>
  <si>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</si>
  <si>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</si>
  <si>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</si>
  <si>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</si>
  <si>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</si>
  <si>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</si>
  <si>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</si>
  <si>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</si>
  <si>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</si>
  <si>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</si>
  <si>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</si>
  <si>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</si>
  <si>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</si>
  <si>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</si>
  <si>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</si>
  <si>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</si>
  <si>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</si>
  <si>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</si>
  <si>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</si>
  <si>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</si>
  <si>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</si>
  <si>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</si>
  <si>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</si>
  <si>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</si>
  <si>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</si>
  <si>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</si>
  <si>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</si>
  <si>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</si>
  <si>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</si>
  <si>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</si>
  <si>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</si>
  <si>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</si>
  <si>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</si>
  <si>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</si>
  <si>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</si>
  <si>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</si>
  <si>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</si>
  <si>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</si>
  <si>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</si>
  <si>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</si>
  <si>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</si>
  <si>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</si>
  <si>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</si>
  <si>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</si>
  <si>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</si>
  <si>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</si>
  <si>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</si>
  <si>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</si>
  <si>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</si>
  <si>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</si>
  <si>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</si>
  <si>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</si>
  <si>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</si>
  <si>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</si>
  <si>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</si>
  <si>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</si>
  <si>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</si>
  <si>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</si>
  <si>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</si>
  <si>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</si>
  <si>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</si>
  <si>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</si>
  <si>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</si>
  <si>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</si>
  <si>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</si>
  <si>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</si>
  <si>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</si>
  <si>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</si>
  <si>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</si>
  <si>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</si>
  <si>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</si>
  <si>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</si>
  <si>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</si>
  <si>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</si>
  <si>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</si>
  <si>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</si>
  <si>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</si>
  <si>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</si>
  <si>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</si>
  <si>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</si>
  <si>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</si>
  <si>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</si>
  <si>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</si>
  <si>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</si>
  <si>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</si>
  <si>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</si>
  <si>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</si>
  <si>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</si>
  <si>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</si>
  <si>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</si>
  <si>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</si>
  <si>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</si>
  <si>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</si>
  <si>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</si>
  <si>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</si>
  <si>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</si>
  <si>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</si>
  <si>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</si>
  <si>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</si>
  <si>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</si>
  <si>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</si>
  <si>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</si>
  <si>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</si>
  <si>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</si>
  <si>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</si>
  <si>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</si>
  <si>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</si>
  <si>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</si>
  <si>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</si>
  <si>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</si>
  <si>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</si>
  <si>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</si>
  <si>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</si>
  <si>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</si>
  <si>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</si>
  <si>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</si>
  <si>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</si>
  <si>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</si>
  <si>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</si>
  <si>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</si>
  <si>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</si>
  <si>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</si>
  <si>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</si>
  <si>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</si>
  <si>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</si>
  <si>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</si>
  <si>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</si>
  <si>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</si>
  <si>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</si>
  <si>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</si>
  <si>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</si>
  <si>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</si>
  <si>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</si>
  <si>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</si>
  <si>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</si>
  <si>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</si>
  <si>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</si>
  <si>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</si>
  <si>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</si>
  <si>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</si>
  <si>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</si>
  <si>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</si>
  <si>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</si>
  <si>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</si>
  <si>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</si>
  <si>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</si>
  <si>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</si>
  <si>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</si>
  <si>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</si>
  <si>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</si>
  <si>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</si>
  <si>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</si>
  <si>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</si>
  <si>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</si>
  <si>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</si>
  <si>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</si>
  <si>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</si>
  <si>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</si>
  <si>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</si>
  <si>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</si>
  <si>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</si>
  <si>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</si>
  <si>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</si>
  <si>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</si>
  <si>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</si>
  <si>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</si>
  <si>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</si>
  <si>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</si>
  <si>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</si>
  <si>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</si>
  <si>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</si>
  <si>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</si>
  <si>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</si>
  <si>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</si>
  <si>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</si>
  <si>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</si>
  <si>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</si>
  <si>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</si>
  <si>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</si>
  <si>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</si>
  <si>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</si>
  <si>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</si>
  <si>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</si>
  <si>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</si>
  <si>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</si>
  <si>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</si>
  <si>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</si>
  <si>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</si>
  <si>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</si>
  <si>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</si>
  <si>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</si>
  <si>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</si>
  <si>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</si>
  <si>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</si>
  <si>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</si>
  <si>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</si>
  <si>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</si>
  <si>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</si>
  <si>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</si>
  <si>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</si>
  <si>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</si>
  <si>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</si>
  <si>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</si>
  <si>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</si>
  <si>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</si>
  <si>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</si>
  <si>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</si>
  <si>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</si>
  <si>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</si>
  <si>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</si>
  <si>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</si>
  <si>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</si>
  <si>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</si>
  <si>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</si>
  <si>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</si>
  <si>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</si>
  <si>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</si>
  <si>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</si>
  <si>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</si>
  <si>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</si>
  <si>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</si>
  <si>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</si>
  <si>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</si>
  <si>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</si>
  <si>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</si>
  <si>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</si>
  <si>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</si>
  <si>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</si>
  <si>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</si>
  <si>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</si>
  <si>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</si>
  <si>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</si>
  <si>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</si>
  <si>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</si>
  <si>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</si>
  <si>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</si>
  <si>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</si>
  <si>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</si>
  <si>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</si>
  <si>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</si>
  <si>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</si>
  <si>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</si>
  <si>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</si>
  <si>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</si>
  <si>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</si>
  <si>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</si>
  <si>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</si>
  <si>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</si>
  <si>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</si>
  <si>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</si>
  <si>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</si>
  <si>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</si>
  <si>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</si>
  <si>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</si>
  <si>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</si>
  <si>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</si>
  <si>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</si>
  <si>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</si>
  <si>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</si>
  <si>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</si>
  <si>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</si>
  <si>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</si>
  <si>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</si>
  <si>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</si>
  <si>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</si>
  <si>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</si>
  <si>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</si>
  <si>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</si>
  <si>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</si>
  <si>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</si>
  <si>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</si>
  <si>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</si>
  <si>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</si>
  <si>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</si>
  <si>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</si>
  <si>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</si>
  <si>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</si>
  <si>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</si>
  <si>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</si>
  <si>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</si>
  <si>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</si>
  <si>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</si>
  <si>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</si>
  <si>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</si>
  <si>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</si>
  <si>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</si>
  <si>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</si>
  <si>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</si>
  <si>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</si>
  <si>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</si>
  <si>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</si>
  <si>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</si>
  <si>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</si>
  <si>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</si>
  <si>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</si>
  <si>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</si>
  <si>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</si>
  <si>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</si>
  <si>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</si>
  <si>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</si>
  <si>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</si>
  <si>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</si>
  <si>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</si>
  <si>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</si>
  <si>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</si>
  <si>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</si>
  <si>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</si>
  <si>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</si>
  <si>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</si>
  <si>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</si>
  <si>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</si>
  <si>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</si>
  <si>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</si>
  <si>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</si>
  <si>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</si>
  <si>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</si>
  <si>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</si>
  <si>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</si>
  <si>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</si>
  <si>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</si>
  <si>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</si>
  <si>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</si>
  <si>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</si>
  <si>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</si>
  <si>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</si>
  <si>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</si>
  <si>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</si>
  <si>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</si>
  <si>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</si>
  <si>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</si>
  <si>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</si>
  <si>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</si>
  <si>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</si>
  <si>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</si>
  <si>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</si>
  <si>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</si>
  <si>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</si>
  <si>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</si>
  <si>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</si>
  <si>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</si>
  <si>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</si>
  <si>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</si>
  <si>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</si>
  <si>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</si>
  <si>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</si>
  <si>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</si>
  <si>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</si>
  <si>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</si>
  <si>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</si>
  <si>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</si>
  <si>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</si>
  <si>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</si>
  <si>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</si>
  <si>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</si>
  <si>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</si>
  <si>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</si>
  <si>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</si>
  <si>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</si>
  <si>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</si>
  <si>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</si>
  <si>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</si>
  <si>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</si>
  <si>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</si>
  <si>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</si>
  <si>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</si>
  <si>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</si>
  <si>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</si>
  <si>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</si>
  <si>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</si>
  <si>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</si>
  <si>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</si>
  <si>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</si>
  <si>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</si>
  <si>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</si>
  <si>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</si>
  <si>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</si>
  <si>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</si>
  <si>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</si>
  <si>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</si>
  <si>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</si>
  <si>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</si>
  <si>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</si>
  <si>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</si>
  <si>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</si>
  <si>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</si>
  <si>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</si>
  <si>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</si>
  <si>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</si>
  <si>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</si>
  <si>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</si>
  <si>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</si>
  <si>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</si>
  <si>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</si>
  <si>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</si>
  <si>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</si>
  <si>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</si>
  <si>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</si>
  <si>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</si>
  <si>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</si>
  <si>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</si>
  <si>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</si>
  <si>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</si>
  <si>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</si>
  <si>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</si>
  <si>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</si>
  <si>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</si>
  <si>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</si>
  <si>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</si>
  <si>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</si>
  <si>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</si>
  <si>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</si>
  <si>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</si>
  <si>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</si>
  <si>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</si>
  <si>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</si>
  <si>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</si>
  <si>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</si>
  <si>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</si>
  <si>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</si>
  <si>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</si>
  <si>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</si>
  <si>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</si>
  <si>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</si>
  <si>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</si>
  <si>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</si>
  <si>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</si>
  <si>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</si>
  <si>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</si>
  <si>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</si>
  <si>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</si>
  <si>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</si>
  <si>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</si>
  <si>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</si>
  <si>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</si>
  <si>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</si>
  <si>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</si>
  <si>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</si>
  <si>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</si>
  <si>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</si>
  <si>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</si>
  <si>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</si>
  <si>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</si>
  <si>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</si>
  <si>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</si>
  <si>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</si>
  <si>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</si>
  <si>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</si>
  <si>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</si>
  <si>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</si>
  <si>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</si>
  <si>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</si>
  <si>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</si>
  <si>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</si>
  <si>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</si>
  <si>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</si>
  <si>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</si>
  <si>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</si>
  <si>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</si>
  <si>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</si>
  <si>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</si>
  <si>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</si>
  <si>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</si>
  <si>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</si>
  <si>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</si>
  <si>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</si>
  <si>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</si>
  <si>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</si>
  <si>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</si>
  <si>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</si>
  <si>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</si>
  <si>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</si>
  <si>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</si>
  <si>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</si>
  <si>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</si>
  <si>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</si>
  <si>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</si>
  <si>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</si>
  <si>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</si>
  <si>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</si>
  <si>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</si>
  <si>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</si>
  <si>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</si>
  <si>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</si>
  <si>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</si>
  <si>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</si>
  <si>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</si>
  <si>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</si>
  <si>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</si>
  <si>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</si>
  <si>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</si>
  <si>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</si>
  <si>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</si>
  <si>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</si>
  <si>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</si>
  <si>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</si>
  <si>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</si>
  <si>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</si>
  <si>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</si>
  <si>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</si>
  <si>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</si>
  <si>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</si>
  <si>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</si>
  <si>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</si>
  <si>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</si>
  <si>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</si>
  <si>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</si>
  <si>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</si>
  <si>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</si>
  <si>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</si>
  <si>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</si>
  <si>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</si>
  <si>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</si>
  <si>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</si>
  <si>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</si>
  <si>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</si>
  <si>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</si>
  <si>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</si>
  <si>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</si>
  <si>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</si>
  <si>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</si>
  <si>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</si>
  <si>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</si>
  <si>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</si>
  <si>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</si>
  <si>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</si>
  <si>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</si>
  <si>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</si>
  <si>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</si>
  <si>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</si>
  <si>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</si>
  <si>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</si>
  <si>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</si>
  <si>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</si>
  <si>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</si>
  <si>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</si>
  <si>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</si>
  <si>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</si>
  <si>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</si>
  <si>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</si>
  <si>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</si>
  <si>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</si>
  <si>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</si>
  <si>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</si>
  <si>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</si>
  <si>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</si>
  <si>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</si>
  <si>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</si>
  <si>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</si>
  <si>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</si>
  <si>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</si>
  <si>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</si>
  <si>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</si>
  <si>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</si>
  <si>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</si>
  <si>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</si>
  <si>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</si>
  <si>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</si>
  <si>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</si>
  <si>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</si>
  <si>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</si>
  <si>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</si>
  <si>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</si>
  <si>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</si>
  <si>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</si>
  <si>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</si>
  <si>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</si>
  <si>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</si>
  <si>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</si>
  <si>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</si>
  <si>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</si>
  <si>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</si>
  <si>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</si>
  <si>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</si>
  <si>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</si>
  <si>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</si>
  <si>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</si>
  <si>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</si>
  <si>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</si>
  <si>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</si>
  <si>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</si>
  <si>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</si>
  <si>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</si>
  <si>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</si>
  <si>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</si>
  <si>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</si>
  <si>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</si>
  <si>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</si>
  <si>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</si>
  <si>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</si>
  <si>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</si>
  <si>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</si>
  <si>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</si>
  <si>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</si>
  <si>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</si>
  <si>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</si>
  <si>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</si>
  <si>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</si>
  <si>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</si>
  <si>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</si>
  <si>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</si>
  <si>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</si>
  <si>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</si>
  <si>
    <t>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</si>
</sst>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334</xdr:row>
      <xdr:rowOff>59532</xdr:rowOff>
    </xdr:from>
    <xdr:to>
      <xdr:col>15</xdr:col>
      <xdr:colOff>431799</xdr:colOff>
      <xdr:row>338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749</xdr:row>
      <xdr:rowOff>179917</xdr:rowOff>
    </xdr:from>
    <xdr:to>
      <xdr:col>8</xdr:col>
      <xdr:colOff>74083</xdr:colOff>
      <xdr:row>757</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75</xdr:row>
      <xdr:rowOff>28575</xdr:rowOff>
    </xdr:from>
    <xdr:to>
      <xdr:col>16</xdr:col>
      <xdr:colOff>69849</xdr:colOff>
      <xdr:row>78</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 workbookViewId="0">
      <selection activeCell="O28" sqref="O28"/>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989</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990</v>
      </c>
      <c r="I6" s="242" t="s">
        <v>1139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969</v>
      </c>
      <c r="H14" s="32"/>
      <c r="I14" s="34" t="s">
        <v>971</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1090</v>
      </c>
      <c r="Q15" s="32"/>
      <c r="R15" s="32"/>
      <c r="S15" s="32"/>
      <c r="T15" s="34" t="s">
        <v>1091</v>
      </c>
      <c r="U15" s="32"/>
      <c r="V15" s="32"/>
      <c r="W15" s="16"/>
      <c r="X15" s="8"/>
      <c r="Y15" s="8"/>
      <c r="Z15" s="8"/>
      <c r="AA15" s="8"/>
      <c r="AB15" s="8"/>
      <c r="AC15" s="8"/>
      <c r="AD15" s="8"/>
    </row>
    <row r="16" spans="1:30" customFormat="1" ht="12" customHeight="1" x14ac:dyDescent="0.35">
      <c r="A16" s="6"/>
      <c r="B16" s="7"/>
      <c r="C16" s="17"/>
      <c r="D16" s="17"/>
      <c r="E16" s="17"/>
      <c r="F16" s="26"/>
      <c r="G16" t="s">
        <v>963</v>
      </c>
      <c r="H16" s="32" t="s">
        <v>1137</v>
      </c>
      <c r="I16" t="s">
        <v>1138</v>
      </c>
      <c r="K16" t="s">
        <v>970</v>
      </c>
      <c r="L16" s="32" t="s">
        <v>1137</v>
      </c>
      <c r="M16" t="s">
        <v>1138</v>
      </c>
      <c r="N16" s="32"/>
      <c r="O16" t="s">
        <v>964</v>
      </c>
      <c r="P16" s="32" t="s">
        <v>942</v>
      </c>
      <c r="Q16" s="32" t="s">
        <v>943</v>
      </c>
      <c r="R16" s="32" t="s">
        <v>903</v>
      </c>
      <c r="S16" s="32"/>
      <c r="T16" s="32" t="s">
        <v>942</v>
      </c>
      <c r="U16" s="32" t="s">
        <v>943</v>
      </c>
      <c r="V16" s="32" t="s">
        <v>903</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932</v>
      </c>
      <c r="H18" s="200" t="b">
        <v>1</v>
      </c>
      <c r="I18" s="200" t="b">
        <v>1</v>
      </c>
      <c r="K18" s="665" t="s">
        <v>809</v>
      </c>
      <c r="L18" s="200" t="b">
        <v>1</v>
      </c>
      <c r="M18" s="857" t="b">
        <v>1</v>
      </c>
      <c r="N18" s="32"/>
      <c r="O18" s="490" t="s">
        <v>809</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932</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965</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1079</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1226</v>
      </c>
      <c r="H24" s="200" t="b">
        <v>1</v>
      </c>
      <c r="I24" s="200" t="b">
        <v>1</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1224</v>
      </c>
      <c r="H25" s="200" t="b">
        <v>0</v>
      </c>
      <c r="I25" s="235" t="b">
        <v>0</v>
      </c>
      <c r="K25" s="665" t="s">
        <v>966</v>
      </c>
      <c r="L25" s="200" t="b">
        <v>0</v>
      </c>
      <c r="M25" s="200" t="b">
        <v>0</v>
      </c>
      <c r="N25" s="32"/>
      <c r="O25" s="490" t="s">
        <v>965</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66</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933</v>
      </c>
      <c r="H27" s="200" t="b">
        <v>1</v>
      </c>
      <c r="I27" s="200" t="b">
        <v>1</v>
      </c>
      <c r="K27" s="666" t="s">
        <v>967</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220</v>
      </c>
      <c r="H28" s="200" t="b">
        <v>1</v>
      </c>
      <c r="I28" s="200" t="b">
        <v>1</v>
      </c>
      <c r="K28" s="666" t="s">
        <v>341</v>
      </c>
      <c r="L28" s="200" t="b">
        <v>0</v>
      </c>
      <c r="M28" s="200" t="b">
        <v>0</v>
      </c>
      <c r="N28" s="32"/>
      <c r="O28" s="490" t="s">
        <v>1226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63</v>
      </c>
      <c r="H29" s="200" t="b">
        <v>1</v>
      </c>
      <c r="I29" s="200" t="b">
        <v>1</v>
      </c>
      <c r="K29" s="666" t="s">
        <v>968</v>
      </c>
      <c r="L29" s="200" t="b">
        <v>0</v>
      </c>
      <c r="M29" s="200" t="b">
        <v>0</v>
      </c>
      <c r="N29" s="32"/>
      <c r="O29" s="490" t="s">
        <v>336</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935</v>
      </c>
      <c r="H30" s="200" t="b">
        <v>1</v>
      </c>
      <c r="I30" s="200" t="b">
        <v>1</v>
      </c>
      <c r="K30" s="32"/>
      <c r="L30" s="32"/>
      <c r="M30" s="32"/>
      <c r="N30" s="32"/>
      <c r="O30" s="490" t="s">
        <v>1224</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74</v>
      </c>
      <c r="H31" s="200" t="b">
        <v>0</v>
      </c>
      <c r="I31" s="200" t="b">
        <v>0</v>
      </c>
      <c r="K31" s="32"/>
      <c r="L31" s="32"/>
      <c r="M31" s="32"/>
      <c r="N31" s="32"/>
      <c r="O31" s="490" t="s">
        <v>66</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64</v>
      </c>
      <c r="H32" s="200" t="b">
        <v>1</v>
      </c>
      <c r="I32" s="200" t="b">
        <v>1</v>
      </c>
      <c r="K32" s="32"/>
      <c r="L32" s="32"/>
      <c r="M32" s="32"/>
      <c r="N32" s="32"/>
      <c r="O32" s="490" t="s">
        <v>933</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0" t="s">
        <v>931</v>
      </c>
      <c r="H33" s="200" t="b">
        <v>1</v>
      </c>
      <c r="I33" s="200" t="b">
        <v>1</v>
      </c>
      <c r="K33" s="32"/>
      <c r="L33" s="32"/>
      <c r="M33" s="32"/>
      <c r="N33" s="32"/>
      <c r="O33" s="490" t="s">
        <v>220</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G34" s="490" t="s">
        <v>71</v>
      </c>
      <c r="H34" s="200" t="b">
        <v>1</v>
      </c>
      <c r="I34" s="200" t="b">
        <v>1</v>
      </c>
      <c r="K34" s="32"/>
      <c r="L34" s="32"/>
      <c r="M34" s="32"/>
      <c r="N34" s="32"/>
      <c r="O34" s="490" t="s">
        <v>63</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G35" s="491" t="s">
        <v>934</v>
      </c>
      <c r="H35" s="200" t="b">
        <v>1</v>
      </c>
      <c r="I35" s="200" t="b">
        <v>1</v>
      </c>
      <c r="K35" s="32"/>
      <c r="L35" s="32"/>
      <c r="M35" s="32"/>
      <c r="N35" s="32"/>
      <c r="O35" s="490" t="s">
        <v>935</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338</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1079</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339</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966</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340</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967</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74</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64</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931</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341</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968</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0" t="s">
        <v>71</v>
      </c>
      <c r="P47" s="200" t="b">
        <v>1</v>
      </c>
      <c r="Q47" s="200" t="b">
        <v>1</v>
      </c>
      <c r="R47" s="200" t="b">
        <v>0</v>
      </c>
      <c r="S47" s="32"/>
      <c r="T47" s="200" t="b">
        <v>1</v>
      </c>
      <c r="U47" s="200" t="b">
        <v>0</v>
      </c>
      <c r="V47" s="200"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491" t="s">
        <v>934</v>
      </c>
      <c r="P48" s="200" t="b">
        <v>1</v>
      </c>
      <c r="Q48" s="200" t="b">
        <v>1</v>
      </c>
      <c r="R48" s="200" t="b">
        <v>0</v>
      </c>
      <c r="S48" s="32"/>
      <c r="T48" s="200" t="b">
        <v>1</v>
      </c>
      <c r="U48" s="200" t="b">
        <v>0</v>
      </c>
      <c r="V48" s="200"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2"/>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1159</v>
      </c>
      <c r="J68" s="863" t="s">
        <v>1160</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868</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869</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870</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1083</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776</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777</v>
      </c>
      <c r="J90" s="13" t="s">
        <v>787</v>
      </c>
      <c r="K90" s="13" t="s">
        <v>788</v>
      </c>
      <c r="L90" s="13" t="s">
        <v>1055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1081</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778</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1171</v>
      </c>
      <c r="K106" s="17"/>
      <c r="L106" s="17"/>
      <c r="M106" s="23"/>
      <c r="N106" s="877" t="s">
        <v>905</v>
      </c>
      <c r="O106" s="24"/>
      <c r="P106" s="879" t="s">
        <v>904</v>
      </c>
      <c r="Q106" s="879"/>
      <c r="R106" s="879"/>
      <c r="S106" s="24"/>
      <c r="T106" s="22" t="s">
        <v>960</v>
      </c>
      <c r="U106" s="22"/>
      <c r="V106" s="700" t="s">
        <v>904</v>
      </c>
      <c r="W106" s="700"/>
      <c r="X106" s="700"/>
      <c r="Y106" s="24"/>
      <c r="Z106" s="22" t="s">
        <v>960</v>
      </c>
      <c r="AA106" s="22"/>
      <c r="AB106" s="22" t="s">
        <v>1095</v>
      </c>
      <c r="AC106" s="22"/>
      <c r="AD106" s="22"/>
      <c r="AE106" s="127" t="s">
        <v>1092</v>
      </c>
      <c r="AF106" s="22"/>
      <c r="AG106" s="16"/>
      <c r="AH106" s="8"/>
      <c r="AI106" s="8"/>
      <c r="AJ106" s="8"/>
    </row>
    <row r="107" spans="1:36" customFormat="1" ht="12" customHeight="1" x14ac:dyDescent="0.35">
      <c r="A107" s="6"/>
      <c r="B107" s="7"/>
      <c r="C107" s="17"/>
      <c r="D107" s="17"/>
      <c r="E107" s="17"/>
      <c r="F107" s="17"/>
      <c r="G107" s="17"/>
      <c r="H107" s="17"/>
      <c r="I107" s="17"/>
      <c r="J107" s="22" t="s">
        <v>1172</v>
      </c>
      <c r="K107" s="17"/>
      <c r="L107" s="23" t="s">
        <v>345</v>
      </c>
      <c r="M107" s="23" t="s">
        <v>347</v>
      </c>
      <c r="N107" s="878"/>
      <c r="O107" s="24"/>
      <c r="P107" s="24" t="s">
        <v>942</v>
      </c>
      <c r="Q107" s="24" t="s">
        <v>943</v>
      </c>
      <c r="R107" s="24" t="s">
        <v>903</v>
      </c>
      <c r="S107" s="24"/>
      <c r="T107" s="22"/>
      <c r="U107" s="22"/>
      <c r="V107" s="24" t="s">
        <v>942</v>
      </c>
      <c r="W107" s="24" t="s">
        <v>943</v>
      </c>
      <c r="X107" s="24" t="s">
        <v>903</v>
      </c>
      <c r="Y107" s="24"/>
      <c r="Z107" s="22"/>
      <c r="AA107" s="22"/>
      <c r="AB107" s="22" t="s">
        <v>1096</v>
      </c>
      <c r="AC107" s="22" t="s">
        <v>1097</v>
      </c>
      <c r="AD107" s="22"/>
      <c r="AE107" s="22" t="s">
        <v>1093</v>
      </c>
      <c r="AF107" s="22" t="s">
        <v>1094</v>
      </c>
      <c r="AG107" s="16"/>
      <c r="AH107" s="8"/>
      <c r="AI107" s="8"/>
      <c r="AJ107" s="8"/>
    </row>
    <row r="108" spans="1:36" customFormat="1" ht="12" customHeight="1" x14ac:dyDescent="0.35">
      <c r="A108" s="6"/>
      <c r="B108" s="7"/>
      <c r="C108" s="17"/>
      <c r="D108" s="17"/>
      <c r="E108" s="17"/>
      <c r="F108" s="26"/>
      <c r="G108" s="34"/>
      <c r="H108" s="34"/>
      <c r="I108" s="27"/>
      <c r="J108" s="157" t="s">
        <v>1173</v>
      </c>
      <c r="K108" s="492" t="s">
        <v>807</v>
      </c>
      <c r="L108" s="199">
        <v>1</v>
      </c>
      <c r="M108" s="487" t="b">
        <f>NOT(OR(M109:M117))</f>
        <v>1</v>
      </c>
      <c r="N108" s="702">
        <f>V108</f>
        <v>105</v>
      </c>
      <c r="O108" s="160"/>
      <c r="P108" s="703">
        <f>MIN($T$108:$T$117)</f>
        <v>43572</v>
      </c>
      <c r="Q108" s="582">
        <f>Periods!$J$24</f>
        <v>43684</v>
      </c>
      <c r="R108" s="582">
        <v>43753</v>
      </c>
      <c r="S108" s="32"/>
      <c r="T108" s="642">
        <f>Periods!$F$21</f>
        <v>43595</v>
      </c>
      <c r="U108" s="32"/>
      <c r="V108" s="701">
        <f t="shared" ref="V108:V117" si="0">MIN(51,INT((P108 - DATE(YEAR(P108),1,1))/7))*7</f>
        <v>105</v>
      </c>
      <c r="W108" s="701">
        <f>MIN(51,INT((Q108 - DATE(YEAR(Q108),1,1))/7))*7</f>
        <v>217</v>
      </c>
      <c r="X108" s="701">
        <f>MIN(51,INT((R108 - DATE(YEAR(R108),1,1))/7))*7</f>
        <v>287</v>
      </c>
      <c r="Y108" s="32"/>
      <c r="Z108" s="701">
        <f>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G109" s="34"/>
      <c r="H109" s="34"/>
      <c r="I109" s="34"/>
      <c r="J109" s="157" t="s">
        <v>1174</v>
      </c>
      <c r="K109" s="493" t="s">
        <v>386</v>
      </c>
      <c r="L109" s="199">
        <v>0.2</v>
      </c>
      <c r="M109" s="200" t="b">
        <v>0</v>
      </c>
      <c r="N109" s="702">
        <f>V109</f>
        <v>105</v>
      </c>
      <c r="O109" s="160"/>
      <c r="P109" s="703">
        <f>MIN($T$108:$T$117)</f>
        <v>43572</v>
      </c>
      <c r="Q109" s="582">
        <f>Q108</f>
        <v>43684</v>
      </c>
      <c r="R109" s="582">
        <v>43753</v>
      </c>
      <c r="S109" s="32"/>
      <c r="T109" s="642">
        <f>Periods!G21</f>
        <v>43572</v>
      </c>
      <c r="U109" s="32"/>
      <c r="V109" s="701">
        <f t="shared" si="0"/>
        <v>105</v>
      </c>
      <c r="W109" s="701">
        <f>MIN(51,INT((Q109 - DATE(YEAR(Q109),1,1))/7))*7</f>
        <v>217</v>
      </c>
      <c r="X109" s="701">
        <f>MIN(51,INT((R109 - DATE(YEAR(R109),1,1))/7))*7</f>
        <v>287</v>
      </c>
      <c r="Y109" s="32"/>
      <c r="Z109" s="701">
        <f>MIN(51,INT((T109 - DATE(YEAR(T109),1,1))/7))*7</f>
        <v>105</v>
      </c>
      <c r="AA109" s="32"/>
      <c r="AB109" s="645">
        <f t="shared" ref="AB109:AB110" si="1">Z109</f>
        <v>105</v>
      </c>
      <c r="AC109" s="645">
        <f t="shared" ref="AC109:AC110" si="2">Z109</f>
        <v>105</v>
      </c>
      <c r="AD109" s="30"/>
      <c r="AE109" s="30"/>
      <c r="AF109" s="30"/>
      <c r="AG109" s="16"/>
      <c r="AH109" s="8"/>
      <c r="AI109" s="8"/>
      <c r="AJ109" s="8"/>
    </row>
    <row r="110" spans="1:36" customFormat="1" ht="12" customHeight="1" x14ac:dyDescent="0.35">
      <c r="A110" s="6"/>
      <c r="B110" s="7"/>
      <c r="C110" s="17"/>
      <c r="D110" s="17"/>
      <c r="E110" s="17"/>
      <c r="F110" s="26"/>
      <c r="G110" s="34"/>
      <c r="H110" s="34"/>
      <c r="I110" s="34"/>
      <c r="J110" s="157" t="s">
        <v>1175</v>
      </c>
      <c r="K110" s="493" t="s">
        <v>779</v>
      </c>
      <c r="L110" s="199">
        <v>0.1</v>
      </c>
      <c r="M110" s="200" t="b">
        <v>0</v>
      </c>
      <c r="N110" s="702">
        <f>X110</f>
        <v>287</v>
      </c>
      <c r="O110" s="160"/>
      <c r="P110" s="703">
        <f>MIN($T$108:$T$117)</f>
        <v>43572</v>
      </c>
      <c r="Q110" s="582">
        <f t="shared" ref="Q110:Q117" si="3">Q109</f>
        <v>43684</v>
      </c>
      <c r="R110" s="582">
        <v>43753</v>
      </c>
      <c r="S110" s="32"/>
      <c r="T110" s="1">
        <f t="shared" ref="T110:T117" si="4">T109</f>
        <v>43572</v>
      </c>
      <c r="U110" s="32"/>
      <c r="V110" s="701">
        <f t="shared" si="0"/>
        <v>105</v>
      </c>
      <c r="W110" s="701">
        <f>MIN(51,INT((Q110 - DATE(YEAR(Q110),1,1))/7))*7</f>
        <v>217</v>
      </c>
      <c r="X110" s="701">
        <f>MIN(51,INT((R110 - DATE(YEAR(R110),1,1))/7))*7</f>
        <v>287</v>
      </c>
      <c r="Y110" s="32"/>
      <c r="Z110" s="701">
        <f>MIN(51,INT((T110 - DATE(YEAR(T110),1,1))/7))*7</f>
        <v>105</v>
      </c>
      <c r="AA110" s="32"/>
      <c r="AB110" s="645">
        <f t="shared" si="1"/>
        <v>105</v>
      </c>
      <c r="AC110" s="645">
        <f t="shared" si="2"/>
        <v>105</v>
      </c>
      <c r="AD110" s="30"/>
      <c r="AE110" s="30"/>
      <c r="AF110" s="30"/>
      <c r="AG110" s="16"/>
      <c r="AH110" s="8"/>
      <c r="AI110" s="8"/>
      <c r="AJ110" s="8"/>
    </row>
    <row r="111" spans="1:36" customFormat="1" ht="12" customHeight="1" x14ac:dyDescent="0.35">
      <c r="A111" s="6"/>
      <c r="B111" s="7"/>
      <c r="C111" s="17"/>
      <c r="D111" s="17"/>
      <c r="E111" s="17"/>
      <c r="F111" s="26"/>
      <c r="G111" s="34"/>
      <c r="H111" s="34"/>
      <c r="I111" s="34"/>
      <c r="J111" s="157" t="s">
        <v>1176</v>
      </c>
      <c r="K111" s="493" t="s">
        <v>780</v>
      </c>
      <c r="L111" s="199">
        <v>0.1</v>
      </c>
      <c r="M111" s="200" t="b">
        <v>0</v>
      </c>
      <c r="N111" s="702">
        <f>W111</f>
        <v>217</v>
      </c>
      <c r="O111" s="160"/>
      <c r="P111" s="703">
        <f>MIN($T$108:$T$117)</f>
        <v>43572</v>
      </c>
      <c r="Q111" s="582">
        <f t="shared" si="3"/>
        <v>43684</v>
      </c>
      <c r="R111" s="582">
        <v>43753</v>
      </c>
      <c r="S111" s="32"/>
      <c r="T111" s="1">
        <f t="shared" si="4"/>
        <v>43572</v>
      </c>
      <c r="U111" s="32"/>
      <c r="V111" s="701">
        <f t="shared" si="0"/>
        <v>105</v>
      </c>
      <c r="W111" s="701">
        <f>MIN(51,INT((Q111 - DATE(YEAR(Q111),1,1))/7))*7</f>
        <v>217</v>
      </c>
      <c r="X111" s="701">
        <f>MIN(51,INT((R111 - DATE(YEAR(R111),1,1))/7))*7</f>
        <v>287</v>
      </c>
      <c r="Y111" s="32"/>
      <c r="Z111" s="701">
        <f>MIN(51,INT((T111 - DATE(YEAR(T111),1,1))/7))*7</f>
        <v>105</v>
      </c>
      <c r="AA111" s="32"/>
      <c r="AB111" s="645">
        <f t="shared" ref="AB111:AB112" si="5">$AB$113</f>
        <v>126</v>
      </c>
      <c r="AC111" s="645">
        <f t="shared" ref="AC111:AC112" si="6">$AB$115</f>
        <v>147</v>
      </c>
      <c r="AD111" s="30"/>
      <c r="AE111" s="30"/>
      <c r="AF111" s="30"/>
      <c r="AG111" s="16"/>
      <c r="AH111" s="8"/>
      <c r="AI111" s="8"/>
      <c r="AJ111" s="8"/>
    </row>
    <row r="112" spans="1:36" customFormat="1" ht="12" customHeight="1" x14ac:dyDescent="0.35">
      <c r="A112" s="6"/>
      <c r="B112" s="7"/>
      <c r="C112" s="17"/>
      <c r="D112" s="17"/>
      <c r="E112" s="17"/>
      <c r="F112" s="26"/>
      <c r="G112" s="34"/>
      <c r="H112" s="34"/>
      <c r="I112" s="34"/>
      <c r="J112" s="157" t="s">
        <v>1177</v>
      </c>
      <c r="K112" s="493" t="s">
        <v>781</v>
      </c>
      <c r="L112" s="199">
        <v>0.1</v>
      </c>
      <c r="M112" s="200" t="b">
        <v>0</v>
      </c>
      <c r="N112" s="702">
        <f>X112</f>
        <v>287</v>
      </c>
      <c r="O112" s="160"/>
      <c r="P112" s="703">
        <f>MIN($T$108:$T$117)</f>
        <v>43572</v>
      </c>
      <c r="Q112" s="582">
        <f t="shared" si="3"/>
        <v>43684</v>
      </c>
      <c r="R112" s="582">
        <v>43753</v>
      </c>
      <c r="S112" s="32"/>
      <c r="T112" s="642">
        <f>Periods!K22</f>
        <v>43593</v>
      </c>
      <c r="U112" s="32"/>
      <c r="V112" s="701">
        <f t="shared" si="0"/>
        <v>105</v>
      </c>
      <c r="W112" s="701">
        <f>MIN(51,INT((Q112 - DATE(YEAR(Q112),1,1))/7))*7</f>
        <v>217</v>
      </c>
      <c r="X112" s="701">
        <f>MIN(51,INT((R112 - DATE(YEAR(R112),1,1))/7))*7</f>
        <v>287</v>
      </c>
      <c r="Y112" s="32"/>
      <c r="Z112" s="701">
        <f>MIN(51,INT((T112 - DATE(YEAR(T112),1,1))/7))*7</f>
        <v>126</v>
      </c>
      <c r="AA112" s="32"/>
      <c r="AB112" s="645">
        <f t="shared" si="5"/>
        <v>126</v>
      </c>
      <c r="AC112" s="645">
        <f t="shared" si="6"/>
        <v>147</v>
      </c>
      <c r="AD112" s="30"/>
      <c r="AE112" s="30"/>
      <c r="AF112" s="30"/>
      <c r="AG112" s="16"/>
      <c r="AH112" s="8"/>
      <c r="AI112" s="8"/>
      <c r="AJ112" s="8"/>
    </row>
    <row r="113" spans="1:36" customFormat="1" ht="12" customHeight="1" x14ac:dyDescent="0.35">
      <c r="A113" s="6"/>
      <c r="B113" s="7"/>
      <c r="C113" s="17"/>
      <c r="D113" s="17"/>
      <c r="E113" s="17"/>
      <c r="F113" s="26"/>
      <c r="G113" s="34"/>
      <c r="H113" s="34"/>
      <c r="I113" s="34"/>
      <c r="J113" s="157" t="s">
        <v>1178</v>
      </c>
      <c r="K113" s="493" t="s">
        <v>782</v>
      </c>
      <c r="L113" s="199">
        <v>0.1</v>
      </c>
      <c r="M113" s="200" t="b">
        <v>0</v>
      </c>
      <c r="N113" s="702">
        <f>V113</f>
        <v>105</v>
      </c>
      <c r="O113" s="160"/>
      <c r="P113" s="703">
        <f>MIN($T$108:$T$117)</f>
        <v>43572</v>
      </c>
      <c r="Q113" s="582">
        <f t="shared" si="3"/>
        <v>43684</v>
      </c>
      <c r="R113" s="582">
        <v>43753</v>
      </c>
      <c r="S113" s="32"/>
      <c r="T113" s="1">
        <f t="shared" si="4"/>
        <v>43593</v>
      </c>
      <c r="U113" s="32"/>
      <c r="V113" s="701">
        <f t="shared" si="0"/>
        <v>105</v>
      </c>
      <c r="W113" s="701">
        <f>MIN(51,INT((Q113 - DATE(YEAR(Q113),1,1))/7))*7</f>
        <v>217</v>
      </c>
      <c r="X113" s="701">
        <f>MIN(51,INT((R113 - DATE(YEAR(R113),1,1))/7))*7</f>
        <v>287</v>
      </c>
      <c r="Y113" s="32"/>
      <c r="Z113" s="701">
        <f>MIN(51,INT((T113 - DATE(YEAR(T113),1,1))/7))*7</f>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34"/>
      <c r="H114" s="34"/>
      <c r="I114" s="34"/>
      <c r="J114" s="157" t="s">
        <v>1179</v>
      </c>
      <c r="K114" s="493" t="s">
        <v>783</v>
      </c>
      <c r="L114" s="199">
        <v>0.1</v>
      </c>
      <c r="M114" s="200" t="b">
        <v>0</v>
      </c>
      <c r="N114" s="702">
        <f>X114</f>
        <v>287</v>
      </c>
      <c r="O114" s="160"/>
      <c r="P114" s="703">
        <f>MIN($T$108:$T$117)</f>
        <v>43572</v>
      </c>
      <c r="Q114" s="582">
        <f t="shared" si="3"/>
        <v>43684</v>
      </c>
      <c r="R114" s="582">
        <v>43753</v>
      </c>
      <c r="S114" s="32"/>
      <c r="T114" s="1">
        <f t="shared" si="4"/>
        <v>43593</v>
      </c>
      <c r="U114" s="32"/>
      <c r="V114" s="701">
        <f t="shared" si="0"/>
        <v>105</v>
      </c>
      <c r="W114" s="701">
        <f>MIN(51,INT((Q114 - DATE(YEAR(Q114),1,1))/7))*7</f>
        <v>217</v>
      </c>
      <c r="X114" s="701">
        <f>MIN(51,INT((R114 - DATE(YEAR(R114),1,1))/7))*7</f>
        <v>287</v>
      </c>
      <c r="Y114" s="32"/>
      <c r="Z114" s="701">
        <f>MIN(51,INT((T114 - DATE(YEAR(T114),1,1))/7))*7</f>
        <v>126</v>
      </c>
      <c r="AA114" s="32"/>
      <c r="AB114" s="645">
        <f t="shared" ref="AB114:AB117" si="7">Z114</f>
        <v>126</v>
      </c>
      <c r="AC114" s="645">
        <f t="shared" ref="AC114:AC117" si="8">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1180</v>
      </c>
      <c r="K115" s="493" t="s">
        <v>784</v>
      </c>
      <c r="L115" s="199">
        <v>0.1</v>
      </c>
      <c r="M115" s="200" t="b">
        <v>0</v>
      </c>
      <c r="N115" s="702">
        <f>W115</f>
        <v>217</v>
      </c>
      <c r="O115" s="160"/>
      <c r="P115" s="703">
        <f>MIN($T$108:$T$117)</f>
        <v>43572</v>
      </c>
      <c r="Q115" s="582">
        <f t="shared" si="3"/>
        <v>43684</v>
      </c>
      <c r="R115" s="582">
        <v>43753</v>
      </c>
      <c r="S115" s="32"/>
      <c r="T115" s="642">
        <f>Periods!M23</f>
        <v>43614</v>
      </c>
      <c r="U115" s="32"/>
      <c r="V115" s="701">
        <f t="shared" si="0"/>
        <v>105</v>
      </c>
      <c r="W115" s="701">
        <f>MIN(51,INT((Q115 - DATE(YEAR(Q115),1,1))/7))*7</f>
        <v>217</v>
      </c>
      <c r="X115" s="701">
        <f>MIN(51,INT((R115 - DATE(YEAR(R115),1,1))/7))*7</f>
        <v>287</v>
      </c>
      <c r="Y115" s="32"/>
      <c r="Z115" s="701">
        <f>MIN(51,INT((T115 - DATE(YEAR(T115),1,1))/7))*7</f>
        <v>147</v>
      </c>
      <c r="AA115" s="32"/>
      <c r="AB115" s="645">
        <f t="shared" si="7"/>
        <v>147</v>
      </c>
      <c r="AC115" s="645">
        <f t="shared" si="8"/>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1181</v>
      </c>
      <c r="K116" s="493" t="s">
        <v>785</v>
      </c>
      <c r="L116" s="199">
        <v>0.1</v>
      </c>
      <c r="M116" s="200" t="b">
        <v>0</v>
      </c>
      <c r="N116" s="702">
        <f>X116</f>
        <v>287</v>
      </c>
      <c r="O116" s="160"/>
      <c r="P116" s="703">
        <f>MIN($T$108:$T$117)</f>
        <v>43572</v>
      </c>
      <c r="Q116" s="582">
        <f t="shared" si="3"/>
        <v>43684</v>
      </c>
      <c r="R116" s="582">
        <v>43753</v>
      </c>
      <c r="S116" s="32"/>
      <c r="T116" s="1">
        <f t="shared" si="4"/>
        <v>43614</v>
      </c>
      <c r="U116" s="32"/>
      <c r="V116" s="701">
        <f t="shared" si="0"/>
        <v>105</v>
      </c>
      <c r="W116" s="701">
        <f>MIN(51,INT((Q116 - DATE(YEAR(Q116),1,1))/7))*7</f>
        <v>217</v>
      </c>
      <c r="X116" s="701">
        <f>MIN(51,INT((R116 - DATE(YEAR(R116),1,1))/7))*7</f>
        <v>287</v>
      </c>
      <c r="Y116" s="32"/>
      <c r="Z116" s="701">
        <f>MIN(51,INT((T116 - DATE(YEAR(T116),1,1))/7))*7</f>
        <v>147</v>
      </c>
      <c r="AA116" s="32"/>
      <c r="AB116" s="645">
        <f t="shared" si="7"/>
        <v>147</v>
      </c>
      <c r="AC116" s="645">
        <f t="shared" si="8"/>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1182</v>
      </c>
      <c r="K117" s="494" t="s">
        <v>786</v>
      </c>
      <c r="L117" s="199">
        <v>0.1</v>
      </c>
      <c r="M117" s="200" t="b">
        <v>0</v>
      </c>
      <c r="N117" s="702">
        <f>X117</f>
        <v>287</v>
      </c>
      <c r="O117" s="160"/>
      <c r="P117" s="703">
        <f>MIN($T$108:$T$117)</f>
        <v>43572</v>
      </c>
      <c r="Q117" s="582">
        <f t="shared" si="3"/>
        <v>43684</v>
      </c>
      <c r="R117" s="582">
        <v>43753</v>
      </c>
      <c r="S117" s="32"/>
      <c r="T117" s="1">
        <f t="shared" si="4"/>
        <v>43614</v>
      </c>
      <c r="U117" s="32"/>
      <c r="V117" s="701">
        <f t="shared" si="0"/>
        <v>105</v>
      </c>
      <c r="W117" s="701">
        <f>MIN(51,INT((Q117 - DATE(YEAR(Q117),1,1))/7))*7</f>
        <v>217</v>
      </c>
      <c r="X117" s="701">
        <f>MIN(51,INT((R117 - DATE(YEAR(R117),1,1))/7))*7</f>
        <v>287</v>
      </c>
      <c r="Y117" s="32"/>
      <c r="Z117" s="701">
        <f>MIN(51,INT((T117 - DATE(YEAR(T117),1,1))/7))*7</f>
        <v>147</v>
      </c>
      <c r="AA117" s="32"/>
      <c r="AB117" s="645">
        <f t="shared" si="7"/>
        <v>147</v>
      </c>
      <c r="AC117" s="645">
        <f t="shared" si="8"/>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902</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1123</v>
      </c>
      <c r="L31" s="29"/>
      <c r="N31" s="697" t="s">
        <v>1124</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1015</v>
      </c>
      <c r="I78" s="175" t="s">
        <v>317</v>
      </c>
      <c r="J78" s="175" t="s">
        <v>314</v>
      </c>
      <c r="M78" s="176"/>
      <c r="N78" s="176" t="s">
        <v>1015</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59"/>
  <sheetViews>
    <sheetView topLeftCell="A923" zoomScale="80" zoomScaleNormal="80" workbookViewId="0">
      <selection activeCell="G907" sqref="G907:Q90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939</v>
      </c>
      <c r="H31" s="704">
        <f>MIN(364,INT((I31 - DATE(YEAR(I31),1,1))))</f>
        <v>348</v>
      </c>
      <c r="I31" s="705">
        <v>43814</v>
      </c>
      <c r="J31" s="620" t="str">
        <f>IF(i_grain_income_date&gt;MAX($U$99:$AD$117),"","**ERROR**")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937</v>
      </c>
      <c r="H33" s="707">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938</v>
      </c>
      <c r="H34" s="707">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962</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755</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1223</v>
      </c>
      <c r="H43" s="35"/>
      <c r="I43" s="876">
        <f>I44</f>
        <v>106</v>
      </c>
      <c r="J43" s="876">
        <f t="shared" ref="J43:P43" si="0">J44</f>
        <v>113</v>
      </c>
      <c r="K43" s="876">
        <f t="shared" si="0"/>
        <v>120</v>
      </c>
      <c r="L43" s="876">
        <f t="shared" si="0"/>
        <v>127</v>
      </c>
      <c r="M43" s="876">
        <f t="shared" si="0"/>
        <v>134</v>
      </c>
      <c r="N43" s="876">
        <f t="shared" si="0"/>
        <v>141</v>
      </c>
      <c r="O43" s="876">
        <f t="shared" si="0"/>
        <v>148</v>
      </c>
      <c r="P43" s="876">
        <f t="shared" si="0"/>
        <v>155</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9" t="str">
        <f>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9" t="str">
        <f>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9" t="str">
        <f>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9" t="str">
        <f>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9" t="str">
        <f>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9" t="str">
        <f>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9" t="str">
        <f>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9" t="str">
        <f>General!G24</f>
        <v>lf</v>
      </c>
      <c r="I52" s="222">
        <v>25</v>
      </c>
      <c r="J52" s="222">
        <v>22.5</v>
      </c>
      <c r="K52" s="222">
        <v>0</v>
      </c>
      <c r="L52" s="222">
        <v>0</v>
      </c>
      <c r="M52" s="222">
        <v>0</v>
      </c>
      <c r="N52" s="222">
        <v>-23.75</v>
      </c>
      <c r="O52" s="222">
        <v>-33.75</v>
      </c>
      <c r="P52" s="222">
        <v>-42.5</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9" t="str">
        <f>General!G25</f>
        <v>ms</v>
      </c>
      <c r="I53" s="222">
        <f>(0.65*I60+0.35*I51)*0.8</f>
        <v>20</v>
      </c>
      <c r="J53" s="222">
        <f t="shared" ref="J53:P53" si="2">(0.65*J60+0.35*J51)*0.8</f>
        <v>18</v>
      </c>
      <c r="K53" s="222">
        <f t="shared" si="2"/>
        <v>0</v>
      </c>
      <c r="L53" s="222">
        <f t="shared" si="2"/>
        <v>0</v>
      </c>
      <c r="M53" s="222">
        <f t="shared" si="2"/>
        <v>0</v>
      </c>
      <c r="N53" s="222">
        <f t="shared" si="2"/>
        <v>-19</v>
      </c>
      <c r="O53" s="222">
        <f t="shared" si="2"/>
        <v>-27</v>
      </c>
      <c r="P53" s="222">
        <f t="shared" si="2"/>
        <v>-34</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9" t="str">
        <f>General!G26</f>
        <v>o</v>
      </c>
      <c r="I54" s="222">
        <v>15</v>
      </c>
      <c r="J54" s="222">
        <v>13.5</v>
      </c>
      <c r="K54" s="222">
        <v>0</v>
      </c>
      <c r="L54" s="222">
        <v>0</v>
      </c>
      <c r="M54" s="222">
        <v>0</v>
      </c>
      <c r="N54" s="222">
        <v>-14.25</v>
      </c>
      <c r="O54" s="222">
        <v>-20.25</v>
      </c>
      <c r="P54" s="222">
        <v>-25.5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9" t="str">
        <f>General!G27</f>
        <v>od</v>
      </c>
      <c r="I55" s="222">
        <v>15</v>
      </c>
      <c r="J55" s="222">
        <v>13.5</v>
      </c>
      <c r="K55" s="222">
        <v>0</v>
      </c>
      <c r="L55" s="222">
        <v>0</v>
      </c>
      <c r="M55" s="222">
        <v>0</v>
      </c>
      <c r="N55" s="222">
        <v>-14.25</v>
      </c>
      <c r="O55" s="222">
        <v>-20.25</v>
      </c>
      <c r="P55" s="222">
        <v>-25.5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9" t="str">
        <f>General!G28</f>
        <v>of</v>
      </c>
      <c r="I56" s="222">
        <v>25</v>
      </c>
      <c r="J56" s="222">
        <v>22.5</v>
      </c>
      <c r="K56" s="222">
        <v>0</v>
      </c>
      <c r="L56" s="222">
        <v>0</v>
      </c>
      <c r="M56" s="222">
        <v>0</v>
      </c>
      <c r="N56" s="222">
        <v>-23.75</v>
      </c>
      <c r="O56" s="222">
        <v>-33.75</v>
      </c>
      <c r="P56" s="222">
        <v>-42.5</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9" t="str">
        <f>General!G29</f>
        <v>r</v>
      </c>
      <c r="I57" s="222">
        <v>30</v>
      </c>
      <c r="J57" s="222">
        <v>27</v>
      </c>
      <c r="K57" s="222">
        <v>0</v>
      </c>
      <c r="L57" s="222">
        <v>0</v>
      </c>
      <c r="M57" s="222">
        <v>0</v>
      </c>
      <c r="N57" s="222">
        <v>-28.5</v>
      </c>
      <c r="O57" s="222">
        <v>-40.5</v>
      </c>
      <c r="P57" s="222">
        <v>-51</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9" t="str">
        <f>General!G30</f>
        <v>rd</v>
      </c>
      <c r="I58" s="222">
        <v>30</v>
      </c>
      <c r="J58" s="222">
        <v>27</v>
      </c>
      <c r="K58" s="222">
        <v>0</v>
      </c>
      <c r="L58" s="222">
        <v>0</v>
      </c>
      <c r="M58" s="222">
        <v>0</v>
      </c>
      <c r="N58" s="222">
        <v>-28.5</v>
      </c>
      <c r="O58" s="222">
        <v>-40.5</v>
      </c>
      <c r="P58" s="222">
        <v>-51</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9" t="str">
        <f>General!G31</f>
        <v>v</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9" t="str">
        <f>General!G32</f>
        <v>w</v>
      </c>
      <c r="I60" s="222">
        <v>25</v>
      </c>
      <c r="J60" s="222">
        <v>22.5</v>
      </c>
      <c r="K60" s="222">
        <v>0</v>
      </c>
      <c r="L60" s="222">
        <v>0</v>
      </c>
      <c r="M60" s="222">
        <v>0</v>
      </c>
      <c r="N60" s="222">
        <v>-23.75</v>
      </c>
      <c r="O60" s="222">
        <v>-33.75</v>
      </c>
      <c r="P60" s="222">
        <v>-42.5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9" t="str">
        <f>General!G33</f>
        <v>wd</v>
      </c>
      <c r="I61" s="222">
        <v>25</v>
      </c>
      <c r="J61" s="222">
        <v>22.5</v>
      </c>
      <c r="K61" s="222">
        <v>0</v>
      </c>
      <c r="L61" s="222">
        <v>0</v>
      </c>
      <c r="M61" s="222">
        <v>0</v>
      </c>
      <c r="N61" s="222">
        <v>-23.75</v>
      </c>
      <c r="O61" s="222">
        <v>-33.75</v>
      </c>
      <c r="P61" s="222">
        <v>-42.5</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9" t="str">
        <f>General!G34</f>
        <v>z</v>
      </c>
      <c r="I62" s="222">
        <v>30</v>
      </c>
      <c r="J62" s="222">
        <v>27</v>
      </c>
      <c r="K62" s="222">
        <v>0</v>
      </c>
      <c r="L62" s="222">
        <v>0</v>
      </c>
      <c r="M62" s="222">
        <v>0</v>
      </c>
      <c r="N62" s="222">
        <v>-28.5</v>
      </c>
      <c r="O62" s="222">
        <v>-40.5</v>
      </c>
      <c r="P62" s="222">
        <v>-51</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649" t="str">
        <f>General!G35</f>
        <v>zd</v>
      </c>
      <c r="I63" s="222">
        <v>30</v>
      </c>
      <c r="J63" s="222">
        <v>27</v>
      </c>
      <c r="K63" s="222">
        <v>0</v>
      </c>
      <c r="L63" s="222">
        <v>0</v>
      </c>
      <c r="M63" s="222">
        <v>0</v>
      </c>
      <c r="N63" s="222">
        <v>-28.5</v>
      </c>
      <c r="O63" s="222">
        <v>-40.5</v>
      </c>
      <c r="P63" s="222">
        <v>-51</v>
      </c>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2"/>
      <c r="H65" s="154" t="s">
        <v>215</v>
      </c>
      <c r="I65" s="102">
        <f>I44</f>
        <v>106</v>
      </c>
      <c r="J65" s="102">
        <f t="shared" ref="J65:P65" si="3">J44</f>
        <v>113</v>
      </c>
      <c r="K65" s="102">
        <f t="shared" si="3"/>
        <v>120</v>
      </c>
      <c r="L65" s="102">
        <f t="shared" si="3"/>
        <v>127</v>
      </c>
      <c r="M65" s="102">
        <f t="shared" si="3"/>
        <v>134</v>
      </c>
      <c r="N65" s="102">
        <f t="shared" si="3"/>
        <v>141</v>
      </c>
      <c r="O65" s="102">
        <f t="shared" si="3"/>
        <v>148</v>
      </c>
      <c r="P65" s="102">
        <f t="shared" si="3"/>
        <v>155</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9" t="s">
        <v>372</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9" t="s">
        <v>56</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9" t="s">
        <v>57</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9" t="s">
        <v>58</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9" t="s">
        <v>59</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9" t="s">
        <v>868</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9" t="s">
        <v>869</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9" t="s">
        <v>870</v>
      </c>
      <c r="I73" s="229">
        <v>1</v>
      </c>
      <c r="J73" s="229">
        <v>1</v>
      </c>
      <c r="K73" s="229">
        <v>1</v>
      </c>
      <c r="L73" s="229">
        <v>1</v>
      </c>
      <c r="M73" s="229">
        <v>1</v>
      </c>
      <c r="N73" s="229">
        <v>1</v>
      </c>
      <c r="O73" s="229">
        <v>1</v>
      </c>
      <c r="P73" s="229">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649" t="s">
        <v>1083</v>
      </c>
      <c r="I74" s="229">
        <v>1</v>
      </c>
      <c r="J74" s="229">
        <v>1</v>
      </c>
      <c r="K74" s="229">
        <v>1</v>
      </c>
      <c r="L74" s="229">
        <v>1</v>
      </c>
      <c r="M74" s="229">
        <v>1</v>
      </c>
      <c r="N74" s="229">
        <v>1</v>
      </c>
      <c r="O74" s="229">
        <v>1</v>
      </c>
      <c r="P74" s="229">
        <v>1</v>
      </c>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2"/>
      <c r="H76" s="154" t="s">
        <v>792</v>
      </c>
      <c r="I76" s="35" t="s">
        <v>807</v>
      </c>
      <c r="J76" s="35" t="s">
        <v>386</v>
      </c>
      <c r="K76" s="26" t="s">
        <v>779</v>
      </c>
      <c r="L76" s="26" t="s">
        <v>780</v>
      </c>
      <c r="M76" s="26" t="s">
        <v>781</v>
      </c>
      <c r="N76" s="35" t="s">
        <v>782</v>
      </c>
      <c r="O76" s="35" t="s">
        <v>783</v>
      </c>
      <c r="P76" s="35" t="s">
        <v>784</v>
      </c>
      <c r="Q76" s="35" t="s">
        <v>785</v>
      </c>
      <c r="R76" s="35" t="s">
        <v>786</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9" t="str">
        <f>H45</f>
        <v>b</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9" t="str">
        <f>H46</f>
        <v>bd</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9" t="str">
        <f>H47</f>
        <v>f</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9" t="str">
        <f>H48</f>
        <v>h</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9" t="str">
        <f>H49</f>
        <v>i</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9" t="str">
        <f>H50</f>
        <v>k</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9" t="str">
        <f>H51</f>
        <v>l</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9" t="str">
        <f>H52</f>
        <v>lf</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9" t="str">
        <f>H53</f>
        <v>ms</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9" t="str">
        <f>H54</f>
        <v>o</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9" t="str">
        <f>H55</f>
        <v>od</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9" t="str">
        <f>H56</f>
        <v>of</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9" t="str">
        <f>H57</f>
        <v>r</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9" t="str">
        <f>H58</f>
        <v>rd</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9" t="str">
        <f>H59</f>
        <v>v</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9" t="str">
        <f>H60</f>
        <v>w</v>
      </c>
      <c r="I92" s="229">
        <v>1</v>
      </c>
      <c r="J92" s="229">
        <v>0.8</v>
      </c>
      <c r="K92" s="229">
        <v>1</v>
      </c>
      <c r="L92" s="229">
        <v>0.8</v>
      </c>
      <c r="M92" s="229">
        <v>1</v>
      </c>
      <c r="N92" s="229">
        <v>0.8</v>
      </c>
      <c r="O92" s="229">
        <v>1</v>
      </c>
      <c r="P92" s="229">
        <v>0.8</v>
      </c>
      <c r="Q92" s="229">
        <v>1</v>
      </c>
      <c r="R92" s="229">
        <v>0.8</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9" t="str">
        <f>H61</f>
        <v>wd</v>
      </c>
      <c r="I93" s="229">
        <v>1</v>
      </c>
      <c r="J93" s="229">
        <v>0.8</v>
      </c>
      <c r="K93" s="229">
        <v>1</v>
      </c>
      <c r="L93" s="229">
        <v>0.8</v>
      </c>
      <c r="M93" s="229">
        <v>1</v>
      </c>
      <c r="N93" s="229">
        <v>0.8</v>
      </c>
      <c r="O93" s="229">
        <v>1</v>
      </c>
      <c r="P93" s="229">
        <v>0.8</v>
      </c>
      <c r="Q93" s="229">
        <v>1</v>
      </c>
      <c r="R93" s="229">
        <v>0.8</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5"/>
      <c r="H94" s="649" t="str">
        <f>H62</f>
        <v>z</v>
      </c>
      <c r="I94" s="229">
        <v>1</v>
      </c>
      <c r="J94" s="229">
        <v>0.8</v>
      </c>
      <c r="K94" s="229">
        <v>1</v>
      </c>
      <c r="L94" s="229">
        <v>0.8</v>
      </c>
      <c r="M94" s="229">
        <v>1</v>
      </c>
      <c r="N94" s="229">
        <v>0.8</v>
      </c>
      <c r="O94" s="229">
        <v>1</v>
      </c>
      <c r="P94" s="229">
        <v>0.8</v>
      </c>
      <c r="Q94" s="229">
        <v>1</v>
      </c>
      <c r="R94" s="229">
        <v>0.8</v>
      </c>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35"/>
      <c r="H95" s="649" t="str">
        <f>H63</f>
        <v>zd</v>
      </c>
      <c r="I95" s="229">
        <v>1</v>
      </c>
      <c r="J95" s="229">
        <v>0.8</v>
      </c>
      <c r="K95" s="229">
        <v>1</v>
      </c>
      <c r="L95" s="229">
        <v>0.8</v>
      </c>
      <c r="M95" s="229">
        <v>1</v>
      </c>
      <c r="N95" s="229">
        <v>0.8</v>
      </c>
      <c r="O95" s="229">
        <v>1</v>
      </c>
      <c r="P95" s="229">
        <v>0.8</v>
      </c>
      <c r="Q95" s="229">
        <v>1</v>
      </c>
      <c r="R95" s="229">
        <v>0.8</v>
      </c>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191" t="s">
        <v>261</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35" t="s">
        <v>98</v>
      </c>
      <c r="I98" s="35" t="s">
        <v>807</v>
      </c>
      <c r="J98" s="35" t="s">
        <v>386</v>
      </c>
      <c r="K98" s="26" t="s">
        <v>779</v>
      </c>
      <c r="L98" s="26" t="s">
        <v>780</v>
      </c>
      <c r="M98" s="26" t="s">
        <v>781</v>
      </c>
      <c r="N98" s="35" t="s">
        <v>782</v>
      </c>
      <c r="O98" s="35" t="s">
        <v>783</v>
      </c>
      <c r="P98" s="35" t="s">
        <v>784</v>
      </c>
      <c r="Q98" s="35" t="s">
        <v>785</v>
      </c>
      <c r="R98" s="35" t="s">
        <v>786</v>
      </c>
      <c r="S98" s="35"/>
      <c r="T98" s="35" t="s">
        <v>98</v>
      </c>
      <c r="U98" s="35" t="s">
        <v>807</v>
      </c>
      <c r="V98" s="35" t="s">
        <v>386</v>
      </c>
      <c r="W98" s="26" t="s">
        <v>779</v>
      </c>
      <c r="X98" s="26" t="s">
        <v>780</v>
      </c>
      <c r="Y98" s="26" t="s">
        <v>781</v>
      </c>
      <c r="Z98" s="35" t="s">
        <v>782</v>
      </c>
      <c r="AA98" s="35" t="s">
        <v>783</v>
      </c>
      <c r="AB98" s="35" t="s">
        <v>784</v>
      </c>
      <c r="AC98" s="35" t="s">
        <v>785</v>
      </c>
      <c r="AD98" s="35" t="s">
        <v>786</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General!G17</f>
        <v>b</v>
      </c>
      <c r="I99" s="706">
        <v>43804</v>
      </c>
      <c r="J99" s="706">
        <v>43804</v>
      </c>
      <c r="K99" s="706">
        <v>43804</v>
      </c>
      <c r="L99" s="706">
        <v>43804</v>
      </c>
      <c r="M99" s="706">
        <v>43804</v>
      </c>
      <c r="N99" s="706">
        <v>43804</v>
      </c>
      <c r="O99" s="706">
        <v>43804</v>
      </c>
      <c r="P99" s="706">
        <v>43804</v>
      </c>
      <c r="Q99" s="706">
        <v>43804</v>
      </c>
      <c r="R99" s="706">
        <v>43804</v>
      </c>
      <c r="S99" s="35"/>
      <c r="T99" s="649" t="str">
        <f>H99</f>
        <v>b</v>
      </c>
      <c r="U99" s="704">
        <f>MIN(364,INT((I99 - DATE(YEAR(I99),1,1))))</f>
        <v>338</v>
      </c>
      <c r="V99" s="704">
        <f t="shared" ref="V99:AD116" si="4">MIN(364,INT((J99 - DATE(YEAR(J99),1,1))))</f>
        <v>338</v>
      </c>
      <c r="W99" s="704">
        <f t="shared" si="4"/>
        <v>338</v>
      </c>
      <c r="X99" s="704">
        <f t="shared" si="4"/>
        <v>338</v>
      </c>
      <c r="Y99" s="704">
        <f t="shared" si="4"/>
        <v>338</v>
      </c>
      <c r="Z99" s="704">
        <f t="shared" si="4"/>
        <v>338</v>
      </c>
      <c r="AA99" s="704">
        <f t="shared" si="4"/>
        <v>338</v>
      </c>
      <c r="AB99" s="704">
        <f t="shared" si="4"/>
        <v>338</v>
      </c>
      <c r="AC99" s="704">
        <f t="shared" si="4"/>
        <v>338</v>
      </c>
      <c r="AD99" s="704">
        <f t="shared" si="4"/>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General!G18</f>
        <v>bd</v>
      </c>
      <c r="I100" s="706">
        <v>43804</v>
      </c>
      <c r="J100" s="706">
        <v>43804</v>
      </c>
      <c r="K100" s="706">
        <v>43804</v>
      </c>
      <c r="L100" s="706">
        <v>43804</v>
      </c>
      <c r="M100" s="706">
        <v>43804</v>
      </c>
      <c r="N100" s="706">
        <v>43804</v>
      </c>
      <c r="O100" s="706">
        <v>43804</v>
      </c>
      <c r="P100" s="706">
        <v>43804</v>
      </c>
      <c r="Q100" s="706">
        <v>43804</v>
      </c>
      <c r="R100" s="706">
        <v>43804</v>
      </c>
      <c r="S100" s="35"/>
      <c r="T100" s="649" t="str">
        <f t="shared" ref="T100:T117" si="5">H100</f>
        <v>bd</v>
      </c>
      <c r="U100" s="704">
        <f t="shared" ref="U100:AD117" si="6">MIN(364,INT((I100 - DATE(YEAR(I100),1,1))))</f>
        <v>338</v>
      </c>
      <c r="V100" s="704">
        <f t="shared" si="4"/>
        <v>338</v>
      </c>
      <c r="W100" s="704">
        <f t="shared" si="4"/>
        <v>338</v>
      </c>
      <c r="X100" s="704">
        <f t="shared" si="4"/>
        <v>338</v>
      </c>
      <c r="Y100" s="704">
        <f t="shared" si="4"/>
        <v>338</v>
      </c>
      <c r="Z100" s="704">
        <f t="shared" si="4"/>
        <v>338</v>
      </c>
      <c r="AA100" s="704">
        <f t="shared" si="4"/>
        <v>338</v>
      </c>
      <c r="AB100" s="704">
        <f t="shared" si="4"/>
        <v>338</v>
      </c>
      <c r="AC100" s="704">
        <f t="shared" si="4"/>
        <v>338</v>
      </c>
      <c r="AD100" s="704">
        <f t="shared" si="4"/>
        <v>338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General!G19</f>
        <v>f</v>
      </c>
      <c r="I101" s="706">
        <v>43804</v>
      </c>
      <c r="J101" s="706">
        <v>43804</v>
      </c>
      <c r="K101" s="706">
        <v>43804</v>
      </c>
      <c r="L101" s="706">
        <v>43804</v>
      </c>
      <c r="M101" s="706">
        <v>43804</v>
      </c>
      <c r="N101" s="706">
        <v>43804</v>
      </c>
      <c r="O101" s="706">
        <v>43804</v>
      </c>
      <c r="P101" s="706">
        <v>43804</v>
      </c>
      <c r="Q101" s="706">
        <v>43804</v>
      </c>
      <c r="R101" s="706">
        <v>43804</v>
      </c>
      <c r="S101" s="35"/>
      <c r="T101" s="649" t="str">
        <f t="shared" si="5"/>
        <v>f</v>
      </c>
      <c r="U101" s="704">
        <f t="shared" si="6"/>
        <v>338</v>
      </c>
      <c r="V101" s="704">
        <f t="shared" si="4"/>
        <v>338</v>
      </c>
      <c r="W101" s="704">
        <f t="shared" si="4"/>
        <v>338</v>
      </c>
      <c r="X101" s="704">
        <f t="shared" si="4"/>
        <v>338</v>
      </c>
      <c r="Y101" s="704">
        <f t="shared" si="4"/>
        <v>338</v>
      </c>
      <c r="Z101" s="704">
        <f t="shared" si="4"/>
        <v>338</v>
      </c>
      <c r="AA101" s="704">
        <f t="shared" si="4"/>
        <v>338</v>
      </c>
      <c r="AB101" s="704">
        <f t="shared" si="4"/>
        <v>338</v>
      </c>
      <c r="AC101" s="704">
        <f t="shared" si="4"/>
        <v>338</v>
      </c>
      <c r="AD101" s="704">
        <f t="shared" si="4"/>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General!G20</f>
        <v>h</v>
      </c>
      <c r="I102" s="706">
        <v>43794</v>
      </c>
      <c r="J102" s="706">
        <v>43794</v>
      </c>
      <c r="K102" s="706">
        <v>43794</v>
      </c>
      <c r="L102" s="706">
        <v>43794</v>
      </c>
      <c r="M102" s="706">
        <v>43794</v>
      </c>
      <c r="N102" s="706">
        <v>43794</v>
      </c>
      <c r="O102" s="706">
        <v>43794</v>
      </c>
      <c r="P102" s="706">
        <v>43794</v>
      </c>
      <c r="Q102" s="706">
        <v>43794</v>
      </c>
      <c r="R102" s="706">
        <v>43794</v>
      </c>
      <c r="S102" s="35"/>
      <c r="T102" s="649" t="str">
        <f t="shared" si="5"/>
        <v>h</v>
      </c>
      <c r="U102" s="704">
        <f t="shared" si="6"/>
        <v>328</v>
      </c>
      <c r="V102" s="704">
        <f t="shared" si="4"/>
        <v>328</v>
      </c>
      <c r="W102" s="704">
        <f t="shared" si="4"/>
        <v>328</v>
      </c>
      <c r="X102" s="704">
        <f t="shared" si="4"/>
        <v>328</v>
      </c>
      <c r="Y102" s="704">
        <f t="shared" si="4"/>
        <v>328</v>
      </c>
      <c r="Z102" s="704">
        <f t="shared" si="4"/>
        <v>328</v>
      </c>
      <c r="AA102" s="704">
        <f t="shared" si="4"/>
        <v>328</v>
      </c>
      <c r="AB102" s="704">
        <f t="shared" si="4"/>
        <v>328</v>
      </c>
      <c r="AC102" s="704">
        <f t="shared" si="4"/>
        <v>328</v>
      </c>
      <c r="AD102" s="704">
        <f t="shared" si="4"/>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General!G21</f>
        <v>i</v>
      </c>
      <c r="I103" s="706">
        <v>43804</v>
      </c>
      <c r="J103" s="706">
        <v>43804</v>
      </c>
      <c r="K103" s="706">
        <v>43804</v>
      </c>
      <c r="L103" s="706">
        <v>43804</v>
      </c>
      <c r="M103" s="706">
        <v>43804</v>
      </c>
      <c r="N103" s="706">
        <v>43804</v>
      </c>
      <c r="O103" s="706">
        <v>43804</v>
      </c>
      <c r="P103" s="706">
        <v>43804</v>
      </c>
      <c r="Q103" s="706">
        <v>43804</v>
      </c>
      <c r="R103" s="706">
        <v>43804</v>
      </c>
      <c r="S103" s="35"/>
      <c r="T103" s="649" t="str">
        <f t="shared" si="5"/>
        <v>i</v>
      </c>
      <c r="U103" s="704">
        <f t="shared" si="6"/>
        <v>338</v>
      </c>
      <c r="V103" s="704">
        <f t="shared" si="4"/>
        <v>338</v>
      </c>
      <c r="W103" s="704">
        <f t="shared" si="4"/>
        <v>338</v>
      </c>
      <c r="X103" s="704">
        <f t="shared" si="4"/>
        <v>338</v>
      </c>
      <c r="Y103" s="704">
        <f t="shared" si="4"/>
        <v>338</v>
      </c>
      <c r="Z103" s="704">
        <f t="shared" si="4"/>
        <v>338</v>
      </c>
      <c r="AA103" s="704">
        <f t="shared" si="4"/>
        <v>338</v>
      </c>
      <c r="AB103" s="704">
        <f t="shared" si="4"/>
        <v>338</v>
      </c>
      <c r="AC103" s="704">
        <f t="shared" si="4"/>
        <v>338</v>
      </c>
      <c r="AD103" s="704">
        <f t="shared" si="4"/>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General!G22</f>
        <v>k</v>
      </c>
      <c r="I104" s="706">
        <v>43804</v>
      </c>
      <c r="J104" s="706">
        <v>43804</v>
      </c>
      <c r="K104" s="706">
        <v>43804</v>
      </c>
      <c r="L104" s="706">
        <v>43804</v>
      </c>
      <c r="M104" s="706">
        <v>43804</v>
      </c>
      <c r="N104" s="706">
        <v>43804</v>
      </c>
      <c r="O104" s="706">
        <v>43804</v>
      </c>
      <c r="P104" s="706">
        <v>43804</v>
      </c>
      <c r="Q104" s="706">
        <v>43804</v>
      </c>
      <c r="R104" s="706">
        <v>43804</v>
      </c>
      <c r="S104" s="35"/>
      <c r="T104" s="649" t="str">
        <f t="shared" si="5"/>
        <v>k</v>
      </c>
      <c r="U104" s="704">
        <f t="shared" si="6"/>
        <v>338</v>
      </c>
      <c r="V104" s="704">
        <f t="shared" si="4"/>
        <v>338</v>
      </c>
      <c r="W104" s="704">
        <f t="shared" si="4"/>
        <v>338</v>
      </c>
      <c r="X104" s="704">
        <f t="shared" si="4"/>
        <v>338</v>
      </c>
      <c r="Y104" s="704">
        <f t="shared" si="4"/>
        <v>338</v>
      </c>
      <c r="Z104" s="704">
        <f t="shared" si="4"/>
        <v>338</v>
      </c>
      <c r="AA104" s="704">
        <f t="shared" si="4"/>
        <v>338</v>
      </c>
      <c r="AB104" s="704">
        <f t="shared" si="4"/>
        <v>338</v>
      </c>
      <c r="AC104" s="704">
        <f t="shared" si="4"/>
        <v>338</v>
      </c>
      <c r="AD104" s="704">
        <f t="shared" si="4"/>
        <v>338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General!G23</f>
        <v>l</v>
      </c>
      <c r="I105" s="706">
        <v>43804</v>
      </c>
      <c r="J105" s="706">
        <v>43804</v>
      </c>
      <c r="K105" s="706">
        <v>43804</v>
      </c>
      <c r="L105" s="706">
        <v>43804</v>
      </c>
      <c r="M105" s="706">
        <v>43804</v>
      </c>
      <c r="N105" s="706">
        <v>43804</v>
      </c>
      <c r="O105" s="706">
        <v>43804</v>
      </c>
      <c r="P105" s="706">
        <v>43804</v>
      </c>
      <c r="Q105" s="706">
        <v>43804</v>
      </c>
      <c r="R105" s="706">
        <v>43804</v>
      </c>
      <c r="S105" s="35"/>
      <c r="T105" s="649" t="str">
        <f t="shared" si="5"/>
        <v>l</v>
      </c>
      <c r="U105" s="704">
        <f t="shared" si="6"/>
        <v>338</v>
      </c>
      <c r="V105" s="704">
        <f t="shared" si="4"/>
        <v>338</v>
      </c>
      <c r="W105" s="704">
        <f t="shared" si="4"/>
        <v>338</v>
      </c>
      <c r="X105" s="704">
        <f t="shared" si="4"/>
        <v>338</v>
      </c>
      <c r="Y105" s="704">
        <f t="shared" si="4"/>
        <v>338</v>
      </c>
      <c r="Z105" s="704">
        <f t="shared" si="4"/>
        <v>338</v>
      </c>
      <c r="AA105" s="704">
        <f t="shared" si="4"/>
        <v>338</v>
      </c>
      <c r="AB105" s="704">
        <f t="shared" si="4"/>
        <v>338</v>
      </c>
      <c r="AC105" s="704">
        <f t="shared" si="4"/>
        <v>338</v>
      </c>
      <c r="AD105" s="704">
        <f t="shared" si="4"/>
        <v>338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General!G24</f>
        <v>lf</v>
      </c>
      <c r="I106" s="706">
        <v>43794</v>
      </c>
      <c r="J106" s="706">
        <v>43794</v>
      </c>
      <c r="K106" s="706">
        <v>43794</v>
      </c>
      <c r="L106" s="706">
        <v>43794</v>
      </c>
      <c r="M106" s="706">
        <v>43794</v>
      </c>
      <c r="N106" s="706">
        <v>43794</v>
      </c>
      <c r="O106" s="706">
        <v>43794</v>
      </c>
      <c r="P106" s="706">
        <v>43794</v>
      </c>
      <c r="Q106" s="706">
        <v>43794</v>
      </c>
      <c r="R106" s="706">
        <v>43794</v>
      </c>
      <c r="S106" s="35"/>
      <c r="T106" s="649" t="str">
        <f t="shared" ref="T106" si="7">H106</f>
        <v>lf</v>
      </c>
      <c r="U106" s="704">
        <f t="shared" ref="U106" si="8">MIN(364,INT((I106 - DATE(YEAR(I106),1,1))))</f>
        <v>328</v>
      </c>
      <c r="V106" s="704">
        <f t="shared" ref="V106" si="9">MIN(364,INT((J106 - DATE(YEAR(J106),1,1))))</f>
        <v>328</v>
      </c>
      <c r="W106" s="704">
        <f t="shared" ref="W106" si="10">MIN(364,INT((K106 - DATE(YEAR(K106),1,1))))</f>
        <v>328</v>
      </c>
      <c r="X106" s="704">
        <f t="shared" ref="X106" si="11">MIN(364,INT((L106 - DATE(YEAR(L106),1,1))))</f>
        <v>328</v>
      </c>
      <c r="Y106" s="704">
        <f t="shared" ref="Y106" si="12">MIN(364,INT((M106 - DATE(YEAR(M106),1,1))))</f>
        <v>328</v>
      </c>
      <c r="Z106" s="704">
        <f t="shared" ref="Z106" si="13">MIN(364,INT((N106 - DATE(YEAR(N106),1,1))))</f>
        <v>328</v>
      </c>
      <c r="AA106" s="704">
        <f t="shared" ref="AA106" si="14">MIN(364,INT((O106 - DATE(YEAR(O106),1,1))))</f>
        <v>328</v>
      </c>
      <c r="AB106" s="704">
        <f t="shared" ref="AB106" si="15">MIN(364,INT((P106 - DATE(YEAR(P106),1,1))))</f>
        <v>328</v>
      </c>
      <c r="AC106" s="704">
        <f t="shared" ref="AC106" si="16">MIN(364,INT((Q106 - DATE(YEAR(Q106),1,1))))</f>
        <v>328</v>
      </c>
      <c r="AD106" s="704">
        <f t="shared" ref="AD106" si="17">MIN(364,INT((R106 - DATE(YEAR(R106),1,1))))</f>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General!G25</f>
        <v>ms</v>
      </c>
      <c r="I107" s="706">
        <v>43804</v>
      </c>
      <c r="J107" s="706">
        <v>43804</v>
      </c>
      <c r="K107" s="706">
        <v>43804</v>
      </c>
      <c r="L107" s="706">
        <v>43804</v>
      </c>
      <c r="M107" s="706">
        <v>43804</v>
      </c>
      <c r="N107" s="706">
        <v>43804</v>
      </c>
      <c r="O107" s="706">
        <v>43804</v>
      </c>
      <c r="P107" s="706">
        <v>43804</v>
      </c>
      <c r="Q107" s="706">
        <v>43804</v>
      </c>
      <c r="R107" s="706">
        <v>43804</v>
      </c>
      <c r="S107" s="35"/>
      <c r="T107" s="649" t="str">
        <f t="shared" ref="T107" si="18">H107</f>
        <v>ms</v>
      </c>
      <c r="U107" s="704">
        <f t="shared" ref="U107" si="19">MIN(364,INT((I107 - DATE(YEAR(I107),1,1))))</f>
        <v>338</v>
      </c>
      <c r="V107" s="704">
        <f t="shared" ref="V107" si="20">MIN(364,INT((J107 - DATE(YEAR(J107),1,1))))</f>
        <v>338</v>
      </c>
      <c r="W107" s="704">
        <f t="shared" ref="W107" si="21">MIN(364,INT((K107 - DATE(YEAR(K107),1,1))))</f>
        <v>338</v>
      </c>
      <c r="X107" s="704">
        <f t="shared" ref="X107" si="22">MIN(364,INT((L107 - DATE(YEAR(L107),1,1))))</f>
        <v>338</v>
      </c>
      <c r="Y107" s="704">
        <f t="shared" ref="Y107" si="23">MIN(364,INT((M107 - DATE(YEAR(M107),1,1))))</f>
        <v>338</v>
      </c>
      <c r="Z107" s="704">
        <f t="shared" ref="Z107" si="24">MIN(364,INT((N107 - DATE(YEAR(N107),1,1))))</f>
        <v>338</v>
      </c>
      <c r="AA107" s="704">
        <f t="shared" ref="AA107" si="25">MIN(364,INT((O107 - DATE(YEAR(O107),1,1))))</f>
        <v>338</v>
      </c>
      <c r="AB107" s="704">
        <f t="shared" ref="AB107" si="26">MIN(364,INT((P107 - DATE(YEAR(P107),1,1))))</f>
        <v>338</v>
      </c>
      <c r="AC107" s="704">
        <f t="shared" ref="AC107" si="27">MIN(364,INT((Q107 - DATE(YEAR(Q107),1,1))))</f>
        <v>338</v>
      </c>
      <c r="AD107" s="704">
        <f t="shared" ref="AD107" si="28">MIN(364,INT((R107 - DATE(YEAR(R107),1,1))))</f>
        <v>338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General!G26</f>
        <v>o</v>
      </c>
      <c r="I108" s="706">
        <v>43804</v>
      </c>
      <c r="J108" s="706">
        <v>43804</v>
      </c>
      <c r="K108" s="706">
        <v>43804</v>
      </c>
      <c r="L108" s="706">
        <v>43804</v>
      </c>
      <c r="M108" s="706">
        <v>43804</v>
      </c>
      <c r="N108" s="706">
        <v>43804</v>
      </c>
      <c r="O108" s="706">
        <v>43804</v>
      </c>
      <c r="P108" s="706">
        <v>43804</v>
      </c>
      <c r="Q108" s="706">
        <v>43804</v>
      </c>
      <c r="R108" s="706">
        <v>43804</v>
      </c>
      <c r="S108" s="35"/>
      <c r="T108" s="649" t="str">
        <f t="shared" si="5"/>
        <v>o</v>
      </c>
      <c r="U108" s="704">
        <f t="shared" si="6"/>
        <v>338</v>
      </c>
      <c r="V108" s="704">
        <f t="shared" si="4"/>
        <v>338</v>
      </c>
      <c r="W108" s="704">
        <f t="shared" si="4"/>
        <v>338</v>
      </c>
      <c r="X108" s="704">
        <f t="shared" si="4"/>
        <v>338</v>
      </c>
      <c r="Y108" s="704">
        <f t="shared" si="4"/>
        <v>338</v>
      </c>
      <c r="Z108" s="704">
        <f t="shared" si="4"/>
        <v>338</v>
      </c>
      <c r="AA108" s="704">
        <f t="shared" si="4"/>
        <v>338</v>
      </c>
      <c r="AB108" s="704">
        <f t="shared" si="4"/>
        <v>338</v>
      </c>
      <c r="AC108" s="704">
        <f t="shared" si="4"/>
        <v>338</v>
      </c>
      <c r="AD108" s="704">
        <f t="shared" si="4"/>
        <v>338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General!G27</f>
        <v>od</v>
      </c>
      <c r="I109" s="706">
        <v>43804</v>
      </c>
      <c r="J109" s="706">
        <v>43804</v>
      </c>
      <c r="K109" s="706">
        <v>43804</v>
      </c>
      <c r="L109" s="706">
        <v>43804</v>
      </c>
      <c r="M109" s="706">
        <v>43804</v>
      </c>
      <c r="N109" s="706">
        <v>43804</v>
      </c>
      <c r="O109" s="706">
        <v>43804</v>
      </c>
      <c r="P109" s="706">
        <v>43804</v>
      </c>
      <c r="Q109" s="706">
        <v>43804</v>
      </c>
      <c r="R109" s="706">
        <v>43804</v>
      </c>
      <c r="S109" s="35"/>
      <c r="T109" s="649" t="str">
        <f t="shared" si="5"/>
        <v>od</v>
      </c>
      <c r="U109" s="704">
        <f t="shared" si="6"/>
        <v>338</v>
      </c>
      <c r="V109" s="704">
        <f t="shared" si="4"/>
        <v>338</v>
      </c>
      <c r="W109" s="704">
        <f t="shared" si="4"/>
        <v>338</v>
      </c>
      <c r="X109" s="704">
        <f t="shared" si="4"/>
        <v>338</v>
      </c>
      <c r="Y109" s="704">
        <f t="shared" si="4"/>
        <v>338</v>
      </c>
      <c r="Z109" s="704">
        <f t="shared" si="4"/>
        <v>338</v>
      </c>
      <c r="AA109" s="704">
        <f t="shared" si="4"/>
        <v>338</v>
      </c>
      <c r="AB109" s="704">
        <f t="shared" si="4"/>
        <v>338</v>
      </c>
      <c r="AC109" s="704">
        <f t="shared" si="4"/>
        <v>338</v>
      </c>
      <c r="AD109" s="704">
        <f t="shared" si="4"/>
        <v>338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General!G28</f>
        <v>of</v>
      </c>
      <c r="I110" s="706">
        <v>43794</v>
      </c>
      <c r="J110" s="706">
        <v>43794</v>
      </c>
      <c r="K110" s="706">
        <v>43794</v>
      </c>
      <c r="L110" s="706">
        <v>43794</v>
      </c>
      <c r="M110" s="706">
        <v>43794</v>
      </c>
      <c r="N110" s="706">
        <v>43794</v>
      </c>
      <c r="O110" s="706">
        <v>43794</v>
      </c>
      <c r="P110" s="706">
        <v>43794</v>
      </c>
      <c r="Q110" s="706">
        <v>43794</v>
      </c>
      <c r="R110" s="706">
        <v>43794</v>
      </c>
      <c r="S110" s="35"/>
      <c r="T110" s="649" t="str">
        <f t="shared" si="5"/>
        <v>of</v>
      </c>
      <c r="U110" s="704">
        <f t="shared" si="6"/>
        <v>328</v>
      </c>
      <c r="V110" s="704">
        <f t="shared" si="4"/>
        <v>328</v>
      </c>
      <c r="W110" s="704">
        <f t="shared" si="4"/>
        <v>328</v>
      </c>
      <c r="X110" s="704">
        <f t="shared" si="4"/>
        <v>328</v>
      </c>
      <c r="Y110" s="704">
        <f t="shared" si="4"/>
        <v>328</v>
      </c>
      <c r="Z110" s="704">
        <f t="shared" si="4"/>
        <v>328</v>
      </c>
      <c r="AA110" s="704">
        <f t="shared" si="4"/>
        <v>328</v>
      </c>
      <c r="AB110" s="704">
        <f t="shared" si="4"/>
        <v>328</v>
      </c>
      <c r="AC110" s="704">
        <f t="shared" si="4"/>
        <v>328</v>
      </c>
      <c r="AD110" s="704">
        <f t="shared" si="4"/>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General!G29</f>
        <v>r</v>
      </c>
      <c r="I111" s="706">
        <v>43794</v>
      </c>
      <c r="J111" s="706">
        <v>43794</v>
      </c>
      <c r="K111" s="706">
        <v>43794</v>
      </c>
      <c r="L111" s="706">
        <v>43794</v>
      </c>
      <c r="M111" s="706">
        <v>43794</v>
      </c>
      <c r="N111" s="706">
        <v>43794</v>
      </c>
      <c r="O111" s="706">
        <v>43794</v>
      </c>
      <c r="P111" s="706">
        <v>43794</v>
      </c>
      <c r="Q111" s="706">
        <v>43794</v>
      </c>
      <c r="R111" s="706">
        <v>43794</v>
      </c>
      <c r="S111" s="35"/>
      <c r="T111" s="649" t="str">
        <f t="shared" si="5"/>
        <v>r</v>
      </c>
      <c r="U111" s="704">
        <f t="shared" si="6"/>
        <v>328</v>
      </c>
      <c r="V111" s="704">
        <f t="shared" si="4"/>
        <v>328</v>
      </c>
      <c r="W111" s="704">
        <f t="shared" si="4"/>
        <v>328</v>
      </c>
      <c r="X111" s="704">
        <f t="shared" si="4"/>
        <v>328</v>
      </c>
      <c r="Y111" s="704">
        <f t="shared" si="4"/>
        <v>328</v>
      </c>
      <c r="Z111" s="704">
        <f t="shared" si="4"/>
        <v>328</v>
      </c>
      <c r="AA111" s="704">
        <f t="shared" si="4"/>
        <v>328</v>
      </c>
      <c r="AB111" s="704">
        <f t="shared" si="4"/>
        <v>328</v>
      </c>
      <c r="AC111" s="704">
        <f t="shared" si="4"/>
        <v>328</v>
      </c>
      <c r="AD111" s="704">
        <f t="shared" si="4"/>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9" t="str">
        <f>General!G30</f>
        <v>rd</v>
      </c>
      <c r="I112" s="706">
        <v>43794</v>
      </c>
      <c r="J112" s="706">
        <v>43794</v>
      </c>
      <c r="K112" s="706">
        <v>43794</v>
      </c>
      <c r="L112" s="706">
        <v>43794</v>
      </c>
      <c r="M112" s="706">
        <v>43794</v>
      </c>
      <c r="N112" s="706">
        <v>43794</v>
      </c>
      <c r="O112" s="706">
        <v>43794</v>
      </c>
      <c r="P112" s="706">
        <v>43794</v>
      </c>
      <c r="Q112" s="706">
        <v>43794</v>
      </c>
      <c r="R112" s="706">
        <v>43794</v>
      </c>
      <c r="S112" s="35"/>
      <c r="T112" s="649" t="str">
        <f t="shared" si="5"/>
        <v>rd</v>
      </c>
      <c r="U112" s="704">
        <f t="shared" si="6"/>
        <v>328</v>
      </c>
      <c r="V112" s="704">
        <f t="shared" si="4"/>
        <v>328</v>
      </c>
      <c r="W112" s="704">
        <f t="shared" si="4"/>
        <v>328</v>
      </c>
      <c r="X112" s="704">
        <f t="shared" si="4"/>
        <v>328</v>
      </c>
      <c r="Y112" s="704">
        <f t="shared" si="4"/>
        <v>328</v>
      </c>
      <c r="Z112" s="704">
        <f t="shared" si="4"/>
        <v>328</v>
      </c>
      <c r="AA112" s="704">
        <f t="shared" si="4"/>
        <v>328</v>
      </c>
      <c r="AB112" s="704">
        <f t="shared" si="4"/>
        <v>328</v>
      </c>
      <c r="AC112" s="704">
        <f t="shared" si="4"/>
        <v>328</v>
      </c>
      <c r="AD112" s="704">
        <f t="shared" si="4"/>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9" t="str">
        <f>General!G31</f>
        <v>v</v>
      </c>
      <c r="I113" s="706">
        <v>43804</v>
      </c>
      <c r="J113" s="706">
        <v>43804</v>
      </c>
      <c r="K113" s="706">
        <v>43804</v>
      </c>
      <c r="L113" s="706">
        <v>43804</v>
      </c>
      <c r="M113" s="706">
        <v>43804</v>
      </c>
      <c r="N113" s="706">
        <v>43804</v>
      </c>
      <c r="O113" s="706">
        <v>43804</v>
      </c>
      <c r="P113" s="706">
        <v>43804</v>
      </c>
      <c r="Q113" s="706">
        <v>43804</v>
      </c>
      <c r="R113" s="706">
        <v>43804</v>
      </c>
      <c r="S113" s="35"/>
      <c r="T113" s="649" t="str">
        <f t="shared" si="5"/>
        <v>v</v>
      </c>
      <c r="U113" s="704">
        <f t="shared" si="6"/>
        <v>338</v>
      </c>
      <c r="V113" s="704">
        <f t="shared" si="4"/>
        <v>338</v>
      </c>
      <c r="W113" s="704">
        <f t="shared" si="4"/>
        <v>338</v>
      </c>
      <c r="X113" s="704">
        <f t="shared" si="4"/>
        <v>338</v>
      </c>
      <c r="Y113" s="704">
        <f t="shared" si="4"/>
        <v>338</v>
      </c>
      <c r="Z113" s="704">
        <f t="shared" si="4"/>
        <v>338</v>
      </c>
      <c r="AA113" s="704">
        <f t="shared" si="4"/>
        <v>338</v>
      </c>
      <c r="AB113" s="704">
        <f t="shared" si="4"/>
        <v>338</v>
      </c>
      <c r="AC113" s="704">
        <f t="shared" si="4"/>
        <v>338</v>
      </c>
      <c r="AD113" s="704">
        <f t="shared" si="4"/>
        <v>338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9" t="str">
        <f>General!G32</f>
        <v>w</v>
      </c>
      <c r="I114" s="706">
        <v>43804</v>
      </c>
      <c r="J114" s="706">
        <v>43804</v>
      </c>
      <c r="K114" s="706">
        <v>43804</v>
      </c>
      <c r="L114" s="706">
        <v>43804</v>
      </c>
      <c r="M114" s="706">
        <v>43804</v>
      </c>
      <c r="N114" s="706">
        <v>43804</v>
      </c>
      <c r="O114" s="706">
        <v>43804</v>
      </c>
      <c r="P114" s="706">
        <v>43804</v>
      </c>
      <c r="Q114" s="706">
        <v>43804</v>
      </c>
      <c r="R114" s="706">
        <v>43804</v>
      </c>
      <c r="S114" s="35"/>
      <c r="T114" s="649" t="str">
        <f t="shared" si="5"/>
        <v>w</v>
      </c>
      <c r="U114" s="704">
        <f t="shared" si="6"/>
        <v>338</v>
      </c>
      <c r="V114" s="704">
        <f t="shared" si="4"/>
        <v>338</v>
      </c>
      <c r="W114" s="704">
        <f t="shared" si="4"/>
        <v>338</v>
      </c>
      <c r="X114" s="704">
        <f t="shared" si="4"/>
        <v>338</v>
      </c>
      <c r="Y114" s="704">
        <f t="shared" si="4"/>
        <v>338</v>
      </c>
      <c r="Z114" s="704">
        <f t="shared" si="4"/>
        <v>338</v>
      </c>
      <c r="AA114" s="704">
        <f t="shared" si="4"/>
        <v>338</v>
      </c>
      <c r="AB114" s="704">
        <f t="shared" si="4"/>
        <v>338</v>
      </c>
      <c r="AC114" s="704">
        <f t="shared" si="4"/>
        <v>338</v>
      </c>
      <c r="AD114" s="704">
        <f t="shared" si="4"/>
        <v>338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649" t="str">
        <f>General!G33</f>
        <v>wd</v>
      </c>
      <c r="I115" s="706">
        <v>43804</v>
      </c>
      <c r="J115" s="706">
        <v>43804</v>
      </c>
      <c r="K115" s="706">
        <v>43804</v>
      </c>
      <c r="L115" s="706">
        <v>43804</v>
      </c>
      <c r="M115" s="706">
        <v>43804</v>
      </c>
      <c r="N115" s="706">
        <v>43804</v>
      </c>
      <c r="O115" s="706">
        <v>43804</v>
      </c>
      <c r="P115" s="706">
        <v>43804</v>
      </c>
      <c r="Q115" s="706">
        <v>43804</v>
      </c>
      <c r="R115" s="706">
        <v>43804</v>
      </c>
      <c r="S115" s="35"/>
      <c r="T115" s="649" t="str">
        <f t="shared" si="5"/>
        <v>wd</v>
      </c>
      <c r="U115" s="704">
        <f t="shared" si="6"/>
        <v>338</v>
      </c>
      <c r="V115" s="704">
        <f t="shared" si="4"/>
        <v>338</v>
      </c>
      <c r="W115" s="704">
        <f t="shared" si="4"/>
        <v>338</v>
      </c>
      <c r="X115" s="704">
        <f t="shared" si="4"/>
        <v>338</v>
      </c>
      <c r="Y115" s="704">
        <f t="shared" si="4"/>
        <v>338</v>
      </c>
      <c r="Z115" s="704">
        <f t="shared" si="4"/>
        <v>338</v>
      </c>
      <c r="AA115" s="704">
        <f t="shared" si="4"/>
        <v>338</v>
      </c>
      <c r="AB115" s="704">
        <f t="shared" si="4"/>
        <v>338</v>
      </c>
      <c r="AC115" s="704">
        <f t="shared" si="4"/>
        <v>338</v>
      </c>
      <c r="AD115" s="704">
        <f t="shared" si="4"/>
        <v>338</v>
      </c>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649" t="str">
        <f>General!G34</f>
        <v>z</v>
      </c>
      <c r="I116" s="706">
        <v>43794</v>
      </c>
      <c r="J116" s="706">
        <v>43794</v>
      </c>
      <c r="K116" s="706">
        <v>43794</v>
      </c>
      <c r="L116" s="706">
        <v>43794</v>
      </c>
      <c r="M116" s="706">
        <v>43794</v>
      </c>
      <c r="N116" s="706">
        <v>43794</v>
      </c>
      <c r="O116" s="706">
        <v>43794</v>
      </c>
      <c r="P116" s="706">
        <v>43794</v>
      </c>
      <c r="Q116" s="706">
        <v>43794</v>
      </c>
      <c r="R116" s="706">
        <v>43794</v>
      </c>
      <c r="S116" s="35"/>
      <c r="T116" s="649" t="str">
        <f t="shared" si="5"/>
        <v>z</v>
      </c>
      <c r="U116" s="704">
        <f t="shared" si="6"/>
        <v>328</v>
      </c>
      <c r="V116" s="704">
        <f t="shared" si="4"/>
        <v>328</v>
      </c>
      <c r="W116" s="704">
        <f t="shared" si="4"/>
        <v>328</v>
      </c>
      <c r="X116" s="704">
        <f t="shared" si="4"/>
        <v>328</v>
      </c>
      <c r="Y116" s="704">
        <f t="shared" si="4"/>
        <v>328</v>
      </c>
      <c r="Z116" s="704">
        <f t="shared" si="4"/>
        <v>328</v>
      </c>
      <c r="AA116" s="704">
        <f t="shared" si="4"/>
        <v>328</v>
      </c>
      <c r="AB116" s="704">
        <f t="shared" si="4"/>
        <v>328</v>
      </c>
      <c r="AC116" s="704">
        <f t="shared" si="4"/>
        <v>328</v>
      </c>
      <c r="AD116" s="704">
        <f t="shared" si="4"/>
        <v>328</v>
      </c>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649" t="str">
        <f>General!G35</f>
        <v>zd</v>
      </c>
      <c r="I117" s="706">
        <v>43794</v>
      </c>
      <c r="J117" s="706">
        <v>43794</v>
      </c>
      <c r="K117" s="706">
        <v>43794</v>
      </c>
      <c r="L117" s="706">
        <v>43794</v>
      </c>
      <c r="M117" s="706">
        <v>43794</v>
      </c>
      <c r="N117" s="706">
        <v>43794</v>
      </c>
      <c r="O117" s="706">
        <v>43794</v>
      </c>
      <c r="P117" s="706">
        <v>43794</v>
      </c>
      <c r="Q117" s="706">
        <v>43794</v>
      </c>
      <c r="R117" s="706">
        <v>43794</v>
      </c>
      <c r="S117" s="35"/>
      <c r="T117" s="649" t="str">
        <f t="shared" si="5"/>
        <v>zd</v>
      </c>
      <c r="U117" s="704">
        <f t="shared" si="6"/>
        <v>328</v>
      </c>
      <c r="V117" s="704">
        <f t="shared" si="6"/>
        <v>328</v>
      </c>
      <c r="W117" s="704">
        <f t="shared" si="6"/>
        <v>328</v>
      </c>
      <c r="X117" s="704">
        <f t="shared" si="6"/>
        <v>328</v>
      </c>
      <c r="Y117" s="704">
        <f t="shared" si="6"/>
        <v>328</v>
      </c>
      <c r="Z117" s="704">
        <f t="shared" si="6"/>
        <v>328</v>
      </c>
      <c r="AA117" s="704">
        <f t="shared" si="6"/>
        <v>328</v>
      </c>
      <c r="AB117" s="704">
        <f t="shared" si="6"/>
        <v>328</v>
      </c>
      <c r="AC117" s="704">
        <f t="shared" si="6"/>
        <v>328</v>
      </c>
      <c r="AD117" s="704">
        <f t="shared" si="6"/>
        <v>328</v>
      </c>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34"/>
      <c r="H119" s="35" t="s">
        <v>221</v>
      </c>
      <c r="I119" s="704">
        <f>MIN(364,INT((J119 - DATE(YEAR(J119),1,1))))</f>
        <v>304</v>
      </c>
      <c r="J119" s="706">
        <v>43770</v>
      </c>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484" t="s">
        <v>228</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14.5" outlineLevel="1" x14ac:dyDescent="0.35">
      <c r="A123" s="6"/>
      <c r="B123" s="7"/>
      <c r="C123" s="17"/>
      <c r="D123" s="17"/>
      <c r="E123" s="17"/>
      <c r="F123" s="26"/>
      <c r="G123" s="848"/>
      <c r="H123" s="35" t="s">
        <v>1126</v>
      </c>
      <c r="I123" s="222" t="b">
        <v>1</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35"/>
      <c r="AG123" s="35"/>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13.4" customHeight="1" outlineLevel="1" x14ac:dyDescent="0.35">
      <c r="A124" s="6"/>
      <c r="B124" s="7"/>
      <c r="C124" s="17"/>
      <c r="D124" s="17"/>
      <c r="E124" s="17"/>
      <c r="F124" s="26"/>
      <c r="G124" s="34"/>
      <c r="H124" s="35" t="s">
        <v>229</v>
      </c>
      <c r="I124" s="222">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35"/>
      <c r="AG124" s="35"/>
      <c r="AH124" s="16"/>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35"/>
      <c r="AG125" s="35"/>
      <c r="AH125" s="16"/>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row>
    <row r="126" spans="1:95"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0"/>
      <c r="AH126" s="16"/>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row>
    <row r="127" spans="1:95"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41" t="s">
        <v>24</v>
      </c>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row>
    <row r="128" spans="1:95"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323</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73" t="s">
        <v>1166</v>
      </c>
      <c r="I137" s="873"/>
      <c r="J137" s="873" t="s">
        <v>1218</v>
      </c>
      <c r="K137" s="22"/>
      <c r="L137" s="22"/>
      <c r="M137" s="22"/>
      <c r="N137" s="53"/>
      <c r="O137" s="53"/>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62</v>
      </c>
      <c r="I139" s="23"/>
      <c r="J139" s="24" t="s">
        <v>62</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3">
        <v>87</v>
      </c>
      <c r="J140" s="224">
        <f t="shared" ref="J140" si="29">1/4</f>
        <v>0.25</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24</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327</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2" t="s">
        <v>328</v>
      </c>
      <c r="J151" s="226"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3" t="s">
        <v>335</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257</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334</v>
      </c>
      <c r="I162" s="23" t="s">
        <v>333</v>
      </c>
      <c r="J162" s="23" t="s">
        <v>331</v>
      </c>
      <c r="K162" s="23" t="s">
        <v>332</v>
      </c>
      <c r="L162" s="23" t="s">
        <v>330</v>
      </c>
      <c r="M162" s="23" t="s">
        <v>329</v>
      </c>
      <c r="N162" s="22" t="s">
        <v>804</v>
      </c>
      <c r="O162" s="22"/>
      <c r="P162" s="22"/>
      <c r="Q162" s="22" t="s">
        <v>778</v>
      </c>
      <c r="R162" s="22"/>
      <c r="S162" s="22"/>
      <c r="T162" s="22" t="s">
        <v>1217</v>
      </c>
      <c r="U162" s="22"/>
      <c r="V162" s="22" t="s">
        <v>1131</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245" si="30">_xlfn.CONCAT(H163:M163)</f>
        <v>AAAA2A1a</v>
      </c>
      <c r="H163" s="667" t="s">
        <v>23</v>
      </c>
      <c r="I163" s="667" t="s">
        <v>23</v>
      </c>
      <c r="J163" s="667" t="s">
        <v>23</v>
      </c>
      <c r="K163" s="667" t="s">
        <v>1117</v>
      </c>
      <c r="L163" s="667" t="s">
        <v>222</v>
      </c>
      <c r="M163" s="668" t="s">
        <v>70</v>
      </c>
      <c r="N163" t="b">
        <f>AND(COUNTIF(G174:$G$245,G163))</f>
        <v>0</v>
      </c>
      <c r="O163" s="33" t="s">
        <v>23</v>
      </c>
      <c r="Q163" s="242" t="b">
        <v>1</v>
      </c>
      <c r="T163" s="242">
        <f>IF(OR(M163="a",M163="a2",M163="sp"),0,1)</f>
        <v>0</v>
      </c>
      <c r="V163" s="223">
        <f>1-T163</f>
        <v>1</v>
      </c>
      <c r="AX163" s="16"/>
      <c r="AY163" s="8"/>
      <c r="AZ163" s="8"/>
      <c r="BA163" s="8"/>
    </row>
    <row r="164" spans="1:53" ht="14.5" outlineLevel="1" x14ac:dyDescent="0.35">
      <c r="A164" s="6"/>
      <c r="B164" s="7"/>
      <c r="C164" s="17"/>
      <c r="D164" s="17"/>
      <c r="E164" s="17"/>
      <c r="F164" s="26"/>
      <c r="G164" t="str">
        <f t="shared" si="30"/>
        <v>GGGGAg1a2</v>
      </c>
      <c r="H164" s="667" t="s">
        <v>149</v>
      </c>
      <c r="I164" s="667" t="s">
        <v>149</v>
      </c>
      <c r="J164" s="667" t="s">
        <v>149</v>
      </c>
      <c r="K164" s="667" t="s">
        <v>149</v>
      </c>
      <c r="L164" s="667" t="s">
        <v>1113</v>
      </c>
      <c r="M164" s="668" t="s">
        <v>809</v>
      </c>
      <c r="N164" t="b">
        <f>AND(COUNTIF(G176:$G$245,G164))</f>
        <v>0</v>
      </c>
      <c r="O164" s="33" t="s">
        <v>1089</v>
      </c>
      <c r="Q164" s="242" t="b">
        <v>1</v>
      </c>
      <c r="T164" s="242">
        <f t="shared" ref="T164:T227" si="31">IF(OR(M164="a",M164="a2",M164="sp"),0,1)</f>
        <v>0</v>
      </c>
      <c r="V164" s="223">
        <f t="shared" ref="V164:V227" si="32">1-T164</f>
        <v>1</v>
      </c>
      <c r="AX164" s="16"/>
      <c r="AY164" s="8"/>
      <c r="AZ164" s="8"/>
      <c r="BA164" s="8"/>
    </row>
    <row r="165" spans="1:53" ht="14.5" outlineLevel="1" x14ac:dyDescent="0.35">
      <c r="A165" s="6"/>
      <c r="B165" s="7"/>
      <c r="C165" s="17"/>
      <c r="D165" s="17"/>
      <c r="E165" s="17"/>
      <c r="F165" s="26"/>
      <c r="G165" t="str">
        <f t="shared" ref="G165" si="33">_xlfn.CONCAT(H165:M165)</f>
        <v>GGGGSg1a2</v>
      </c>
      <c r="H165" s="667" t="s">
        <v>149</v>
      </c>
      <c r="I165" s="667" t="s">
        <v>149</v>
      </c>
      <c r="J165" s="667" t="s">
        <v>149</v>
      </c>
      <c r="K165" s="667" t="s">
        <v>149</v>
      </c>
      <c r="L165" s="667" t="s">
        <v>1115</v>
      </c>
      <c r="M165" s="668" t="s">
        <v>809</v>
      </c>
      <c r="N165" t="b">
        <f>AND(COUNTIF(G178:$G$245,G165))</f>
        <v>0</v>
      </c>
      <c r="O165" s="33" t="s">
        <v>1089</v>
      </c>
      <c r="Q165" s="242" t="b">
        <v>1</v>
      </c>
      <c r="T165" s="242">
        <f t="shared" si="31"/>
        <v>0</v>
      </c>
      <c r="V165" s="223">
        <f t="shared" si="32"/>
        <v>1</v>
      </c>
      <c r="AX165" s="16"/>
      <c r="AY165" s="8"/>
      <c r="AZ165" s="8"/>
      <c r="BA165" s="8"/>
    </row>
    <row r="166" spans="1:53" ht="14.5" outlineLevel="1" x14ac:dyDescent="0.35">
      <c r="A166" s="6"/>
      <c r="B166" s="7"/>
      <c r="C166" s="17"/>
      <c r="D166" s="17"/>
      <c r="E166" s="17"/>
      <c r="F166" s="26"/>
      <c r="G166" t="str">
        <f t="shared" si="30"/>
        <v>GGGAg2Na2</v>
      </c>
      <c r="H166" s="667" t="s">
        <v>149</v>
      </c>
      <c r="I166" s="667" t="s">
        <v>149</v>
      </c>
      <c r="J166" s="667" t="s">
        <v>149</v>
      </c>
      <c r="K166" s="667" t="s">
        <v>1116</v>
      </c>
      <c r="L166" s="667" t="s">
        <v>75</v>
      </c>
      <c r="M166" s="668" t="s">
        <v>809</v>
      </c>
      <c r="N166" t="b">
        <f>AND(COUNTIF(G180:$G$245,G166))</f>
        <v>0</v>
      </c>
      <c r="O166" s="33" t="s">
        <v>1089</v>
      </c>
      <c r="Q166" s="242" t="b">
        <v>1</v>
      </c>
      <c r="T166" s="242">
        <f t="shared" si="31"/>
        <v>0</v>
      </c>
      <c r="V166" s="223">
        <f t="shared" si="32"/>
        <v>1</v>
      </c>
      <c r="AX166" s="16"/>
      <c r="AY166" s="8"/>
      <c r="AZ166" s="8"/>
      <c r="BA166" s="8"/>
    </row>
    <row r="167" spans="1:53" ht="14.5" outlineLevel="1" x14ac:dyDescent="0.35">
      <c r="A167" s="6"/>
      <c r="B167" s="7"/>
      <c r="C167" s="17"/>
      <c r="D167" s="17"/>
      <c r="E167" s="17"/>
      <c r="F167" s="26"/>
      <c r="G167" t="str">
        <f t="shared" si="30"/>
        <v>GGGAg2Ea2</v>
      </c>
      <c r="H167" s="667" t="s">
        <v>149</v>
      </c>
      <c r="I167" s="667" t="s">
        <v>149</v>
      </c>
      <c r="J167" s="667" t="s">
        <v>149</v>
      </c>
      <c r="K167" s="667" t="s">
        <v>1116</v>
      </c>
      <c r="L167" s="667" t="s">
        <v>76</v>
      </c>
      <c r="M167" s="668" t="s">
        <v>809</v>
      </c>
      <c r="N167" t="b">
        <f>AND(COUNTIF(G182:$G$245,G167))</f>
        <v>0</v>
      </c>
      <c r="O167" s="33" t="s">
        <v>1089</v>
      </c>
      <c r="Q167" s="242" t="b">
        <v>1</v>
      </c>
      <c r="T167" s="242">
        <f t="shared" si="31"/>
        <v>0</v>
      </c>
      <c r="V167" s="223">
        <f t="shared" si="32"/>
        <v>1</v>
      </c>
      <c r="AX167" s="16"/>
      <c r="AY167" s="8"/>
      <c r="AZ167" s="8"/>
      <c r="BA167" s="8"/>
    </row>
    <row r="168" spans="1:53" ht="14.5" outlineLevel="1" x14ac:dyDescent="0.35">
      <c r="A168" s="6"/>
      <c r="B168" s="7"/>
      <c r="C168" s="17"/>
      <c r="D168" s="17"/>
      <c r="E168" s="17"/>
      <c r="F168" s="26"/>
      <c r="G168" t="str">
        <f t="shared" si="30"/>
        <v>GGGAg2OFa2</v>
      </c>
      <c r="H168" s="667" t="s">
        <v>149</v>
      </c>
      <c r="I168" s="667" t="s">
        <v>149</v>
      </c>
      <c r="J168" s="667" t="s">
        <v>149</v>
      </c>
      <c r="K168" s="667" t="s">
        <v>1116</v>
      </c>
      <c r="L168" s="667" t="s">
        <v>150</v>
      </c>
      <c r="M168" s="668" t="s">
        <v>809</v>
      </c>
      <c r="N168" t="b">
        <f>AND(COUNTIF(G183:$G$245,G168))</f>
        <v>0</v>
      </c>
      <c r="O168" s="33" t="s">
        <v>1089</v>
      </c>
      <c r="Q168" s="242" t="b">
        <v>1</v>
      </c>
      <c r="T168" s="242">
        <f t="shared" si="31"/>
        <v>0</v>
      </c>
      <c r="V168" s="223">
        <f t="shared" si="32"/>
        <v>1</v>
      </c>
      <c r="AX168" s="16"/>
      <c r="AY168" s="8"/>
      <c r="AZ168" s="8"/>
      <c r="BA168" s="8"/>
    </row>
    <row r="169" spans="1:53" ht="14.5" outlineLevel="1" x14ac:dyDescent="0.35">
      <c r="A169" s="6"/>
      <c r="B169" s="7"/>
      <c r="C169" s="17"/>
      <c r="D169" s="17"/>
      <c r="E169" s="17"/>
      <c r="F169" s="26"/>
      <c r="G169" t="str">
        <f t="shared" si="30"/>
        <v>GGGC1Na2</v>
      </c>
      <c r="H169" s="667" t="s">
        <v>149</v>
      </c>
      <c r="I169" s="667" t="s">
        <v>149</v>
      </c>
      <c r="J169" s="667" t="s">
        <v>149</v>
      </c>
      <c r="K169" s="667" t="s">
        <v>223</v>
      </c>
      <c r="L169" s="667" t="s">
        <v>75</v>
      </c>
      <c r="M169" s="668" t="s">
        <v>809</v>
      </c>
      <c r="N169" t="b">
        <f>AND(COUNTIF(G184:$G$245,G169))</f>
        <v>0</v>
      </c>
      <c r="O169" s="33" t="s">
        <v>1089</v>
      </c>
      <c r="Q169" s="242" t="b">
        <v>1</v>
      </c>
      <c r="T169" s="242">
        <f t="shared" si="31"/>
        <v>0</v>
      </c>
      <c r="V169" s="223">
        <f t="shared" si="32"/>
        <v>1</v>
      </c>
      <c r="AX169" s="16"/>
      <c r="AY169" s="8"/>
      <c r="AZ169" s="8"/>
      <c r="BA169" s="8"/>
    </row>
    <row r="170" spans="1:53" ht="14.5" outlineLevel="1" x14ac:dyDescent="0.35">
      <c r="A170" s="6"/>
      <c r="B170" s="7"/>
      <c r="C170" s="17"/>
      <c r="D170" s="17"/>
      <c r="E170" s="17"/>
      <c r="F170" s="26"/>
      <c r="G170" t="str">
        <f t="shared" si="30"/>
        <v>GGGC1Ea2</v>
      </c>
      <c r="H170" s="667" t="s">
        <v>149</v>
      </c>
      <c r="I170" s="667" t="s">
        <v>149</v>
      </c>
      <c r="J170" s="667" t="s">
        <v>149</v>
      </c>
      <c r="K170" s="667" t="s">
        <v>223</v>
      </c>
      <c r="L170" s="667" t="s">
        <v>76</v>
      </c>
      <c r="M170" s="668" t="s">
        <v>809</v>
      </c>
      <c r="N170" t="b">
        <f>AND(COUNTIF(G185:$G$245,G170))</f>
        <v>0</v>
      </c>
      <c r="O170" s="33" t="s">
        <v>1089</v>
      </c>
      <c r="Q170" s="242" t="b">
        <v>1</v>
      </c>
      <c r="T170" s="242">
        <f t="shared" si="31"/>
        <v>0</v>
      </c>
      <c r="V170" s="223">
        <f t="shared" si="32"/>
        <v>1</v>
      </c>
      <c r="AX170" s="16"/>
      <c r="AY170" s="8"/>
      <c r="AZ170" s="8"/>
      <c r="BA170" s="8"/>
    </row>
    <row r="171" spans="1:53" ht="14.5" outlineLevel="1" x14ac:dyDescent="0.35">
      <c r="A171" s="6"/>
      <c r="B171" s="7"/>
      <c r="C171" s="17"/>
      <c r="D171" s="17"/>
      <c r="E171" s="17"/>
      <c r="F171" s="26"/>
      <c r="G171" t="str">
        <f t="shared" si="30"/>
        <v>GGGC1Pa2</v>
      </c>
      <c r="H171" s="667" t="s">
        <v>149</v>
      </c>
      <c r="I171" s="667" t="s">
        <v>149</v>
      </c>
      <c r="J171" s="667" t="s">
        <v>149</v>
      </c>
      <c r="K171" s="667" t="s">
        <v>223</v>
      </c>
      <c r="L171" s="667" t="s">
        <v>77</v>
      </c>
      <c r="M171" s="668" t="s">
        <v>809</v>
      </c>
      <c r="N171" t="b">
        <f>AND(COUNTIF(G187:$G$245,G171))</f>
        <v>0</v>
      </c>
      <c r="O171" s="33" t="s">
        <v>1089</v>
      </c>
      <c r="Q171" s="242" t="b">
        <v>1</v>
      </c>
      <c r="T171" s="242">
        <f t="shared" si="31"/>
        <v>0</v>
      </c>
      <c r="V171" s="223">
        <f t="shared" si="32"/>
        <v>1</v>
      </c>
      <c r="AX171" s="16"/>
      <c r="AY171" s="8"/>
      <c r="AZ171" s="8"/>
      <c r="BA171" s="8"/>
    </row>
    <row r="172" spans="1:53" ht="14.5" outlineLevel="1" x14ac:dyDescent="0.35">
      <c r="A172" s="6"/>
      <c r="B172" s="7"/>
      <c r="C172" s="17"/>
      <c r="D172" s="17"/>
      <c r="E172" s="17"/>
      <c r="F172" s="26"/>
      <c r="G172" t="str">
        <f t="shared" si="30"/>
        <v>GGGC1OFa2</v>
      </c>
      <c r="H172" s="667" t="s">
        <v>149</v>
      </c>
      <c r="I172" s="667" t="s">
        <v>149</v>
      </c>
      <c r="J172" s="667" t="s">
        <v>149</v>
      </c>
      <c r="K172" s="667" t="s">
        <v>223</v>
      </c>
      <c r="L172" s="667" t="s">
        <v>150</v>
      </c>
      <c r="M172" s="668" t="s">
        <v>809</v>
      </c>
      <c r="N172" t="b">
        <f>AND(COUNTIF(G188:$G$245,G172))</f>
        <v>0</v>
      </c>
      <c r="O172" s="33" t="s">
        <v>1089</v>
      </c>
      <c r="Q172" s="242" t="b">
        <v>1</v>
      </c>
      <c r="T172" s="242">
        <f t="shared" si="31"/>
        <v>0</v>
      </c>
      <c r="V172" s="223">
        <f t="shared" si="32"/>
        <v>1</v>
      </c>
      <c r="AX172" s="16"/>
      <c r="AY172" s="8"/>
      <c r="AZ172" s="8"/>
      <c r="BA172" s="8"/>
    </row>
    <row r="173" spans="1:53" ht="14.5" outlineLevel="1" x14ac:dyDescent="0.35">
      <c r="A173" s="6"/>
      <c r="B173" s="7"/>
      <c r="C173" s="17"/>
      <c r="D173" s="17"/>
      <c r="E173" s="17"/>
      <c r="F173" s="26"/>
      <c r="G173" t="str">
        <f t="shared" ref="G173" si="34">_xlfn.CONCAT(H173:M173)</f>
        <v>SPSPSPSPSPsp</v>
      </c>
      <c r="H173" s="667" t="s">
        <v>1080</v>
      </c>
      <c r="I173" s="667" t="s">
        <v>1080</v>
      </c>
      <c r="J173" s="667" t="s">
        <v>1080</v>
      </c>
      <c r="K173" s="667" t="s">
        <v>1080</v>
      </c>
      <c r="L173" s="667" t="s">
        <v>1080</v>
      </c>
      <c r="M173" s="668" t="s">
        <v>1079</v>
      </c>
      <c r="N173" t="b">
        <f>AND(COUNTIF(G189:$G$245,G173))</f>
        <v>0</v>
      </c>
      <c r="O173" s="33" t="s">
        <v>1080</v>
      </c>
      <c r="Q173" s="242" t="b">
        <v>1</v>
      </c>
      <c r="T173" s="242">
        <f t="shared" si="31"/>
        <v>0</v>
      </c>
      <c r="V173" s="223">
        <f t="shared" si="32"/>
        <v>1</v>
      </c>
      <c r="AX173" s="16"/>
      <c r="AY173" s="8"/>
      <c r="AZ173" s="8"/>
      <c r="BA173" s="8"/>
    </row>
    <row r="174" spans="1:53" ht="14.5" outlineLevel="1" x14ac:dyDescent="0.35">
      <c r="A174" s="6"/>
      <c r="B174" s="7"/>
      <c r="C174" s="17"/>
      <c r="D174" s="17"/>
      <c r="E174" s="17"/>
      <c r="F174" s="26"/>
      <c r="G174" t="str">
        <f t="shared" si="30"/>
        <v>YYWNWl</v>
      </c>
      <c r="H174" s="667" t="s">
        <v>348</v>
      </c>
      <c r="I174" s="667" t="s">
        <v>348</v>
      </c>
      <c r="J174" s="667" t="s">
        <v>8</v>
      </c>
      <c r="K174" s="667" t="s">
        <v>75</v>
      </c>
      <c r="L174" s="667" t="s">
        <v>8</v>
      </c>
      <c r="M174" s="667" t="s">
        <v>68</v>
      </c>
      <c r="N174" t="b">
        <f>AND(COUNTIF(G190:$G$245,G174))</f>
        <v>0</v>
      </c>
      <c r="O174" s="33" t="s">
        <v>873</v>
      </c>
      <c r="Q174" s="242" t="b">
        <v>1</v>
      </c>
      <c r="T174" s="242">
        <f t="shared" si="31"/>
        <v>1</v>
      </c>
      <c r="V174" s="223">
        <f t="shared" si="32"/>
        <v>0</v>
      </c>
      <c r="AX174" s="16"/>
      <c r="AY174" s="8"/>
      <c r="AZ174" s="8"/>
      <c r="BA174" s="8"/>
    </row>
    <row r="175" spans="1:53" ht="14.5" outlineLevel="1" x14ac:dyDescent="0.35">
      <c r="A175" s="6"/>
      <c r="B175" s="7"/>
      <c r="C175" s="17"/>
      <c r="D175" s="17"/>
      <c r="E175" s="17"/>
      <c r="F175" s="26"/>
      <c r="G175" t="str">
        <f t="shared" ref="G175" si="35">_xlfn.CONCAT(H175:M175)</f>
        <v>YYLWNw</v>
      </c>
      <c r="H175" s="667" t="s">
        <v>348</v>
      </c>
      <c r="I175" s="667" t="s">
        <v>348</v>
      </c>
      <c r="J175" s="667" t="s">
        <v>16</v>
      </c>
      <c r="K175" s="667" t="s">
        <v>8</v>
      </c>
      <c r="L175" s="667" t="s">
        <v>75</v>
      </c>
      <c r="M175" s="667" t="s">
        <v>64</v>
      </c>
      <c r="N175" t="b">
        <f>AND(COUNTIF(G190:$G$245,G175))</f>
        <v>0</v>
      </c>
      <c r="O175" s="33" t="s">
        <v>873</v>
      </c>
      <c r="Q175" s="242" t="b">
        <v>1</v>
      </c>
      <c r="T175" s="242">
        <f t="shared" si="31"/>
        <v>1</v>
      </c>
      <c r="V175" s="223">
        <f t="shared" si="32"/>
        <v>0</v>
      </c>
      <c r="AX175" s="16"/>
      <c r="AY175" s="8"/>
      <c r="AZ175" s="8"/>
      <c r="BA175" s="8"/>
    </row>
    <row r="176" spans="1:53" ht="14.5" outlineLevel="1" x14ac:dyDescent="0.35">
      <c r="A176" s="6"/>
      <c r="B176" s="7"/>
      <c r="C176" s="17"/>
      <c r="D176" s="17"/>
      <c r="E176" s="17"/>
      <c r="F176" s="26"/>
      <c r="G176" t="str">
        <f t="shared" si="30"/>
        <v>YYLWNwd</v>
      </c>
      <c r="H176" s="667" t="s">
        <v>348</v>
      </c>
      <c r="I176" s="667" t="s">
        <v>348</v>
      </c>
      <c r="J176" s="667" t="s">
        <v>16</v>
      </c>
      <c r="K176" s="667" t="s">
        <v>8</v>
      </c>
      <c r="L176" s="667" t="s">
        <v>75</v>
      </c>
      <c r="M176" s="667" t="s">
        <v>931</v>
      </c>
      <c r="N176" t="b">
        <f>AND(COUNTIF(G192:$G$245,G176))</f>
        <v>0</v>
      </c>
      <c r="O176" s="33" t="s">
        <v>873</v>
      </c>
      <c r="Q176" s="242" t="b">
        <v>1</v>
      </c>
      <c r="T176" s="242">
        <f t="shared" si="31"/>
        <v>1</v>
      </c>
      <c r="V176" s="223">
        <f t="shared" si="32"/>
        <v>0</v>
      </c>
      <c r="AX176" s="16"/>
      <c r="AY176" s="8"/>
      <c r="AZ176" s="8"/>
      <c r="BA176" s="8"/>
    </row>
    <row r="177" spans="1:53" ht="14.5" outlineLevel="1" x14ac:dyDescent="0.35">
      <c r="A177" s="6"/>
      <c r="B177" s="7"/>
      <c r="C177" s="17"/>
      <c r="D177" s="17"/>
      <c r="E177" s="17"/>
      <c r="F177" s="26"/>
      <c r="G177" t="str">
        <f t="shared" ref="G177" si="36">_xlfn.CONCAT(H177:M177)</f>
        <v>YYWLWz</v>
      </c>
      <c r="H177" s="667" t="s">
        <v>348</v>
      </c>
      <c r="I177" s="667" t="s">
        <v>348</v>
      </c>
      <c r="J177" s="667" t="s">
        <v>8</v>
      </c>
      <c r="K177" s="667" t="s">
        <v>16</v>
      </c>
      <c r="L177" s="667" t="s">
        <v>8</v>
      </c>
      <c r="M177" s="667" t="s">
        <v>71</v>
      </c>
      <c r="N177" t="b">
        <f>AND(COUNTIF(G193:$G$245,G177))</f>
        <v>0</v>
      </c>
      <c r="O177" s="33" t="s">
        <v>873</v>
      </c>
      <c r="Q177" s="242" t="b">
        <v>1</v>
      </c>
      <c r="T177" s="242">
        <f t="shared" si="31"/>
        <v>1</v>
      </c>
      <c r="V177" s="223">
        <f t="shared" si="32"/>
        <v>0</v>
      </c>
      <c r="AX177" s="16"/>
      <c r="AY177" s="8"/>
      <c r="AZ177" s="8"/>
      <c r="BA177" s="8"/>
    </row>
    <row r="178" spans="1:53" ht="14.5" outlineLevel="1" x14ac:dyDescent="0.35">
      <c r="A178" s="6"/>
      <c r="B178" s="7"/>
      <c r="C178" s="17"/>
      <c r="D178" s="17"/>
      <c r="E178" s="17"/>
      <c r="F178" s="26"/>
      <c r="G178" t="str">
        <f t="shared" si="30"/>
        <v>YYWLWzd</v>
      </c>
      <c r="H178" s="667" t="s">
        <v>348</v>
      </c>
      <c r="I178" s="667" t="s">
        <v>348</v>
      </c>
      <c r="J178" s="667" t="s">
        <v>8</v>
      </c>
      <c r="K178" s="667" t="s">
        <v>16</v>
      </c>
      <c r="L178" s="667" t="s">
        <v>8</v>
      </c>
      <c r="M178" s="667" t="s">
        <v>934</v>
      </c>
      <c r="N178" t="b">
        <f>AND(COUNTIF(G193:$G$245,G178))</f>
        <v>0</v>
      </c>
      <c r="O178" s="33" t="s">
        <v>873</v>
      </c>
      <c r="Q178" s="242" t="b">
        <v>1</v>
      </c>
      <c r="T178" s="242">
        <f t="shared" si="31"/>
        <v>1</v>
      </c>
      <c r="V178" s="223">
        <f t="shared" si="32"/>
        <v>0</v>
      </c>
      <c r="AX178" s="16"/>
      <c r="AY178" s="8"/>
      <c r="AZ178" s="8"/>
      <c r="BA178" s="8"/>
    </row>
    <row r="179" spans="1:53" ht="14.5" outlineLevel="1" x14ac:dyDescent="0.35">
      <c r="A179" s="6"/>
      <c r="B179" s="7"/>
      <c r="C179" s="17"/>
      <c r="D179" s="17"/>
      <c r="E179" s="17"/>
      <c r="F179" s="26"/>
      <c r="G179" t="str">
        <f t="shared" ref="G179" si="37">_xlfn.CONCAT(H179:M179)</f>
        <v>YYNWLw</v>
      </c>
      <c r="H179" s="667" t="s">
        <v>348</v>
      </c>
      <c r="I179" s="667" t="s">
        <v>348</v>
      </c>
      <c r="J179" s="667" t="s">
        <v>75</v>
      </c>
      <c r="K179" s="667" t="s">
        <v>8</v>
      </c>
      <c r="L179" s="667" t="s">
        <v>16</v>
      </c>
      <c r="M179" s="667" t="s">
        <v>64</v>
      </c>
      <c r="N179" t="b">
        <f>AND(COUNTIF(G193:$G$245,G179))</f>
        <v>0</v>
      </c>
      <c r="O179" s="33" t="s">
        <v>873</v>
      </c>
      <c r="Q179" s="242" t="b">
        <v>1</v>
      </c>
      <c r="T179" s="242">
        <f t="shared" si="31"/>
        <v>1</v>
      </c>
      <c r="V179" s="223">
        <f t="shared" si="32"/>
        <v>0</v>
      </c>
      <c r="AX179" s="16"/>
      <c r="AY179" s="8"/>
      <c r="AZ179" s="8"/>
      <c r="BA179" s="8"/>
    </row>
    <row r="180" spans="1:53" ht="14.5" outlineLevel="1" x14ac:dyDescent="0.35">
      <c r="A180" s="6"/>
      <c r="B180" s="7"/>
      <c r="C180" s="17"/>
      <c r="D180" s="17"/>
      <c r="E180" s="17"/>
      <c r="F180" s="26"/>
      <c r="G180" t="str">
        <f t="shared" si="30"/>
        <v>YYNWLwd</v>
      </c>
      <c r="H180" s="667" t="s">
        <v>348</v>
      </c>
      <c r="I180" s="667" t="s">
        <v>348</v>
      </c>
      <c r="J180" s="667" t="s">
        <v>75</v>
      </c>
      <c r="K180" s="667" t="s">
        <v>8</v>
      </c>
      <c r="L180" s="667" t="s">
        <v>16</v>
      </c>
      <c r="M180" s="667" t="s">
        <v>931</v>
      </c>
      <c r="N180" t="b">
        <f>AND(COUNTIF(G195:$G$245,G180))</f>
        <v>0</v>
      </c>
      <c r="O180" s="33" t="s">
        <v>873</v>
      </c>
      <c r="Q180" s="242" t="b">
        <v>1</v>
      </c>
      <c r="T180" s="242">
        <f t="shared" si="31"/>
        <v>1</v>
      </c>
      <c r="V180" s="223">
        <f t="shared" si="32"/>
        <v>0</v>
      </c>
      <c r="AX180" s="16"/>
      <c r="AY180" s="8"/>
      <c r="AZ180" s="8"/>
      <c r="BA180" s="8"/>
    </row>
    <row r="181" spans="1:53" ht="14.5" outlineLevel="1" x14ac:dyDescent="0.35">
      <c r="A181" s="6"/>
      <c r="B181" s="7"/>
      <c r="C181" s="17"/>
      <c r="D181" s="17"/>
      <c r="E181" s="17"/>
      <c r="F181" s="26"/>
      <c r="G181" t="str">
        <f t="shared" ref="G181" si="38">_xlfn.CONCAT(H181:M181)</f>
        <v>AYAA2A1w</v>
      </c>
      <c r="H181" s="667" t="s">
        <v>23</v>
      </c>
      <c r="I181" s="667" t="s">
        <v>348</v>
      </c>
      <c r="J181" s="667" t="s">
        <v>23</v>
      </c>
      <c r="K181" s="667" t="s">
        <v>1117</v>
      </c>
      <c r="L181" s="667" t="s">
        <v>222</v>
      </c>
      <c r="M181" s="667" t="s">
        <v>64</v>
      </c>
      <c r="N181" t="b">
        <f>AND(COUNTIF(G196:$G$245,G181))</f>
        <v>0</v>
      </c>
      <c r="O181" s="33" t="s">
        <v>1143</v>
      </c>
      <c r="Q181" s="242" t="b">
        <v>1</v>
      </c>
      <c r="T181" s="242">
        <f t="shared" si="31"/>
        <v>1</v>
      </c>
      <c r="V181" s="223">
        <f t="shared" si="32"/>
        <v>0</v>
      </c>
      <c r="AX181" s="16"/>
      <c r="AY181" s="8"/>
      <c r="AZ181" s="8"/>
      <c r="BA181" s="8"/>
    </row>
    <row r="182" spans="1:53" ht="14.5" outlineLevel="1" x14ac:dyDescent="0.35">
      <c r="A182" s="6"/>
      <c r="B182" s="7"/>
      <c r="C182" s="17"/>
      <c r="D182" s="17"/>
      <c r="E182" s="17"/>
      <c r="F182" s="26"/>
      <c r="G182" t="str">
        <f t="shared" si="30"/>
        <v>AYAA2A1wd</v>
      </c>
      <c r="H182" s="667" t="s">
        <v>23</v>
      </c>
      <c r="I182" s="667" t="s">
        <v>348</v>
      </c>
      <c r="J182" s="667" t="s">
        <v>23</v>
      </c>
      <c r="K182" s="667" t="s">
        <v>1117</v>
      </c>
      <c r="L182" s="667" t="s">
        <v>222</v>
      </c>
      <c r="M182" s="667" t="s">
        <v>931</v>
      </c>
      <c r="N182" t="b">
        <f>AND(COUNTIF(G196:$G$245,G182))</f>
        <v>0</v>
      </c>
      <c r="O182" s="33" t="s">
        <v>1143</v>
      </c>
      <c r="Q182" s="242" t="b">
        <v>1</v>
      </c>
      <c r="T182" s="242">
        <f t="shared" si="31"/>
        <v>1</v>
      </c>
      <c r="V182" s="223">
        <f t="shared" si="32"/>
        <v>0</v>
      </c>
      <c r="AX182" s="16"/>
      <c r="AY182" s="8"/>
      <c r="AZ182" s="8"/>
      <c r="BA182" s="8"/>
    </row>
    <row r="183" spans="1:53" ht="14.5" outlineLevel="1" x14ac:dyDescent="0.35">
      <c r="A183" s="6"/>
      <c r="B183" s="7"/>
      <c r="C183" s="17"/>
      <c r="D183" s="17"/>
      <c r="E183" s="17"/>
      <c r="F183" s="26"/>
      <c r="G183" t="str">
        <f t="shared" si="30"/>
        <v>AAWA2A1a</v>
      </c>
      <c r="H183" s="667" t="s">
        <v>23</v>
      </c>
      <c r="I183" s="667" t="s">
        <v>23</v>
      </c>
      <c r="J183" s="667" t="s">
        <v>8</v>
      </c>
      <c r="K183" s="667" t="s">
        <v>1117</v>
      </c>
      <c r="L183" s="667" t="s">
        <v>222</v>
      </c>
      <c r="M183" s="667" t="s">
        <v>70</v>
      </c>
      <c r="N183" t="b">
        <f>AND(COUNTIF(G198:$G$245,G183))</f>
        <v>0</v>
      </c>
      <c r="O183" s="33" t="s">
        <v>1143</v>
      </c>
      <c r="Q183" s="242" t="b">
        <v>1</v>
      </c>
      <c r="T183" s="242">
        <f t="shared" si="31"/>
        <v>0</v>
      </c>
      <c r="V183" s="223">
        <f t="shared" si="32"/>
        <v>1</v>
      </c>
      <c r="AX183" s="16"/>
      <c r="AY183" s="8"/>
      <c r="AZ183" s="8"/>
      <c r="BA183" s="8"/>
    </row>
    <row r="184" spans="1:53" ht="14.5" outlineLevel="1" x14ac:dyDescent="0.35">
      <c r="A184" s="6"/>
      <c r="B184" s="7"/>
      <c r="C184" s="17"/>
      <c r="D184" s="17"/>
      <c r="E184" s="17"/>
      <c r="F184" s="26"/>
      <c r="G184" t="str">
        <f t="shared" si="30"/>
        <v>AAAWA1a</v>
      </c>
      <c r="H184" s="667" t="s">
        <v>23</v>
      </c>
      <c r="I184" s="667" t="s">
        <v>23</v>
      </c>
      <c r="J184" s="667" t="s">
        <v>23</v>
      </c>
      <c r="K184" s="667" t="s">
        <v>8</v>
      </c>
      <c r="L184" s="667" t="s">
        <v>222</v>
      </c>
      <c r="M184" s="667" t="s">
        <v>70</v>
      </c>
      <c r="N184" t="b">
        <f>AND(COUNTIF(G199:$G$245,G184))</f>
        <v>0</v>
      </c>
      <c r="O184" s="33" t="s">
        <v>1143</v>
      </c>
      <c r="Q184" s="242" t="b">
        <v>1</v>
      </c>
      <c r="T184" s="242">
        <f t="shared" si="31"/>
        <v>0</v>
      </c>
      <c r="V184" s="223">
        <f t="shared" si="32"/>
        <v>1</v>
      </c>
      <c r="AX184" s="16"/>
      <c r="AY184" s="8"/>
      <c r="AZ184" s="8"/>
      <c r="BA184" s="8"/>
    </row>
    <row r="185" spans="1:53" ht="14.5" outlineLevel="1" x14ac:dyDescent="0.35">
      <c r="A185" s="6"/>
      <c r="B185" s="7"/>
      <c r="C185" s="17"/>
      <c r="D185" s="17"/>
      <c r="E185" s="17"/>
      <c r="F185" s="26"/>
      <c r="G185" t="str">
        <f t="shared" si="30"/>
        <v>YAAA2Wa</v>
      </c>
      <c r="H185" s="667" t="s">
        <v>348</v>
      </c>
      <c r="I185" s="667" t="s">
        <v>23</v>
      </c>
      <c r="J185" s="667" t="s">
        <v>23</v>
      </c>
      <c r="K185" s="667" t="s">
        <v>1117</v>
      </c>
      <c r="L185" s="667" t="s">
        <v>8</v>
      </c>
      <c r="M185" s="667" t="s">
        <v>70</v>
      </c>
      <c r="N185" t="b">
        <f>AND(COUNTIF(G202:$G$245,G185))</f>
        <v>0</v>
      </c>
      <c r="O185" s="33" t="s">
        <v>1143</v>
      </c>
      <c r="Q185" s="242" t="b">
        <v>1</v>
      </c>
      <c r="T185" s="242">
        <f t="shared" si="31"/>
        <v>0</v>
      </c>
      <c r="V185" s="223">
        <f t="shared" si="32"/>
        <v>1</v>
      </c>
      <c r="AX185" s="16"/>
      <c r="AY185" s="8"/>
      <c r="AZ185" s="8"/>
      <c r="BA185" s="8"/>
    </row>
    <row r="186" spans="1:53" ht="14.5" outlineLevel="1" x14ac:dyDescent="0.35">
      <c r="A186" s="6"/>
      <c r="B186" s="7"/>
      <c r="C186" s="17"/>
      <c r="D186" s="17"/>
      <c r="E186" s="17"/>
      <c r="F186" s="26"/>
      <c r="G186" t="str">
        <f t="shared" si="30"/>
        <v>AYAA2A1o</v>
      </c>
      <c r="H186" s="667" t="s">
        <v>23</v>
      </c>
      <c r="I186" s="667" t="s">
        <v>348</v>
      </c>
      <c r="J186" s="667" t="s">
        <v>23</v>
      </c>
      <c r="K186" s="667" t="s">
        <v>1117</v>
      </c>
      <c r="L186" s="667" t="s">
        <v>222</v>
      </c>
      <c r="M186" s="667" t="s">
        <v>66</v>
      </c>
      <c r="N186" t="b">
        <f>AND(COUNTIF(G202:$G$245,G186))</f>
        <v>0</v>
      </c>
      <c r="O186" s="33" t="s">
        <v>1144</v>
      </c>
      <c r="Q186" s="242" t="b">
        <v>1</v>
      </c>
      <c r="T186" s="242">
        <f t="shared" si="31"/>
        <v>1</v>
      </c>
      <c r="V186" s="223">
        <f t="shared" si="32"/>
        <v>0</v>
      </c>
      <c r="AX186" s="16"/>
      <c r="AY186" s="8"/>
      <c r="AZ186" s="8"/>
      <c r="BA186" s="8"/>
    </row>
    <row r="187" spans="1:53" ht="14.5" outlineLevel="1" x14ac:dyDescent="0.35">
      <c r="A187" s="6"/>
      <c r="B187" s="7"/>
      <c r="C187" s="17"/>
      <c r="D187" s="17"/>
      <c r="E187" s="17"/>
      <c r="F187" s="26"/>
      <c r="G187" t="str">
        <f t="shared" ref="G187:G194" si="39">_xlfn.CONCAT(H187:M187)</f>
        <v>AYAA2A1od</v>
      </c>
      <c r="H187" s="667" t="s">
        <v>23</v>
      </c>
      <c r="I187" s="667" t="s">
        <v>348</v>
      </c>
      <c r="J187" s="667" t="s">
        <v>23</v>
      </c>
      <c r="K187" s="667" t="s">
        <v>1117</v>
      </c>
      <c r="L187" s="667" t="s">
        <v>222</v>
      </c>
      <c r="M187" s="667" t="s">
        <v>933</v>
      </c>
      <c r="N187" t="b">
        <f>AND(COUNTIF(G203:$G$245,G187))</f>
        <v>0</v>
      </c>
      <c r="O187" s="33" t="s">
        <v>1144</v>
      </c>
      <c r="Q187" s="242" t="b">
        <v>1</v>
      </c>
      <c r="T187" s="242">
        <f t="shared" si="31"/>
        <v>1</v>
      </c>
      <c r="V187" s="223">
        <f t="shared" si="32"/>
        <v>0</v>
      </c>
      <c r="AX187" s="16"/>
      <c r="AY187" s="8"/>
      <c r="AZ187" s="8"/>
      <c r="BA187" s="8"/>
    </row>
    <row r="188" spans="1:53" ht="14.5" outlineLevel="1" x14ac:dyDescent="0.35">
      <c r="A188" s="6"/>
      <c r="B188" s="7"/>
      <c r="C188" s="17"/>
      <c r="D188" s="17"/>
      <c r="E188" s="17"/>
      <c r="F188" s="26"/>
      <c r="G188" t="str">
        <f t="shared" si="39"/>
        <v>AAOA2A1a</v>
      </c>
      <c r="H188" s="667" t="s">
        <v>23</v>
      </c>
      <c r="I188" s="667" t="s">
        <v>23</v>
      </c>
      <c r="J188" s="667" t="s">
        <v>12</v>
      </c>
      <c r="K188" s="667" t="s">
        <v>1117</v>
      </c>
      <c r="L188" s="667" t="s">
        <v>222</v>
      </c>
      <c r="M188" s="667" t="s">
        <v>70</v>
      </c>
      <c r="N188" t="b">
        <f>AND(COUNTIF(G204:$G$245,G188))</f>
        <v>0</v>
      </c>
      <c r="O188" s="33" t="s">
        <v>1144</v>
      </c>
      <c r="Q188" s="242" t="b">
        <v>1</v>
      </c>
      <c r="T188" s="242">
        <f t="shared" si="31"/>
        <v>0</v>
      </c>
      <c r="V188" s="223">
        <f t="shared" si="32"/>
        <v>1</v>
      </c>
      <c r="AX188" s="16"/>
      <c r="AY188" s="8"/>
      <c r="AZ188" s="8"/>
      <c r="BA188" s="8"/>
    </row>
    <row r="189" spans="1:53" ht="14.5" outlineLevel="1" x14ac:dyDescent="0.35">
      <c r="A189" s="6"/>
      <c r="B189" s="7"/>
      <c r="C189" s="17"/>
      <c r="D189" s="17"/>
      <c r="E189" s="17"/>
      <c r="F189" s="26"/>
      <c r="G189" t="str">
        <f t="shared" si="39"/>
        <v>AAAOA1a</v>
      </c>
      <c r="H189" s="667" t="s">
        <v>23</v>
      </c>
      <c r="I189" s="667" t="s">
        <v>23</v>
      </c>
      <c r="J189" s="667" t="s">
        <v>23</v>
      </c>
      <c r="K189" s="667" t="s">
        <v>12</v>
      </c>
      <c r="L189" s="667" t="s">
        <v>222</v>
      </c>
      <c r="M189" s="667" t="s">
        <v>70</v>
      </c>
      <c r="N189" t="b">
        <f>AND(COUNTIF(G206:$G$245,G189))</f>
        <v>0</v>
      </c>
      <c r="O189" s="33" t="s">
        <v>1144</v>
      </c>
      <c r="Q189" s="242" t="b">
        <v>1</v>
      </c>
      <c r="T189" s="242">
        <f t="shared" si="31"/>
        <v>0</v>
      </c>
      <c r="V189" s="223">
        <f t="shared" si="32"/>
        <v>1</v>
      </c>
      <c r="AX189" s="16"/>
      <c r="AY189" s="8"/>
      <c r="AZ189" s="8"/>
      <c r="BA189" s="8"/>
    </row>
    <row r="190" spans="1:53" ht="14.5" outlineLevel="1" x14ac:dyDescent="0.35">
      <c r="A190" s="6"/>
      <c r="B190" s="7"/>
      <c r="C190" s="17"/>
      <c r="D190" s="17"/>
      <c r="E190" s="17"/>
      <c r="F190" s="26"/>
      <c r="G190" t="str">
        <f t="shared" si="39"/>
        <v>YAAA2Oa</v>
      </c>
      <c r="H190" s="667" t="s">
        <v>348</v>
      </c>
      <c r="I190" s="667" t="s">
        <v>23</v>
      </c>
      <c r="J190" s="667" t="s">
        <v>23</v>
      </c>
      <c r="K190" s="667" t="s">
        <v>1117</v>
      </c>
      <c r="L190" s="667" t="s">
        <v>12</v>
      </c>
      <c r="M190" s="667" t="s">
        <v>70</v>
      </c>
      <c r="N190" t="b">
        <f>AND(COUNTIF(G208:$G$245,G190))</f>
        <v>0</v>
      </c>
      <c r="O190" s="33" t="s">
        <v>1144</v>
      </c>
      <c r="Q190" s="242" t="b">
        <v>1</v>
      </c>
      <c r="T190" s="242">
        <f t="shared" si="31"/>
        <v>0</v>
      </c>
      <c r="V190" s="223">
        <f t="shared" si="32"/>
        <v>1</v>
      </c>
      <c r="AX190" s="16"/>
      <c r="AY190" s="8"/>
      <c r="AZ190" s="8"/>
      <c r="BA190" s="8"/>
    </row>
    <row r="191" spans="1:53" ht="14.5" outlineLevel="1" x14ac:dyDescent="0.35">
      <c r="A191" s="6"/>
      <c r="B191" s="7"/>
      <c r="C191" s="17"/>
      <c r="D191" s="17"/>
      <c r="E191" s="17"/>
      <c r="F191" s="26"/>
      <c r="G191" t="str">
        <f t="shared" ref="G191" si="40">_xlfn.CONCAT(H191:M191)</f>
        <v>AYAWA1w</v>
      </c>
      <c r="H191" s="667" t="s">
        <v>23</v>
      </c>
      <c r="I191" s="667" t="s">
        <v>348</v>
      </c>
      <c r="J191" s="667" t="s">
        <v>23</v>
      </c>
      <c r="K191" s="667" t="s">
        <v>8</v>
      </c>
      <c r="L191" s="667" t="s">
        <v>222</v>
      </c>
      <c r="M191" s="667" t="s">
        <v>64</v>
      </c>
      <c r="N191" t="b">
        <f>AND(COUNTIF(G210:$G$245,G191))</f>
        <v>0</v>
      </c>
      <c r="O191" s="33" t="s">
        <v>1146</v>
      </c>
      <c r="Q191" s="242" t="b">
        <v>1</v>
      </c>
      <c r="T191" s="242">
        <f t="shared" si="31"/>
        <v>1</v>
      </c>
      <c r="V191" s="223">
        <f t="shared" si="32"/>
        <v>0</v>
      </c>
      <c r="AX191" s="16"/>
      <c r="AY191" s="8"/>
      <c r="AZ191" s="8"/>
      <c r="BA191" s="8"/>
    </row>
    <row r="192" spans="1:53" ht="14.5" outlineLevel="1" x14ac:dyDescent="0.35">
      <c r="A192" s="6"/>
      <c r="B192" s="7"/>
      <c r="C192" s="17"/>
      <c r="D192" s="17"/>
      <c r="E192" s="17"/>
      <c r="F192" s="26"/>
      <c r="G192" t="str">
        <f t="shared" si="39"/>
        <v>AYAWA1wd</v>
      </c>
      <c r="H192" s="667" t="s">
        <v>23</v>
      </c>
      <c r="I192" s="667" t="s">
        <v>348</v>
      </c>
      <c r="J192" s="667" t="s">
        <v>23</v>
      </c>
      <c r="K192" s="667" t="s">
        <v>8</v>
      </c>
      <c r="L192" s="667" t="s">
        <v>222</v>
      </c>
      <c r="M192" s="667" t="s">
        <v>931</v>
      </c>
      <c r="N192" t="b">
        <f>AND(COUNTIF(G210:$G$245,G192))</f>
        <v>0</v>
      </c>
      <c r="O192" s="33" t="s">
        <v>1146</v>
      </c>
      <c r="Q192" s="242" t="b">
        <v>1</v>
      </c>
      <c r="T192" s="242">
        <f t="shared" si="31"/>
        <v>1</v>
      </c>
      <c r="V192" s="223">
        <f t="shared" si="32"/>
        <v>0</v>
      </c>
      <c r="AX192" s="16"/>
      <c r="AY192" s="8"/>
      <c r="AZ192" s="8"/>
      <c r="BA192" s="8"/>
    </row>
    <row r="193" spans="1:53" ht="14.5" outlineLevel="1" x14ac:dyDescent="0.35">
      <c r="A193" s="6"/>
      <c r="B193" s="7"/>
      <c r="C193" s="17"/>
      <c r="D193" s="17"/>
      <c r="E193" s="17"/>
      <c r="F193" s="26"/>
      <c r="G193" t="str">
        <f t="shared" si="39"/>
        <v>YAWA2Wa</v>
      </c>
      <c r="H193" s="667" t="s">
        <v>348</v>
      </c>
      <c r="I193" s="667" t="s">
        <v>23</v>
      </c>
      <c r="J193" s="667" t="s">
        <v>8</v>
      </c>
      <c r="K193" s="667" t="s">
        <v>1117</v>
      </c>
      <c r="L193" s="667" t="s">
        <v>8</v>
      </c>
      <c r="M193" s="667" t="s">
        <v>70</v>
      </c>
      <c r="N193" t="b">
        <f>AND(COUNTIF(G211:$G$245,G193))</f>
        <v>0</v>
      </c>
      <c r="O193" s="33" t="s">
        <v>1146</v>
      </c>
      <c r="Q193" s="242" t="b">
        <v>1</v>
      </c>
      <c r="T193" s="242">
        <f t="shared" si="31"/>
        <v>0</v>
      </c>
      <c r="V193" s="223">
        <f t="shared" si="32"/>
        <v>1</v>
      </c>
      <c r="AX193" s="16"/>
      <c r="AY193" s="8"/>
      <c r="AZ193" s="8"/>
      <c r="BA193" s="8"/>
    </row>
    <row r="194" spans="1:53" ht="14.5" outlineLevel="1" x14ac:dyDescent="0.35">
      <c r="A194" s="6"/>
      <c r="B194" s="7"/>
      <c r="C194" s="17"/>
      <c r="D194" s="17"/>
      <c r="E194" s="17"/>
      <c r="F194" s="26"/>
      <c r="G194" t="str">
        <f t="shared" si="39"/>
        <v>AYAOA1o</v>
      </c>
      <c r="H194" s="667" t="s">
        <v>23</v>
      </c>
      <c r="I194" s="667" t="s">
        <v>348</v>
      </c>
      <c r="J194" s="667" t="s">
        <v>23</v>
      </c>
      <c r="K194" s="667" t="s">
        <v>12</v>
      </c>
      <c r="L194" s="667" t="s">
        <v>222</v>
      </c>
      <c r="M194" s="667" t="s">
        <v>66</v>
      </c>
      <c r="N194" t="b">
        <f>AND(COUNTIF(G212:$G$245,G194))</f>
        <v>0</v>
      </c>
      <c r="O194" s="33" t="s">
        <v>1147</v>
      </c>
      <c r="Q194" s="242" t="b">
        <v>1</v>
      </c>
      <c r="T194" s="242">
        <f t="shared" si="31"/>
        <v>1</v>
      </c>
      <c r="V194" s="223">
        <f t="shared" si="32"/>
        <v>0</v>
      </c>
      <c r="AX194" s="16"/>
      <c r="AY194" s="8"/>
      <c r="AZ194" s="8"/>
      <c r="BA194" s="8"/>
    </row>
    <row r="195" spans="1:53" ht="14.5" outlineLevel="1" x14ac:dyDescent="0.35">
      <c r="A195" s="6"/>
      <c r="B195" s="7"/>
      <c r="C195" s="17"/>
      <c r="D195" s="17"/>
      <c r="E195" s="17"/>
      <c r="F195" s="26"/>
      <c r="G195" t="str">
        <f t="shared" ref="G195:G203" si="41">_xlfn.CONCAT(H195:M195)</f>
        <v>AYAOA1od</v>
      </c>
      <c r="H195" s="667" t="s">
        <v>23</v>
      </c>
      <c r="I195" s="667" t="s">
        <v>348</v>
      </c>
      <c r="J195" s="667" t="s">
        <v>23</v>
      </c>
      <c r="K195" s="667" t="s">
        <v>12</v>
      </c>
      <c r="L195" s="667" t="s">
        <v>222</v>
      </c>
      <c r="M195" s="667" t="s">
        <v>933</v>
      </c>
      <c r="N195" t="b">
        <f>AND(COUNTIF(G213:$G$245,G195))</f>
        <v>0</v>
      </c>
      <c r="O195" s="33" t="s">
        <v>1147</v>
      </c>
      <c r="Q195" s="242" t="b">
        <v>1</v>
      </c>
      <c r="T195" s="242">
        <f t="shared" si="31"/>
        <v>1</v>
      </c>
      <c r="V195" s="223">
        <f t="shared" si="32"/>
        <v>0</v>
      </c>
      <c r="AX195" s="16"/>
      <c r="AY195" s="8"/>
      <c r="AZ195" s="8"/>
      <c r="BA195" s="8"/>
    </row>
    <row r="196" spans="1:53" ht="14.5" outlineLevel="1" x14ac:dyDescent="0.35">
      <c r="A196" s="6"/>
      <c r="B196" s="7"/>
      <c r="C196" s="17"/>
      <c r="D196" s="17"/>
      <c r="E196" s="17"/>
      <c r="F196" s="26"/>
      <c r="G196" t="str">
        <f t="shared" si="41"/>
        <v>YAOA2Oa</v>
      </c>
      <c r="H196" s="667" t="s">
        <v>348</v>
      </c>
      <c r="I196" s="667" t="s">
        <v>23</v>
      </c>
      <c r="J196" s="667" t="s">
        <v>12</v>
      </c>
      <c r="K196" s="667" t="s">
        <v>1117</v>
      </c>
      <c r="L196" s="667" t="s">
        <v>12</v>
      </c>
      <c r="M196" s="667" t="s">
        <v>70</v>
      </c>
      <c r="N196" t="b">
        <f>AND(COUNTIF(G215:$G$245,G196))</f>
        <v>0</v>
      </c>
      <c r="O196" s="33" t="s">
        <v>1147</v>
      </c>
      <c r="Q196" s="242" t="b">
        <v>1</v>
      </c>
      <c r="T196" s="242">
        <f t="shared" si="31"/>
        <v>0</v>
      </c>
      <c r="V196" s="223">
        <f t="shared" si="32"/>
        <v>1</v>
      </c>
      <c r="AX196" s="16"/>
      <c r="AY196" s="8"/>
      <c r="AZ196" s="8"/>
      <c r="BA196" s="8"/>
    </row>
    <row r="197" spans="1:53" ht="14.5" outlineLevel="1" x14ac:dyDescent="0.35">
      <c r="A197" s="6"/>
      <c r="B197" s="7"/>
      <c r="C197" s="17"/>
      <c r="D197" s="17"/>
      <c r="E197" s="17"/>
      <c r="F197" s="26"/>
      <c r="G197" t="str">
        <f t="shared" ref="G197" si="42">_xlfn.CONCAT(H197:M197)</f>
        <v>YYWWWw</v>
      </c>
      <c r="H197" s="667" t="s">
        <v>348</v>
      </c>
      <c r="I197" s="667" t="s">
        <v>348</v>
      </c>
      <c r="J197" s="667" t="s">
        <v>8</v>
      </c>
      <c r="K197" s="667" t="s">
        <v>8</v>
      </c>
      <c r="L197" s="667" t="s">
        <v>8</v>
      </c>
      <c r="M197" s="667" t="s">
        <v>64</v>
      </c>
      <c r="N197" t="b">
        <f>AND(COUNTIF(G216:$G$245,G197))</f>
        <v>0</v>
      </c>
      <c r="O197" s="33" t="s">
        <v>1148</v>
      </c>
      <c r="Q197" s="242" t="b">
        <v>1</v>
      </c>
      <c r="T197" s="242">
        <f t="shared" si="31"/>
        <v>1</v>
      </c>
      <c r="V197" s="223">
        <f t="shared" si="32"/>
        <v>0</v>
      </c>
      <c r="AX197" s="16"/>
      <c r="AY197" s="8"/>
      <c r="AZ197" s="8"/>
      <c r="BA197" s="8"/>
    </row>
    <row r="198" spans="1:53" ht="14.5" outlineLevel="1" x14ac:dyDescent="0.35">
      <c r="A198" s="6"/>
      <c r="B198" s="7"/>
      <c r="C198" s="17"/>
      <c r="D198" s="17"/>
      <c r="E198" s="17"/>
      <c r="F198" s="26"/>
      <c r="G198" t="str">
        <f t="shared" si="41"/>
        <v>YYWWWwd</v>
      </c>
      <c r="H198" s="667" t="s">
        <v>348</v>
      </c>
      <c r="I198" s="667" t="s">
        <v>348</v>
      </c>
      <c r="J198" s="667" t="s">
        <v>8</v>
      </c>
      <c r="K198" s="667" t="s">
        <v>8</v>
      </c>
      <c r="L198" s="667" t="s">
        <v>8</v>
      </c>
      <c r="M198" s="667" t="s">
        <v>931</v>
      </c>
      <c r="N198" t="b">
        <f>AND(COUNTIF(G217:$G$245,G198))</f>
        <v>0</v>
      </c>
      <c r="O198" s="33" t="s">
        <v>1148</v>
      </c>
      <c r="Q198" s="242" t="b">
        <v>1</v>
      </c>
      <c r="T198" s="242">
        <f t="shared" si="31"/>
        <v>1</v>
      </c>
      <c r="V198" s="223">
        <f t="shared" si="32"/>
        <v>0</v>
      </c>
      <c r="AX198" s="16"/>
      <c r="AY198" s="8"/>
      <c r="AZ198" s="8"/>
      <c r="BA198" s="8"/>
    </row>
    <row r="199" spans="1:53" ht="14.5" outlineLevel="1" x14ac:dyDescent="0.35">
      <c r="A199" s="6"/>
      <c r="B199" s="7"/>
      <c r="C199" s="17"/>
      <c r="D199" s="17"/>
      <c r="E199" s="17"/>
      <c r="F199" s="26"/>
      <c r="G199" t="str">
        <f t="shared" si="41"/>
        <v>YYLWBl</v>
      </c>
      <c r="H199" s="667" t="s">
        <v>348</v>
      </c>
      <c r="I199" s="667" t="s">
        <v>348</v>
      </c>
      <c r="J199" s="667" t="s">
        <v>16</v>
      </c>
      <c r="K199" s="667" t="s">
        <v>8</v>
      </c>
      <c r="L199" s="667" t="s">
        <v>14</v>
      </c>
      <c r="M199" s="667" t="s">
        <v>68</v>
      </c>
      <c r="N199" t="b">
        <f>AND(COUNTIF(G218:$G$245,G199))</f>
        <v>0</v>
      </c>
      <c r="O199" s="33" t="s">
        <v>1149</v>
      </c>
      <c r="Q199" s="242" t="b">
        <v>1</v>
      </c>
      <c r="T199" s="242">
        <f t="shared" si="31"/>
        <v>1</v>
      </c>
      <c r="V199" s="223">
        <f t="shared" si="32"/>
        <v>0</v>
      </c>
      <c r="AX199" s="16"/>
      <c r="AY199" s="8"/>
      <c r="AZ199" s="8"/>
      <c r="BA199" s="8"/>
    </row>
    <row r="200" spans="1:53" ht="14.5" outlineLevel="1" x14ac:dyDescent="0.35">
      <c r="A200" s="6"/>
      <c r="B200" s="7"/>
      <c r="C200" s="17"/>
      <c r="D200" s="17"/>
      <c r="E200" s="17"/>
      <c r="F200" s="26"/>
      <c r="G200" t="str">
        <f t="shared" ref="G200" si="43">_xlfn.CONCAT(H200:M200)</f>
        <v>YYBLWb</v>
      </c>
      <c r="H200" s="667" t="s">
        <v>348</v>
      </c>
      <c r="I200" s="667" t="s">
        <v>348</v>
      </c>
      <c r="J200" s="667" t="s">
        <v>14</v>
      </c>
      <c r="K200" s="667" t="s">
        <v>16</v>
      </c>
      <c r="L200" s="667" t="s">
        <v>8</v>
      </c>
      <c r="M200" s="667" t="s">
        <v>67</v>
      </c>
      <c r="N200" t="b">
        <f>AND(COUNTIF(G220:$G$245,G200))</f>
        <v>0</v>
      </c>
      <c r="O200" s="33" t="s">
        <v>1149</v>
      </c>
      <c r="Q200" s="242" t="b">
        <v>1</v>
      </c>
      <c r="T200" s="242">
        <f t="shared" si="31"/>
        <v>1</v>
      </c>
      <c r="V200" s="223">
        <f t="shared" si="32"/>
        <v>0</v>
      </c>
      <c r="AX200" s="16"/>
      <c r="AY200" s="8"/>
      <c r="AZ200" s="8"/>
      <c r="BA200" s="8"/>
    </row>
    <row r="201" spans="1:53" ht="14.5" outlineLevel="1" x14ac:dyDescent="0.35">
      <c r="A201" s="6"/>
      <c r="B201" s="7"/>
      <c r="C201" s="17"/>
      <c r="D201" s="17"/>
      <c r="E201" s="17"/>
      <c r="F201" s="26"/>
      <c r="G201" t="str">
        <f t="shared" si="41"/>
        <v>YYBLWbd</v>
      </c>
      <c r="H201" s="667" t="s">
        <v>348</v>
      </c>
      <c r="I201" s="667" t="s">
        <v>348</v>
      </c>
      <c r="J201" s="667" t="s">
        <v>14</v>
      </c>
      <c r="K201" s="667" t="s">
        <v>16</v>
      </c>
      <c r="L201" s="667" t="s">
        <v>8</v>
      </c>
      <c r="M201" s="667" t="s">
        <v>932</v>
      </c>
      <c r="N201" t="b">
        <f>AND(COUNTIF(G221:$G$245,G201))</f>
        <v>0</v>
      </c>
      <c r="O201" s="33" t="s">
        <v>1149</v>
      </c>
      <c r="Q201" s="242" t="b">
        <v>1</v>
      </c>
      <c r="T201" s="242">
        <f t="shared" si="31"/>
        <v>1</v>
      </c>
      <c r="V201" s="223">
        <f t="shared" si="32"/>
        <v>0</v>
      </c>
      <c r="AX201" s="16"/>
      <c r="AY201" s="8"/>
      <c r="AZ201" s="8"/>
      <c r="BA201" s="8"/>
    </row>
    <row r="202" spans="1:53" ht="14.5" outlineLevel="1" x14ac:dyDescent="0.35">
      <c r="A202" s="6"/>
      <c r="B202" s="7"/>
      <c r="C202" s="17"/>
      <c r="D202" s="17"/>
      <c r="E202" s="17"/>
      <c r="F202" s="26"/>
      <c r="G202" t="str">
        <f t="shared" ref="G202" si="44">_xlfn.CONCAT(H202:M202)</f>
        <v>YYWBLw</v>
      </c>
      <c r="H202" s="667" t="s">
        <v>348</v>
      </c>
      <c r="I202" s="667" t="s">
        <v>348</v>
      </c>
      <c r="J202" s="667" t="s">
        <v>8</v>
      </c>
      <c r="K202" s="667" t="s">
        <v>14</v>
      </c>
      <c r="L202" s="667" t="s">
        <v>16</v>
      </c>
      <c r="M202" s="667" t="s">
        <v>64</v>
      </c>
      <c r="N202" t="b">
        <f>AND(COUNTIF(G221:$G$245,G202))</f>
        <v>0</v>
      </c>
      <c r="O202" s="33" t="s">
        <v>1149</v>
      </c>
      <c r="Q202" s="242" t="b">
        <v>1</v>
      </c>
      <c r="T202" s="242">
        <f t="shared" si="31"/>
        <v>1</v>
      </c>
      <c r="V202" s="223">
        <f t="shared" si="32"/>
        <v>0</v>
      </c>
      <c r="AX202" s="16"/>
      <c r="AY202" s="8"/>
      <c r="AZ202" s="8"/>
      <c r="BA202" s="8"/>
    </row>
    <row r="203" spans="1:53" ht="14.5" outlineLevel="1" x14ac:dyDescent="0.35">
      <c r="A203" s="6"/>
      <c r="B203" s="7"/>
      <c r="C203" s="17"/>
      <c r="D203" s="17"/>
      <c r="E203" s="17"/>
      <c r="F203" s="26"/>
      <c r="G203" t="str">
        <f t="shared" si="41"/>
        <v>YYWBLwd</v>
      </c>
      <c r="H203" s="667" t="s">
        <v>348</v>
      </c>
      <c r="I203" s="667" t="s">
        <v>348</v>
      </c>
      <c r="J203" s="667" t="s">
        <v>8</v>
      </c>
      <c r="K203" s="667" t="s">
        <v>14</v>
      </c>
      <c r="L203" s="667" t="s">
        <v>16</v>
      </c>
      <c r="M203" s="667" t="s">
        <v>931</v>
      </c>
      <c r="N203" t="b">
        <f>AND(COUNTIF(G222:$G$245,G203))</f>
        <v>0</v>
      </c>
      <c r="O203" s="33" t="s">
        <v>1149</v>
      </c>
      <c r="Q203" s="242" t="b">
        <v>1</v>
      </c>
      <c r="T203" s="242">
        <f t="shared" si="31"/>
        <v>1</v>
      </c>
      <c r="V203" s="223">
        <f t="shared" si="32"/>
        <v>0</v>
      </c>
      <c r="AX203" s="16"/>
      <c r="AY203" s="8"/>
      <c r="AZ203" s="8"/>
      <c r="BA203" s="8"/>
    </row>
    <row r="204" spans="1:53" ht="14.5" outlineLevel="1" x14ac:dyDescent="0.35">
      <c r="A204" s="6"/>
      <c r="B204" s="7"/>
      <c r="C204" s="17"/>
      <c r="D204" s="17"/>
      <c r="E204" s="17"/>
      <c r="F204" s="26"/>
      <c r="G204" t="str">
        <f t="shared" ref="G204:G209" si="45">_xlfn.CONCAT(H204:M204)</f>
        <v>YYNWBl</v>
      </c>
      <c r="H204" s="667" t="s">
        <v>348</v>
      </c>
      <c r="I204" s="667" t="s">
        <v>348</v>
      </c>
      <c r="J204" s="667" t="s">
        <v>75</v>
      </c>
      <c r="K204" s="667" t="s">
        <v>8</v>
      </c>
      <c r="L204" s="667" t="s">
        <v>14</v>
      </c>
      <c r="M204" s="667" t="s">
        <v>68</v>
      </c>
      <c r="N204" t="b">
        <f>AND(COUNTIF(G224:$G$245,G204))</f>
        <v>0</v>
      </c>
      <c r="O204" s="33" t="s">
        <v>1150</v>
      </c>
      <c r="Q204" s="242" t="b">
        <v>1</v>
      </c>
      <c r="T204" s="242">
        <f t="shared" si="31"/>
        <v>1</v>
      </c>
      <c r="V204" s="223">
        <f t="shared" si="32"/>
        <v>0</v>
      </c>
      <c r="AX204" s="16"/>
      <c r="AY204" s="8"/>
      <c r="AZ204" s="8"/>
      <c r="BA204" s="8"/>
    </row>
    <row r="205" spans="1:53" ht="14.5" outlineLevel="1" x14ac:dyDescent="0.35">
      <c r="A205" s="6"/>
      <c r="B205" s="7"/>
      <c r="C205" s="17"/>
      <c r="D205" s="17"/>
      <c r="E205" s="17"/>
      <c r="F205" s="26"/>
      <c r="G205" t="str">
        <f t="shared" ref="G205" si="46">_xlfn.CONCAT(H205:M205)</f>
        <v>YYLNWb</v>
      </c>
      <c r="H205" s="667" t="s">
        <v>348</v>
      </c>
      <c r="I205" s="667" t="s">
        <v>348</v>
      </c>
      <c r="J205" s="667" t="s">
        <v>16</v>
      </c>
      <c r="K205" s="667" t="s">
        <v>75</v>
      </c>
      <c r="L205" s="667" t="s">
        <v>8</v>
      </c>
      <c r="M205" s="667" t="s">
        <v>67</v>
      </c>
      <c r="N205" t="b">
        <f>AND(COUNTIF(G224:$G$245,G205))</f>
        <v>0</v>
      </c>
      <c r="O205" s="33" t="s">
        <v>1150</v>
      </c>
      <c r="Q205" s="242" t="b">
        <v>1</v>
      </c>
      <c r="T205" s="242">
        <f t="shared" si="31"/>
        <v>1</v>
      </c>
      <c r="V205" s="223">
        <f t="shared" si="32"/>
        <v>0</v>
      </c>
      <c r="AX205" s="16"/>
      <c r="AY205" s="8"/>
      <c r="AZ205" s="8"/>
      <c r="BA205" s="8"/>
    </row>
    <row r="206" spans="1:53" ht="14.5" outlineLevel="1" x14ac:dyDescent="0.35">
      <c r="A206" s="6"/>
      <c r="B206" s="7"/>
      <c r="C206" s="17"/>
      <c r="D206" s="17"/>
      <c r="E206" s="17"/>
      <c r="F206" s="26"/>
      <c r="G206" t="str">
        <f t="shared" si="45"/>
        <v>YYLNWbd</v>
      </c>
      <c r="H206" s="667" t="s">
        <v>348</v>
      </c>
      <c r="I206" s="667" t="s">
        <v>348</v>
      </c>
      <c r="J206" s="667" t="s">
        <v>16</v>
      </c>
      <c r="K206" s="667" t="s">
        <v>75</v>
      </c>
      <c r="L206" s="667" t="s">
        <v>8</v>
      </c>
      <c r="M206" s="667" t="s">
        <v>932</v>
      </c>
      <c r="N206" t="b">
        <f>AND(COUNTIF(G225:$G$245,G206))</f>
        <v>0</v>
      </c>
      <c r="O206" s="33" t="s">
        <v>1150</v>
      </c>
      <c r="Q206" s="242" t="b">
        <v>1</v>
      </c>
      <c r="T206" s="242">
        <f t="shared" si="31"/>
        <v>1</v>
      </c>
      <c r="V206" s="223">
        <f t="shared" si="32"/>
        <v>0</v>
      </c>
      <c r="AX206" s="16"/>
      <c r="AY206" s="8"/>
      <c r="AZ206" s="8"/>
      <c r="BA206" s="8"/>
    </row>
    <row r="207" spans="1:53" ht="14.5" outlineLevel="1" x14ac:dyDescent="0.35">
      <c r="A207" s="6"/>
      <c r="B207" s="7"/>
      <c r="C207" s="17"/>
      <c r="D207" s="17"/>
      <c r="E207" s="17"/>
      <c r="F207" s="26"/>
      <c r="G207" t="str">
        <f t="shared" ref="G207" si="47">_xlfn.CONCAT(H207:M207)</f>
        <v>YYBLNw</v>
      </c>
      <c r="H207" s="667" t="s">
        <v>348</v>
      </c>
      <c r="I207" s="667" t="s">
        <v>348</v>
      </c>
      <c r="J207" s="667" t="s">
        <v>14</v>
      </c>
      <c r="K207" s="667" t="s">
        <v>16</v>
      </c>
      <c r="L207" s="667" t="s">
        <v>75</v>
      </c>
      <c r="M207" s="667" t="s">
        <v>64</v>
      </c>
      <c r="N207" t="b">
        <f>AND(COUNTIF(G226:$G$245,G207))</f>
        <v>0</v>
      </c>
      <c r="O207" s="33" t="s">
        <v>1150</v>
      </c>
      <c r="Q207" s="242" t="b">
        <v>1</v>
      </c>
      <c r="T207" s="242">
        <f t="shared" si="31"/>
        <v>1</v>
      </c>
      <c r="V207" s="223">
        <f t="shared" si="32"/>
        <v>0</v>
      </c>
      <c r="AX207" s="16"/>
      <c r="AY207" s="8"/>
      <c r="AZ207" s="8"/>
      <c r="BA207" s="8"/>
    </row>
    <row r="208" spans="1:53" ht="14.5" outlineLevel="1" x14ac:dyDescent="0.35">
      <c r="A208" s="6"/>
      <c r="B208" s="7"/>
      <c r="C208" s="17"/>
      <c r="D208" s="17"/>
      <c r="E208" s="17"/>
      <c r="F208" s="26"/>
      <c r="G208" t="str">
        <f t="shared" si="45"/>
        <v>YYBLNwd</v>
      </c>
      <c r="H208" s="667" t="s">
        <v>348</v>
      </c>
      <c r="I208" s="667" t="s">
        <v>348</v>
      </c>
      <c r="J208" s="667" t="s">
        <v>14</v>
      </c>
      <c r="K208" s="667" t="s">
        <v>16</v>
      </c>
      <c r="L208" s="667" t="s">
        <v>75</v>
      </c>
      <c r="M208" s="667" t="s">
        <v>931</v>
      </c>
      <c r="N208" t="b">
        <f>AND(COUNTIF(G227:$G$245,G208))</f>
        <v>0</v>
      </c>
      <c r="O208" s="33" t="s">
        <v>1150</v>
      </c>
      <c r="Q208" s="242" t="b">
        <v>1</v>
      </c>
      <c r="T208" s="242">
        <f t="shared" si="31"/>
        <v>1</v>
      </c>
      <c r="V208" s="223">
        <f t="shared" si="32"/>
        <v>0</v>
      </c>
      <c r="AX208" s="16"/>
      <c r="AY208" s="8"/>
      <c r="AZ208" s="8"/>
      <c r="BA208" s="8"/>
    </row>
    <row r="209" spans="1:53" ht="14.5" outlineLevel="1" x14ac:dyDescent="0.35">
      <c r="A209" s="6"/>
      <c r="B209" s="7"/>
      <c r="C209" s="17"/>
      <c r="D209" s="17"/>
      <c r="E209" s="17"/>
      <c r="F209" s="26"/>
      <c r="G209" t="str">
        <f t="shared" si="45"/>
        <v>YYWBLz</v>
      </c>
      <c r="H209" s="667" t="s">
        <v>348</v>
      </c>
      <c r="I209" s="667" t="s">
        <v>348</v>
      </c>
      <c r="J209" s="667" t="s">
        <v>8</v>
      </c>
      <c r="K209" s="667" t="s">
        <v>14</v>
      </c>
      <c r="L209" s="667" t="s">
        <v>16</v>
      </c>
      <c r="M209" s="667" t="s">
        <v>71</v>
      </c>
      <c r="N209" t="b">
        <f>AND(COUNTIF(G228:$G$245,G209))</f>
        <v>0</v>
      </c>
      <c r="O209" s="33" t="s">
        <v>1150</v>
      </c>
      <c r="Q209" s="242" t="b">
        <v>1</v>
      </c>
      <c r="T209" s="242">
        <f t="shared" si="31"/>
        <v>1</v>
      </c>
      <c r="V209" s="223">
        <f t="shared" si="32"/>
        <v>0</v>
      </c>
      <c r="AX209" s="16"/>
      <c r="AY209" s="8"/>
      <c r="AZ209" s="8"/>
      <c r="BA209" s="8"/>
    </row>
    <row r="210" spans="1:53" ht="14.5" outlineLevel="1" x14ac:dyDescent="0.35">
      <c r="A210" s="6"/>
      <c r="B210" s="7"/>
      <c r="C210" s="17"/>
      <c r="D210" s="17"/>
      <c r="E210" s="17"/>
      <c r="F210" s="26"/>
      <c r="G210" t="str">
        <f t="shared" ref="G210:G223" si="48">_xlfn.CONCAT(H210:M210)</f>
        <v>YYWBLzd</v>
      </c>
      <c r="H210" s="667" t="s">
        <v>348</v>
      </c>
      <c r="I210" s="667" t="s">
        <v>348</v>
      </c>
      <c r="J210" s="667" t="s">
        <v>8</v>
      </c>
      <c r="K210" s="667" t="s">
        <v>14</v>
      </c>
      <c r="L210" s="667" t="s">
        <v>16</v>
      </c>
      <c r="M210" s="667" t="s">
        <v>934</v>
      </c>
      <c r="N210" t="b">
        <f>AND(COUNTIF(G229:$G$245,G210))</f>
        <v>0</v>
      </c>
      <c r="O210" s="33" t="s">
        <v>1150</v>
      </c>
      <c r="Q210" s="242" t="b">
        <v>1</v>
      </c>
      <c r="T210" s="242">
        <f t="shared" si="31"/>
        <v>1</v>
      </c>
      <c r="V210" s="223">
        <f t="shared" si="32"/>
        <v>0</v>
      </c>
      <c r="AX210" s="16"/>
      <c r="AY210" s="8"/>
      <c r="AZ210" s="8"/>
      <c r="BA210" s="8"/>
    </row>
    <row r="211" spans="1:53" ht="14.5" outlineLevel="1" x14ac:dyDescent="0.35">
      <c r="A211" s="6"/>
      <c r="B211" s="7"/>
      <c r="C211" s="17"/>
      <c r="D211" s="17"/>
      <c r="E211" s="17"/>
      <c r="F211" s="26"/>
      <c r="G211" t="str">
        <f t="shared" si="48"/>
        <v>YYWWBk</v>
      </c>
      <c r="H211" s="667" t="s">
        <v>348</v>
      </c>
      <c r="I211" s="667" t="s">
        <v>348</v>
      </c>
      <c r="J211" s="667" t="s">
        <v>8</v>
      </c>
      <c r="K211" s="667" t="s">
        <v>8</v>
      </c>
      <c r="L211" s="667" t="s">
        <v>14</v>
      </c>
      <c r="M211" s="667" t="s">
        <v>73</v>
      </c>
      <c r="N211" t="b">
        <f>AND(COUNTIF(G231:$G$245,G211))</f>
        <v>0</v>
      </c>
      <c r="O211" s="33" t="s">
        <v>1151</v>
      </c>
      <c r="Q211" s="242" t="b">
        <v>1</v>
      </c>
      <c r="T211" s="242">
        <f t="shared" si="31"/>
        <v>1</v>
      </c>
      <c r="V211" s="223">
        <f t="shared" si="32"/>
        <v>0</v>
      </c>
      <c r="AX211" s="16"/>
      <c r="AY211" s="8"/>
      <c r="AZ211" s="8"/>
      <c r="BA211" s="8"/>
    </row>
    <row r="212" spans="1:53" ht="14.5" outlineLevel="1" x14ac:dyDescent="0.35">
      <c r="A212" s="6"/>
      <c r="B212" s="7"/>
      <c r="C212" s="17"/>
      <c r="D212" s="17"/>
      <c r="E212" s="17"/>
      <c r="F212" s="26"/>
      <c r="G212" t="str">
        <f t="shared" ref="G212" si="49">_xlfn.CONCAT(H212:M212)</f>
        <v>YYKWWb</v>
      </c>
      <c r="H212" s="667" t="s">
        <v>348</v>
      </c>
      <c r="I212" s="667" t="s">
        <v>348</v>
      </c>
      <c r="J212" s="667" t="s">
        <v>1154</v>
      </c>
      <c r="K212" s="667" t="s">
        <v>8</v>
      </c>
      <c r="L212" s="667" t="s">
        <v>8</v>
      </c>
      <c r="M212" s="667" t="s">
        <v>67</v>
      </c>
      <c r="N212" t="b">
        <f>AND(COUNTIF(G231:$G$245,G212))</f>
        <v>0</v>
      </c>
      <c r="O212" s="33" t="s">
        <v>1151</v>
      </c>
      <c r="Q212" s="242" t="b">
        <v>1</v>
      </c>
      <c r="T212" s="242">
        <f t="shared" si="31"/>
        <v>1</v>
      </c>
      <c r="V212" s="223">
        <f t="shared" si="32"/>
        <v>0</v>
      </c>
      <c r="AX212" s="16"/>
      <c r="AY212" s="8"/>
      <c r="AZ212" s="8"/>
      <c r="BA212" s="8"/>
    </row>
    <row r="213" spans="1:53" ht="14.5" outlineLevel="1" x14ac:dyDescent="0.35">
      <c r="A213" s="6"/>
      <c r="B213" s="7"/>
      <c r="C213" s="17"/>
      <c r="D213" s="17"/>
      <c r="E213" s="17"/>
      <c r="F213" s="26"/>
      <c r="G213" t="str">
        <f t="shared" si="48"/>
        <v>YYKWWbd</v>
      </c>
      <c r="H213" s="667" t="s">
        <v>348</v>
      </c>
      <c r="I213" s="667" t="s">
        <v>348</v>
      </c>
      <c r="J213" s="667" t="s">
        <v>1154</v>
      </c>
      <c r="K213" s="667" t="s">
        <v>8</v>
      </c>
      <c r="L213" s="667" t="s">
        <v>8</v>
      </c>
      <c r="M213" s="667" t="s">
        <v>932</v>
      </c>
      <c r="N213" t="b">
        <f>AND(COUNTIF(G232:$G$245,G213))</f>
        <v>0</v>
      </c>
      <c r="O213" s="33" t="s">
        <v>1151</v>
      </c>
      <c r="Q213" s="242" t="b">
        <v>1</v>
      </c>
      <c r="T213" s="242">
        <f t="shared" si="31"/>
        <v>1</v>
      </c>
      <c r="V213" s="223">
        <f t="shared" si="32"/>
        <v>0</v>
      </c>
      <c r="AX213" s="16"/>
      <c r="AY213" s="8"/>
      <c r="AZ213" s="8"/>
      <c r="BA213" s="8"/>
    </row>
    <row r="214" spans="1:53" ht="14.5" outlineLevel="1" x14ac:dyDescent="0.35">
      <c r="A214" s="6"/>
      <c r="B214" s="7"/>
      <c r="C214" s="17"/>
      <c r="D214" s="17"/>
      <c r="E214" s="17"/>
      <c r="F214" s="26"/>
      <c r="G214" t="str">
        <f t="shared" ref="G214" si="50">_xlfn.CONCAT(H214:M214)</f>
        <v>YYBKWw</v>
      </c>
      <c r="H214" s="667" t="s">
        <v>348</v>
      </c>
      <c r="I214" s="667" t="s">
        <v>348</v>
      </c>
      <c r="J214" s="667" t="s">
        <v>14</v>
      </c>
      <c r="K214" s="667" t="s">
        <v>1154</v>
      </c>
      <c r="L214" s="667" t="s">
        <v>8</v>
      </c>
      <c r="M214" s="667" t="s">
        <v>64</v>
      </c>
      <c r="N214" t="b">
        <f>AND(COUNTIF(G232:$G$245,G214))</f>
        <v>0</v>
      </c>
      <c r="O214" s="33" t="s">
        <v>1151</v>
      </c>
      <c r="Q214" s="242" t="b">
        <v>1</v>
      </c>
      <c r="T214" s="242">
        <f t="shared" si="31"/>
        <v>1</v>
      </c>
      <c r="V214" s="223">
        <f t="shared" si="32"/>
        <v>0</v>
      </c>
      <c r="AX214" s="16"/>
      <c r="AY214" s="8"/>
      <c r="AZ214" s="8"/>
      <c r="BA214" s="8"/>
    </row>
    <row r="215" spans="1:53" ht="14.5" outlineLevel="1" x14ac:dyDescent="0.35">
      <c r="A215" s="6"/>
      <c r="B215" s="7"/>
      <c r="C215" s="17"/>
      <c r="D215" s="17"/>
      <c r="E215" s="17"/>
      <c r="F215" s="26"/>
      <c r="G215" t="str">
        <f t="shared" si="48"/>
        <v>YYBKWwd</v>
      </c>
      <c r="H215" s="667" t="s">
        <v>348</v>
      </c>
      <c r="I215" s="667" t="s">
        <v>348</v>
      </c>
      <c r="J215" s="667" t="s">
        <v>14</v>
      </c>
      <c r="K215" s="667" t="s">
        <v>1154</v>
      </c>
      <c r="L215" s="667" t="s">
        <v>8</v>
      </c>
      <c r="M215" s="667" t="s">
        <v>931</v>
      </c>
      <c r="N215" t="b">
        <f>AND(COUNTIF(G234:$G$245,G215))</f>
        <v>0</v>
      </c>
      <c r="O215" s="33" t="s">
        <v>1151</v>
      </c>
      <c r="Q215" s="242" t="b">
        <v>1</v>
      </c>
      <c r="T215" s="242">
        <f t="shared" si="31"/>
        <v>1</v>
      </c>
      <c r="V215" s="223">
        <f t="shared" si="32"/>
        <v>0</v>
      </c>
      <c r="AX215" s="16"/>
      <c r="AY215" s="8"/>
      <c r="AZ215" s="8"/>
      <c r="BA215" s="8"/>
    </row>
    <row r="216" spans="1:53" ht="14.5" outlineLevel="1" x14ac:dyDescent="0.35">
      <c r="A216" s="6"/>
      <c r="B216" s="7"/>
      <c r="C216" s="17"/>
      <c r="D216" s="17"/>
      <c r="E216" s="17"/>
      <c r="F216" s="26"/>
      <c r="G216" t="str">
        <f t="shared" ref="G216" si="51">_xlfn.CONCAT(H216:M216)</f>
        <v>YYWBKw</v>
      </c>
      <c r="H216" s="667" t="s">
        <v>348</v>
      </c>
      <c r="I216" s="667" t="s">
        <v>348</v>
      </c>
      <c r="J216" s="667" t="s">
        <v>8</v>
      </c>
      <c r="K216" s="667" t="s">
        <v>14</v>
      </c>
      <c r="L216" s="667" t="s">
        <v>1154</v>
      </c>
      <c r="M216" s="667" t="s">
        <v>64</v>
      </c>
      <c r="N216" t="b">
        <f>AND(COUNTIF(G234:$G$245,G216))</f>
        <v>0</v>
      </c>
      <c r="O216" s="33" t="s">
        <v>1151</v>
      </c>
      <c r="Q216" s="242" t="b">
        <v>1</v>
      </c>
      <c r="T216" s="242">
        <f t="shared" si="31"/>
        <v>1</v>
      </c>
      <c r="V216" s="223">
        <f t="shared" si="32"/>
        <v>0</v>
      </c>
      <c r="AX216" s="16"/>
      <c r="AY216" s="8"/>
      <c r="AZ216" s="8"/>
      <c r="BA216" s="8"/>
    </row>
    <row r="217" spans="1:53" ht="14.5" outlineLevel="1" x14ac:dyDescent="0.35">
      <c r="A217" s="6"/>
      <c r="B217" s="7"/>
      <c r="C217" s="17"/>
      <c r="D217" s="17"/>
      <c r="E217" s="17"/>
      <c r="F217" s="26"/>
      <c r="G217" t="str">
        <f t="shared" si="48"/>
        <v>YYWBKwd</v>
      </c>
      <c r="H217" s="667" t="s">
        <v>348</v>
      </c>
      <c r="I217" s="667" t="s">
        <v>348</v>
      </c>
      <c r="J217" s="667" t="s">
        <v>8</v>
      </c>
      <c r="K217" s="667" t="s">
        <v>14</v>
      </c>
      <c r="L217" s="667" t="s">
        <v>1154</v>
      </c>
      <c r="M217" s="667" t="s">
        <v>931</v>
      </c>
      <c r="N217" t="b">
        <f>AND(COUNTIF(G236:$G$245,G217))</f>
        <v>0</v>
      </c>
      <c r="O217" s="33" t="s">
        <v>1151</v>
      </c>
      <c r="Q217" s="242" t="b">
        <v>1</v>
      </c>
      <c r="T217" s="242">
        <f t="shared" si="31"/>
        <v>1</v>
      </c>
      <c r="V217" s="223">
        <f t="shared" si="32"/>
        <v>0</v>
      </c>
      <c r="AX217" s="16"/>
      <c r="AY217" s="8"/>
      <c r="AZ217" s="8"/>
      <c r="BA217" s="8"/>
    </row>
    <row r="218" spans="1:53" ht="14.5" outlineLevel="1" x14ac:dyDescent="0.35">
      <c r="A218" s="6"/>
      <c r="B218" s="7"/>
      <c r="C218" s="17"/>
      <c r="D218" s="17"/>
      <c r="E218" s="17"/>
      <c r="F218" s="26"/>
      <c r="G218" t="str">
        <f t="shared" si="48"/>
        <v>YYNWBk</v>
      </c>
      <c r="H218" s="667" t="s">
        <v>348</v>
      </c>
      <c r="I218" s="667" t="s">
        <v>348</v>
      </c>
      <c r="J218" s="667" t="s">
        <v>75</v>
      </c>
      <c r="K218" s="667" t="s">
        <v>8</v>
      </c>
      <c r="L218" s="667" t="s">
        <v>14</v>
      </c>
      <c r="M218" s="667" t="s">
        <v>73</v>
      </c>
      <c r="N218" t="b">
        <f>AND(COUNTIF(G238:$G$245,G218))</f>
        <v>0</v>
      </c>
      <c r="O218" s="33" t="s">
        <v>1153</v>
      </c>
      <c r="Q218" s="242" t="b">
        <v>1</v>
      </c>
      <c r="T218" s="242">
        <f t="shared" si="31"/>
        <v>1</v>
      </c>
      <c r="V218" s="223">
        <f t="shared" si="32"/>
        <v>0</v>
      </c>
      <c r="AX218" s="16"/>
      <c r="AY218" s="8"/>
      <c r="AZ218" s="8"/>
      <c r="BA218" s="8"/>
    </row>
    <row r="219" spans="1:53" ht="14.5" outlineLevel="1" x14ac:dyDescent="0.35">
      <c r="A219" s="6"/>
      <c r="B219" s="7"/>
      <c r="C219" s="17"/>
      <c r="D219" s="17"/>
      <c r="E219" s="17"/>
      <c r="F219" s="26"/>
      <c r="G219" t="str">
        <f t="shared" ref="G219" si="52">_xlfn.CONCAT(H219:M219)</f>
        <v>YYKNWb</v>
      </c>
      <c r="H219" s="667" t="s">
        <v>348</v>
      </c>
      <c r="I219" s="667" t="s">
        <v>348</v>
      </c>
      <c r="J219" s="667" t="s">
        <v>1154</v>
      </c>
      <c r="K219" s="667" t="s">
        <v>75</v>
      </c>
      <c r="L219" s="667" t="s">
        <v>8</v>
      </c>
      <c r="M219" s="667" t="s">
        <v>67</v>
      </c>
      <c r="N219" t="b">
        <f>AND(COUNTIF(G238:$G$245,G219))</f>
        <v>0</v>
      </c>
      <c r="O219" s="33" t="s">
        <v>1153</v>
      </c>
      <c r="Q219" s="242" t="b">
        <v>1</v>
      </c>
      <c r="T219" s="242">
        <f t="shared" si="31"/>
        <v>1</v>
      </c>
      <c r="V219" s="223">
        <f t="shared" si="32"/>
        <v>0</v>
      </c>
      <c r="AX219" s="16"/>
      <c r="AY219" s="8"/>
      <c r="AZ219" s="8"/>
      <c r="BA219" s="8"/>
    </row>
    <row r="220" spans="1:53" ht="14.5" outlineLevel="1" x14ac:dyDescent="0.35">
      <c r="A220" s="6"/>
      <c r="B220" s="7"/>
      <c r="C220" s="17"/>
      <c r="D220" s="17"/>
      <c r="E220" s="17"/>
      <c r="F220" s="26"/>
      <c r="G220" t="str">
        <f t="shared" si="48"/>
        <v>YYKNWbd</v>
      </c>
      <c r="H220" s="667" t="s">
        <v>348</v>
      </c>
      <c r="I220" s="667" t="s">
        <v>348</v>
      </c>
      <c r="J220" s="667" t="s">
        <v>1154</v>
      </c>
      <c r="K220" s="667" t="s">
        <v>75</v>
      </c>
      <c r="L220" s="667" t="s">
        <v>8</v>
      </c>
      <c r="M220" s="667" t="s">
        <v>932</v>
      </c>
      <c r="N220" t="b">
        <f>AND(COUNTIF(G240:$G$245,G220))</f>
        <v>0</v>
      </c>
      <c r="O220" s="33" t="s">
        <v>1153</v>
      </c>
      <c r="Q220" s="242" t="b">
        <v>1</v>
      </c>
      <c r="T220" s="242">
        <f t="shared" si="31"/>
        <v>1</v>
      </c>
      <c r="V220" s="223">
        <f t="shared" si="32"/>
        <v>0</v>
      </c>
      <c r="AX220" s="16"/>
      <c r="AY220" s="8"/>
      <c r="AZ220" s="8"/>
      <c r="BA220" s="8"/>
    </row>
    <row r="221" spans="1:53" ht="14.5" outlineLevel="1" x14ac:dyDescent="0.35">
      <c r="A221" s="6"/>
      <c r="B221" s="7"/>
      <c r="C221" s="17"/>
      <c r="D221" s="17"/>
      <c r="E221" s="17"/>
      <c r="F221" s="26"/>
      <c r="G221" t="str">
        <f t="shared" ref="G221" si="53">_xlfn.CONCAT(H221:M221)</f>
        <v>YYBKNw</v>
      </c>
      <c r="H221" s="667" t="s">
        <v>348</v>
      </c>
      <c r="I221" s="667" t="s">
        <v>348</v>
      </c>
      <c r="J221" s="667" t="s">
        <v>14</v>
      </c>
      <c r="K221" s="667" t="s">
        <v>1154</v>
      </c>
      <c r="L221" s="667" t="s">
        <v>75</v>
      </c>
      <c r="M221" s="667" t="s">
        <v>64</v>
      </c>
      <c r="N221" t="b">
        <f>AND(COUNTIF(G240:$G$245,G221))</f>
        <v>0</v>
      </c>
      <c r="O221" s="33" t="s">
        <v>1153</v>
      </c>
      <c r="Q221" s="242" t="b">
        <v>1</v>
      </c>
      <c r="T221" s="242">
        <f t="shared" si="31"/>
        <v>1</v>
      </c>
      <c r="V221" s="223">
        <f t="shared" si="32"/>
        <v>0</v>
      </c>
      <c r="AX221" s="16"/>
      <c r="AY221" s="8"/>
      <c r="AZ221" s="8"/>
      <c r="BA221" s="8"/>
    </row>
    <row r="222" spans="1:53" ht="14.5" outlineLevel="1" x14ac:dyDescent="0.35">
      <c r="A222" s="6"/>
      <c r="B222" s="7"/>
      <c r="C222" s="17"/>
      <c r="D222" s="17"/>
      <c r="E222" s="17"/>
      <c r="F222" s="26"/>
      <c r="G222" t="str">
        <f t="shared" si="48"/>
        <v>YYBKNwd</v>
      </c>
      <c r="H222" s="667" t="s">
        <v>348</v>
      </c>
      <c r="I222" s="667" t="s">
        <v>348</v>
      </c>
      <c r="J222" s="667" t="s">
        <v>14</v>
      </c>
      <c r="K222" s="667" t="s">
        <v>1154</v>
      </c>
      <c r="L222" s="667" t="s">
        <v>75</v>
      </c>
      <c r="M222" s="667" t="s">
        <v>931</v>
      </c>
      <c r="N222" t="b">
        <f>AND(COUNTIF(G242:$G$245,G222))</f>
        <v>0</v>
      </c>
      <c r="O222" s="33" t="s">
        <v>1153</v>
      </c>
      <c r="Q222" s="242" t="b">
        <v>1</v>
      </c>
      <c r="T222" s="242">
        <f t="shared" si="31"/>
        <v>1</v>
      </c>
      <c r="V222" s="223">
        <f t="shared" si="32"/>
        <v>0</v>
      </c>
      <c r="AX222" s="16"/>
      <c r="AY222" s="8"/>
      <c r="AZ222" s="8"/>
      <c r="BA222" s="8"/>
    </row>
    <row r="223" spans="1:53" ht="14.5" outlineLevel="1" x14ac:dyDescent="0.35">
      <c r="A223" s="6"/>
      <c r="B223" s="7"/>
      <c r="C223" s="17"/>
      <c r="D223" s="17"/>
      <c r="E223" s="17"/>
      <c r="F223" s="26"/>
      <c r="G223" t="str">
        <f t="shared" si="48"/>
        <v>YYWBKz</v>
      </c>
      <c r="H223" s="667" t="s">
        <v>348</v>
      </c>
      <c r="I223" s="667" t="s">
        <v>348</v>
      </c>
      <c r="J223" s="667" t="s">
        <v>8</v>
      </c>
      <c r="K223" s="667" t="s">
        <v>14</v>
      </c>
      <c r="L223" s="667" t="s">
        <v>1154</v>
      </c>
      <c r="M223" s="667" t="s">
        <v>71</v>
      </c>
      <c r="N223" t="b">
        <f>AND(COUNTIF(G242:$G$245,G223))</f>
        <v>0</v>
      </c>
      <c r="O223" s="33" t="s">
        <v>1153</v>
      </c>
      <c r="Q223" s="242" t="b">
        <v>1</v>
      </c>
      <c r="T223" s="242">
        <f t="shared" si="31"/>
        <v>1</v>
      </c>
      <c r="V223" s="223">
        <f t="shared" si="32"/>
        <v>0</v>
      </c>
      <c r="AX223" s="16"/>
      <c r="AY223" s="8"/>
      <c r="AZ223" s="8"/>
      <c r="BA223" s="8"/>
    </row>
    <row r="224" spans="1:53" ht="14.5" outlineLevel="1" x14ac:dyDescent="0.35">
      <c r="A224" s="6"/>
      <c r="B224" s="7"/>
      <c r="C224" s="17"/>
      <c r="D224" s="17"/>
      <c r="E224" s="17"/>
      <c r="F224" s="26"/>
      <c r="G224" t="str">
        <f t="shared" ref="G224" si="54">_xlfn.CONCAT(H224:M224)</f>
        <v>YYWBKzd</v>
      </c>
      <c r="H224" s="667" t="s">
        <v>348</v>
      </c>
      <c r="I224" s="667" t="s">
        <v>348</v>
      </c>
      <c r="J224" s="667" t="s">
        <v>8</v>
      </c>
      <c r="K224" s="667" t="s">
        <v>14</v>
      </c>
      <c r="L224" s="667" t="s">
        <v>1154</v>
      </c>
      <c r="M224" s="667" t="s">
        <v>934</v>
      </c>
      <c r="N224" t="b">
        <f>AND(COUNTIF(G243:$G$245,G224))</f>
        <v>0</v>
      </c>
      <c r="O224" s="33" t="s">
        <v>1153</v>
      </c>
      <c r="Q224" s="242" t="b">
        <v>1</v>
      </c>
      <c r="T224" s="242">
        <f t="shared" si="31"/>
        <v>1</v>
      </c>
      <c r="V224" s="223">
        <f t="shared" si="32"/>
        <v>0</v>
      </c>
      <c r="AX224" s="16"/>
      <c r="AY224" s="8"/>
      <c r="AZ224" s="8"/>
      <c r="BA224" s="8"/>
    </row>
    <row r="225" spans="1:53" ht="14.5" outlineLevel="1" x14ac:dyDescent="0.35">
      <c r="A225" s="6"/>
      <c r="B225" s="7"/>
      <c r="C225" s="17"/>
      <c r="D225" s="17"/>
      <c r="E225" s="17"/>
      <c r="F225" s="26"/>
      <c r="G225" t="str">
        <f t="shared" ref="G225:G230" si="55">_xlfn.CONCAT(H225:M225)</f>
        <v>YYWWBf</v>
      </c>
      <c r="H225" s="667" t="s">
        <v>348</v>
      </c>
      <c r="I225" s="667" t="s">
        <v>348</v>
      </c>
      <c r="J225" s="667" t="s">
        <v>8</v>
      </c>
      <c r="K225" s="667" t="s">
        <v>8</v>
      </c>
      <c r="L225" s="667" t="s">
        <v>14</v>
      </c>
      <c r="M225" s="667" t="s">
        <v>65</v>
      </c>
      <c r="N225" t="b">
        <f>AND(COUNTIF(G244:$G$245,G225))</f>
        <v>0</v>
      </c>
      <c r="O225" s="33" t="s">
        <v>1152</v>
      </c>
      <c r="Q225" s="242" t="b">
        <v>1</v>
      </c>
      <c r="T225" s="242">
        <f t="shared" si="31"/>
        <v>1</v>
      </c>
      <c r="V225" s="223">
        <f t="shared" si="32"/>
        <v>0</v>
      </c>
      <c r="AX225" s="16"/>
      <c r="AY225" s="8"/>
      <c r="AZ225" s="8"/>
      <c r="BA225" s="8"/>
    </row>
    <row r="226" spans="1:53" ht="14.5" outlineLevel="1" x14ac:dyDescent="0.35">
      <c r="A226" s="6"/>
      <c r="B226" s="7"/>
      <c r="C226" s="17"/>
      <c r="D226" s="17"/>
      <c r="E226" s="17"/>
      <c r="F226" s="26"/>
      <c r="G226" t="str">
        <f t="shared" ref="G226" si="56">_xlfn.CONCAT(H226:M226)</f>
        <v>YYFWWb</v>
      </c>
      <c r="H226" s="667" t="s">
        <v>348</v>
      </c>
      <c r="I226" s="667" t="s">
        <v>348</v>
      </c>
      <c r="J226" s="667" t="s">
        <v>10</v>
      </c>
      <c r="K226" s="667" t="s">
        <v>8</v>
      </c>
      <c r="L226" s="667" t="s">
        <v>8</v>
      </c>
      <c r="M226" s="667" t="s">
        <v>67</v>
      </c>
      <c r="N226" t="b">
        <f>AND(COUNTIF(G244:$G$245,G226))</f>
        <v>0</v>
      </c>
      <c r="O226" s="33" t="s">
        <v>1152</v>
      </c>
      <c r="Q226" s="242" t="b">
        <v>1</v>
      </c>
      <c r="T226" s="242">
        <f t="shared" si="31"/>
        <v>1</v>
      </c>
      <c r="V226" s="223">
        <f t="shared" si="32"/>
        <v>0</v>
      </c>
      <c r="AX226" s="16"/>
      <c r="AY226" s="8"/>
      <c r="AZ226" s="8"/>
      <c r="BA226" s="8"/>
    </row>
    <row r="227" spans="1:53" ht="14.5" outlineLevel="1" x14ac:dyDescent="0.35">
      <c r="A227" s="6"/>
      <c r="B227" s="7"/>
      <c r="C227" s="17"/>
      <c r="D227" s="17"/>
      <c r="E227" s="17"/>
      <c r="F227" s="26"/>
      <c r="G227" t="str">
        <f t="shared" si="55"/>
        <v>YYFWWbd</v>
      </c>
      <c r="H227" s="667" t="s">
        <v>348</v>
      </c>
      <c r="I227" s="667" t="s">
        <v>348</v>
      </c>
      <c r="J227" s="667" t="s">
        <v>10</v>
      </c>
      <c r="K227" s="667" t="s">
        <v>8</v>
      </c>
      <c r="L227" s="667" t="s">
        <v>8</v>
      </c>
      <c r="M227" s="667" t="s">
        <v>932</v>
      </c>
      <c r="N227" t="b">
        <f>AND(COUNTIF(G245:$G$245,G227))</f>
        <v>0</v>
      </c>
      <c r="O227" s="33" t="s">
        <v>1152</v>
      </c>
      <c r="Q227" s="242" t="b">
        <v>1</v>
      </c>
      <c r="T227" s="242">
        <f t="shared" si="31"/>
        <v>1</v>
      </c>
      <c r="V227" s="223">
        <f t="shared" si="32"/>
        <v>0</v>
      </c>
      <c r="AX227" s="16"/>
      <c r="AY227" s="8"/>
      <c r="AZ227" s="8"/>
      <c r="BA227" s="8"/>
    </row>
    <row r="228" spans="1:53" ht="14.5" outlineLevel="1" x14ac:dyDescent="0.35">
      <c r="A228" s="6"/>
      <c r="B228" s="7"/>
      <c r="C228" s="17"/>
      <c r="D228" s="17"/>
      <c r="E228" s="17"/>
      <c r="F228" s="26"/>
      <c r="G228" t="str">
        <f t="shared" ref="G228" si="57">_xlfn.CONCAT(H228:M228)</f>
        <v>YYBFWw</v>
      </c>
      <c r="H228" s="667" t="s">
        <v>348</v>
      </c>
      <c r="I228" s="667" t="s">
        <v>348</v>
      </c>
      <c r="J228" s="667" t="s">
        <v>14</v>
      </c>
      <c r="K228" s="667" t="s">
        <v>10</v>
      </c>
      <c r="L228" s="667" t="s">
        <v>8</v>
      </c>
      <c r="M228" s="667" t="s">
        <v>64</v>
      </c>
      <c r="N228" t="b">
        <f>AND(COUNTIF(G$245:$G245,G228))</f>
        <v>0</v>
      </c>
      <c r="O228" s="33" t="s">
        <v>1152</v>
      </c>
      <c r="Q228" s="242" t="b">
        <v>1</v>
      </c>
      <c r="T228" s="242">
        <f t="shared" ref="T228:T245" si="58">IF(OR(M228="a",M228="a2",M228="sp"),0,1)</f>
        <v>1</v>
      </c>
      <c r="V228" s="223">
        <f t="shared" ref="V228:V245" si="59">1-T228</f>
        <v>0</v>
      </c>
      <c r="AX228" s="16"/>
      <c r="AY228" s="8"/>
      <c r="AZ228" s="8"/>
      <c r="BA228" s="8"/>
    </row>
    <row r="229" spans="1:53" ht="14.5" outlineLevel="1" x14ac:dyDescent="0.35">
      <c r="A229" s="6"/>
      <c r="B229" s="7"/>
      <c r="C229" s="17"/>
      <c r="D229" s="17"/>
      <c r="E229" s="17"/>
      <c r="F229" s="26"/>
      <c r="G229" t="str">
        <f t="shared" si="55"/>
        <v>YYBFWwd</v>
      </c>
      <c r="H229" s="667" t="s">
        <v>348</v>
      </c>
      <c r="I229" s="667" t="s">
        <v>348</v>
      </c>
      <c r="J229" s="667" t="s">
        <v>14</v>
      </c>
      <c r="K229" s="667" t="s">
        <v>10</v>
      </c>
      <c r="L229" s="667" t="s">
        <v>8</v>
      </c>
      <c r="M229" s="667" t="s">
        <v>931</v>
      </c>
      <c r="N229" t="b">
        <f>AND(COUNTIF(G$245:$G246,G229))</f>
        <v>0</v>
      </c>
      <c r="O229" s="33" t="s">
        <v>1152</v>
      </c>
      <c r="Q229" s="242" t="b">
        <v>1</v>
      </c>
      <c r="T229" s="242">
        <f t="shared" si="58"/>
        <v>1</v>
      </c>
      <c r="V229" s="223">
        <f t="shared" si="59"/>
        <v>0</v>
      </c>
      <c r="AX229" s="16"/>
      <c r="AY229" s="8"/>
      <c r="AZ229" s="8"/>
      <c r="BA229" s="8"/>
    </row>
    <row r="230" spans="1:53" ht="14.5" outlineLevel="1" x14ac:dyDescent="0.35">
      <c r="A230" s="6"/>
      <c r="B230" s="7"/>
      <c r="C230" s="17"/>
      <c r="D230" s="17"/>
      <c r="E230" s="17"/>
      <c r="F230" s="26"/>
      <c r="G230" t="str">
        <f t="shared" si="55"/>
        <v>YYWBFw</v>
      </c>
      <c r="H230" s="667" t="s">
        <v>348</v>
      </c>
      <c r="I230" s="667" t="s">
        <v>348</v>
      </c>
      <c r="J230" s="667" t="s">
        <v>8</v>
      </c>
      <c r="K230" s="667" t="s">
        <v>14</v>
      </c>
      <c r="L230" s="667" t="s">
        <v>10</v>
      </c>
      <c r="M230" s="667" t="s">
        <v>64</v>
      </c>
      <c r="N230" t="b">
        <f>AND(COUNTIF(G$245:$G246,G230))</f>
        <v>0</v>
      </c>
      <c r="O230" s="33" t="s">
        <v>1152</v>
      </c>
      <c r="Q230" s="242" t="b">
        <v>1</v>
      </c>
      <c r="T230" s="242">
        <f t="shared" si="58"/>
        <v>1</v>
      </c>
      <c r="V230" s="223">
        <f t="shared" si="59"/>
        <v>0</v>
      </c>
      <c r="AX230" s="16"/>
      <c r="AY230" s="8"/>
      <c r="AZ230" s="8"/>
      <c r="BA230" s="8"/>
    </row>
    <row r="231" spans="1:53" ht="14.5" outlineLevel="1" x14ac:dyDescent="0.35">
      <c r="A231" s="6"/>
      <c r="B231" s="7"/>
      <c r="C231" s="17"/>
      <c r="D231" s="17"/>
      <c r="E231" s="17"/>
      <c r="F231" s="26"/>
      <c r="G231" t="str">
        <f t="shared" ref="G231:G239" si="60">_xlfn.CONCAT(H231:M231)</f>
        <v>YYWBFwd</v>
      </c>
      <c r="H231" s="667" t="s">
        <v>348</v>
      </c>
      <c r="I231" s="667" t="s">
        <v>348</v>
      </c>
      <c r="J231" s="667" t="s">
        <v>8</v>
      </c>
      <c r="K231" s="667" t="s">
        <v>14</v>
      </c>
      <c r="L231" s="667" t="s">
        <v>10</v>
      </c>
      <c r="M231" s="667" t="s">
        <v>931</v>
      </c>
      <c r="N231" t="b">
        <f>AND(COUNTIF(G$245:$G247,G231))</f>
        <v>0</v>
      </c>
      <c r="O231" s="33" t="s">
        <v>1152</v>
      </c>
      <c r="Q231" s="242" t="b">
        <v>1</v>
      </c>
      <c r="T231" s="242">
        <f t="shared" si="58"/>
        <v>1</v>
      </c>
      <c r="V231" s="223">
        <f t="shared" si="59"/>
        <v>0</v>
      </c>
      <c r="AX231" s="16"/>
      <c r="AY231" s="8"/>
      <c r="AZ231" s="8"/>
      <c r="BA231" s="8"/>
    </row>
    <row r="232" spans="1:53" ht="14.5" outlineLevel="1" x14ac:dyDescent="0.35">
      <c r="A232" s="6"/>
      <c r="B232" s="7"/>
      <c r="C232" s="17"/>
      <c r="D232" s="17"/>
      <c r="E232" s="17"/>
      <c r="F232" s="26"/>
      <c r="G232" t="str">
        <f t="shared" si="60"/>
        <v>YYNWBf</v>
      </c>
      <c r="H232" s="667" t="s">
        <v>348</v>
      </c>
      <c r="I232" s="667" t="s">
        <v>348</v>
      </c>
      <c r="J232" s="667" t="s">
        <v>75</v>
      </c>
      <c r="K232" s="667" t="s">
        <v>8</v>
      </c>
      <c r="L232" s="667" t="s">
        <v>14</v>
      </c>
      <c r="M232" s="667" t="s">
        <v>65</v>
      </c>
      <c r="N232" t="b">
        <f>AND(COUNTIF(G$245:$G248,G232))</f>
        <v>0</v>
      </c>
      <c r="O232" s="33" t="s">
        <v>1155</v>
      </c>
      <c r="Q232" s="242" t="b">
        <v>1</v>
      </c>
      <c r="T232" s="242">
        <f t="shared" si="58"/>
        <v>1</v>
      </c>
      <c r="V232" s="223">
        <f t="shared" si="59"/>
        <v>0</v>
      </c>
      <c r="AX232" s="16"/>
      <c r="AY232" s="8"/>
      <c r="AZ232" s="8"/>
      <c r="BA232" s="8"/>
    </row>
    <row r="233" spans="1:53" ht="14.5" outlineLevel="1" x14ac:dyDescent="0.35">
      <c r="A233" s="6"/>
      <c r="B233" s="7"/>
      <c r="C233" s="17"/>
      <c r="D233" s="17"/>
      <c r="E233" s="17"/>
      <c r="F233" s="26"/>
      <c r="G233" t="str">
        <f t="shared" ref="G233" si="61">_xlfn.CONCAT(H233:M233)</f>
        <v>YYFNWb</v>
      </c>
      <c r="H233" s="667" t="s">
        <v>348</v>
      </c>
      <c r="I233" s="667" t="s">
        <v>348</v>
      </c>
      <c r="J233" s="667" t="s">
        <v>10</v>
      </c>
      <c r="K233" s="667" t="s">
        <v>75</v>
      </c>
      <c r="L233" s="667" t="s">
        <v>8</v>
      </c>
      <c r="M233" s="667" t="s">
        <v>67</v>
      </c>
      <c r="N233" t="b">
        <f>AND(COUNTIF(G$245:$G248,G233))</f>
        <v>0</v>
      </c>
      <c r="O233" s="33" t="s">
        <v>1155</v>
      </c>
      <c r="Q233" s="242" t="b">
        <v>1</v>
      </c>
      <c r="T233" s="242">
        <f t="shared" si="58"/>
        <v>1</v>
      </c>
      <c r="V233" s="223">
        <f t="shared" si="59"/>
        <v>0</v>
      </c>
      <c r="AX233" s="16"/>
      <c r="AY233" s="8"/>
      <c r="AZ233" s="8"/>
      <c r="BA233" s="8"/>
    </row>
    <row r="234" spans="1:53" ht="14.5" outlineLevel="1" x14ac:dyDescent="0.35">
      <c r="A234" s="6"/>
      <c r="B234" s="7"/>
      <c r="C234" s="17"/>
      <c r="D234" s="17"/>
      <c r="E234" s="17"/>
      <c r="F234" s="26"/>
      <c r="G234" t="str">
        <f t="shared" si="60"/>
        <v>YYFNWbd</v>
      </c>
      <c r="H234" s="667" t="s">
        <v>348</v>
      </c>
      <c r="I234" s="667" t="s">
        <v>348</v>
      </c>
      <c r="J234" s="667" t="s">
        <v>10</v>
      </c>
      <c r="K234" s="667" t="s">
        <v>75</v>
      </c>
      <c r="L234" s="667" t="s">
        <v>8</v>
      </c>
      <c r="M234" s="667" t="s">
        <v>932</v>
      </c>
      <c r="N234" t="b">
        <f>AND(COUNTIF(G$245:$G249,G234))</f>
        <v>0</v>
      </c>
      <c r="O234" s="33" t="s">
        <v>1155</v>
      </c>
      <c r="Q234" s="242" t="b">
        <v>1</v>
      </c>
      <c r="T234" s="242">
        <f t="shared" si="58"/>
        <v>1</v>
      </c>
      <c r="V234" s="223">
        <f t="shared" si="59"/>
        <v>0</v>
      </c>
      <c r="AX234" s="16"/>
      <c r="AY234" s="8"/>
      <c r="AZ234" s="8"/>
      <c r="BA234" s="8"/>
    </row>
    <row r="235" spans="1:53" ht="14.5" outlineLevel="1" x14ac:dyDescent="0.35">
      <c r="A235" s="6"/>
      <c r="B235" s="7"/>
      <c r="C235" s="17"/>
      <c r="D235" s="17"/>
      <c r="E235" s="17"/>
      <c r="F235" s="26"/>
      <c r="G235" t="str">
        <f t="shared" ref="G235" si="62">_xlfn.CONCAT(H235:M235)</f>
        <v>YYBFNw</v>
      </c>
      <c r="H235" s="667" t="s">
        <v>348</v>
      </c>
      <c r="I235" s="667" t="s">
        <v>348</v>
      </c>
      <c r="J235" s="667" t="s">
        <v>14</v>
      </c>
      <c r="K235" s="667" t="s">
        <v>10</v>
      </c>
      <c r="L235" s="667" t="s">
        <v>75</v>
      </c>
      <c r="M235" s="667" t="s">
        <v>64</v>
      </c>
      <c r="N235" t="b">
        <f>AND(COUNTIF(G$245:$G249,G235))</f>
        <v>0</v>
      </c>
      <c r="O235" s="33" t="s">
        <v>1155</v>
      </c>
      <c r="Q235" s="242" t="b">
        <v>1</v>
      </c>
      <c r="T235" s="242">
        <f t="shared" si="58"/>
        <v>1</v>
      </c>
      <c r="V235" s="223">
        <f t="shared" si="59"/>
        <v>0</v>
      </c>
      <c r="AX235" s="16"/>
      <c r="AY235" s="8"/>
      <c r="AZ235" s="8"/>
      <c r="BA235" s="8"/>
    </row>
    <row r="236" spans="1:53" ht="14.5" outlineLevel="1" x14ac:dyDescent="0.35">
      <c r="A236" s="6"/>
      <c r="B236" s="7"/>
      <c r="C236" s="17"/>
      <c r="D236" s="17"/>
      <c r="E236" s="17"/>
      <c r="F236" s="26"/>
      <c r="G236" t="str">
        <f t="shared" si="60"/>
        <v>YYBFNwd</v>
      </c>
      <c r="H236" s="667" t="s">
        <v>348</v>
      </c>
      <c r="I236" s="667" t="s">
        <v>348</v>
      </c>
      <c r="J236" s="667" t="s">
        <v>14</v>
      </c>
      <c r="K236" s="667" t="s">
        <v>10</v>
      </c>
      <c r="L236" s="667" t="s">
        <v>75</v>
      </c>
      <c r="M236" s="667" t="s">
        <v>931</v>
      </c>
      <c r="N236" t="b">
        <f>AND(COUNTIF(G$245:$G250,G236))</f>
        <v>0</v>
      </c>
      <c r="O236" s="33" t="s">
        <v>1155</v>
      </c>
      <c r="Q236" s="242" t="b">
        <v>1</v>
      </c>
      <c r="T236" s="242">
        <f t="shared" si="58"/>
        <v>1</v>
      </c>
      <c r="V236" s="223">
        <f t="shared" si="59"/>
        <v>0</v>
      </c>
      <c r="AX236" s="16"/>
      <c r="AY236" s="8"/>
      <c r="AZ236" s="8"/>
      <c r="BA236" s="8"/>
    </row>
    <row r="237" spans="1:53" ht="14.5" outlineLevel="1" x14ac:dyDescent="0.35">
      <c r="A237" s="6"/>
      <c r="B237" s="7"/>
      <c r="C237" s="17"/>
      <c r="D237" s="17"/>
      <c r="E237" s="17"/>
      <c r="F237" s="26"/>
      <c r="G237" t="str">
        <f t="shared" ref="G237" si="63">_xlfn.CONCAT(H237:M237)</f>
        <v>YYWBFz</v>
      </c>
      <c r="H237" s="667" t="s">
        <v>348</v>
      </c>
      <c r="I237" s="667" t="s">
        <v>348</v>
      </c>
      <c r="J237" s="667" t="s">
        <v>8</v>
      </c>
      <c r="K237" s="667" t="s">
        <v>14</v>
      </c>
      <c r="L237" s="667" t="s">
        <v>10</v>
      </c>
      <c r="M237" s="667" t="s">
        <v>71</v>
      </c>
      <c r="N237" t="b">
        <f>AND(COUNTIF(G$245:$G250,G237))</f>
        <v>0</v>
      </c>
      <c r="O237" s="33" t="s">
        <v>1155</v>
      </c>
      <c r="Q237" s="242" t="b">
        <v>1</v>
      </c>
      <c r="T237" s="242">
        <f t="shared" si="58"/>
        <v>1</v>
      </c>
      <c r="V237" s="223">
        <f t="shared" si="59"/>
        <v>0</v>
      </c>
      <c r="AX237" s="16"/>
      <c r="AY237" s="8"/>
      <c r="AZ237" s="8"/>
      <c r="BA237" s="8"/>
    </row>
    <row r="238" spans="1:53" ht="14.5" outlineLevel="1" x14ac:dyDescent="0.35">
      <c r="A238" s="6"/>
      <c r="B238" s="7"/>
      <c r="C238" s="17"/>
      <c r="D238" s="17"/>
      <c r="E238" s="17"/>
      <c r="F238" s="26"/>
      <c r="G238" t="str">
        <f t="shared" si="60"/>
        <v>YYWBFzd</v>
      </c>
      <c r="H238" s="667" t="s">
        <v>348</v>
      </c>
      <c r="I238" s="667" t="s">
        <v>348</v>
      </c>
      <c r="J238" s="667" t="s">
        <v>8</v>
      </c>
      <c r="K238" s="667" t="s">
        <v>14</v>
      </c>
      <c r="L238" s="667" t="s">
        <v>10</v>
      </c>
      <c r="M238" s="667" t="s">
        <v>934</v>
      </c>
      <c r="N238" t="b">
        <f>AND(COUNTIF(G$245:$G251,G238))</f>
        <v>0</v>
      </c>
      <c r="O238" s="33" t="s">
        <v>1155</v>
      </c>
      <c r="Q238" s="242" t="b">
        <v>1</v>
      </c>
      <c r="T238" s="242">
        <f t="shared" si="58"/>
        <v>1</v>
      </c>
      <c r="V238" s="223">
        <f t="shared" si="59"/>
        <v>0</v>
      </c>
      <c r="AX238" s="16"/>
      <c r="AY238" s="8"/>
      <c r="AZ238" s="8"/>
      <c r="BA238" s="8"/>
    </row>
    <row r="239" spans="1:53" ht="14.5" outlineLevel="1" x14ac:dyDescent="0.35">
      <c r="A239" s="6"/>
      <c r="B239" s="7"/>
      <c r="C239" s="17"/>
      <c r="D239" s="17"/>
      <c r="E239" s="17"/>
      <c r="F239" s="26"/>
      <c r="G239" t="str">
        <f t="shared" si="60"/>
        <v>YAAA2Nw</v>
      </c>
      <c r="H239" s="667" t="s">
        <v>348</v>
      </c>
      <c r="I239" s="667" t="s">
        <v>23</v>
      </c>
      <c r="J239" s="667" t="s">
        <v>23</v>
      </c>
      <c r="K239" s="667" t="s">
        <v>1117</v>
      </c>
      <c r="L239" s="667" t="s">
        <v>75</v>
      </c>
      <c r="M239" s="667" t="s">
        <v>64</v>
      </c>
      <c r="N239" t="b">
        <f>AND(COUNTIF(G$245:$G251,G239))</f>
        <v>0</v>
      </c>
      <c r="O239" s="33" t="s">
        <v>874</v>
      </c>
      <c r="Q239" s="242" t="b">
        <v>1</v>
      </c>
      <c r="T239" s="242">
        <f t="shared" si="58"/>
        <v>1</v>
      </c>
      <c r="V239" s="223">
        <f t="shared" si="59"/>
        <v>0</v>
      </c>
      <c r="AX239" s="16"/>
      <c r="AY239" s="8"/>
      <c r="AZ239" s="8"/>
      <c r="BA239" s="8"/>
    </row>
    <row r="240" spans="1:53" ht="14.5" outlineLevel="1" x14ac:dyDescent="0.35">
      <c r="A240" s="6"/>
      <c r="B240" s="7"/>
      <c r="C240" s="17"/>
      <c r="D240" s="17"/>
      <c r="E240" s="17"/>
      <c r="F240" s="26"/>
      <c r="G240" t="str">
        <f t="shared" si="30"/>
        <v>YAAA2Nwd</v>
      </c>
      <c r="H240" s="667" t="s">
        <v>348</v>
      </c>
      <c r="I240" s="667" t="s">
        <v>23</v>
      </c>
      <c r="J240" s="667" t="s">
        <v>23</v>
      </c>
      <c r="K240" s="667" t="s">
        <v>1117</v>
      </c>
      <c r="L240" s="667" t="s">
        <v>75</v>
      </c>
      <c r="M240" s="667" t="s">
        <v>931</v>
      </c>
      <c r="N240" t="b">
        <f>AND(COUNTIF(G$245:$G252,G240))</f>
        <v>0</v>
      </c>
      <c r="O240" s="33" t="s">
        <v>874</v>
      </c>
      <c r="Q240" s="242" t="b">
        <v>1</v>
      </c>
      <c r="T240" s="242">
        <f t="shared" si="58"/>
        <v>1</v>
      </c>
      <c r="V240" s="223">
        <f t="shared" si="59"/>
        <v>0</v>
      </c>
      <c r="AX240" s="16"/>
      <c r="AY240" s="8"/>
      <c r="AZ240" s="8"/>
      <c r="BA240" s="8"/>
    </row>
    <row r="241" spans="1:53" ht="14.5" outlineLevel="1" x14ac:dyDescent="0.35">
      <c r="A241" s="6"/>
      <c r="B241" s="7"/>
      <c r="C241" s="17"/>
      <c r="D241" s="17"/>
      <c r="E241" s="17"/>
      <c r="F241" s="26"/>
      <c r="G241" t="str">
        <f t="shared" ref="G241" si="64">_xlfn.CONCAT(H241:M241)</f>
        <v>YYAA2A1z</v>
      </c>
      <c r="H241" s="667" t="s">
        <v>348</v>
      </c>
      <c r="I241" s="667" t="s">
        <v>348</v>
      </c>
      <c r="J241" s="667" t="s">
        <v>23</v>
      </c>
      <c r="K241" s="667" t="s">
        <v>1117</v>
      </c>
      <c r="L241" s="667" t="s">
        <v>222</v>
      </c>
      <c r="M241" s="667" t="s">
        <v>71</v>
      </c>
      <c r="N241" t="b">
        <f>AND(COUNTIF(G$245:$G252,G241))</f>
        <v>0</v>
      </c>
      <c r="O241" s="33" t="s">
        <v>874</v>
      </c>
      <c r="Q241" s="242" t="b">
        <v>1</v>
      </c>
      <c r="T241" s="242">
        <f t="shared" si="58"/>
        <v>1</v>
      </c>
      <c r="V241" s="223">
        <f t="shared" si="59"/>
        <v>0</v>
      </c>
      <c r="AX241" s="16"/>
      <c r="AY241" s="8"/>
      <c r="AZ241" s="8"/>
      <c r="BA241" s="8"/>
    </row>
    <row r="242" spans="1:53" ht="14.5" outlineLevel="1" x14ac:dyDescent="0.35">
      <c r="A242" s="6"/>
      <c r="B242" s="7"/>
      <c r="C242" s="17"/>
      <c r="D242" s="17"/>
      <c r="E242" s="17"/>
      <c r="F242" s="26"/>
      <c r="G242" t="str">
        <f t="shared" si="30"/>
        <v>YYAA2A1zd</v>
      </c>
      <c r="H242" s="667" t="s">
        <v>348</v>
      </c>
      <c r="I242" s="667" t="s">
        <v>348</v>
      </c>
      <c r="J242" s="667" t="s">
        <v>23</v>
      </c>
      <c r="K242" s="667" t="s">
        <v>1117</v>
      </c>
      <c r="L242" s="667" t="s">
        <v>222</v>
      </c>
      <c r="M242" s="667" t="s">
        <v>934</v>
      </c>
      <c r="N242" t="b">
        <f>AND(COUNTIF(G$245:$G253,G242))</f>
        <v>0</v>
      </c>
      <c r="O242" s="33" t="s">
        <v>874</v>
      </c>
      <c r="Q242" s="242" t="b">
        <v>1</v>
      </c>
      <c r="T242" s="242">
        <f t="shared" si="58"/>
        <v>1</v>
      </c>
      <c r="V242" s="223">
        <f t="shared" si="59"/>
        <v>0</v>
      </c>
      <c r="AX242" s="16"/>
      <c r="AY242" s="8"/>
      <c r="AZ242" s="8"/>
      <c r="BA242" s="8"/>
    </row>
    <row r="243" spans="1:53" ht="14.5" outlineLevel="1" x14ac:dyDescent="0.35">
      <c r="A243" s="6"/>
      <c r="B243" s="7"/>
      <c r="C243" s="17"/>
      <c r="D243" s="17"/>
      <c r="E243" s="17"/>
      <c r="F243" s="26"/>
      <c r="G243" t="str">
        <f t="shared" si="30"/>
        <v>AYWA2A1a</v>
      </c>
      <c r="H243" s="667" t="s">
        <v>23</v>
      </c>
      <c r="I243" s="667" t="s">
        <v>348</v>
      </c>
      <c r="J243" s="667" t="s">
        <v>8</v>
      </c>
      <c r="K243" s="667" t="s">
        <v>1117</v>
      </c>
      <c r="L243" s="667" t="s">
        <v>222</v>
      </c>
      <c r="M243" s="667" t="s">
        <v>70</v>
      </c>
      <c r="N243" t="b">
        <f>AND(COUNTIF(G$245:$G254,G243))</f>
        <v>0</v>
      </c>
      <c r="O243" s="33" t="s">
        <v>874</v>
      </c>
      <c r="Q243" s="242" t="b">
        <v>1</v>
      </c>
      <c r="T243" s="242">
        <f t="shared" si="58"/>
        <v>0</v>
      </c>
      <c r="V243" s="223">
        <f t="shared" si="59"/>
        <v>1</v>
      </c>
      <c r="AX243" s="16"/>
      <c r="AY243" s="8"/>
      <c r="AZ243" s="8"/>
      <c r="BA243" s="8"/>
    </row>
    <row r="244" spans="1:53" ht="14.5" outlineLevel="1" x14ac:dyDescent="0.35">
      <c r="A244" s="6"/>
      <c r="B244" s="7"/>
      <c r="C244" s="17"/>
      <c r="D244" s="17"/>
      <c r="E244" s="17"/>
      <c r="F244" s="26"/>
      <c r="G244" t="str">
        <f t="shared" si="30"/>
        <v>AANWA1a</v>
      </c>
      <c r="H244" s="667" t="s">
        <v>23</v>
      </c>
      <c r="I244" s="667" t="s">
        <v>23</v>
      </c>
      <c r="J244" s="667" t="s">
        <v>75</v>
      </c>
      <c r="K244" s="667" t="s">
        <v>8</v>
      </c>
      <c r="L244" s="667" t="s">
        <v>222</v>
      </c>
      <c r="M244" s="667" t="s">
        <v>70</v>
      </c>
      <c r="N244" t="b">
        <f>AND(COUNTIF(G$245:$G255,G244))</f>
        <v>0</v>
      </c>
      <c r="O244" s="33" t="s">
        <v>874</v>
      </c>
      <c r="Q244" s="242" t="b">
        <v>1</v>
      </c>
      <c r="T244" s="242">
        <f t="shared" si="58"/>
        <v>0</v>
      </c>
      <c r="V244" s="223">
        <f t="shared" si="59"/>
        <v>1</v>
      </c>
      <c r="AX244" s="16"/>
      <c r="AY244" s="8"/>
      <c r="AZ244" s="8"/>
      <c r="BA244" s="8"/>
    </row>
    <row r="245" spans="1:53" ht="14.5" outlineLevel="1" x14ac:dyDescent="0.35">
      <c r="A245" s="6"/>
      <c r="B245" s="7"/>
      <c r="C245" s="17"/>
      <c r="D245" s="17"/>
      <c r="E245" s="17"/>
      <c r="F245" s="26"/>
      <c r="G245" t="str">
        <f t="shared" si="30"/>
        <v>AAANWa</v>
      </c>
      <c r="H245" s="667" t="s">
        <v>23</v>
      </c>
      <c r="I245" s="667" t="s">
        <v>23</v>
      </c>
      <c r="J245" s="667" t="s">
        <v>23</v>
      </c>
      <c r="K245" s="667" t="s">
        <v>75</v>
      </c>
      <c r="L245" s="667" t="s">
        <v>8</v>
      </c>
      <c r="M245" s="667" t="s">
        <v>70</v>
      </c>
      <c r="N245" t="b">
        <f>AND(COUNTIF(G$246:$G247,G245))</f>
        <v>0</v>
      </c>
      <c r="O245" s="33" t="s">
        <v>874</v>
      </c>
      <c r="Q245" s="242" t="b">
        <v>1</v>
      </c>
      <c r="T245" s="242">
        <f t="shared" si="58"/>
        <v>0</v>
      </c>
      <c r="V245" s="223">
        <f t="shared" si="59"/>
        <v>1</v>
      </c>
      <c r="AX245" s="16"/>
      <c r="AY245" s="8"/>
      <c r="AZ245" s="8"/>
      <c r="BA245" s="8"/>
    </row>
    <row r="246" spans="1:53" ht="15" customHeight="1" outlineLevel="1" x14ac:dyDescent="0.45">
      <c r="A246" s="6"/>
      <c r="B246" s="7"/>
      <c r="C246" s="17"/>
      <c r="D246" s="17"/>
      <c r="E246" s="17"/>
      <c r="F246" s="26"/>
      <c r="N246" s="512" t="str">
        <f>IF(OR(N163:N245),"Error","")</f>
        <v/>
      </c>
      <c r="AX246" s="16"/>
      <c r="AY246" s="8"/>
      <c r="AZ246" s="8"/>
      <c r="BA246" s="8"/>
    </row>
    <row r="247" spans="1:53" ht="14.5" outlineLevel="1" x14ac:dyDescent="0.35">
      <c r="A247" s="6"/>
      <c r="B247" s="7"/>
      <c r="C247" s="17"/>
      <c r="D247" s="17"/>
      <c r="E247" s="17"/>
      <c r="F247" s="26"/>
      <c r="AX247" s="16"/>
      <c r="AY247" s="8"/>
      <c r="AZ247" s="8"/>
      <c r="BA247" s="8"/>
    </row>
    <row r="248" spans="1:53" ht="14.5" outlineLevel="1" x14ac:dyDescent="0.35">
      <c r="A248" s="6"/>
      <c r="B248" s="7"/>
      <c r="C248" s="17"/>
      <c r="D248" s="17"/>
      <c r="E248" s="17"/>
      <c r="F248" s="26"/>
      <c r="G248" s="496" t="s">
        <v>972</v>
      </c>
      <c r="I248" s="26" t="s">
        <v>1009</v>
      </c>
      <c r="J248" s="26"/>
      <c r="K248" s="26"/>
      <c r="L248" s="26"/>
      <c r="M248" s="26"/>
      <c r="N248" s="26"/>
      <c r="O248" s="187"/>
      <c r="P248" s="187"/>
      <c r="Q248" s="187"/>
      <c r="R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496"/>
      <c r="I249" s="695">
        <v>1</v>
      </c>
      <c r="J249" s="695">
        <v>1</v>
      </c>
      <c r="K249" s="695">
        <v>1</v>
      </c>
      <c r="L249" s="695">
        <v>1</v>
      </c>
      <c r="M249" s="695">
        <v>1</v>
      </c>
      <c r="N249" s="695">
        <v>1</v>
      </c>
      <c r="O249" s="695">
        <v>1</v>
      </c>
      <c r="P249" s="695">
        <v>1</v>
      </c>
      <c r="Q249" s="695">
        <v>1</v>
      </c>
      <c r="R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
        <v>792</v>
      </c>
      <c r="H250" t="s">
        <v>807</v>
      </c>
      <c r="I250" t="s">
        <v>386</v>
      </c>
      <c r="J250" t="s">
        <v>779</v>
      </c>
      <c r="K250" t="s">
        <v>780</v>
      </c>
      <c r="L250" t="s">
        <v>781</v>
      </c>
      <c r="M250" t="s">
        <v>782</v>
      </c>
      <c r="N250" t="s">
        <v>783</v>
      </c>
      <c r="O250" t="s">
        <v>784</v>
      </c>
      <c r="P250" t="s">
        <v>785</v>
      </c>
      <c r="Q250" t="s">
        <v>786</v>
      </c>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ref="G251:G287" si="65">_xlfn.CONCAT(H163:M163)</f>
        <v>AAAA2A1a</v>
      </c>
      <c r="H251" s="667">
        <v>0</v>
      </c>
      <c r="I251" s="696">
        <v>0</v>
      </c>
      <c r="J251" s="696">
        <v>0</v>
      </c>
      <c r="K251" s="696">
        <v>0</v>
      </c>
      <c r="L251" s="696">
        <v>0</v>
      </c>
      <c r="M251" s="696">
        <v>0</v>
      </c>
      <c r="N251" s="696">
        <v>0</v>
      </c>
      <c r="O251" s="696">
        <v>0</v>
      </c>
      <c r="P251" s="696">
        <v>0</v>
      </c>
      <c r="Q251" s="696">
        <v>0</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65"/>
        <v>GGGGAg1a2</v>
      </c>
      <c r="H252" s="667">
        <v>0</v>
      </c>
      <c r="I252" s="696">
        <v>0</v>
      </c>
      <c r="J252" s="696">
        <v>0</v>
      </c>
      <c r="K252" s="696">
        <v>0</v>
      </c>
      <c r="L252" s="696">
        <v>0</v>
      </c>
      <c r="M252" s="696">
        <v>0</v>
      </c>
      <c r="N252" s="696">
        <v>0</v>
      </c>
      <c r="O252" s="696">
        <v>0</v>
      </c>
      <c r="P252" s="696">
        <v>0</v>
      </c>
      <c r="Q252" s="696">
        <v>0</v>
      </c>
      <c r="R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65"/>
        <v>GGGGSg1a2</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65"/>
        <v>GGGAg2Na2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65"/>
        <v>GGGAg2Ea2</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65"/>
        <v>GGGAg2OFa2</v>
      </c>
      <c r="H256" s="667">
        <v>0</v>
      </c>
      <c r="I256" s="696">
        <v>0</v>
      </c>
      <c r="J256" s="696">
        <v>0</v>
      </c>
      <c r="K256" s="696">
        <v>0</v>
      </c>
      <c r="L256" s="696">
        <v>0</v>
      </c>
      <c r="M256" s="696">
        <v>0</v>
      </c>
      <c r="N256" s="696">
        <v>0</v>
      </c>
      <c r="O256" s="696">
        <v>0</v>
      </c>
      <c r="P256" s="696">
        <v>0</v>
      </c>
      <c r="Q256" s="696">
        <v>0</v>
      </c>
      <c r="R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65"/>
        <v>GGGC1Na2</v>
      </c>
      <c r="H257" s="667">
        <v>0</v>
      </c>
      <c r="I257" s="696">
        <v>0</v>
      </c>
      <c r="J257" s="696">
        <v>0</v>
      </c>
      <c r="K257" s="696">
        <v>0</v>
      </c>
      <c r="L257" s="696">
        <v>0</v>
      </c>
      <c r="M257" s="696">
        <v>0</v>
      </c>
      <c r="N257" s="696">
        <v>0</v>
      </c>
      <c r="O257" s="696">
        <v>0</v>
      </c>
      <c r="P257" s="696">
        <v>0</v>
      </c>
      <c r="Q257" s="696">
        <v>0</v>
      </c>
      <c r="R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65"/>
        <v>GGGC1Ea2</v>
      </c>
      <c r="H258" s="667">
        <v>0</v>
      </c>
      <c r="I258" s="696">
        <v>0</v>
      </c>
      <c r="J258" s="696">
        <v>0</v>
      </c>
      <c r="K258" s="696">
        <v>0</v>
      </c>
      <c r="L258" s="696">
        <v>0</v>
      </c>
      <c r="M258" s="696">
        <v>0</v>
      </c>
      <c r="N258" s="696">
        <v>0</v>
      </c>
      <c r="O258" s="696">
        <v>0</v>
      </c>
      <c r="P258" s="696">
        <v>0</v>
      </c>
      <c r="Q258" s="696">
        <v>0</v>
      </c>
      <c r="R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65"/>
        <v>GGGC1Pa2</v>
      </c>
      <c r="H259" s="667">
        <v>0</v>
      </c>
      <c r="I259" s="696">
        <v>0</v>
      </c>
      <c r="J259" s="696">
        <v>0</v>
      </c>
      <c r="K259" s="696">
        <v>0</v>
      </c>
      <c r="L259" s="696">
        <v>0</v>
      </c>
      <c r="M259" s="696">
        <v>0</v>
      </c>
      <c r="N259" s="696">
        <v>0</v>
      </c>
      <c r="O259" s="696">
        <v>0</v>
      </c>
      <c r="P259" s="696">
        <v>0</v>
      </c>
      <c r="Q259" s="696">
        <v>0</v>
      </c>
      <c r="R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65"/>
        <v>GGGC1OFa2</v>
      </c>
      <c r="H260" s="667">
        <v>0</v>
      </c>
      <c r="I260" s="696">
        <v>0</v>
      </c>
      <c r="J260" s="696">
        <v>0</v>
      </c>
      <c r="K260" s="696">
        <v>0</v>
      </c>
      <c r="L260" s="696">
        <v>0</v>
      </c>
      <c r="M260" s="696">
        <v>0</v>
      </c>
      <c r="N260" s="696">
        <v>0</v>
      </c>
      <c r="O260" s="696">
        <v>0</v>
      </c>
      <c r="P260" s="696">
        <v>0</v>
      </c>
      <c r="Q260" s="696">
        <v>0</v>
      </c>
      <c r="R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65"/>
        <v>SPSPSPSPSPsp</v>
      </c>
      <c r="H261" s="667">
        <v>0</v>
      </c>
      <c r="I261" s="696">
        <v>0</v>
      </c>
      <c r="J261" s="696">
        <v>0</v>
      </c>
      <c r="K261" s="696">
        <v>0</v>
      </c>
      <c r="L261" s="696">
        <v>0</v>
      </c>
      <c r="M261" s="696">
        <v>0</v>
      </c>
      <c r="N261" s="696">
        <v>0</v>
      </c>
      <c r="O261" s="696">
        <v>0</v>
      </c>
      <c r="P261" s="696">
        <v>0</v>
      </c>
      <c r="Q261" s="696">
        <v>0</v>
      </c>
      <c r="R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65"/>
        <v>YYWNWl</v>
      </c>
      <c r="H262" s="667">
        <v>1540</v>
      </c>
      <c r="I262" s="696">
        <f t="shared" ref="I262:Q271" si="66">$H262*I$249</f>
        <v>1540</v>
      </c>
      <c r="J262" s="696">
        <f t="shared" si="66"/>
        <v>1540</v>
      </c>
      <c r="K262" s="696">
        <f t="shared" si="66"/>
        <v>1540</v>
      </c>
      <c r="L262" s="696">
        <f t="shared" si="66"/>
        <v>1540</v>
      </c>
      <c r="M262" s="696">
        <f t="shared" si="66"/>
        <v>1540</v>
      </c>
      <c r="N262" s="696">
        <f t="shared" si="66"/>
        <v>1540</v>
      </c>
      <c r="O262" s="696">
        <f t="shared" si="66"/>
        <v>1540</v>
      </c>
      <c r="P262" s="696">
        <f t="shared" si="66"/>
        <v>1540</v>
      </c>
      <c r="Q262" s="696">
        <f t="shared" si="66"/>
        <v>1540</v>
      </c>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65"/>
        <v>YYLWNw</v>
      </c>
      <c r="H263" s="667">
        <v>2545</v>
      </c>
      <c r="I263" s="696">
        <f t="shared" si="66"/>
        <v>2545</v>
      </c>
      <c r="J263" s="696">
        <f t="shared" si="66"/>
        <v>2545</v>
      </c>
      <c r="K263" s="696">
        <f t="shared" si="66"/>
        <v>2545</v>
      </c>
      <c r="L263" s="696">
        <f t="shared" si="66"/>
        <v>2545</v>
      </c>
      <c r="M263" s="696">
        <f t="shared" si="66"/>
        <v>2545</v>
      </c>
      <c r="N263" s="696">
        <f t="shared" si="66"/>
        <v>2545</v>
      </c>
      <c r="O263" s="696">
        <f t="shared" si="66"/>
        <v>2545</v>
      </c>
      <c r="P263" s="696">
        <f t="shared" si="66"/>
        <v>2545</v>
      </c>
      <c r="Q263" s="696">
        <f t="shared" si="66"/>
        <v>2545</v>
      </c>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65"/>
        <v>YYLWNwd</v>
      </c>
      <c r="H264" s="667">
        <v>2545</v>
      </c>
      <c r="I264" s="696">
        <f t="shared" si="66"/>
        <v>2545</v>
      </c>
      <c r="J264" s="696">
        <f t="shared" si="66"/>
        <v>2545</v>
      </c>
      <c r="K264" s="696">
        <f t="shared" si="66"/>
        <v>2545</v>
      </c>
      <c r="L264" s="696">
        <f t="shared" si="66"/>
        <v>2545</v>
      </c>
      <c r="M264" s="696">
        <f t="shared" si="66"/>
        <v>2545</v>
      </c>
      <c r="N264" s="696">
        <f t="shared" si="66"/>
        <v>2545</v>
      </c>
      <c r="O264" s="696">
        <f t="shared" si="66"/>
        <v>2545</v>
      </c>
      <c r="P264" s="696">
        <f t="shared" si="66"/>
        <v>2545</v>
      </c>
      <c r="Q264" s="696">
        <f t="shared" si="66"/>
        <v>2545</v>
      </c>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65"/>
        <v>YYWLWz</v>
      </c>
      <c r="H265" s="667">
        <v>1150</v>
      </c>
      <c r="I265" s="696">
        <f t="shared" si="66"/>
        <v>1150</v>
      </c>
      <c r="J265" s="696">
        <f t="shared" si="66"/>
        <v>1150</v>
      </c>
      <c r="K265" s="696">
        <f t="shared" si="66"/>
        <v>1150</v>
      </c>
      <c r="L265" s="696">
        <f t="shared" si="66"/>
        <v>1150</v>
      </c>
      <c r="M265" s="696">
        <f t="shared" si="66"/>
        <v>1150</v>
      </c>
      <c r="N265" s="696">
        <f t="shared" si="66"/>
        <v>1150</v>
      </c>
      <c r="O265" s="696">
        <f t="shared" si="66"/>
        <v>1150</v>
      </c>
      <c r="P265" s="696">
        <f t="shared" si="66"/>
        <v>1150</v>
      </c>
      <c r="Q265" s="696">
        <f t="shared" si="66"/>
        <v>1150</v>
      </c>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65"/>
        <v>YYWLWzd</v>
      </c>
      <c r="H266" s="667">
        <v>1150</v>
      </c>
      <c r="I266" s="696">
        <f t="shared" si="66"/>
        <v>1150</v>
      </c>
      <c r="J266" s="696">
        <f t="shared" si="66"/>
        <v>1150</v>
      </c>
      <c r="K266" s="696">
        <f t="shared" si="66"/>
        <v>1150</v>
      </c>
      <c r="L266" s="696">
        <f t="shared" si="66"/>
        <v>1150</v>
      </c>
      <c r="M266" s="696">
        <f t="shared" si="66"/>
        <v>1150</v>
      </c>
      <c r="N266" s="696">
        <f t="shared" si="66"/>
        <v>1150</v>
      </c>
      <c r="O266" s="696">
        <f t="shared" si="66"/>
        <v>1150</v>
      </c>
      <c r="P266" s="696">
        <f t="shared" si="66"/>
        <v>1150</v>
      </c>
      <c r="Q266" s="696">
        <f t="shared" si="66"/>
        <v>1150</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65"/>
        <v>YYNWLw</v>
      </c>
      <c r="H267" s="667">
        <v>2473</v>
      </c>
      <c r="I267" s="696">
        <f t="shared" si="66"/>
        <v>2473</v>
      </c>
      <c r="J267" s="696">
        <f t="shared" si="66"/>
        <v>2473</v>
      </c>
      <c r="K267" s="696">
        <f t="shared" si="66"/>
        <v>2473</v>
      </c>
      <c r="L267" s="696">
        <f t="shared" si="66"/>
        <v>2473</v>
      </c>
      <c r="M267" s="696">
        <f t="shared" si="66"/>
        <v>2473</v>
      </c>
      <c r="N267" s="696">
        <f t="shared" si="66"/>
        <v>2473</v>
      </c>
      <c r="O267" s="696">
        <f t="shared" si="66"/>
        <v>2473</v>
      </c>
      <c r="P267" s="696">
        <f t="shared" si="66"/>
        <v>2473</v>
      </c>
      <c r="Q267" s="696">
        <f t="shared" si="66"/>
        <v>2473</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65"/>
        <v>YYNWLwd</v>
      </c>
      <c r="H268" s="667">
        <v>2473</v>
      </c>
      <c r="I268" s="696">
        <f t="shared" si="66"/>
        <v>2473</v>
      </c>
      <c r="J268" s="696">
        <f t="shared" si="66"/>
        <v>2473</v>
      </c>
      <c r="K268" s="696">
        <f t="shared" si="66"/>
        <v>2473</v>
      </c>
      <c r="L268" s="696">
        <f t="shared" si="66"/>
        <v>2473</v>
      </c>
      <c r="M268" s="696">
        <f t="shared" si="66"/>
        <v>2473</v>
      </c>
      <c r="N268" s="696">
        <f t="shared" si="66"/>
        <v>2473</v>
      </c>
      <c r="O268" s="696">
        <f t="shared" si="66"/>
        <v>2473</v>
      </c>
      <c r="P268" s="696">
        <f t="shared" si="66"/>
        <v>2473</v>
      </c>
      <c r="Q268" s="696">
        <f t="shared" si="66"/>
        <v>2473</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65"/>
        <v>AYAA2A1w</v>
      </c>
      <c r="H269" s="667">
        <v>2357</v>
      </c>
      <c r="I269" s="696">
        <f t="shared" si="66"/>
        <v>2357</v>
      </c>
      <c r="J269" s="696">
        <f t="shared" si="66"/>
        <v>2357</v>
      </c>
      <c r="K269" s="696">
        <f t="shared" si="66"/>
        <v>2357</v>
      </c>
      <c r="L269" s="696">
        <f t="shared" si="66"/>
        <v>2357</v>
      </c>
      <c r="M269" s="696">
        <f t="shared" si="66"/>
        <v>2357</v>
      </c>
      <c r="N269" s="696">
        <f t="shared" si="66"/>
        <v>2357</v>
      </c>
      <c r="O269" s="696">
        <f t="shared" si="66"/>
        <v>2357</v>
      </c>
      <c r="P269" s="696">
        <f t="shared" si="66"/>
        <v>2357</v>
      </c>
      <c r="Q269" s="696">
        <f t="shared" si="66"/>
        <v>2357</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65"/>
        <v>AYAA2A1wd</v>
      </c>
      <c r="H270" s="667">
        <v>2357</v>
      </c>
      <c r="I270" s="696">
        <f t="shared" si="66"/>
        <v>2357</v>
      </c>
      <c r="J270" s="696">
        <f t="shared" si="66"/>
        <v>2357</v>
      </c>
      <c r="K270" s="696">
        <f t="shared" si="66"/>
        <v>2357</v>
      </c>
      <c r="L270" s="696">
        <f t="shared" si="66"/>
        <v>2357</v>
      </c>
      <c r="M270" s="696">
        <f t="shared" si="66"/>
        <v>2357</v>
      </c>
      <c r="N270" s="696">
        <f t="shared" si="66"/>
        <v>2357</v>
      </c>
      <c r="O270" s="696">
        <f t="shared" si="66"/>
        <v>2357</v>
      </c>
      <c r="P270" s="696">
        <f t="shared" si="66"/>
        <v>2357</v>
      </c>
      <c r="Q270" s="696">
        <f t="shared" si="66"/>
        <v>2357</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65"/>
        <v>AAWA2A1a</v>
      </c>
      <c r="H271" s="667">
        <v>0</v>
      </c>
      <c r="I271" s="696">
        <f t="shared" si="66"/>
        <v>0</v>
      </c>
      <c r="J271" s="696">
        <f t="shared" si="66"/>
        <v>0</v>
      </c>
      <c r="K271" s="696">
        <f t="shared" si="66"/>
        <v>0</v>
      </c>
      <c r="L271" s="696">
        <f t="shared" si="66"/>
        <v>0</v>
      </c>
      <c r="M271" s="696">
        <f t="shared" si="66"/>
        <v>0</v>
      </c>
      <c r="N271" s="696">
        <f t="shared" si="66"/>
        <v>0</v>
      </c>
      <c r="O271" s="696">
        <f t="shared" si="66"/>
        <v>0</v>
      </c>
      <c r="P271" s="696">
        <f t="shared" si="66"/>
        <v>0</v>
      </c>
      <c r="Q271" s="696">
        <f t="shared" si="66"/>
        <v>0</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65"/>
        <v>AAAWA1a</v>
      </c>
      <c r="H272" s="667">
        <v>0</v>
      </c>
      <c r="I272" s="696">
        <f t="shared" ref="I272:Q281" si="67">$H272*I$249</f>
        <v>0</v>
      </c>
      <c r="J272" s="696">
        <f t="shared" si="67"/>
        <v>0</v>
      </c>
      <c r="K272" s="696">
        <f t="shared" si="67"/>
        <v>0</v>
      </c>
      <c r="L272" s="696">
        <f t="shared" si="67"/>
        <v>0</v>
      </c>
      <c r="M272" s="696">
        <f t="shared" si="67"/>
        <v>0</v>
      </c>
      <c r="N272" s="696">
        <f t="shared" si="67"/>
        <v>0</v>
      </c>
      <c r="O272" s="696">
        <f t="shared" si="67"/>
        <v>0</v>
      </c>
      <c r="P272" s="696">
        <f t="shared" si="67"/>
        <v>0</v>
      </c>
      <c r="Q272" s="696">
        <f t="shared" si="67"/>
        <v>0</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65"/>
        <v>YAAA2Wa</v>
      </c>
      <c r="H273" s="667">
        <v>0</v>
      </c>
      <c r="I273" s="696">
        <f t="shared" si="67"/>
        <v>0</v>
      </c>
      <c r="J273" s="696">
        <f t="shared" si="67"/>
        <v>0</v>
      </c>
      <c r="K273" s="696">
        <f t="shared" si="67"/>
        <v>0</v>
      </c>
      <c r="L273" s="696">
        <f t="shared" si="67"/>
        <v>0</v>
      </c>
      <c r="M273" s="696">
        <f t="shared" si="67"/>
        <v>0</v>
      </c>
      <c r="N273" s="696">
        <f t="shared" si="67"/>
        <v>0</v>
      </c>
      <c r="O273" s="696">
        <f t="shared" si="67"/>
        <v>0</v>
      </c>
      <c r="P273" s="696">
        <f t="shared" si="67"/>
        <v>0</v>
      </c>
      <c r="Q273" s="696">
        <f t="shared" si="67"/>
        <v>0</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65"/>
        <v>AYAA2A1o</v>
      </c>
      <c r="H274" s="667">
        <v>2480</v>
      </c>
      <c r="I274" s="696">
        <f t="shared" si="67"/>
        <v>2480</v>
      </c>
      <c r="J274" s="696">
        <f t="shared" si="67"/>
        <v>2480</v>
      </c>
      <c r="K274" s="696">
        <f t="shared" si="67"/>
        <v>2480</v>
      </c>
      <c r="L274" s="696">
        <f t="shared" si="67"/>
        <v>2480</v>
      </c>
      <c r="M274" s="696">
        <f t="shared" si="67"/>
        <v>2480</v>
      </c>
      <c r="N274" s="696">
        <f t="shared" si="67"/>
        <v>2480</v>
      </c>
      <c r="O274" s="696">
        <f t="shared" si="67"/>
        <v>2480</v>
      </c>
      <c r="P274" s="696">
        <f t="shared" si="67"/>
        <v>2480</v>
      </c>
      <c r="Q274" s="696">
        <f t="shared" si="67"/>
        <v>2480</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65"/>
        <v>AYAA2A1od</v>
      </c>
      <c r="H275" s="667">
        <v>2480</v>
      </c>
      <c r="I275" s="696">
        <f t="shared" si="67"/>
        <v>2480</v>
      </c>
      <c r="J275" s="696">
        <f t="shared" si="67"/>
        <v>2480</v>
      </c>
      <c r="K275" s="696">
        <f t="shared" si="67"/>
        <v>2480</v>
      </c>
      <c r="L275" s="696">
        <f t="shared" si="67"/>
        <v>2480</v>
      </c>
      <c r="M275" s="696">
        <f t="shared" si="67"/>
        <v>2480</v>
      </c>
      <c r="N275" s="696">
        <f t="shared" si="67"/>
        <v>2480</v>
      </c>
      <c r="O275" s="696">
        <f t="shared" si="67"/>
        <v>2480</v>
      </c>
      <c r="P275" s="696">
        <f t="shared" si="67"/>
        <v>2480</v>
      </c>
      <c r="Q275" s="696">
        <f t="shared" si="67"/>
        <v>2480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65"/>
        <v>AAOA2A1a</v>
      </c>
      <c r="H276" s="667">
        <v>0</v>
      </c>
      <c r="I276" s="696">
        <f t="shared" si="67"/>
        <v>0</v>
      </c>
      <c r="J276" s="696">
        <f t="shared" si="67"/>
        <v>0</v>
      </c>
      <c r="K276" s="696">
        <f t="shared" si="67"/>
        <v>0</v>
      </c>
      <c r="L276" s="696">
        <f t="shared" si="67"/>
        <v>0</v>
      </c>
      <c r="M276" s="696">
        <f t="shared" si="67"/>
        <v>0</v>
      </c>
      <c r="N276" s="696">
        <f t="shared" si="67"/>
        <v>0</v>
      </c>
      <c r="O276" s="696">
        <f t="shared" si="67"/>
        <v>0</v>
      </c>
      <c r="P276" s="696">
        <f t="shared" si="67"/>
        <v>0</v>
      </c>
      <c r="Q276" s="696">
        <f t="shared" si="67"/>
        <v>0</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65"/>
        <v>AAAOA1a</v>
      </c>
      <c r="H277" s="667">
        <v>0</v>
      </c>
      <c r="I277" s="696">
        <f t="shared" si="67"/>
        <v>0</v>
      </c>
      <c r="J277" s="696">
        <f t="shared" si="67"/>
        <v>0</v>
      </c>
      <c r="K277" s="696">
        <f t="shared" si="67"/>
        <v>0</v>
      </c>
      <c r="L277" s="696">
        <f t="shared" si="67"/>
        <v>0</v>
      </c>
      <c r="M277" s="696">
        <f t="shared" si="67"/>
        <v>0</v>
      </c>
      <c r="N277" s="696">
        <f t="shared" si="67"/>
        <v>0</v>
      </c>
      <c r="O277" s="696">
        <f t="shared" si="67"/>
        <v>0</v>
      </c>
      <c r="P277" s="696">
        <f t="shared" si="67"/>
        <v>0</v>
      </c>
      <c r="Q277" s="696">
        <f t="shared" si="67"/>
        <v>0</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65"/>
        <v>YAAA2Oa</v>
      </c>
      <c r="H278" s="667">
        <v>0</v>
      </c>
      <c r="I278" s="696">
        <f t="shared" si="67"/>
        <v>0</v>
      </c>
      <c r="J278" s="696">
        <f t="shared" si="67"/>
        <v>0</v>
      </c>
      <c r="K278" s="696">
        <f t="shared" si="67"/>
        <v>0</v>
      </c>
      <c r="L278" s="696">
        <f t="shared" si="67"/>
        <v>0</v>
      </c>
      <c r="M278" s="696">
        <f t="shared" si="67"/>
        <v>0</v>
      </c>
      <c r="N278" s="696">
        <f t="shared" si="67"/>
        <v>0</v>
      </c>
      <c r="O278" s="696">
        <f t="shared" si="67"/>
        <v>0</v>
      </c>
      <c r="P278" s="696">
        <f t="shared" si="67"/>
        <v>0</v>
      </c>
      <c r="Q278" s="696">
        <f t="shared" si="67"/>
        <v>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65"/>
        <v>AYAWA1w</v>
      </c>
      <c r="H279" s="667">
        <v>2168.0662499999999</v>
      </c>
      <c r="I279" s="696">
        <f t="shared" si="67"/>
        <v>2168.0662499999999</v>
      </c>
      <c r="J279" s="696">
        <f t="shared" si="67"/>
        <v>2168.0662499999999</v>
      </c>
      <c r="K279" s="696">
        <f t="shared" si="67"/>
        <v>2168.0662499999999</v>
      </c>
      <c r="L279" s="696">
        <f t="shared" si="67"/>
        <v>2168.0662499999999</v>
      </c>
      <c r="M279" s="696">
        <f t="shared" si="67"/>
        <v>2168.0662499999999</v>
      </c>
      <c r="N279" s="696">
        <f t="shared" si="67"/>
        <v>2168.0662499999999</v>
      </c>
      <c r="O279" s="696">
        <f t="shared" si="67"/>
        <v>2168.0662499999999</v>
      </c>
      <c r="P279" s="696">
        <f t="shared" si="67"/>
        <v>2168.0662499999999</v>
      </c>
      <c r="Q279" s="696">
        <f t="shared" si="67"/>
        <v>2168.0662499999999</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65"/>
        <v>AYAWA1wd</v>
      </c>
      <c r="H280" s="667">
        <v>2168.0662499999999</v>
      </c>
      <c r="I280" s="696">
        <f t="shared" si="67"/>
        <v>2168.0662499999999</v>
      </c>
      <c r="J280" s="696">
        <f t="shared" si="67"/>
        <v>2168.0662499999999</v>
      </c>
      <c r="K280" s="696">
        <f t="shared" si="67"/>
        <v>2168.0662499999999</v>
      </c>
      <c r="L280" s="696">
        <f t="shared" si="67"/>
        <v>2168.0662499999999</v>
      </c>
      <c r="M280" s="696">
        <f t="shared" si="67"/>
        <v>2168.0662499999999</v>
      </c>
      <c r="N280" s="696">
        <f t="shared" si="67"/>
        <v>2168.0662499999999</v>
      </c>
      <c r="O280" s="696">
        <f t="shared" si="67"/>
        <v>2168.0662499999999</v>
      </c>
      <c r="P280" s="696">
        <f t="shared" si="67"/>
        <v>2168.0662499999999</v>
      </c>
      <c r="Q280" s="696">
        <f t="shared" si="67"/>
        <v>2168.0662499999999</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65"/>
        <v>YAWA2Wa</v>
      </c>
      <c r="H281" s="667">
        <v>0</v>
      </c>
      <c r="I281" s="696">
        <f t="shared" si="67"/>
        <v>0</v>
      </c>
      <c r="J281" s="696">
        <f t="shared" si="67"/>
        <v>0</v>
      </c>
      <c r="K281" s="696">
        <f t="shared" si="67"/>
        <v>0</v>
      </c>
      <c r="L281" s="696">
        <f t="shared" si="67"/>
        <v>0</v>
      </c>
      <c r="M281" s="696">
        <f t="shared" si="67"/>
        <v>0</v>
      </c>
      <c r="N281" s="696">
        <f t="shared" si="67"/>
        <v>0</v>
      </c>
      <c r="O281" s="696">
        <f t="shared" si="67"/>
        <v>0</v>
      </c>
      <c r="P281" s="696">
        <f t="shared" si="67"/>
        <v>0</v>
      </c>
      <c r="Q281" s="696">
        <f t="shared" si="67"/>
        <v>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65"/>
        <v>AYAOA1o</v>
      </c>
      <c r="H282" s="667">
        <f>H279+H274-H269</f>
        <v>2291.0662499999999</v>
      </c>
      <c r="I282" s="696">
        <f t="shared" ref="I282:Q296" si="68">$H282*I$249</f>
        <v>2291.0662499999999</v>
      </c>
      <c r="J282" s="696">
        <f t="shared" si="68"/>
        <v>2291.0662499999999</v>
      </c>
      <c r="K282" s="696">
        <f t="shared" si="68"/>
        <v>2291.0662499999999</v>
      </c>
      <c r="L282" s="696">
        <f t="shared" si="68"/>
        <v>2291.0662499999999</v>
      </c>
      <c r="M282" s="696">
        <f t="shared" si="68"/>
        <v>2291.0662499999999</v>
      </c>
      <c r="N282" s="696">
        <f t="shared" si="68"/>
        <v>2291.0662499999999</v>
      </c>
      <c r="O282" s="696">
        <f t="shared" si="68"/>
        <v>2291.0662499999999</v>
      </c>
      <c r="P282" s="696">
        <f t="shared" si="68"/>
        <v>2291.0662499999999</v>
      </c>
      <c r="Q282" s="696">
        <f t="shared" si="68"/>
        <v>2291.0662499999999</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65"/>
        <v>AYAOA1od</v>
      </c>
      <c r="H283" s="667">
        <f>H280+H275-H270</f>
        <v>2291.0662499999999</v>
      </c>
      <c r="I283" s="696">
        <f t="shared" si="68"/>
        <v>2291.0662499999999</v>
      </c>
      <c r="J283" s="696">
        <f t="shared" si="68"/>
        <v>2291.0662499999999</v>
      </c>
      <c r="K283" s="696">
        <f t="shared" si="68"/>
        <v>2291.0662499999999</v>
      </c>
      <c r="L283" s="696">
        <f t="shared" si="68"/>
        <v>2291.0662499999999</v>
      </c>
      <c r="M283" s="696">
        <f t="shared" si="68"/>
        <v>2291.0662499999999</v>
      </c>
      <c r="N283" s="696">
        <f t="shared" si="68"/>
        <v>2291.0662499999999</v>
      </c>
      <c r="O283" s="696">
        <f t="shared" si="68"/>
        <v>2291.0662499999999</v>
      </c>
      <c r="P283" s="696">
        <f t="shared" si="68"/>
        <v>2291.0662499999999</v>
      </c>
      <c r="Q283" s="696">
        <f t="shared" si="68"/>
        <v>2291.0662499999999</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65"/>
        <v>YAOA2Oa</v>
      </c>
      <c r="H284" s="667">
        <v>0</v>
      </c>
      <c r="I284" s="696">
        <f t="shared" si="68"/>
        <v>0</v>
      </c>
      <c r="J284" s="696">
        <f t="shared" si="68"/>
        <v>0</v>
      </c>
      <c r="K284" s="696">
        <f t="shared" si="68"/>
        <v>0</v>
      </c>
      <c r="L284" s="696">
        <f t="shared" si="68"/>
        <v>0</v>
      </c>
      <c r="M284" s="696">
        <f t="shared" si="68"/>
        <v>0</v>
      </c>
      <c r="N284" s="696">
        <f t="shared" si="68"/>
        <v>0</v>
      </c>
      <c r="O284" s="696">
        <f t="shared" si="68"/>
        <v>0</v>
      </c>
      <c r="P284" s="696">
        <f t="shared" si="68"/>
        <v>0</v>
      </c>
      <c r="Q284" s="696">
        <f t="shared" si="68"/>
        <v>0</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si="65"/>
        <v>YYWWWw</v>
      </c>
      <c r="H285" s="667">
        <v>1545.9255000000001</v>
      </c>
      <c r="I285" s="696">
        <f t="shared" si="68"/>
        <v>1545.9255000000001</v>
      </c>
      <c r="J285" s="696">
        <f t="shared" si="68"/>
        <v>1545.9255000000001</v>
      </c>
      <c r="K285" s="696">
        <f t="shared" si="68"/>
        <v>1545.9255000000001</v>
      </c>
      <c r="L285" s="696">
        <f t="shared" si="68"/>
        <v>1545.9255000000001</v>
      </c>
      <c r="M285" s="696">
        <f t="shared" si="68"/>
        <v>1545.9255000000001</v>
      </c>
      <c r="N285" s="696">
        <f t="shared" si="68"/>
        <v>1545.9255000000001</v>
      </c>
      <c r="O285" s="696">
        <f t="shared" si="68"/>
        <v>1545.9255000000001</v>
      </c>
      <c r="P285" s="696">
        <f t="shared" si="68"/>
        <v>1545.9255000000001</v>
      </c>
      <c r="Q285" s="696">
        <f t="shared" si="68"/>
        <v>1545.9255000000001</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65"/>
        <v>YYWWWwd</v>
      </c>
      <c r="H286" s="667">
        <v>1545.9255000000001</v>
      </c>
      <c r="I286" s="696">
        <f t="shared" si="68"/>
        <v>1545.9255000000001</v>
      </c>
      <c r="J286" s="696">
        <f t="shared" si="68"/>
        <v>1545.9255000000001</v>
      </c>
      <c r="K286" s="696">
        <f t="shared" si="68"/>
        <v>1545.9255000000001</v>
      </c>
      <c r="L286" s="696">
        <f t="shared" si="68"/>
        <v>1545.9255000000001</v>
      </c>
      <c r="M286" s="696">
        <f t="shared" si="68"/>
        <v>1545.9255000000001</v>
      </c>
      <c r="N286" s="696">
        <f t="shared" si="68"/>
        <v>1545.9255000000001</v>
      </c>
      <c r="O286" s="696">
        <f t="shared" si="68"/>
        <v>1545.9255000000001</v>
      </c>
      <c r="P286" s="696">
        <f t="shared" si="68"/>
        <v>1545.9255000000001</v>
      </c>
      <c r="Q286" s="696">
        <f t="shared" si="68"/>
        <v>1545.9255000000001</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si="65"/>
        <v>YYLWBl</v>
      </c>
      <c r="H287" s="667">
        <v>1400</v>
      </c>
      <c r="I287" s="696">
        <f t="shared" si="68"/>
        <v>1400</v>
      </c>
      <c r="J287" s="696">
        <f t="shared" si="68"/>
        <v>1400</v>
      </c>
      <c r="K287" s="696">
        <f t="shared" si="68"/>
        <v>1400</v>
      </c>
      <c r="L287" s="696">
        <f t="shared" si="68"/>
        <v>1400</v>
      </c>
      <c r="M287" s="696">
        <f t="shared" si="68"/>
        <v>1400</v>
      </c>
      <c r="N287" s="696">
        <f t="shared" si="68"/>
        <v>1400</v>
      </c>
      <c r="O287" s="696">
        <f t="shared" si="68"/>
        <v>1400</v>
      </c>
      <c r="P287" s="696">
        <f t="shared" si="68"/>
        <v>1400</v>
      </c>
      <c r="Q287" s="696">
        <f t="shared" si="68"/>
        <v>1400</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ref="G288:G289" si="69">_xlfn.CONCAT(H200:M200)</f>
        <v>YYBLWb</v>
      </c>
      <c r="H288" s="667">
        <v>1900.6974</v>
      </c>
      <c r="I288" s="696">
        <f t="shared" si="68"/>
        <v>1900.6974</v>
      </c>
      <c r="J288" s="696">
        <f t="shared" si="68"/>
        <v>1900.6974</v>
      </c>
      <c r="K288" s="696">
        <f t="shared" si="68"/>
        <v>1900.6974</v>
      </c>
      <c r="L288" s="696">
        <f t="shared" si="68"/>
        <v>1900.6974</v>
      </c>
      <c r="M288" s="696">
        <f t="shared" si="68"/>
        <v>1900.6974</v>
      </c>
      <c r="N288" s="696">
        <f t="shared" si="68"/>
        <v>1900.6974</v>
      </c>
      <c r="O288" s="696">
        <f t="shared" si="68"/>
        <v>1900.6974</v>
      </c>
      <c r="P288" s="696">
        <f t="shared" si="68"/>
        <v>1900.6974</v>
      </c>
      <c r="Q288" s="696">
        <f t="shared" si="68"/>
        <v>1900.6974</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69"/>
        <v>YYBLWbd</v>
      </c>
      <c r="H289" s="667">
        <v>1900.6974</v>
      </c>
      <c r="I289" s="696">
        <f t="shared" si="68"/>
        <v>1900.6974</v>
      </c>
      <c r="J289" s="696">
        <f t="shared" si="68"/>
        <v>1900.6974</v>
      </c>
      <c r="K289" s="696">
        <f t="shared" si="68"/>
        <v>1900.6974</v>
      </c>
      <c r="L289" s="696">
        <f t="shared" si="68"/>
        <v>1900.6974</v>
      </c>
      <c r="M289" s="696">
        <f t="shared" si="68"/>
        <v>1900.6974</v>
      </c>
      <c r="N289" s="696">
        <f t="shared" si="68"/>
        <v>1900.6974</v>
      </c>
      <c r="O289" s="696">
        <f t="shared" si="68"/>
        <v>1900.6974</v>
      </c>
      <c r="P289" s="696">
        <f t="shared" si="68"/>
        <v>1900.6974</v>
      </c>
      <c r="Q289" s="696">
        <f t="shared" si="68"/>
        <v>1900.6974</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ref="G290:G333" si="70">_xlfn.CONCAT(H202:M202)</f>
        <v>YYWBLw</v>
      </c>
      <c r="H290" s="667">
        <v>2132.2460249999999</v>
      </c>
      <c r="I290" s="696">
        <f t="shared" si="68"/>
        <v>2132.2460249999999</v>
      </c>
      <c r="J290" s="696">
        <f t="shared" si="68"/>
        <v>2132.2460249999999</v>
      </c>
      <c r="K290" s="696">
        <f t="shared" si="68"/>
        <v>2132.2460249999999</v>
      </c>
      <c r="L290" s="696">
        <f t="shared" si="68"/>
        <v>2132.2460249999999</v>
      </c>
      <c r="M290" s="696">
        <f t="shared" si="68"/>
        <v>2132.2460249999999</v>
      </c>
      <c r="N290" s="696">
        <f t="shared" si="68"/>
        <v>2132.2460249999999</v>
      </c>
      <c r="O290" s="696">
        <f t="shared" si="68"/>
        <v>2132.2460249999999</v>
      </c>
      <c r="P290" s="696">
        <f t="shared" si="68"/>
        <v>2132.2460249999999</v>
      </c>
      <c r="Q290" s="696">
        <f t="shared" si="68"/>
        <v>2132.2460249999999</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70"/>
        <v>YYWBLwd</v>
      </c>
      <c r="H291" s="667">
        <v>2132.2460249999999</v>
      </c>
      <c r="I291" s="696">
        <f t="shared" si="68"/>
        <v>2132.2460249999999</v>
      </c>
      <c r="J291" s="696">
        <f t="shared" si="68"/>
        <v>2132.2460249999999</v>
      </c>
      <c r="K291" s="696">
        <f t="shared" si="68"/>
        <v>2132.2460249999999</v>
      </c>
      <c r="L291" s="696">
        <f t="shared" si="68"/>
        <v>2132.2460249999999</v>
      </c>
      <c r="M291" s="696">
        <f t="shared" si="68"/>
        <v>2132.2460249999999</v>
      </c>
      <c r="N291" s="696">
        <f t="shared" si="68"/>
        <v>2132.2460249999999</v>
      </c>
      <c r="O291" s="696">
        <f t="shared" si="68"/>
        <v>2132.2460249999999</v>
      </c>
      <c r="P291" s="696">
        <f t="shared" si="68"/>
        <v>2132.2460249999999</v>
      </c>
      <c r="Q291" s="696">
        <f t="shared" si="68"/>
        <v>2132.2460249999999</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70"/>
        <v>YYNWBl</v>
      </c>
      <c r="H292" s="667">
        <v>1540</v>
      </c>
      <c r="I292" s="696">
        <f t="shared" si="68"/>
        <v>1540</v>
      </c>
      <c r="J292" s="696">
        <f t="shared" si="68"/>
        <v>1540</v>
      </c>
      <c r="K292" s="696">
        <f t="shared" si="68"/>
        <v>1540</v>
      </c>
      <c r="L292" s="696">
        <f t="shared" si="68"/>
        <v>1540</v>
      </c>
      <c r="M292" s="696">
        <f t="shared" si="68"/>
        <v>1540</v>
      </c>
      <c r="N292" s="696">
        <f t="shared" si="68"/>
        <v>1540</v>
      </c>
      <c r="O292" s="696">
        <f t="shared" si="68"/>
        <v>1540</v>
      </c>
      <c r="P292" s="696">
        <f t="shared" si="68"/>
        <v>1540</v>
      </c>
      <c r="Q292" s="696">
        <f t="shared" si="68"/>
        <v>1540</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70"/>
        <v>YYLNWb</v>
      </c>
      <c r="H293" s="667">
        <v>2158.3939999999998</v>
      </c>
      <c r="I293" s="696">
        <f t="shared" si="68"/>
        <v>2158.3939999999998</v>
      </c>
      <c r="J293" s="696">
        <f t="shared" si="68"/>
        <v>2158.3939999999998</v>
      </c>
      <c r="K293" s="696">
        <f t="shared" si="68"/>
        <v>2158.3939999999998</v>
      </c>
      <c r="L293" s="696">
        <f t="shared" si="68"/>
        <v>2158.3939999999998</v>
      </c>
      <c r="M293" s="696">
        <f t="shared" si="68"/>
        <v>2158.3939999999998</v>
      </c>
      <c r="N293" s="696">
        <f t="shared" si="68"/>
        <v>2158.3939999999998</v>
      </c>
      <c r="O293" s="696">
        <f t="shared" si="68"/>
        <v>2158.3939999999998</v>
      </c>
      <c r="P293" s="696">
        <f t="shared" si="68"/>
        <v>2158.3939999999998</v>
      </c>
      <c r="Q293" s="696">
        <f t="shared" si="68"/>
        <v>2158.3939999999998</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70"/>
        <v>YYLNWbd</v>
      </c>
      <c r="H294" s="667">
        <v>2158.3939999999998</v>
      </c>
      <c r="I294" s="696">
        <f t="shared" si="68"/>
        <v>2158.3939999999998</v>
      </c>
      <c r="J294" s="696">
        <f t="shared" si="68"/>
        <v>2158.3939999999998</v>
      </c>
      <c r="K294" s="696">
        <f t="shared" si="68"/>
        <v>2158.3939999999998</v>
      </c>
      <c r="L294" s="696">
        <f t="shared" si="68"/>
        <v>2158.3939999999998</v>
      </c>
      <c r="M294" s="696">
        <f t="shared" si="68"/>
        <v>2158.3939999999998</v>
      </c>
      <c r="N294" s="696">
        <f t="shared" si="68"/>
        <v>2158.3939999999998</v>
      </c>
      <c r="O294" s="696">
        <f t="shared" si="68"/>
        <v>2158.3939999999998</v>
      </c>
      <c r="P294" s="696">
        <f t="shared" si="68"/>
        <v>2158.3939999999998</v>
      </c>
      <c r="Q294" s="696">
        <f t="shared" si="68"/>
        <v>2158.3939999999998</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70"/>
        <v>YYBLNw</v>
      </c>
      <c r="H295" s="667">
        <v>2568.9757500000001</v>
      </c>
      <c r="I295" s="696">
        <f t="shared" si="68"/>
        <v>2568.9757500000001</v>
      </c>
      <c r="J295" s="696">
        <f t="shared" si="68"/>
        <v>2568.9757500000001</v>
      </c>
      <c r="K295" s="696">
        <f t="shared" si="68"/>
        <v>2568.9757500000001</v>
      </c>
      <c r="L295" s="696">
        <f t="shared" si="68"/>
        <v>2568.9757500000001</v>
      </c>
      <c r="M295" s="696">
        <f t="shared" si="68"/>
        <v>2568.9757500000001</v>
      </c>
      <c r="N295" s="696">
        <f t="shared" si="68"/>
        <v>2568.9757500000001</v>
      </c>
      <c r="O295" s="696">
        <f t="shared" si="68"/>
        <v>2568.9757500000001</v>
      </c>
      <c r="P295" s="696">
        <f t="shared" si="68"/>
        <v>2568.9757500000001</v>
      </c>
      <c r="Q295" s="696">
        <f t="shared" si="68"/>
        <v>2568.9757500000001</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 t="shared" si="70"/>
        <v>YYBLNwd</v>
      </c>
      <c r="H296" s="667">
        <v>2568.9757500000001</v>
      </c>
      <c r="I296" s="696">
        <f t="shared" si="68"/>
        <v>2568.9757500000001</v>
      </c>
      <c r="J296" s="696">
        <f t="shared" si="68"/>
        <v>2568.9757500000001</v>
      </c>
      <c r="K296" s="696">
        <f t="shared" si="68"/>
        <v>2568.9757500000001</v>
      </c>
      <c r="L296" s="696">
        <f t="shared" si="68"/>
        <v>2568.9757500000001</v>
      </c>
      <c r="M296" s="696">
        <f t="shared" si="68"/>
        <v>2568.9757500000001</v>
      </c>
      <c r="N296" s="696">
        <f t="shared" si="68"/>
        <v>2568.9757500000001</v>
      </c>
      <c r="O296" s="696">
        <f t="shared" si="68"/>
        <v>2568.9757500000001</v>
      </c>
      <c r="P296" s="696">
        <f t="shared" si="68"/>
        <v>2568.9757500000001</v>
      </c>
      <c r="Q296" s="696">
        <f t="shared" si="68"/>
        <v>2568.9757500000001</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 t="shared" si="70"/>
        <v>YYWBLz</v>
      </c>
      <c r="H297" s="667">
        <v>1200</v>
      </c>
      <c r="I297" s="696">
        <f t="shared" ref="I297:P298" si="71">$H297*I$249</f>
        <v>1200</v>
      </c>
      <c r="J297" s="696">
        <f t="shared" si="71"/>
        <v>1200</v>
      </c>
      <c r="K297" s="696">
        <f t="shared" si="71"/>
        <v>1200</v>
      </c>
      <c r="L297" s="696">
        <f t="shared" si="71"/>
        <v>1200</v>
      </c>
      <c r="M297" s="696">
        <f t="shared" si="71"/>
        <v>1200</v>
      </c>
      <c r="N297" s="696">
        <f t="shared" si="71"/>
        <v>1200</v>
      </c>
      <c r="O297" s="696">
        <f t="shared" si="71"/>
        <v>1200</v>
      </c>
      <c r="P297" s="696">
        <f t="shared" si="71"/>
        <v>1200</v>
      </c>
      <c r="Q297" s="696">
        <f t="shared" ref="J297:Q326" si="72">$H297*Q$249</f>
        <v>1200</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 t="shared" si="70"/>
        <v>YYWBLzd</v>
      </c>
      <c r="H298" s="667">
        <v>1200</v>
      </c>
      <c r="I298" s="696">
        <f t="shared" si="71"/>
        <v>1200</v>
      </c>
      <c r="J298" s="696">
        <f t="shared" si="71"/>
        <v>1200</v>
      </c>
      <c r="K298" s="696">
        <f t="shared" si="71"/>
        <v>1200</v>
      </c>
      <c r="L298" s="696">
        <f t="shared" si="71"/>
        <v>1200</v>
      </c>
      <c r="M298" s="696">
        <f t="shared" si="71"/>
        <v>1200</v>
      </c>
      <c r="N298" s="696">
        <f t="shared" si="71"/>
        <v>1200</v>
      </c>
      <c r="O298" s="696">
        <f t="shared" si="71"/>
        <v>1200</v>
      </c>
      <c r="P298" s="696">
        <f t="shared" si="71"/>
        <v>1200</v>
      </c>
      <c r="Q298" s="696">
        <f t="shared" si="72"/>
        <v>1200</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 t="shared" si="70"/>
        <v>YYWWBk</v>
      </c>
      <c r="H299" s="667">
        <v>1025</v>
      </c>
      <c r="I299" s="696">
        <f t="shared" ref="I299:I333" si="73">$H299*I$249</f>
        <v>1025</v>
      </c>
      <c r="J299" s="696">
        <f t="shared" si="72"/>
        <v>1025</v>
      </c>
      <c r="K299" s="696">
        <f t="shared" si="72"/>
        <v>1025</v>
      </c>
      <c r="L299" s="696">
        <f t="shared" si="72"/>
        <v>1025</v>
      </c>
      <c r="M299" s="696">
        <f t="shared" si="72"/>
        <v>1025</v>
      </c>
      <c r="N299" s="696">
        <f t="shared" si="72"/>
        <v>1025</v>
      </c>
      <c r="O299" s="696">
        <f t="shared" si="72"/>
        <v>1025</v>
      </c>
      <c r="P299" s="696">
        <f t="shared" si="72"/>
        <v>1025</v>
      </c>
      <c r="Q299" s="696">
        <f t="shared" si="72"/>
        <v>1025</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 t="shared" si="70"/>
        <v>YYKWWb</v>
      </c>
      <c r="H300" s="667">
        <v>1852.6592948850778</v>
      </c>
      <c r="I300" s="696">
        <f t="shared" si="73"/>
        <v>1852.6592948850778</v>
      </c>
      <c r="J300" s="696">
        <f t="shared" si="72"/>
        <v>1852.6592948850778</v>
      </c>
      <c r="K300" s="696">
        <f t="shared" si="72"/>
        <v>1852.6592948850778</v>
      </c>
      <c r="L300" s="696">
        <f t="shared" si="72"/>
        <v>1852.6592948850778</v>
      </c>
      <c r="M300" s="696">
        <f t="shared" si="72"/>
        <v>1852.6592948850778</v>
      </c>
      <c r="N300" s="696">
        <f t="shared" si="72"/>
        <v>1852.6592948850778</v>
      </c>
      <c r="O300" s="696">
        <f t="shared" si="72"/>
        <v>1852.6592948850778</v>
      </c>
      <c r="P300" s="696">
        <f t="shared" si="72"/>
        <v>1852.6592948850778</v>
      </c>
      <c r="Q300" s="696">
        <f t="shared" si="72"/>
        <v>1852.6592948850778</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 t="shared" si="70"/>
        <v>YYKWWbd</v>
      </c>
      <c r="H301" s="667">
        <v>1852.6592948850778</v>
      </c>
      <c r="I301" s="696">
        <f t="shared" si="73"/>
        <v>1852.6592948850778</v>
      </c>
      <c r="J301" s="696">
        <f t="shared" si="72"/>
        <v>1852.6592948850778</v>
      </c>
      <c r="K301" s="696">
        <f t="shared" si="72"/>
        <v>1852.6592948850778</v>
      </c>
      <c r="L301" s="696">
        <f t="shared" si="72"/>
        <v>1852.6592948850778</v>
      </c>
      <c r="M301" s="696">
        <f t="shared" si="72"/>
        <v>1852.6592948850778</v>
      </c>
      <c r="N301" s="696">
        <f t="shared" si="72"/>
        <v>1852.6592948850778</v>
      </c>
      <c r="O301" s="696">
        <f t="shared" si="72"/>
        <v>1852.6592948850778</v>
      </c>
      <c r="P301" s="696">
        <f t="shared" si="72"/>
        <v>1852.6592948850778</v>
      </c>
      <c r="Q301" s="696">
        <f t="shared" si="72"/>
        <v>1852.6592948850778</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 t="shared" si="70"/>
        <v>YYBKWw</v>
      </c>
      <c r="H302" s="667">
        <v>1964.8100390625002</v>
      </c>
      <c r="I302" s="696">
        <f t="shared" si="73"/>
        <v>1964.8100390625002</v>
      </c>
      <c r="J302" s="696">
        <f t="shared" si="72"/>
        <v>1964.8100390625002</v>
      </c>
      <c r="K302" s="696">
        <f t="shared" si="72"/>
        <v>1964.8100390625002</v>
      </c>
      <c r="L302" s="696">
        <f t="shared" si="72"/>
        <v>1964.8100390625002</v>
      </c>
      <c r="M302" s="696">
        <f t="shared" si="72"/>
        <v>1964.8100390625002</v>
      </c>
      <c r="N302" s="696">
        <f t="shared" si="72"/>
        <v>1964.8100390625002</v>
      </c>
      <c r="O302" s="696">
        <f t="shared" si="72"/>
        <v>1964.8100390625002</v>
      </c>
      <c r="P302" s="696">
        <f t="shared" si="72"/>
        <v>1964.8100390625002</v>
      </c>
      <c r="Q302" s="696">
        <f t="shared" si="72"/>
        <v>1964.8100390625002</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 t="shared" si="70"/>
        <v>YYBKWwd</v>
      </c>
      <c r="H303" s="667">
        <v>1964.8100390625002</v>
      </c>
      <c r="I303" s="696">
        <f t="shared" si="73"/>
        <v>1964.8100390625002</v>
      </c>
      <c r="J303" s="696">
        <f t="shared" si="72"/>
        <v>1964.8100390625002</v>
      </c>
      <c r="K303" s="696">
        <f t="shared" si="72"/>
        <v>1964.8100390625002</v>
      </c>
      <c r="L303" s="696">
        <f t="shared" si="72"/>
        <v>1964.8100390625002</v>
      </c>
      <c r="M303" s="696">
        <f t="shared" si="72"/>
        <v>1964.8100390625002</v>
      </c>
      <c r="N303" s="696">
        <f t="shared" si="72"/>
        <v>1964.8100390625002</v>
      </c>
      <c r="O303" s="696">
        <f t="shared" si="72"/>
        <v>1964.8100390625002</v>
      </c>
      <c r="P303" s="696">
        <f t="shared" si="72"/>
        <v>1964.8100390625002</v>
      </c>
      <c r="Q303" s="696">
        <f t="shared" si="72"/>
        <v>1964.8100390625002</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 t="shared" si="70"/>
        <v>YYWBKw</v>
      </c>
      <c r="H304" s="667">
        <v>2169.8336953125004</v>
      </c>
      <c r="I304" s="696">
        <f t="shared" si="73"/>
        <v>2169.8336953125004</v>
      </c>
      <c r="J304" s="696">
        <f t="shared" si="72"/>
        <v>2169.8336953125004</v>
      </c>
      <c r="K304" s="696">
        <f t="shared" si="72"/>
        <v>2169.8336953125004</v>
      </c>
      <c r="L304" s="696">
        <f t="shared" si="72"/>
        <v>2169.8336953125004</v>
      </c>
      <c r="M304" s="696">
        <f t="shared" si="72"/>
        <v>2169.8336953125004</v>
      </c>
      <c r="N304" s="696">
        <f t="shared" si="72"/>
        <v>2169.8336953125004</v>
      </c>
      <c r="O304" s="696">
        <f t="shared" si="72"/>
        <v>2169.8336953125004</v>
      </c>
      <c r="P304" s="696">
        <f t="shared" si="72"/>
        <v>2169.8336953125004</v>
      </c>
      <c r="Q304" s="696">
        <f t="shared" si="72"/>
        <v>2169.8336953125004</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 t="shared" si="70"/>
        <v>YYWBKwd</v>
      </c>
      <c r="H305" s="667">
        <v>2169.8336953125004</v>
      </c>
      <c r="I305" s="696">
        <f t="shared" si="73"/>
        <v>2169.8336953125004</v>
      </c>
      <c r="J305" s="696">
        <f t="shared" si="72"/>
        <v>2169.8336953125004</v>
      </c>
      <c r="K305" s="696">
        <f t="shared" si="72"/>
        <v>2169.8336953125004</v>
      </c>
      <c r="L305" s="696">
        <f t="shared" si="72"/>
        <v>2169.8336953125004</v>
      </c>
      <c r="M305" s="696">
        <f t="shared" si="72"/>
        <v>2169.8336953125004</v>
      </c>
      <c r="N305" s="696">
        <f t="shared" si="72"/>
        <v>2169.8336953125004</v>
      </c>
      <c r="O305" s="696">
        <f t="shared" si="72"/>
        <v>2169.8336953125004</v>
      </c>
      <c r="P305" s="696">
        <f t="shared" si="72"/>
        <v>2169.8336953125004</v>
      </c>
      <c r="Q305" s="696">
        <f t="shared" si="72"/>
        <v>2169.8336953125004</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 t="shared" si="70"/>
        <v>YYNWBk</v>
      </c>
      <c r="H306" s="667">
        <v>1025</v>
      </c>
      <c r="I306" s="696">
        <f t="shared" si="73"/>
        <v>1025</v>
      </c>
      <c r="J306" s="696">
        <f t="shared" si="72"/>
        <v>1025</v>
      </c>
      <c r="K306" s="696">
        <f t="shared" si="72"/>
        <v>1025</v>
      </c>
      <c r="L306" s="696">
        <f t="shared" si="72"/>
        <v>1025</v>
      </c>
      <c r="M306" s="696">
        <f t="shared" si="72"/>
        <v>1025</v>
      </c>
      <c r="N306" s="696">
        <f t="shared" si="72"/>
        <v>1025</v>
      </c>
      <c r="O306" s="696">
        <f t="shared" si="72"/>
        <v>1025</v>
      </c>
      <c r="P306" s="696">
        <f t="shared" si="72"/>
        <v>1025</v>
      </c>
      <c r="Q306" s="696">
        <f t="shared" si="72"/>
        <v>1025</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si="70"/>
        <v>YYKNWb</v>
      </c>
      <c r="H307" s="667">
        <v>2296.5125359179465</v>
      </c>
      <c r="I307" s="696">
        <f t="shared" si="73"/>
        <v>2296.5125359179465</v>
      </c>
      <c r="J307" s="696">
        <f t="shared" si="72"/>
        <v>2296.5125359179465</v>
      </c>
      <c r="K307" s="696">
        <f t="shared" si="72"/>
        <v>2296.5125359179465</v>
      </c>
      <c r="L307" s="696">
        <f t="shared" si="72"/>
        <v>2296.5125359179465</v>
      </c>
      <c r="M307" s="696">
        <f t="shared" si="72"/>
        <v>2296.5125359179465</v>
      </c>
      <c r="N307" s="696">
        <f t="shared" si="72"/>
        <v>2296.5125359179465</v>
      </c>
      <c r="O307" s="696">
        <f t="shared" si="72"/>
        <v>2296.5125359179465</v>
      </c>
      <c r="P307" s="696">
        <f t="shared" si="72"/>
        <v>2296.5125359179465</v>
      </c>
      <c r="Q307" s="696">
        <f t="shared" si="72"/>
        <v>2296.5125359179465</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70"/>
        <v>YYKNWbd</v>
      </c>
      <c r="H308" s="667">
        <v>2296.5125359179465</v>
      </c>
      <c r="I308" s="696">
        <f t="shared" si="73"/>
        <v>2296.5125359179465</v>
      </c>
      <c r="J308" s="696">
        <f t="shared" si="72"/>
        <v>2296.5125359179465</v>
      </c>
      <c r="K308" s="696">
        <f t="shared" si="72"/>
        <v>2296.5125359179465</v>
      </c>
      <c r="L308" s="696">
        <f t="shared" si="72"/>
        <v>2296.5125359179465</v>
      </c>
      <c r="M308" s="696">
        <f t="shared" si="72"/>
        <v>2296.5125359179465</v>
      </c>
      <c r="N308" s="696">
        <f t="shared" si="72"/>
        <v>2296.5125359179465</v>
      </c>
      <c r="O308" s="696">
        <f t="shared" si="72"/>
        <v>2296.5125359179465</v>
      </c>
      <c r="P308" s="696">
        <f t="shared" si="72"/>
        <v>2296.5125359179465</v>
      </c>
      <c r="Q308" s="696">
        <f t="shared" si="72"/>
        <v>2296.5125359179465</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70"/>
        <v>YYBKNw</v>
      </c>
      <c r="H309" s="667">
        <v>2454.78515625</v>
      </c>
      <c r="I309" s="696">
        <f t="shared" si="73"/>
        <v>2454.78515625</v>
      </c>
      <c r="J309" s="696">
        <f t="shared" si="72"/>
        <v>2454.78515625</v>
      </c>
      <c r="K309" s="696">
        <f t="shared" si="72"/>
        <v>2454.78515625</v>
      </c>
      <c r="L309" s="696">
        <f t="shared" si="72"/>
        <v>2454.78515625</v>
      </c>
      <c r="M309" s="696">
        <f t="shared" si="72"/>
        <v>2454.78515625</v>
      </c>
      <c r="N309" s="696">
        <f t="shared" si="72"/>
        <v>2454.78515625</v>
      </c>
      <c r="O309" s="696">
        <f t="shared" si="72"/>
        <v>2454.78515625</v>
      </c>
      <c r="P309" s="696">
        <f t="shared" si="72"/>
        <v>2454.78515625</v>
      </c>
      <c r="Q309" s="696">
        <f t="shared" si="72"/>
        <v>2454.78515625</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70"/>
        <v>YYBKNwd</v>
      </c>
      <c r="H310" s="667">
        <v>2454.78515625</v>
      </c>
      <c r="I310" s="696">
        <f t="shared" si="73"/>
        <v>2454.78515625</v>
      </c>
      <c r="J310" s="696">
        <f t="shared" si="72"/>
        <v>2454.78515625</v>
      </c>
      <c r="K310" s="696">
        <f t="shared" si="72"/>
        <v>2454.78515625</v>
      </c>
      <c r="L310" s="696">
        <f t="shared" si="72"/>
        <v>2454.78515625</v>
      </c>
      <c r="M310" s="696">
        <f t="shared" si="72"/>
        <v>2454.78515625</v>
      </c>
      <c r="N310" s="696">
        <f t="shared" si="72"/>
        <v>2454.78515625</v>
      </c>
      <c r="O310" s="696">
        <f t="shared" si="72"/>
        <v>2454.78515625</v>
      </c>
      <c r="P310" s="696">
        <f t="shared" si="72"/>
        <v>2454.78515625</v>
      </c>
      <c r="Q310" s="696">
        <f t="shared" si="72"/>
        <v>2454.78515625</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70"/>
        <v>YYWBKz</v>
      </c>
      <c r="H311" s="667">
        <v>1150</v>
      </c>
      <c r="I311" s="696">
        <f t="shared" si="73"/>
        <v>1150</v>
      </c>
      <c r="J311" s="696">
        <f t="shared" si="72"/>
        <v>1150</v>
      </c>
      <c r="K311" s="696">
        <f t="shared" si="72"/>
        <v>1150</v>
      </c>
      <c r="L311" s="696">
        <f t="shared" si="72"/>
        <v>1150</v>
      </c>
      <c r="M311" s="696">
        <f t="shared" si="72"/>
        <v>1150</v>
      </c>
      <c r="N311" s="696">
        <f t="shared" si="72"/>
        <v>1150</v>
      </c>
      <c r="O311" s="696">
        <f t="shared" si="72"/>
        <v>1150</v>
      </c>
      <c r="P311" s="696">
        <f t="shared" si="72"/>
        <v>1150</v>
      </c>
      <c r="Q311" s="696">
        <f t="shared" si="72"/>
        <v>1150</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70"/>
        <v>YYWBKzd</v>
      </c>
      <c r="H312" s="667">
        <v>1150</v>
      </c>
      <c r="I312" s="696">
        <f t="shared" si="73"/>
        <v>1150</v>
      </c>
      <c r="J312" s="696">
        <f t="shared" si="72"/>
        <v>1150</v>
      </c>
      <c r="K312" s="696">
        <f t="shared" si="72"/>
        <v>1150</v>
      </c>
      <c r="L312" s="696">
        <f t="shared" si="72"/>
        <v>1150</v>
      </c>
      <c r="M312" s="696">
        <f t="shared" si="72"/>
        <v>1150</v>
      </c>
      <c r="N312" s="696">
        <f t="shared" si="72"/>
        <v>1150</v>
      </c>
      <c r="O312" s="696">
        <f t="shared" si="72"/>
        <v>1150</v>
      </c>
      <c r="P312" s="696">
        <f t="shared" si="72"/>
        <v>1150</v>
      </c>
      <c r="Q312" s="696">
        <f t="shared" si="72"/>
        <v>1150</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70"/>
        <v>YYWWBf</v>
      </c>
      <c r="H313" s="667">
        <v>1400</v>
      </c>
      <c r="I313" s="696">
        <f t="shared" si="73"/>
        <v>1400</v>
      </c>
      <c r="J313" s="696">
        <f t="shared" si="72"/>
        <v>1400</v>
      </c>
      <c r="K313" s="696">
        <f t="shared" si="72"/>
        <v>1400</v>
      </c>
      <c r="L313" s="696">
        <f t="shared" si="72"/>
        <v>1400</v>
      </c>
      <c r="M313" s="696">
        <f t="shared" si="72"/>
        <v>1400</v>
      </c>
      <c r="N313" s="696">
        <f t="shared" si="72"/>
        <v>1400</v>
      </c>
      <c r="O313" s="696">
        <f t="shared" si="72"/>
        <v>1400</v>
      </c>
      <c r="P313" s="696">
        <f t="shared" si="72"/>
        <v>1400</v>
      </c>
      <c r="Q313" s="696">
        <f t="shared" si="72"/>
        <v>1400</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70"/>
        <v>YYFWWb</v>
      </c>
      <c r="H314" s="667">
        <v>1852.6592948850778</v>
      </c>
      <c r="I314" s="696">
        <f t="shared" si="73"/>
        <v>1852.6592948850778</v>
      </c>
      <c r="J314" s="696">
        <f t="shared" si="72"/>
        <v>1852.6592948850778</v>
      </c>
      <c r="K314" s="696">
        <f t="shared" si="72"/>
        <v>1852.6592948850778</v>
      </c>
      <c r="L314" s="696">
        <f t="shared" si="72"/>
        <v>1852.6592948850778</v>
      </c>
      <c r="M314" s="696">
        <f t="shared" si="72"/>
        <v>1852.6592948850778</v>
      </c>
      <c r="N314" s="696">
        <f t="shared" si="72"/>
        <v>1852.6592948850778</v>
      </c>
      <c r="O314" s="696">
        <f t="shared" si="72"/>
        <v>1852.6592948850778</v>
      </c>
      <c r="P314" s="696">
        <f t="shared" si="72"/>
        <v>1852.6592948850778</v>
      </c>
      <c r="Q314" s="696">
        <f t="shared" si="72"/>
        <v>1852.6592948850778</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70"/>
        <v>YYFWWbd</v>
      </c>
      <c r="H315" s="667">
        <v>1852.6592948850778</v>
      </c>
      <c r="I315" s="696">
        <f t="shared" si="73"/>
        <v>1852.6592948850778</v>
      </c>
      <c r="J315" s="696">
        <f t="shared" si="72"/>
        <v>1852.6592948850778</v>
      </c>
      <c r="K315" s="696">
        <f t="shared" si="72"/>
        <v>1852.6592948850778</v>
      </c>
      <c r="L315" s="696">
        <f t="shared" si="72"/>
        <v>1852.6592948850778</v>
      </c>
      <c r="M315" s="696">
        <f t="shared" si="72"/>
        <v>1852.6592948850778</v>
      </c>
      <c r="N315" s="696">
        <f t="shared" si="72"/>
        <v>1852.6592948850778</v>
      </c>
      <c r="O315" s="696">
        <f t="shared" si="72"/>
        <v>1852.6592948850778</v>
      </c>
      <c r="P315" s="696">
        <f t="shared" si="72"/>
        <v>1852.6592948850778</v>
      </c>
      <c r="Q315" s="696">
        <f t="shared" si="72"/>
        <v>1852.6592948850778</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70"/>
        <v>YYBFWw</v>
      </c>
      <c r="H316" s="667">
        <v>1964.8100390625002</v>
      </c>
      <c r="I316" s="696">
        <f t="shared" si="73"/>
        <v>1964.8100390625002</v>
      </c>
      <c r="J316" s="696">
        <f t="shared" si="72"/>
        <v>1964.8100390625002</v>
      </c>
      <c r="K316" s="696">
        <f t="shared" si="72"/>
        <v>1964.8100390625002</v>
      </c>
      <c r="L316" s="696">
        <f t="shared" si="72"/>
        <v>1964.8100390625002</v>
      </c>
      <c r="M316" s="696">
        <f t="shared" si="72"/>
        <v>1964.8100390625002</v>
      </c>
      <c r="N316" s="696">
        <f t="shared" si="72"/>
        <v>1964.8100390625002</v>
      </c>
      <c r="O316" s="696">
        <f t="shared" si="72"/>
        <v>1964.8100390625002</v>
      </c>
      <c r="P316" s="696">
        <f t="shared" si="72"/>
        <v>1964.8100390625002</v>
      </c>
      <c r="Q316" s="696">
        <f t="shared" si="72"/>
        <v>1964.8100390625002</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si="70"/>
        <v>YYBFWwd</v>
      </c>
      <c r="H317" s="667">
        <v>1964.8100390625002</v>
      </c>
      <c r="I317" s="696">
        <f t="shared" si="73"/>
        <v>1964.8100390625002</v>
      </c>
      <c r="J317" s="696">
        <f t="shared" si="72"/>
        <v>1964.8100390625002</v>
      </c>
      <c r="K317" s="696">
        <f t="shared" si="72"/>
        <v>1964.8100390625002</v>
      </c>
      <c r="L317" s="696">
        <f t="shared" si="72"/>
        <v>1964.8100390625002</v>
      </c>
      <c r="M317" s="696">
        <f t="shared" si="72"/>
        <v>1964.8100390625002</v>
      </c>
      <c r="N317" s="696">
        <f t="shared" si="72"/>
        <v>1964.8100390625002</v>
      </c>
      <c r="O317" s="696">
        <f t="shared" si="72"/>
        <v>1964.8100390625002</v>
      </c>
      <c r="P317" s="696">
        <f t="shared" si="72"/>
        <v>1964.8100390625002</v>
      </c>
      <c r="Q317" s="696">
        <f t="shared" si="72"/>
        <v>1964.8100390625002</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70"/>
        <v>YYWBFw</v>
      </c>
      <c r="H318" s="667">
        <v>2169.8336953125004</v>
      </c>
      <c r="I318" s="696">
        <f t="shared" si="73"/>
        <v>2169.8336953125004</v>
      </c>
      <c r="J318" s="696">
        <f t="shared" si="72"/>
        <v>2169.8336953125004</v>
      </c>
      <c r="K318" s="696">
        <f t="shared" si="72"/>
        <v>2169.8336953125004</v>
      </c>
      <c r="L318" s="696">
        <f t="shared" si="72"/>
        <v>2169.8336953125004</v>
      </c>
      <c r="M318" s="696">
        <f t="shared" si="72"/>
        <v>2169.8336953125004</v>
      </c>
      <c r="N318" s="696">
        <f t="shared" si="72"/>
        <v>2169.8336953125004</v>
      </c>
      <c r="O318" s="696">
        <f t="shared" si="72"/>
        <v>2169.8336953125004</v>
      </c>
      <c r="P318" s="696">
        <f t="shared" si="72"/>
        <v>2169.8336953125004</v>
      </c>
      <c r="Q318" s="696">
        <f t="shared" si="72"/>
        <v>2169.8336953125004</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70"/>
        <v>YYWBFwd</v>
      </c>
      <c r="H319" s="667">
        <v>2169.8336953125004</v>
      </c>
      <c r="I319" s="696">
        <f t="shared" si="73"/>
        <v>2169.8336953125004</v>
      </c>
      <c r="J319" s="696">
        <f t="shared" si="72"/>
        <v>2169.8336953125004</v>
      </c>
      <c r="K319" s="696">
        <f t="shared" si="72"/>
        <v>2169.8336953125004</v>
      </c>
      <c r="L319" s="696">
        <f t="shared" si="72"/>
        <v>2169.8336953125004</v>
      </c>
      <c r="M319" s="696">
        <f t="shared" si="72"/>
        <v>2169.8336953125004</v>
      </c>
      <c r="N319" s="696">
        <f t="shared" si="72"/>
        <v>2169.8336953125004</v>
      </c>
      <c r="O319" s="696">
        <f t="shared" si="72"/>
        <v>2169.8336953125004</v>
      </c>
      <c r="P319" s="696">
        <f t="shared" si="72"/>
        <v>2169.8336953125004</v>
      </c>
      <c r="Q319" s="696">
        <f t="shared" si="72"/>
        <v>2169.8336953125004</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70"/>
        <v>YYNWBf</v>
      </c>
      <c r="H320" s="667">
        <v>1400</v>
      </c>
      <c r="I320" s="696">
        <f t="shared" si="73"/>
        <v>1400</v>
      </c>
      <c r="J320" s="696">
        <f t="shared" si="72"/>
        <v>1400</v>
      </c>
      <c r="K320" s="696">
        <f t="shared" si="72"/>
        <v>1400</v>
      </c>
      <c r="L320" s="696">
        <f t="shared" si="72"/>
        <v>1400</v>
      </c>
      <c r="M320" s="696">
        <f t="shared" si="72"/>
        <v>1400</v>
      </c>
      <c r="N320" s="696">
        <f t="shared" si="72"/>
        <v>1400</v>
      </c>
      <c r="O320" s="696">
        <f t="shared" si="72"/>
        <v>1400</v>
      </c>
      <c r="P320" s="696">
        <f t="shared" si="72"/>
        <v>1400</v>
      </c>
      <c r="Q320" s="696">
        <f t="shared" si="72"/>
        <v>1400</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70"/>
        <v>YYFNWb</v>
      </c>
      <c r="H321" s="667">
        <v>2296.5125359179465</v>
      </c>
      <c r="I321" s="696">
        <f t="shared" si="73"/>
        <v>2296.5125359179465</v>
      </c>
      <c r="J321" s="696">
        <f t="shared" si="72"/>
        <v>2296.5125359179465</v>
      </c>
      <c r="K321" s="696">
        <f t="shared" si="72"/>
        <v>2296.5125359179465</v>
      </c>
      <c r="L321" s="696">
        <f t="shared" si="72"/>
        <v>2296.5125359179465</v>
      </c>
      <c r="M321" s="696">
        <f t="shared" si="72"/>
        <v>2296.5125359179465</v>
      </c>
      <c r="N321" s="696">
        <f t="shared" si="72"/>
        <v>2296.5125359179465</v>
      </c>
      <c r="O321" s="696">
        <f t="shared" si="72"/>
        <v>2296.5125359179465</v>
      </c>
      <c r="P321" s="696">
        <f t="shared" si="72"/>
        <v>2296.5125359179465</v>
      </c>
      <c r="Q321" s="696">
        <f t="shared" si="72"/>
        <v>2296.5125359179465</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70"/>
        <v>YYFNWbd</v>
      </c>
      <c r="H322" s="667">
        <v>2296.5125359179465</v>
      </c>
      <c r="I322" s="696">
        <f t="shared" si="73"/>
        <v>2296.5125359179465</v>
      </c>
      <c r="J322" s="696">
        <f t="shared" si="72"/>
        <v>2296.5125359179465</v>
      </c>
      <c r="K322" s="696">
        <f t="shared" si="72"/>
        <v>2296.5125359179465</v>
      </c>
      <c r="L322" s="696">
        <f t="shared" si="72"/>
        <v>2296.5125359179465</v>
      </c>
      <c r="M322" s="696">
        <f t="shared" si="72"/>
        <v>2296.5125359179465</v>
      </c>
      <c r="N322" s="696">
        <f t="shared" si="72"/>
        <v>2296.5125359179465</v>
      </c>
      <c r="O322" s="696">
        <f t="shared" si="72"/>
        <v>2296.5125359179465</v>
      </c>
      <c r="P322" s="696">
        <f t="shared" si="72"/>
        <v>2296.5125359179465</v>
      </c>
      <c r="Q322" s="696">
        <f t="shared" si="72"/>
        <v>2296.5125359179465</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70"/>
        <v>YYBFNw</v>
      </c>
      <c r="H323" s="667">
        <v>2454.78515625</v>
      </c>
      <c r="I323" s="696">
        <f t="shared" si="73"/>
        <v>2454.78515625</v>
      </c>
      <c r="J323" s="696">
        <f t="shared" si="72"/>
        <v>2454.78515625</v>
      </c>
      <c r="K323" s="696">
        <f t="shared" si="72"/>
        <v>2454.78515625</v>
      </c>
      <c r="L323" s="696">
        <f t="shared" si="72"/>
        <v>2454.78515625</v>
      </c>
      <c r="M323" s="696">
        <f t="shared" si="72"/>
        <v>2454.78515625</v>
      </c>
      <c r="N323" s="696">
        <f t="shared" si="72"/>
        <v>2454.78515625</v>
      </c>
      <c r="O323" s="696">
        <f t="shared" si="72"/>
        <v>2454.78515625</v>
      </c>
      <c r="P323" s="696">
        <f t="shared" si="72"/>
        <v>2454.78515625</v>
      </c>
      <c r="Q323" s="696">
        <f t="shared" si="72"/>
        <v>2454.78515625</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70"/>
        <v>YYBFNwd</v>
      </c>
      <c r="H324" s="667">
        <v>2454.78515625</v>
      </c>
      <c r="I324" s="696">
        <f t="shared" si="73"/>
        <v>2454.78515625</v>
      </c>
      <c r="J324" s="696">
        <f t="shared" si="72"/>
        <v>2454.78515625</v>
      </c>
      <c r="K324" s="696">
        <f t="shared" si="72"/>
        <v>2454.78515625</v>
      </c>
      <c r="L324" s="696">
        <f t="shared" si="72"/>
        <v>2454.78515625</v>
      </c>
      <c r="M324" s="696">
        <f t="shared" si="72"/>
        <v>2454.78515625</v>
      </c>
      <c r="N324" s="696">
        <f t="shared" si="72"/>
        <v>2454.78515625</v>
      </c>
      <c r="O324" s="696">
        <f t="shared" si="72"/>
        <v>2454.78515625</v>
      </c>
      <c r="P324" s="696">
        <f t="shared" si="72"/>
        <v>2454.78515625</v>
      </c>
      <c r="Q324" s="696">
        <f t="shared" si="72"/>
        <v>2454.78515625</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70"/>
        <v>YYWBFz</v>
      </c>
      <c r="H325" s="667">
        <v>1150</v>
      </c>
      <c r="I325" s="696">
        <f t="shared" si="73"/>
        <v>1150</v>
      </c>
      <c r="J325" s="696">
        <f t="shared" si="72"/>
        <v>1150</v>
      </c>
      <c r="K325" s="696">
        <f t="shared" si="72"/>
        <v>1150</v>
      </c>
      <c r="L325" s="696">
        <f t="shared" si="72"/>
        <v>1150</v>
      </c>
      <c r="M325" s="696">
        <f t="shared" si="72"/>
        <v>1150</v>
      </c>
      <c r="N325" s="696">
        <f t="shared" si="72"/>
        <v>1150</v>
      </c>
      <c r="O325" s="696">
        <f t="shared" si="72"/>
        <v>1150</v>
      </c>
      <c r="P325" s="696">
        <f t="shared" si="72"/>
        <v>1150</v>
      </c>
      <c r="Q325" s="696">
        <f t="shared" si="72"/>
        <v>1150</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70"/>
        <v>YYWBFzd</v>
      </c>
      <c r="H326" s="667">
        <v>1150</v>
      </c>
      <c r="I326" s="696">
        <f t="shared" si="73"/>
        <v>1150</v>
      </c>
      <c r="J326" s="696">
        <f t="shared" si="72"/>
        <v>1150</v>
      </c>
      <c r="K326" s="696">
        <f t="shared" si="72"/>
        <v>1150</v>
      </c>
      <c r="L326" s="696">
        <f t="shared" si="72"/>
        <v>1150</v>
      </c>
      <c r="M326" s="696">
        <f t="shared" si="72"/>
        <v>1150</v>
      </c>
      <c r="N326" s="696">
        <f t="shared" si="72"/>
        <v>1150</v>
      </c>
      <c r="O326" s="696">
        <f t="shared" si="72"/>
        <v>1150</v>
      </c>
      <c r="P326" s="696">
        <f t="shared" si="72"/>
        <v>1150</v>
      </c>
      <c r="Q326" s="696">
        <f t="shared" si="72"/>
        <v>1150</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70"/>
        <v>YAAA2Nw</v>
      </c>
      <c r="H327" s="667">
        <v>2616</v>
      </c>
      <c r="I327" s="696">
        <f t="shared" si="73"/>
        <v>2616</v>
      </c>
      <c r="J327" s="696">
        <f t="shared" ref="J327:Q333" si="74">$H327*J$249</f>
        <v>2616</v>
      </c>
      <c r="K327" s="696">
        <f t="shared" si="74"/>
        <v>2616</v>
      </c>
      <c r="L327" s="696">
        <f t="shared" si="74"/>
        <v>2616</v>
      </c>
      <c r="M327" s="696">
        <f t="shared" si="74"/>
        <v>2616</v>
      </c>
      <c r="N327" s="696">
        <f t="shared" si="74"/>
        <v>2616</v>
      </c>
      <c r="O327" s="696">
        <f t="shared" si="74"/>
        <v>2616</v>
      </c>
      <c r="P327" s="696">
        <f t="shared" si="74"/>
        <v>2616</v>
      </c>
      <c r="Q327" s="696">
        <f t="shared" si="74"/>
        <v>2616</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 t="shared" si="70"/>
        <v>YAAA2Nwd</v>
      </c>
      <c r="H328" s="667">
        <v>2616</v>
      </c>
      <c r="I328" s="696">
        <f t="shared" si="73"/>
        <v>2616</v>
      </c>
      <c r="J328" s="696">
        <f t="shared" si="74"/>
        <v>2616</v>
      </c>
      <c r="K328" s="696">
        <f t="shared" si="74"/>
        <v>2616</v>
      </c>
      <c r="L328" s="696">
        <f t="shared" si="74"/>
        <v>2616</v>
      </c>
      <c r="M328" s="696">
        <f t="shared" si="74"/>
        <v>2616</v>
      </c>
      <c r="N328" s="696">
        <f t="shared" si="74"/>
        <v>2616</v>
      </c>
      <c r="O328" s="696">
        <f t="shared" si="74"/>
        <v>2616</v>
      </c>
      <c r="P328" s="696">
        <f t="shared" si="74"/>
        <v>2616</v>
      </c>
      <c r="Q328" s="696">
        <f t="shared" si="74"/>
        <v>2616</v>
      </c>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 t="shared" si="70"/>
        <v>YYAA2A1z</v>
      </c>
      <c r="H329" s="667">
        <v>1270</v>
      </c>
      <c r="I329" s="696">
        <f t="shared" si="73"/>
        <v>1270</v>
      </c>
      <c r="J329" s="696">
        <f t="shared" si="74"/>
        <v>1270</v>
      </c>
      <c r="K329" s="696">
        <f t="shared" si="74"/>
        <v>1270</v>
      </c>
      <c r="L329" s="696">
        <f t="shared" si="74"/>
        <v>1270</v>
      </c>
      <c r="M329" s="696">
        <f t="shared" si="74"/>
        <v>1270</v>
      </c>
      <c r="N329" s="696">
        <f t="shared" si="74"/>
        <v>1270</v>
      </c>
      <c r="O329" s="696">
        <f t="shared" si="74"/>
        <v>1270</v>
      </c>
      <c r="P329" s="696">
        <f t="shared" si="74"/>
        <v>1270</v>
      </c>
      <c r="Q329" s="696">
        <f t="shared" si="74"/>
        <v>1270</v>
      </c>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 t="shared" si="70"/>
        <v>YYAA2A1zd</v>
      </c>
      <c r="H330" s="667">
        <v>1270</v>
      </c>
      <c r="I330" s="696">
        <f t="shared" si="73"/>
        <v>1270</v>
      </c>
      <c r="J330" s="696">
        <f t="shared" si="74"/>
        <v>1270</v>
      </c>
      <c r="K330" s="696">
        <f t="shared" si="74"/>
        <v>1270</v>
      </c>
      <c r="L330" s="696">
        <f t="shared" si="74"/>
        <v>1270</v>
      </c>
      <c r="M330" s="696">
        <f t="shared" si="74"/>
        <v>1270</v>
      </c>
      <c r="N330" s="696">
        <f t="shared" si="74"/>
        <v>1270</v>
      </c>
      <c r="O330" s="696">
        <f t="shared" si="74"/>
        <v>1270</v>
      </c>
      <c r="P330" s="696">
        <f t="shared" si="74"/>
        <v>1270</v>
      </c>
      <c r="Q330" s="696">
        <f t="shared" si="74"/>
        <v>1270</v>
      </c>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t="str">
        <f t="shared" si="70"/>
        <v>AYWA2A1a</v>
      </c>
      <c r="H331" s="667">
        <v>0</v>
      </c>
      <c r="I331" s="696">
        <f t="shared" si="73"/>
        <v>0</v>
      </c>
      <c r="J331" s="696">
        <f t="shared" si="74"/>
        <v>0</v>
      </c>
      <c r="K331" s="696">
        <f t="shared" si="74"/>
        <v>0</v>
      </c>
      <c r="L331" s="696">
        <f t="shared" si="74"/>
        <v>0</v>
      </c>
      <c r="M331" s="696">
        <f t="shared" si="74"/>
        <v>0</v>
      </c>
      <c r="N331" s="696">
        <f t="shared" si="74"/>
        <v>0</v>
      </c>
      <c r="O331" s="696">
        <f t="shared" si="74"/>
        <v>0</v>
      </c>
      <c r="P331" s="696">
        <f t="shared" si="74"/>
        <v>0</v>
      </c>
      <c r="Q331" s="696">
        <f t="shared" si="74"/>
        <v>0</v>
      </c>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t="str">
        <f t="shared" si="70"/>
        <v>AANWA1a</v>
      </c>
      <c r="H332" s="667">
        <v>0</v>
      </c>
      <c r="I332" s="696">
        <f t="shared" si="73"/>
        <v>0</v>
      </c>
      <c r="J332" s="696">
        <f t="shared" si="74"/>
        <v>0</v>
      </c>
      <c r="K332" s="696">
        <f t="shared" si="74"/>
        <v>0</v>
      </c>
      <c r="L332" s="696">
        <f t="shared" si="74"/>
        <v>0</v>
      </c>
      <c r="M332" s="696">
        <f t="shared" si="74"/>
        <v>0</v>
      </c>
      <c r="N332" s="696">
        <f t="shared" si="74"/>
        <v>0</v>
      </c>
      <c r="O332" s="696">
        <f t="shared" si="74"/>
        <v>0</v>
      </c>
      <c r="P332" s="696">
        <f t="shared" si="74"/>
        <v>0</v>
      </c>
      <c r="Q332" s="696">
        <f t="shared" si="74"/>
        <v>0</v>
      </c>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t="str">
        <f t="shared" si="70"/>
        <v>AAANWa</v>
      </c>
      <c r="H333" s="667">
        <v>0</v>
      </c>
      <c r="I333" s="696">
        <f t="shared" si="73"/>
        <v>0</v>
      </c>
      <c r="J333" s="696">
        <f t="shared" si="74"/>
        <v>0</v>
      </c>
      <c r="K333" s="696">
        <f t="shared" si="74"/>
        <v>0</v>
      </c>
      <c r="L333" s="696">
        <f t="shared" si="74"/>
        <v>0</v>
      </c>
      <c r="M333" s="696">
        <f t="shared" si="74"/>
        <v>0</v>
      </c>
      <c r="N333" s="696">
        <f t="shared" si="74"/>
        <v>0</v>
      </c>
      <c r="O333" s="696">
        <f t="shared" si="74"/>
        <v>0</v>
      </c>
      <c r="P333" s="696">
        <f t="shared" si="74"/>
        <v>0</v>
      </c>
      <c r="Q333" s="696">
        <f t="shared" si="74"/>
        <v>0</v>
      </c>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c r="I334" s="26"/>
      <c r="J334" s="26"/>
      <c r="K334" s="26"/>
      <c r="N334" s="495"/>
      <c r="O334" s="187"/>
      <c r="P334" s="187"/>
      <c r="Q334" s="187"/>
      <c r="R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c r="I335" s="26"/>
      <c r="J335" s="26"/>
      <c r="K335" s="26"/>
      <c r="N335" s="495"/>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c r="I336" s="26"/>
      <c r="J336" s="26"/>
      <c r="K336" s="26"/>
      <c r="N336" s="495"/>
      <c r="O336" s="187"/>
      <c r="P336" s="187"/>
      <c r="Q336" s="187"/>
      <c r="R336" s="187"/>
      <c r="S336" s="187"/>
      <c r="T336" s="187"/>
      <c r="U336" s="187"/>
      <c r="V336" s="187"/>
      <c r="W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26"/>
      <c r="I337" s="26"/>
      <c r="J337" s="26"/>
      <c r="K337" s="26"/>
      <c r="N337" s="495"/>
      <c r="O337" s="187"/>
      <c r="P337" s="187"/>
      <c r="Q337" s="187"/>
      <c r="R337" s="187"/>
      <c r="S337" s="187"/>
      <c r="T337" s="187"/>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26"/>
      <c r="I338" s="26"/>
      <c r="J338" s="26"/>
      <c r="K338" s="26"/>
      <c r="N338" s="495"/>
      <c r="O338" s="187"/>
      <c r="P338" s="187"/>
      <c r="Q338" s="187"/>
      <c r="R338" s="187"/>
      <c r="S338" s="187"/>
      <c r="T338" s="187"/>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26"/>
      <c r="I339" s="26"/>
      <c r="J339" s="26"/>
      <c r="K339" s="26"/>
      <c r="N339" s="495"/>
      <c r="O339" s="187"/>
      <c r="P339" s="187"/>
      <c r="Q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496" t="s">
        <v>991</v>
      </c>
      <c r="J340" s="697" t="s">
        <v>386</v>
      </c>
      <c r="K340" s="697" t="s">
        <v>779</v>
      </c>
      <c r="L340" s="697" t="s">
        <v>780</v>
      </c>
      <c r="M340" s="697" t="s">
        <v>781</v>
      </c>
      <c r="N340" s="697" t="s">
        <v>782</v>
      </c>
      <c r="O340" s="697" t="s">
        <v>783</v>
      </c>
      <c r="P340" s="697" t="s">
        <v>784</v>
      </c>
      <c r="Q340" s="697" t="s">
        <v>785</v>
      </c>
      <c r="R340" s="697" t="s">
        <v>786</v>
      </c>
      <c r="S340" s="187"/>
      <c r="T340" s="187"/>
      <c r="U340" s="187"/>
      <c r="V340" s="187"/>
      <c r="W340" s="187"/>
      <c r="X340" s="187"/>
      <c r="Y340" s="187"/>
      <c r="Z340" s="187"/>
      <c r="AA340" s="187"/>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496"/>
      <c r="I341" t="s">
        <v>1010</v>
      </c>
      <c r="J341" s="698">
        <v>0.85</v>
      </c>
      <c r="K341" s="698">
        <v>0.85</v>
      </c>
      <c r="L341" s="698">
        <v>0.85</v>
      </c>
      <c r="M341" s="698">
        <v>0.85</v>
      </c>
      <c r="N341" s="698">
        <v>1</v>
      </c>
      <c r="O341" s="698">
        <v>1</v>
      </c>
      <c r="P341" s="698">
        <v>1</v>
      </c>
      <c r="Q341" s="698">
        <v>1</v>
      </c>
      <c r="R341" s="698">
        <v>1</v>
      </c>
      <c r="S341" s="187"/>
      <c r="T341" s="187"/>
      <c r="U341" s="187"/>
      <c r="V341" s="187"/>
      <c r="W341" s="187"/>
      <c r="X341" s="187"/>
      <c r="Y341" s="187"/>
      <c r="Z341" s="187"/>
      <c r="AA341" s="187"/>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496"/>
      <c r="I342" s="26"/>
      <c r="J342" s="26"/>
      <c r="K342" s="26"/>
      <c r="N342" s="495"/>
      <c r="O342" s="187"/>
      <c r="P342" s="187"/>
      <c r="Q342" s="187"/>
      <c r="R342" s="187"/>
      <c r="S342" s="187"/>
      <c r="T342" s="187"/>
      <c r="U342" s="187"/>
      <c r="V342" s="187"/>
      <c r="W342" s="187"/>
      <c r="X342" s="187"/>
      <c r="Y342" s="187"/>
      <c r="Z342" s="187"/>
      <c r="AA342" s="187"/>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t="s">
        <v>792</v>
      </c>
      <c r="H343" t="s">
        <v>807</v>
      </c>
      <c r="I343" t="s">
        <v>807</v>
      </c>
      <c r="J343" t="s">
        <v>386</v>
      </c>
      <c r="K343" t="s">
        <v>386</v>
      </c>
      <c r="L343" t="s">
        <v>779</v>
      </c>
      <c r="M343" t="s">
        <v>779</v>
      </c>
      <c r="N343" t="s">
        <v>780</v>
      </c>
      <c r="O343" t="s">
        <v>780</v>
      </c>
      <c r="P343" t="s">
        <v>781</v>
      </c>
      <c r="Q343" t="s">
        <v>781</v>
      </c>
      <c r="R343" t="s">
        <v>782</v>
      </c>
      <c r="S343" t="s">
        <v>782</v>
      </c>
      <c r="T343" t="s">
        <v>783</v>
      </c>
      <c r="U343" t="s">
        <v>783</v>
      </c>
      <c r="V343" t="s">
        <v>784</v>
      </c>
      <c r="W343" t="s">
        <v>784</v>
      </c>
      <c r="X343" t="s">
        <v>785</v>
      </c>
      <c r="Y343" t="s">
        <v>785</v>
      </c>
      <c r="Z343" t="s">
        <v>786</v>
      </c>
      <c r="AA343" t="s">
        <v>786</v>
      </c>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26" t="s">
        <v>791</v>
      </c>
      <c r="H344" t="s">
        <v>992</v>
      </c>
      <c r="I344" t="s">
        <v>978</v>
      </c>
      <c r="J344" t="s">
        <v>992</v>
      </c>
      <c r="K344" t="s">
        <v>978</v>
      </c>
      <c r="L344" t="s">
        <v>992</v>
      </c>
      <c r="M344" t="s">
        <v>978</v>
      </c>
      <c r="N344" t="s">
        <v>992</v>
      </c>
      <c r="O344" t="s">
        <v>978</v>
      </c>
      <c r="P344" t="s">
        <v>992</v>
      </c>
      <c r="Q344" t="s">
        <v>978</v>
      </c>
      <c r="R344" t="s">
        <v>992</v>
      </c>
      <c r="S344" t="s">
        <v>978</v>
      </c>
      <c r="T344" t="s">
        <v>992</v>
      </c>
      <c r="U344" t="s">
        <v>978</v>
      </c>
      <c r="V344" t="s">
        <v>992</v>
      </c>
      <c r="W344" t="s">
        <v>978</v>
      </c>
      <c r="X344" t="s">
        <v>992</v>
      </c>
      <c r="Y344" t="s">
        <v>978</v>
      </c>
      <c r="Z344" t="s">
        <v>992</v>
      </c>
      <c r="AA344" t="s">
        <v>978</v>
      </c>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26" t="str">
        <f t="shared" ref="G345:G376" si="75">_xlfn.CONCAT(H163:M163)</f>
        <v>AAAA2A1a</v>
      </c>
      <c r="H345" s="223">
        <v>0</v>
      </c>
      <c r="I345" s="223">
        <v>0</v>
      </c>
      <c r="J345" s="669">
        <f>$H345*HLOOKUP(J$343,$J$340:$R$341,2)</f>
        <v>0</v>
      </c>
      <c r="K345" s="682">
        <f t="shared" ref="K345:Y355" si="76">$I345</f>
        <v>0</v>
      </c>
      <c r="L345" s="669">
        <f>$H345*HLOOKUP(L$343,$J$340:$R$341,2)</f>
        <v>0</v>
      </c>
      <c r="M345" s="682">
        <f t="shared" si="76"/>
        <v>0</v>
      </c>
      <c r="N345" s="669">
        <f>$H345*HLOOKUP(N$343,$J$340:$R$341,2)</f>
        <v>0</v>
      </c>
      <c r="O345" s="682">
        <f t="shared" si="76"/>
        <v>0</v>
      </c>
      <c r="P345" s="669">
        <f>$H345*HLOOKUP(P$343,$J$340:$R$341,2)</f>
        <v>0</v>
      </c>
      <c r="Q345" s="682">
        <f t="shared" si="76"/>
        <v>0</v>
      </c>
      <c r="R345" s="669">
        <f>$H345*HLOOKUP(R$343,$J$340:$R$341,2)</f>
        <v>0</v>
      </c>
      <c r="S345" s="682">
        <f t="shared" si="76"/>
        <v>0</v>
      </c>
      <c r="T345" s="669">
        <f>$H345*HLOOKUP(T$343,$J$340:$R$341,2)</f>
        <v>0</v>
      </c>
      <c r="U345" s="682">
        <f t="shared" si="76"/>
        <v>0</v>
      </c>
      <c r="V345" s="669">
        <f>$H345*HLOOKUP(V$343,$J$340:$R$341,2)</f>
        <v>0</v>
      </c>
      <c r="W345" s="682">
        <f t="shared" si="76"/>
        <v>0</v>
      </c>
      <c r="X345" s="669">
        <f>$H345*HLOOKUP(X$343,$J$340:$R$341,2)</f>
        <v>0</v>
      </c>
      <c r="Y345" s="682">
        <f t="shared" si="76"/>
        <v>0</v>
      </c>
      <c r="Z345" s="669">
        <f>$H345*HLOOKUP(Z$343,$J$340:$R$341,2)</f>
        <v>0</v>
      </c>
      <c r="AA345" s="682">
        <f t="shared" ref="AA345:AA427" si="77">$I345</f>
        <v>0</v>
      </c>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26" t="str">
        <f t="shared" si="75"/>
        <v>GGGGAg1a2</v>
      </c>
      <c r="H346" s="223">
        <v>0</v>
      </c>
      <c r="I346" s="223">
        <v>0</v>
      </c>
      <c r="J346" s="669">
        <f t="shared" ref="J346:J354" si="78">$H346*HLOOKUP(J$343,$J$340:$R$341,2)</f>
        <v>0</v>
      </c>
      <c r="K346" s="682">
        <f t="shared" si="76"/>
        <v>0</v>
      </c>
      <c r="L346" s="669">
        <f t="shared" ref="L346:L354" si="79">$H346*HLOOKUP(L$343,$J$340:$R$341,2)</f>
        <v>0</v>
      </c>
      <c r="M346" s="682">
        <f t="shared" si="76"/>
        <v>0</v>
      </c>
      <c r="N346" s="669">
        <f t="shared" ref="N346:N354" si="80">$H346*HLOOKUP(N$343,$J$340:$R$341,2)</f>
        <v>0</v>
      </c>
      <c r="O346" s="682">
        <f t="shared" si="76"/>
        <v>0</v>
      </c>
      <c r="P346" s="669">
        <f t="shared" ref="P346:P354" si="81">$H346*HLOOKUP(P$343,$J$340:$R$341,2)</f>
        <v>0</v>
      </c>
      <c r="Q346" s="682">
        <f t="shared" si="76"/>
        <v>0</v>
      </c>
      <c r="R346" s="669">
        <f t="shared" ref="R346:R354" si="82">$H346*HLOOKUP(R$343,$J$340:$R$341,2)</f>
        <v>0</v>
      </c>
      <c r="S346" s="682">
        <f t="shared" si="76"/>
        <v>0</v>
      </c>
      <c r="T346" s="669">
        <f t="shared" ref="T346:T354" si="83">$H346*HLOOKUP(T$343,$J$340:$R$341,2)</f>
        <v>0</v>
      </c>
      <c r="U346" s="682">
        <f t="shared" si="76"/>
        <v>0</v>
      </c>
      <c r="V346" s="669">
        <f t="shared" ref="V346:V354" si="84">$H346*HLOOKUP(V$343,$J$340:$R$341,2)</f>
        <v>0</v>
      </c>
      <c r="W346" s="682">
        <f t="shared" si="76"/>
        <v>0</v>
      </c>
      <c r="X346" s="669">
        <f t="shared" ref="X346:X354" si="85">$H346*HLOOKUP(X$343,$J$340:$R$341,2)</f>
        <v>0</v>
      </c>
      <c r="Y346" s="682">
        <f t="shared" si="76"/>
        <v>0</v>
      </c>
      <c r="Z346" s="669">
        <f t="shared" ref="Z346:Z354" si="86">$H346*HLOOKUP(Z$343,$J$340:$R$341,2)</f>
        <v>0</v>
      </c>
      <c r="AA346" s="682">
        <f t="shared" si="77"/>
        <v>0</v>
      </c>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tr">
        <f t="shared" si="75"/>
        <v>GGGGSg1a2</v>
      </c>
      <c r="H347" s="223">
        <v>0</v>
      </c>
      <c r="I347" s="223">
        <v>0</v>
      </c>
      <c r="J347" s="669">
        <f t="shared" si="78"/>
        <v>0</v>
      </c>
      <c r="K347" s="682">
        <f t="shared" si="76"/>
        <v>0</v>
      </c>
      <c r="L347" s="669">
        <f t="shared" si="79"/>
        <v>0</v>
      </c>
      <c r="M347" s="682">
        <f t="shared" si="76"/>
        <v>0</v>
      </c>
      <c r="N347" s="669">
        <f t="shared" si="80"/>
        <v>0</v>
      </c>
      <c r="O347" s="682">
        <f t="shared" si="76"/>
        <v>0</v>
      </c>
      <c r="P347" s="669">
        <f t="shared" si="81"/>
        <v>0</v>
      </c>
      <c r="Q347" s="682">
        <f t="shared" si="76"/>
        <v>0</v>
      </c>
      <c r="R347" s="669">
        <f t="shared" si="82"/>
        <v>0</v>
      </c>
      <c r="S347" s="682">
        <f t="shared" si="76"/>
        <v>0</v>
      </c>
      <c r="T347" s="669">
        <f t="shared" si="83"/>
        <v>0</v>
      </c>
      <c r="U347" s="682">
        <f t="shared" si="76"/>
        <v>0</v>
      </c>
      <c r="V347" s="669">
        <f t="shared" si="84"/>
        <v>0</v>
      </c>
      <c r="W347" s="682">
        <f t="shared" si="76"/>
        <v>0</v>
      </c>
      <c r="X347" s="669">
        <f t="shared" si="85"/>
        <v>0</v>
      </c>
      <c r="Y347" s="682">
        <f t="shared" si="76"/>
        <v>0</v>
      </c>
      <c r="Z347" s="669">
        <f t="shared" si="86"/>
        <v>0</v>
      </c>
      <c r="AA347" s="682">
        <f t="shared" si="77"/>
        <v>0</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tr">
        <f t="shared" si="75"/>
        <v>GGGAg2Na2</v>
      </c>
      <c r="H348" s="223">
        <v>0</v>
      </c>
      <c r="I348" s="223">
        <v>0</v>
      </c>
      <c r="J348" s="669">
        <f t="shared" si="78"/>
        <v>0</v>
      </c>
      <c r="K348" s="682">
        <f t="shared" si="76"/>
        <v>0</v>
      </c>
      <c r="L348" s="669">
        <f t="shared" si="79"/>
        <v>0</v>
      </c>
      <c r="M348" s="682">
        <f t="shared" si="76"/>
        <v>0</v>
      </c>
      <c r="N348" s="669">
        <f t="shared" si="80"/>
        <v>0</v>
      </c>
      <c r="O348" s="682">
        <f t="shared" si="76"/>
        <v>0</v>
      </c>
      <c r="P348" s="669">
        <f t="shared" si="81"/>
        <v>0</v>
      </c>
      <c r="Q348" s="682">
        <f t="shared" si="76"/>
        <v>0</v>
      </c>
      <c r="R348" s="669">
        <f t="shared" si="82"/>
        <v>0</v>
      </c>
      <c r="S348" s="682">
        <f t="shared" si="76"/>
        <v>0</v>
      </c>
      <c r="T348" s="669">
        <f t="shared" si="83"/>
        <v>0</v>
      </c>
      <c r="U348" s="682">
        <f t="shared" si="76"/>
        <v>0</v>
      </c>
      <c r="V348" s="669">
        <f t="shared" si="84"/>
        <v>0</v>
      </c>
      <c r="W348" s="682">
        <f t="shared" si="76"/>
        <v>0</v>
      </c>
      <c r="X348" s="669">
        <f t="shared" si="85"/>
        <v>0</v>
      </c>
      <c r="Y348" s="682">
        <f t="shared" si="76"/>
        <v>0</v>
      </c>
      <c r="Z348" s="669">
        <f t="shared" si="86"/>
        <v>0</v>
      </c>
      <c r="AA348" s="682">
        <f t="shared" si="77"/>
        <v>0</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si="75"/>
        <v>GGGAg2Ea2</v>
      </c>
      <c r="H349" s="223">
        <v>0</v>
      </c>
      <c r="I349" s="223">
        <v>0</v>
      </c>
      <c r="J349" s="669">
        <f t="shared" si="78"/>
        <v>0</v>
      </c>
      <c r="K349" s="682">
        <f t="shared" si="76"/>
        <v>0</v>
      </c>
      <c r="L349" s="669">
        <f t="shared" si="79"/>
        <v>0</v>
      </c>
      <c r="M349" s="682">
        <f t="shared" si="76"/>
        <v>0</v>
      </c>
      <c r="N349" s="669">
        <f t="shared" si="80"/>
        <v>0</v>
      </c>
      <c r="O349" s="682">
        <f t="shared" si="76"/>
        <v>0</v>
      </c>
      <c r="P349" s="669">
        <f t="shared" si="81"/>
        <v>0</v>
      </c>
      <c r="Q349" s="682">
        <f t="shared" si="76"/>
        <v>0</v>
      </c>
      <c r="R349" s="669">
        <f t="shared" si="82"/>
        <v>0</v>
      </c>
      <c r="S349" s="682">
        <f t="shared" si="76"/>
        <v>0</v>
      </c>
      <c r="T349" s="669">
        <f t="shared" si="83"/>
        <v>0</v>
      </c>
      <c r="U349" s="682">
        <f t="shared" si="76"/>
        <v>0</v>
      </c>
      <c r="V349" s="669">
        <f t="shared" si="84"/>
        <v>0</v>
      </c>
      <c r="W349" s="682">
        <f t="shared" si="76"/>
        <v>0</v>
      </c>
      <c r="X349" s="669">
        <f t="shared" si="85"/>
        <v>0</v>
      </c>
      <c r="Y349" s="682">
        <f t="shared" si="76"/>
        <v>0</v>
      </c>
      <c r="Z349" s="669">
        <f t="shared" si="86"/>
        <v>0</v>
      </c>
      <c r="AA349" s="682">
        <f t="shared" si="77"/>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75"/>
        <v>GGGAg2OFa2</v>
      </c>
      <c r="H350" s="223">
        <v>0</v>
      </c>
      <c r="I350" s="223">
        <v>0</v>
      </c>
      <c r="J350" s="669">
        <f t="shared" si="78"/>
        <v>0</v>
      </c>
      <c r="K350" s="682">
        <f t="shared" si="76"/>
        <v>0</v>
      </c>
      <c r="L350" s="669">
        <f t="shared" si="79"/>
        <v>0</v>
      </c>
      <c r="M350" s="682">
        <f t="shared" si="76"/>
        <v>0</v>
      </c>
      <c r="N350" s="669">
        <f t="shared" si="80"/>
        <v>0</v>
      </c>
      <c r="O350" s="682">
        <f t="shared" si="76"/>
        <v>0</v>
      </c>
      <c r="P350" s="669">
        <f t="shared" si="81"/>
        <v>0</v>
      </c>
      <c r="Q350" s="682">
        <f t="shared" si="76"/>
        <v>0</v>
      </c>
      <c r="R350" s="669">
        <f t="shared" si="82"/>
        <v>0</v>
      </c>
      <c r="S350" s="682">
        <f t="shared" si="76"/>
        <v>0</v>
      </c>
      <c r="T350" s="669">
        <f t="shared" si="83"/>
        <v>0</v>
      </c>
      <c r="U350" s="682">
        <f t="shared" si="76"/>
        <v>0</v>
      </c>
      <c r="V350" s="669">
        <f t="shared" si="84"/>
        <v>0</v>
      </c>
      <c r="W350" s="682">
        <f t="shared" si="76"/>
        <v>0</v>
      </c>
      <c r="X350" s="669">
        <f t="shared" si="85"/>
        <v>0</v>
      </c>
      <c r="Y350" s="682">
        <f t="shared" si="76"/>
        <v>0</v>
      </c>
      <c r="Z350" s="669">
        <f t="shared" si="86"/>
        <v>0</v>
      </c>
      <c r="AA350" s="682">
        <f t="shared" si="77"/>
        <v>0</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75"/>
        <v>GGGC1Na2</v>
      </c>
      <c r="H351" s="223">
        <v>0</v>
      </c>
      <c r="I351" s="223">
        <v>0</v>
      </c>
      <c r="J351" s="669">
        <f t="shared" si="78"/>
        <v>0</v>
      </c>
      <c r="K351" s="682">
        <f t="shared" si="76"/>
        <v>0</v>
      </c>
      <c r="L351" s="669">
        <f t="shared" si="79"/>
        <v>0</v>
      </c>
      <c r="M351" s="682">
        <f t="shared" si="76"/>
        <v>0</v>
      </c>
      <c r="N351" s="669">
        <f t="shared" si="80"/>
        <v>0</v>
      </c>
      <c r="O351" s="682">
        <f t="shared" si="76"/>
        <v>0</v>
      </c>
      <c r="P351" s="669">
        <f t="shared" si="81"/>
        <v>0</v>
      </c>
      <c r="Q351" s="682">
        <f t="shared" si="76"/>
        <v>0</v>
      </c>
      <c r="R351" s="669">
        <f t="shared" si="82"/>
        <v>0</v>
      </c>
      <c r="S351" s="682">
        <f t="shared" si="76"/>
        <v>0</v>
      </c>
      <c r="T351" s="669">
        <f t="shared" si="83"/>
        <v>0</v>
      </c>
      <c r="U351" s="682">
        <f t="shared" si="76"/>
        <v>0</v>
      </c>
      <c r="V351" s="669">
        <f t="shared" si="84"/>
        <v>0</v>
      </c>
      <c r="W351" s="682">
        <f t="shared" si="76"/>
        <v>0</v>
      </c>
      <c r="X351" s="669">
        <f t="shared" si="85"/>
        <v>0</v>
      </c>
      <c r="Y351" s="682">
        <f t="shared" si="76"/>
        <v>0</v>
      </c>
      <c r="Z351" s="669">
        <f t="shared" si="86"/>
        <v>0</v>
      </c>
      <c r="AA351" s="682">
        <f t="shared" si="77"/>
        <v>0</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75"/>
        <v>GGGC1Ea2</v>
      </c>
      <c r="H352" s="223">
        <v>0</v>
      </c>
      <c r="I352" s="223">
        <v>0</v>
      </c>
      <c r="J352" s="669">
        <f t="shared" si="78"/>
        <v>0</v>
      </c>
      <c r="K352" s="682">
        <f t="shared" si="76"/>
        <v>0</v>
      </c>
      <c r="L352" s="669">
        <f t="shared" si="79"/>
        <v>0</v>
      </c>
      <c r="M352" s="682">
        <f t="shared" si="76"/>
        <v>0</v>
      </c>
      <c r="N352" s="669">
        <f t="shared" si="80"/>
        <v>0</v>
      </c>
      <c r="O352" s="682">
        <f t="shared" si="76"/>
        <v>0</v>
      </c>
      <c r="P352" s="669">
        <f t="shared" si="81"/>
        <v>0</v>
      </c>
      <c r="Q352" s="682">
        <f t="shared" si="76"/>
        <v>0</v>
      </c>
      <c r="R352" s="669">
        <f t="shared" si="82"/>
        <v>0</v>
      </c>
      <c r="S352" s="682">
        <f t="shared" si="76"/>
        <v>0</v>
      </c>
      <c r="T352" s="669">
        <f t="shared" si="83"/>
        <v>0</v>
      </c>
      <c r="U352" s="682">
        <f t="shared" si="76"/>
        <v>0</v>
      </c>
      <c r="V352" s="669">
        <f t="shared" si="84"/>
        <v>0</v>
      </c>
      <c r="W352" s="682">
        <f t="shared" si="76"/>
        <v>0</v>
      </c>
      <c r="X352" s="669">
        <f t="shared" si="85"/>
        <v>0</v>
      </c>
      <c r="Y352" s="682">
        <f t="shared" si="76"/>
        <v>0</v>
      </c>
      <c r="Z352" s="669">
        <f t="shared" si="86"/>
        <v>0</v>
      </c>
      <c r="AA352" s="682">
        <f t="shared" si="77"/>
        <v>0</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75"/>
        <v>GGGC1Pa2</v>
      </c>
      <c r="H353" s="223">
        <v>0</v>
      </c>
      <c r="I353" s="223">
        <v>0</v>
      </c>
      <c r="J353" s="669">
        <f t="shared" si="78"/>
        <v>0</v>
      </c>
      <c r="K353" s="682">
        <f t="shared" si="76"/>
        <v>0</v>
      </c>
      <c r="L353" s="669">
        <f t="shared" si="79"/>
        <v>0</v>
      </c>
      <c r="M353" s="682">
        <f t="shared" si="76"/>
        <v>0</v>
      </c>
      <c r="N353" s="669">
        <f t="shared" si="80"/>
        <v>0</v>
      </c>
      <c r="O353" s="682">
        <f t="shared" si="76"/>
        <v>0</v>
      </c>
      <c r="P353" s="669">
        <f t="shared" si="81"/>
        <v>0</v>
      </c>
      <c r="Q353" s="682">
        <f t="shared" si="76"/>
        <v>0</v>
      </c>
      <c r="R353" s="669">
        <f t="shared" si="82"/>
        <v>0</v>
      </c>
      <c r="S353" s="682">
        <f t="shared" si="76"/>
        <v>0</v>
      </c>
      <c r="T353" s="669">
        <f t="shared" si="83"/>
        <v>0</v>
      </c>
      <c r="U353" s="682">
        <f t="shared" si="76"/>
        <v>0</v>
      </c>
      <c r="V353" s="669">
        <f t="shared" si="84"/>
        <v>0</v>
      </c>
      <c r="W353" s="682">
        <f t="shared" si="76"/>
        <v>0</v>
      </c>
      <c r="X353" s="669">
        <f t="shared" si="85"/>
        <v>0</v>
      </c>
      <c r="Y353" s="682">
        <f t="shared" si="76"/>
        <v>0</v>
      </c>
      <c r="Z353" s="669">
        <f t="shared" si="86"/>
        <v>0</v>
      </c>
      <c r="AA353" s="682">
        <f t="shared" si="77"/>
        <v>0</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75"/>
        <v>GGGC1OFa2</v>
      </c>
      <c r="H354" s="223">
        <v>0</v>
      </c>
      <c r="I354" s="223">
        <v>0</v>
      </c>
      <c r="J354" s="669">
        <f t="shared" si="78"/>
        <v>0</v>
      </c>
      <c r="K354" s="682">
        <f t="shared" si="76"/>
        <v>0</v>
      </c>
      <c r="L354" s="669">
        <f t="shared" si="79"/>
        <v>0</v>
      </c>
      <c r="M354" s="682">
        <f t="shared" si="76"/>
        <v>0</v>
      </c>
      <c r="N354" s="669">
        <f t="shared" si="80"/>
        <v>0</v>
      </c>
      <c r="O354" s="682">
        <f t="shared" si="76"/>
        <v>0</v>
      </c>
      <c r="P354" s="669">
        <f t="shared" si="81"/>
        <v>0</v>
      </c>
      <c r="Q354" s="682">
        <f t="shared" si="76"/>
        <v>0</v>
      </c>
      <c r="R354" s="669">
        <f t="shared" si="82"/>
        <v>0</v>
      </c>
      <c r="S354" s="682">
        <f t="shared" si="76"/>
        <v>0</v>
      </c>
      <c r="T354" s="669">
        <f t="shared" si="83"/>
        <v>0</v>
      </c>
      <c r="U354" s="682">
        <f t="shared" si="76"/>
        <v>0</v>
      </c>
      <c r="V354" s="669">
        <f t="shared" si="84"/>
        <v>0</v>
      </c>
      <c r="W354" s="682">
        <f t="shared" si="76"/>
        <v>0</v>
      </c>
      <c r="X354" s="669">
        <f t="shared" si="85"/>
        <v>0</v>
      </c>
      <c r="Y354" s="682">
        <f t="shared" si="76"/>
        <v>0</v>
      </c>
      <c r="Z354" s="669">
        <f t="shared" si="86"/>
        <v>0</v>
      </c>
      <c r="AA354" s="682">
        <f t="shared" si="77"/>
        <v>0</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75"/>
        <v>SPSPSPSPSPsp</v>
      </c>
      <c r="H355" s="223">
        <v>0</v>
      </c>
      <c r="I355" s="223">
        <v>0</v>
      </c>
      <c r="J355" s="669">
        <f t="shared" ref="J355:J372" si="87">$H355*HLOOKUP(J$343,$J$340:$R$341,2)</f>
        <v>0</v>
      </c>
      <c r="K355" s="682">
        <f t="shared" si="76"/>
        <v>0</v>
      </c>
      <c r="L355" s="669">
        <f t="shared" ref="L355:L372" si="88">$H355*HLOOKUP(L$343,$J$340:$R$341,2)</f>
        <v>0</v>
      </c>
      <c r="M355" s="682">
        <f t="shared" si="76"/>
        <v>0</v>
      </c>
      <c r="N355" s="669">
        <f t="shared" ref="N355:N372" si="89">$H355*HLOOKUP(N$343,$J$340:$R$341,2)</f>
        <v>0</v>
      </c>
      <c r="O355" s="682">
        <f t="shared" si="76"/>
        <v>0</v>
      </c>
      <c r="P355" s="669">
        <f t="shared" ref="P355:P372" si="90">$H355*HLOOKUP(P$343,$J$340:$R$341,2)</f>
        <v>0</v>
      </c>
      <c r="Q355" s="682">
        <f t="shared" si="76"/>
        <v>0</v>
      </c>
      <c r="R355" s="669">
        <f t="shared" ref="R355:R372" si="91">$H355*HLOOKUP(R$343,$J$340:$R$341,2)</f>
        <v>0</v>
      </c>
      <c r="S355" s="682">
        <f t="shared" si="76"/>
        <v>0</v>
      </c>
      <c r="T355" s="669">
        <f t="shared" ref="T355:T372" si="92">$H355*HLOOKUP(T$343,$J$340:$R$341,2)</f>
        <v>0</v>
      </c>
      <c r="U355" s="682">
        <f t="shared" si="76"/>
        <v>0</v>
      </c>
      <c r="V355" s="669">
        <f t="shared" ref="V355:V372" si="93">$H355*HLOOKUP(V$343,$J$340:$R$341,2)</f>
        <v>0</v>
      </c>
      <c r="W355" s="682">
        <f t="shared" si="76"/>
        <v>0</v>
      </c>
      <c r="X355" s="669">
        <f t="shared" ref="X355:X372" si="94">$H355*HLOOKUP(X$343,$J$340:$R$341,2)</f>
        <v>0</v>
      </c>
      <c r="Y355" s="682">
        <f t="shared" si="76"/>
        <v>0</v>
      </c>
      <c r="Z355" s="669">
        <f t="shared" ref="Z355:Z372" si="95">$H355*HLOOKUP(Z$343,$J$340:$R$341,2)</f>
        <v>0</v>
      </c>
      <c r="AA355" s="682">
        <f t="shared" si="77"/>
        <v>0</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75"/>
        <v>YYWNWl</v>
      </c>
      <c r="H356" s="223">
        <v>58.26</v>
      </c>
      <c r="I356" s="223">
        <v>11.25</v>
      </c>
      <c r="J356" s="669">
        <f t="shared" si="87"/>
        <v>49.520999999999994</v>
      </c>
      <c r="K356" s="682">
        <f t="shared" ref="K356:Y427" si="96">$I356</f>
        <v>11.25</v>
      </c>
      <c r="L356" s="669">
        <f t="shared" si="88"/>
        <v>49.520999999999994</v>
      </c>
      <c r="M356" s="682">
        <f t="shared" ref="M356:M427" si="97">$I356</f>
        <v>11.25</v>
      </c>
      <c r="N356" s="669">
        <f t="shared" si="89"/>
        <v>49.520999999999994</v>
      </c>
      <c r="O356" s="682">
        <f t="shared" ref="O356:O427" si="98">$I356</f>
        <v>11.25</v>
      </c>
      <c r="P356" s="669">
        <f t="shared" si="90"/>
        <v>49.520999999999994</v>
      </c>
      <c r="Q356" s="682">
        <f t="shared" ref="Q356:Q427" si="99">$I356</f>
        <v>11.25</v>
      </c>
      <c r="R356" s="669">
        <f t="shared" si="91"/>
        <v>58.26</v>
      </c>
      <c r="S356" s="682">
        <f t="shared" ref="S356:S427" si="100">$I356</f>
        <v>11.25</v>
      </c>
      <c r="T356" s="669">
        <f t="shared" si="92"/>
        <v>58.26</v>
      </c>
      <c r="U356" s="682">
        <f t="shared" ref="U356:U427" si="101">$I356</f>
        <v>11.25</v>
      </c>
      <c r="V356" s="669">
        <f t="shared" si="93"/>
        <v>58.26</v>
      </c>
      <c r="W356" s="682">
        <f t="shared" ref="W356:W427" si="102">$I356</f>
        <v>11.25</v>
      </c>
      <c r="X356" s="669">
        <f t="shared" si="94"/>
        <v>58.26</v>
      </c>
      <c r="Y356" s="682">
        <f t="shared" ref="Y356:Y427" si="103">$I356</f>
        <v>11.25</v>
      </c>
      <c r="Z356" s="669">
        <f t="shared" si="95"/>
        <v>58.26</v>
      </c>
      <c r="AA356" s="682">
        <f t="shared" si="77"/>
        <v>11.25</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75"/>
        <v>YYLWNw</v>
      </c>
      <c r="H357" s="223">
        <v>84.29</v>
      </c>
      <c r="I357" s="223">
        <v>20.29</v>
      </c>
      <c r="J357" s="669">
        <f t="shared" si="87"/>
        <v>71.646500000000003</v>
      </c>
      <c r="K357" s="682">
        <f t="shared" si="96"/>
        <v>20.29</v>
      </c>
      <c r="L357" s="669">
        <f t="shared" si="88"/>
        <v>71.646500000000003</v>
      </c>
      <c r="M357" s="682">
        <f t="shared" si="97"/>
        <v>20.29</v>
      </c>
      <c r="N357" s="669">
        <f t="shared" si="89"/>
        <v>71.646500000000003</v>
      </c>
      <c r="O357" s="682">
        <f t="shared" si="98"/>
        <v>20.29</v>
      </c>
      <c r="P357" s="669">
        <f t="shared" si="90"/>
        <v>71.646500000000003</v>
      </c>
      <c r="Q357" s="682">
        <f t="shared" si="99"/>
        <v>20.29</v>
      </c>
      <c r="R357" s="669">
        <f t="shared" si="91"/>
        <v>84.29</v>
      </c>
      <c r="S357" s="682">
        <f t="shared" si="100"/>
        <v>20.29</v>
      </c>
      <c r="T357" s="669">
        <f t="shared" si="92"/>
        <v>84.29</v>
      </c>
      <c r="U357" s="682">
        <f t="shared" si="101"/>
        <v>20.29</v>
      </c>
      <c r="V357" s="669">
        <f t="shared" si="93"/>
        <v>84.29</v>
      </c>
      <c r="W357" s="682">
        <f t="shared" si="102"/>
        <v>20.29</v>
      </c>
      <c r="X357" s="669">
        <f t="shared" si="94"/>
        <v>84.29</v>
      </c>
      <c r="Y357" s="682">
        <f t="shared" si="103"/>
        <v>20.29</v>
      </c>
      <c r="Z357" s="669">
        <f t="shared" si="95"/>
        <v>84.29</v>
      </c>
      <c r="AA357" s="682">
        <f t="shared" si="77"/>
        <v>20.29</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75"/>
        <v>YYLWNwd</v>
      </c>
      <c r="H358" s="699">
        <f>H357*1.2</f>
        <v>101.14800000000001</v>
      </c>
      <c r="I358" s="223">
        <v>20.29</v>
      </c>
      <c r="J358" s="669">
        <f t="shared" si="87"/>
        <v>85.975800000000007</v>
      </c>
      <c r="K358" s="682">
        <f t="shared" si="96"/>
        <v>20.29</v>
      </c>
      <c r="L358" s="669">
        <f t="shared" si="88"/>
        <v>85.975800000000007</v>
      </c>
      <c r="M358" s="682">
        <f t="shared" si="97"/>
        <v>20.29</v>
      </c>
      <c r="N358" s="669">
        <f t="shared" si="89"/>
        <v>85.975800000000007</v>
      </c>
      <c r="O358" s="682">
        <f t="shared" si="98"/>
        <v>20.29</v>
      </c>
      <c r="P358" s="669">
        <f t="shared" si="90"/>
        <v>85.975800000000007</v>
      </c>
      <c r="Q358" s="682">
        <f t="shared" si="99"/>
        <v>20.29</v>
      </c>
      <c r="R358" s="669">
        <f t="shared" si="91"/>
        <v>101.14800000000001</v>
      </c>
      <c r="S358" s="682">
        <f t="shared" si="100"/>
        <v>20.29</v>
      </c>
      <c r="T358" s="669">
        <f t="shared" si="92"/>
        <v>101.14800000000001</v>
      </c>
      <c r="U358" s="682">
        <f t="shared" si="101"/>
        <v>20.29</v>
      </c>
      <c r="V358" s="669">
        <f t="shared" si="93"/>
        <v>101.14800000000001</v>
      </c>
      <c r="W358" s="682">
        <f t="shared" si="102"/>
        <v>20.29</v>
      </c>
      <c r="X358" s="669">
        <f t="shared" si="94"/>
        <v>101.14800000000001</v>
      </c>
      <c r="Y358" s="682">
        <f t="shared" si="103"/>
        <v>20.29</v>
      </c>
      <c r="Z358" s="669">
        <f t="shared" si="95"/>
        <v>101.14800000000001</v>
      </c>
      <c r="AA358" s="682">
        <f t="shared" si="77"/>
        <v>20.29</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75"/>
        <v>YYWLWz</v>
      </c>
      <c r="H359" s="223">
        <v>73.45</v>
      </c>
      <c r="I359" s="223">
        <v>49.58</v>
      </c>
      <c r="J359" s="669">
        <f t="shared" si="87"/>
        <v>62.432499999999997</v>
      </c>
      <c r="K359" s="682">
        <f t="shared" si="96"/>
        <v>49.58</v>
      </c>
      <c r="L359" s="669">
        <f t="shared" si="88"/>
        <v>62.432499999999997</v>
      </c>
      <c r="M359" s="682">
        <f t="shared" si="97"/>
        <v>49.58</v>
      </c>
      <c r="N359" s="669">
        <f t="shared" si="89"/>
        <v>62.432499999999997</v>
      </c>
      <c r="O359" s="682">
        <f t="shared" si="98"/>
        <v>49.58</v>
      </c>
      <c r="P359" s="669">
        <f t="shared" si="90"/>
        <v>62.432499999999997</v>
      </c>
      <c r="Q359" s="682">
        <f t="shared" si="99"/>
        <v>49.58</v>
      </c>
      <c r="R359" s="669">
        <f t="shared" si="91"/>
        <v>73.45</v>
      </c>
      <c r="S359" s="682">
        <f t="shared" si="100"/>
        <v>49.58</v>
      </c>
      <c r="T359" s="669">
        <f t="shared" si="92"/>
        <v>73.45</v>
      </c>
      <c r="U359" s="682">
        <f t="shared" si="101"/>
        <v>49.58</v>
      </c>
      <c r="V359" s="669">
        <f t="shared" si="93"/>
        <v>73.45</v>
      </c>
      <c r="W359" s="682">
        <f t="shared" si="102"/>
        <v>49.58</v>
      </c>
      <c r="X359" s="669">
        <f t="shared" si="94"/>
        <v>73.45</v>
      </c>
      <c r="Y359" s="682">
        <f t="shared" si="103"/>
        <v>49.58</v>
      </c>
      <c r="Z359" s="669">
        <f t="shared" si="95"/>
        <v>73.45</v>
      </c>
      <c r="AA359" s="682">
        <f t="shared" si="77"/>
        <v>49.58</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75"/>
        <v>YYWLWzd</v>
      </c>
      <c r="H360" s="699">
        <f>H359*1.2</f>
        <v>88.14</v>
      </c>
      <c r="I360" s="223">
        <v>49.58</v>
      </c>
      <c r="J360" s="669">
        <f t="shared" si="87"/>
        <v>74.918999999999997</v>
      </c>
      <c r="K360" s="682">
        <f t="shared" si="96"/>
        <v>49.58</v>
      </c>
      <c r="L360" s="669">
        <f t="shared" si="88"/>
        <v>74.918999999999997</v>
      </c>
      <c r="M360" s="682">
        <f t="shared" si="97"/>
        <v>49.58</v>
      </c>
      <c r="N360" s="669">
        <f t="shared" si="89"/>
        <v>74.918999999999997</v>
      </c>
      <c r="O360" s="682">
        <f t="shared" si="98"/>
        <v>49.58</v>
      </c>
      <c r="P360" s="669">
        <f t="shared" si="90"/>
        <v>74.918999999999997</v>
      </c>
      <c r="Q360" s="682">
        <f t="shared" si="99"/>
        <v>49.58</v>
      </c>
      <c r="R360" s="669">
        <f t="shared" si="91"/>
        <v>88.14</v>
      </c>
      <c r="S360" s="682">
        <f t="shared" si="100"/>
        <v>49.58</v>
      </c>
      <c r="T360" s="669">
        <f t="shared" si="92"/>
        <v>88.14</v>
      </c>
      <c r="U360" s="682">
        <f t="shared" si="101"/>
        <v>49.58</v>
      </c>
      <c r="V360" s="669">
        <f t="shared" si="93"/>
        <v>88.14</v>
      </c>
      <c r="W360" s="682">
        <f t="shared" si="102"/>
        <v>49.58</v>
      </c>
      <c r="X360" s="669">
        <f t="shared" si="94"/>
        <v>88.14</v>
      </c>
      <c r="Y360" s="682">
        <f t="shared" si="103"/>
        <v>49.58</v>
      </c>
      <c r="Z360" s="669">
        <f t="shared" si="95"/>
        <v>88.14</v>
      </c>
      <c r="AA360" s="682">
        <f t="shared" si="77"/>
        <v>49.58</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75"/>
        <v>YYNWLw</v>
      </c>
      <c r="H361" s="223">
        <v>84.29</v>
      </c>
      <c r="I361" s="223">
        <v>20.29</v>
      </c>
      <c r="J361" s="669">
        <f t="shared" si="87"/>
        <v>71.646500000000003</v>
      </c>
      <c r="K361" s="682">
        <f t="shared" si="96"/>
        <v>20.29</v>
      </c>
      <c r="L361" s="669">
        <f t="shared" si="88"/>
        <v>71.646500000000003</v>
      </c>
      <c r="M361" s="682">
        <f t="shared" si="97"/>
        <v>20.29</v>
      </c>
      <c r="N361" s="669">
        <f t="shared" si="89"/>
        <v>71.646500000000003</v>
      </c>
      <c r="O361" s="682">
        <f t="shared" si="98"/>
        <v>20.29</v>
      </c>
      <c r="P361" s="669">
        <f t="shared" si="90"/>
        <v>71.646500000000003</v>
      </c>
      <c r="Q361" s="682">
        <f t="shared" si="99"/>
        <v>20.29</v>
      </c>
      <c r="R361" s="669">
        <f t="shared" si="91"/>
        <v>84.29</v>
      </c>
      <c r="S361" s="682">
        <f t="shared" si="100"/>
        <v>20.29</v>
      </c>
      <c r="T361" s="669">
        <f t="shared" si="92"/>
        <v>84.29</v>
      </c>
      <c r="U361" s="682">
        <f t="shared" si="101"/>
        <v>20.29</v>
      </c>
      <c r="V361" s="669">
        <f t="shared" si="93"/>
        <v>84.29</v>
      </c>
      <c r="W361" s="682">
        <f t="shared" si="102"/>
        <v>20.29</v>
      </c>
      <c r="X361" s="669">
        <f t="shared" si="94"/>
        <v>84.29</v>
      </c>
      <c r="Y361" s="682">
        <f t="shared" si="103"/>
        <v>20.29</v>
      </c>
      <c r="Z361" s="669">
        <f t="shared" si="95"/>
        <v>84.29</v>
      </c>
      <c r="AA361" s="682">
        <f t="shared" si="77"/>
        <v>20.29</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75"/>
        <v>YYNWLwd</v>
      </c>
      <c r="H362" s="699">
        <f>H361*1.2</f>
        <v>101.14800000000001</v>
      </c>
      <c r="I362" s="223">
        <v>20.29</v>
      </c>
      <c r="J362" s="669">
        <f t="shared" si="87"/>
        <v>85.975800000000007</v>
      </c>
      <c r="K362" s="682">
        <f t="shared" si="96"/>
        <v>20.29</v>
      </c>
      <c r="L362" s="669">
        <f t="shared" si="88"/>
        <v>85.975800000000007</v>
      </c>
      <c r="M362" s="682">
        <f t="shared" si="97"/>
        <v>20.29</v>
      </c>
      <c r="N362" s="669">
        <f t="shared" si="89"/>
        <v>85.975800000000007</v>
      </c>
      <c r="O362" s="682">
        <f t="shared" si="98"/>
        <v>20.29</v>
      </c>
      <c r="P362" s="669">
        <f t="shared" si="90"/>
        <v>85.975800000000007</v>
      </c>
      <c r="Q362" s="682">
        <f t="shared" si="99"/>
        <v>20.29</v>
      </c>
      <c r="R362" s="669">
        <f t="shared" si="91"/>
        <v>101.14800000000001</v>
      </c>
      <c r="S362" s="682">
        <f t="shared" si="100"/>
        <v>20.29</v>
      </c>
      <c r="T362" s="669">
        <f t="shared" si="92"/>
        <v>101.14800000000001</v>
      </c>
      <c r="U362" s="682">
        <f t="shared" si="101"/>
        <v>20.29</v>
      </c>
      <c r="V362" s="669">
        <f t="shared" si="93"/>
        <v>101.14800000000001</v>
      </c>
      <c r="W362" s="682">
        <f t="shared" si="102"/>
        <v>20.29</v>
      </c>
      <c r="X362" s="669">
        <f t="shared" si="94"/>
        <v>101.14800000000001</v>
      </c>
      <c r="Y362" s="682">
        <f t="shared" si="103"/>
        <v>20.29</v>
      </c>
      <c r="Z362" s="669">
        <f t="shared" si="95"/>
        <v>101.14800000000001</v>
      </c>
      <c r="AA362" s="682">
        <f t="shared" si="77"/>
        <v>20.29</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75"/>
        <v>AYAA2A1w</v>
      </c>
      <c r="H363" s="223">
        <v>95.94</v>
      </c>
      <c r="I363" s="223">
        <v>20.29</v>
      </c>
      <c r="J363" s="669">
        <f t="shared" si="87"/>
        <v>81.548999999999992</v>
      </c>
      <c r="K363" s="682">
        <f t="shared" si="96"/>
        <v>20.29</v>
      </c>
      <c r="L363" s="669">
        <f t="shared" si="88"/>
        <v>81.548999999999992</v>
      </c>
      <c r="M363" s="682">
        <f t="shared" si="97"/>
        <v>20.29</v>
      </c>
      <c r="N363" s="669">
        <f t="shared" si="89"/>
        <v>81.548999999999992</v>
      </c>
      <c r="O363" s="682">
        <f t="shared" si="98"/>
        <v>20.29</v>
      </c>
      <c r="P363" s="669">
        <f t="shared" si="90"/>
        <v>81.548999999999992</v>
      </c>
      <c r="Q363" s="682">
        <f t="shared" si="99"/>
        <v>20.29</v>
      </c>
      <c r="R363" s="669">
        <f t="shared" si="91"/>
        <v>95.94</v>
      </c>
      <c r="S363" s="682">
        <f t="shared" si="100"/>
        <v>20.29</v>
      </c>
      <c r="T363" s="669">
        <f t="shared" si="92"/>
        <v>95.94</v>
      </c>
      <c r="U363" s="682">
        <f t="shared" si="101"/>
        <v>20.29</v>
      </c>
      <c r="V363" s="669">
        <f t="shared" si="93"/>
        <v>95.94</v>
      </c>
      <c r="W363" s="682">
        <f t="shared" si="102"/>
        <v>20.29</v>
      </c>
      <c r="X363" s="669">
        <f t="shared" si="94"/>
        <v>95.94</v>
      </c>
      <c r="Y363" s="682">
        <f t="shared" si="103"/>
        <v>20.29</v>
      </c>
      <c r="Z363" s="669">
        <f t="shared" si="95"/>
        <v>95.94</v>
      </c>
      <c r="AA363" s="682">
        <f t="shared" si="77"/>
        <v>20.29</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75"/>
        <v>AYAA2A1wd</v>
      </c>
      <c r="H364" s="699">
        <f>H363*1.2</f>
        <v>115.12799999999999</v>
      </c>
      <c r="I364" s="223">
        <v>20.29</v>
      </c>
      <c r="J364" s="669">
        <f t="shared" si="87"/>
        <v>97.858799999999988</v>
      </c>
      <c r="K364" s="682">
        <f t="shared" si="96"/>
        <v>20.29</v>
      </c>
      <c r="L364" s="669">
        <f t="shared" si="88"/>
        <v>97.858799999999988</v>
      </c>
      <c r="M364" s="682">
        <f t="shared" si="97"/>
        <v>20.29</v>
      </c>
      <c r="N364" s="669">
        <f t="shared" si="89"/>
        <v>97.858799999999988</v>
      </c>
      <c r="O364" s="682">
        <f t="shared" si="98"/>
        <v>20.29</v>
      </c>
      <c r="P364" s="669">
        <f t="shared" si="90"/>
        <v>97.858799999999988</v>
      </c>
      <c r="Q364" s="682">
        <f t="shared" si="99"/>
        <v>20.29</v>
      </c>
      <c r="R364" s="669">
        <f t="shared" si="91"/>
        <v>115.12799999999999</v>
      </c>
      <c r="S364" s="682">
        <f t="shared" si="100"/>
        <v>20.29</v>
      </c>
      <c r="T364" s="669">
        <f t="shared" si="92"/>
        <v>115.12799999999999</v>
      </c>
      <c r="U364" s="682">
        <f t="shared" si="101"/>
        <v>20.29</v>
      </c>
      <c r="V364" s="669">
        <f t="shared" si="93"/>
        <v>115.12799999999999</v>
      </c>
      <c r="W364" s="682">
        <f t="shared" si="102"/>
        <v>20.29</v>
      </c>
      <c r="X364" s="669">
        <f t="shared" si="94"/>
        <v>115.12799999999999</v>
      </c>
      <c r="Y364" s="682">
        <f t="shared" si="103"/>
        <v>20.29</v>
      </c>
      <c r="Z364" s="669">
        <f t="shared" si="95"/>
        <v>115.12799999999999</v>
      </c>
      <c r="AA364" s="682">
        <f t="shared" si="77"/>
        <v>20.29</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75"/>
        <v>AAWA2A1a</v>
      </c>
      <c r="H365" s="223">
        <v>0</v>
      </c>
      <c r="I365" s="223">
        <v>0</v>
      </c>
      <c r="J365" s="669">
        <f t="shared" si="87"/>
        <v>0</v>
      </c>
      <c r="K365" s="682">
        <f t="shared" si="96"/>
        <v>0</v>
      </c>
      <c r="L365" s="669">
        <f t="shared" si="88"/>
        <v>0</v>
      </c>
      <c r="M365" s="682">
        <f t="shared" si="97"/>
        <v>0</v>
      </c>
      <c r="N365" s="669">
        <f t="shared" si="89"/>
        <v>0</v>
      </c>
      <c r="O365" s="682">
        <f t="shared" si="98"/>
        <v>0</v>
      </c>
      <c r="P365" s="669">
        <f t="shared" si="90"/>
        <v>0</v>
      </c>
      <c r="Q365" s="682">
        <f t="shared" si="99"/>
        <v>0</v>
      </c>
      <c r="R365" s="669">
        <f t="shared" si="91"/>
        <v>0</v>
      </c>
      <c r="S365" s="682">
        <f t="shared" si="100"/>
        <v>0</v>
      </c>
      <c r="T365" s="669">
        <f t="shared" si="92"/>
        <v>0</v>
      </c>
      <c r="U365" s="682">
        <f t="shared" si="101"/>
        <v>0</v>
      </c>
      <c r="V365" s="669">
        <f t="shared" si="93"/>
        <v>0</v>
      </c>
      <c r="W365" s="682">
        <f t="shared" si="102"/>
        <v>0</v>
      </c>
      <c r="X365" s="669">
        <f t="shared" si="94"/>
        <v>0</v>
      </c>
      <c r="Y365" s="682">
        <f t="shared" si="103"/>
        <v>0</v>
      </c>
      <c r="Z365" s="669">
        <f t="shared" si="95"/>
        <v>0</v>
      </c>
      <c r="AA365" s="682">
        <f t="shared" si="77"/>
        <v>0</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75"/>
        <v>AAAWA1a</v>
      </c>
      <c r="H366" s="223">
        <v>0</v>
      </c>
      <c r="I366" s="223">
        <v>0</v>
      </c>
      <c r="J366" s="669">
        <f t="shared" si="87"/>
        <v>0</v>
      </c>
      <c r="K366" s="682">
        <f t="shared" si="96"/>
        <v>0</v>
      </c>
      <c r="L366" s="669">
        <f t="shared" si="88"/>
        <v>0</v>
      </c>
      <c r="M366" s="682">
        <f t="shared" si="97"/>
        <v>0</v>
      </c>
      <c r="N366" s="669">
        <f t="shared" si="89"/>
        <v>0</v>
      </c>
      <c r="O366" s="682">
        <f t="shared" si="98"/>
        <v>0</v>
      </c>
      <c r="P366" s="669">
        <f t="shared" si="90"/>
        <v>0</v>
      </c>
      <c r="Q366" s="682">
        <f t="shared" si="99"/>
        <v>0</v>
      </c>
      <c r="R366" s="669">
        <f t="shared" si="91"/>
        <v>0</v>
      </c>
      <c r="S366" s="682">
        <f t="shared" si="100"/>
        <v>0</v>
      </c>
      <c r="T366" s="669">
        <f t="shared" si="92"/>
        <v>0</v>
      </c>
      <c r="U366" s="682">
        <f t="shared" si="101"/>
        <v>0</v>
      </c>
      <c r="V366" s="669">
        <f t="shared" si="93"/>
        <v>0</v>
      </c>
      <c r="W366" s="682">
        <f t="shared" si="102"/>
        <v>0</v>
      </c>
      <c r="X366" s="669">
        <f t="shared" si="94"/>
        <v>0</v>
      </c>
      <c r="Y366" s="682">
        <f t="shared" si="103"/>
        <v>0</v>
      </c>
      <c r="Z366" s="669">
        <f t="shared" si="95"/>
        <v>0</v>
      </c>
      <c r="AA366" s="682">
        <f t="shared" si="77"/>
        <v>0</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75"/>
        <v>YAAA2Wa</v>
      </c>
      <c r="H367" s="223">
        <v>0</v>
      </c>
      <c r="I367" s="223">
        <v>0</v>
      </c>
      <c r="J367" s="669">
        <f t="shared" si="87"/>
        <v>0</v>
      </c>
      <c r="K367" s="682">
        <f t="shared" si="96"/>
        <v>0</v>
      </c>
      <c r="L367" s="669">
        <f t="shared" si="88"/>
        <v>0</v>
      </c>
      <c r="M367" s="682">
        <f t="shared" si="97"/>
        <v>0</v>
      </c>
      <c r="N367" s="669">
        <f t="shared" si="89"/>
        <v>0</v>
      </c>
      <c r="O367" s="682">
        <f t="shared" si="98"/>
        <v>0</v>
      </c>
      <c r="P367" s="669">
        <f t="shared" si="90"/>
        <v>0</v>
      </c>
      <c r="Q367" s="682">
        <f t="shared" si="99"/>
        <v>0</v>
      </c>
      <c r="R367" s="669">
        <f t="shared" si="91"/>
        <v>0</v>
      </c>
      <c r="S367" s="682">
        <f t="shared" si="100"/>
        <v>0</v>
      </c>
      <c r="T367" s="669">
        <f t="shared" si="92"/>
        <v>0</v>
      </c>
      <c r="U367" s="682">
        <f t="shared" si="101"/>
        <v>0</v>
      </c>
      <c r="V367" s="669">
        <f t="shared" si="93"/>
        <v>0</v>
      </c>
      <c r="W367" s="682">
        <f t="shared" si="102"/>
        <v>0</v>
      </c>
      <c r="X367" s="669">
        <f t="shared" si="94"/>
        <v>0</v>
      </c>
      <c r="Y367" s="682">
        <f t="shared" si="103"/>
        <v>0</v>
      </c>
      <c r="Z367" s="669">
        <f t="shared" si="95"/>
        <v>0</v>
      </c>
      <c r="AA367" s="682">
        <f t="shared" si="77"/>
        <v>0</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75"/>
        <v>AYAA2A1o</v>
      </c>
      <c r="H368" s="223">
        <v>55.94</v>
      </c>
      <c r="I368" s="223">
        <v>20.29</v>
      </c>
      <c r="J368" s="669">
        <f t="shared" si="87"/>
        <v>47.548999999999999</v>
      </c>
      <c r="K368" s="682">
        <f t="shared" si="96"/>
        <v>20.29</v>
      </c>
      <c r="L368" s="669">
        <f t="shared" si="88"/>
        <v>47.548999999999999</v>
      </c>
      <c r="M368" s="682">
        <f t="shared" si="97"/>
        <v>20.29</v>
      </c>
      <c r="N368" s="669">
        <f t="shared" si="89"/>
        <v>47.548999999999999</v>
      </c>
      <c r="O368" s="682">
        <f t="shared" si="98"/>
        <v>20.29</v>
      </c>
      <c r="P368" s="669">
        <f t="shared" si="90"/>
        <v>47.548999999999999</v>
      </c>
      <c r="Q368" s="682">
        <f t="shared" si="99"/>
        <v>20.29</v>
      </c>
      <c r="R368" s="669">
        <f t="shared" si="91"/>
        <v>55.94</v>
      </c>
      <c r="S368" s="682">
        <f t="shared" si="100"/>
        <v>20.29</v>
      </c>
      <c r="T368" s="669">
        <f t="shared" si="92"/>
        <v>55.94</v>
      </c>
      <c r="U368" s="682">
        <f t="shared" si="101"/>
        <v>20.29</v>
      </c>
      <c r="V368" s="669">
        <f t="shared" si="93"/>
        <v>55.94</v>
      </c>
      <c r="W368" s="682">
        <f t="shared" si="102"/>
        <v>20.29</v>
      </c>
      <c r="X368" s="669">
        <f t="shared" si="94"/>
        <v>55.94</v>
      </c>
      <c r="Y368" s="682">
        <f t="shared" si="103"/>
        <v>20.29</v>
      </c>
      <c r="Z368" s="669">
        <f t="shared" si="95"/>
        <v>55.94</v>
      </c>
      <c r="AA368" s="682">
        <f t="shared" si="77"/>
        <v>20.29</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75"/>
        <v>AYAA2A1od</v>
      </c>
      <c r="H369" s="699">
        <f>H368*1.2</f>
        <v>67.128</v>
      </c>
      <c r="I369" s="223">
        <v>20.29</v>
      </c>
      <c r="J369" s="669">
        <f t="shared" si="87"/>
        <v>57.058799999999998</v>
      </c>
      <c r="K369" s="682">
        <f t="shared" si="96"/>
        <v>20.29</v>
      </c>
      <c r="L369" s="669">
        <f t="shared" si="88"/>
        <v>57.058799999999998</v>
      </c>
      <c r="M369" s="682">
        <f t="shared" si="97"/>
        <v>20.29</v>
      </c>
      <c r="N369" s="669">
        <f t="shared" si="89"/>
        <v>57.058799999999998</v>
      </c>
      <c r="O369" s="682">
        <f t="shared" si="98"/>
        <v>20.29</v>
      </c>
      <c r="P369" s="669">
        <f t="shared" si="90"/>
        <v>57.058799999999998</v>
      </c>
      <c r="Q369" s="682">
        <f t="shared" si="99"/>
        <v>20.29</v>
      </c>
      <c r="R369" s="669">
        <f t="shared" si="91"/>
        <v>67.128</v>
      </c>
      <c r="S369" s="682">
        <f t="shared" si="100"/>
        <v>20.29</v>
      </c>
      <c r="T369" s="669">
        <f t="shared" si="92"/>
        <v>67.128</v>
      </c>
      <c r="U369" s="682">
        <f t="shared" si="101"/>
        <v>20.29</v>
      </c>
      <c r="V369" s="669">
        <f t="shared" si="93"/>
        <v>67.128</v>
      </c>
      <c r="W369" s="682">
        <f t="shared" si="102"/>
        <v>20.29</v>
      </c>
      <c r="X369" s="669">
        <f t="shared" si="94"/>
        <v>67.128</v>
      </c>
      <c r="Y369" s="682">
        <f t="shared" si="103"/>
        <v>20.29</v>
      </c>
      <c r="Z369" s="669">
        <f t="shared" si="95"/>
        <v>67.128</v>
      </c>
      <c r="AA369" s="682">
        <f t="shared" si="77"/>
        <v>20.29</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75"/>
        <v>AAOA2A1a</v>
      </c>
      <c r="H370" s="223">
        <v>0</v>
      </c>
      <c r="I370" s="223">
        <v>0</v>
      </c>
      <c r="J370" s="669">
        <f t="shared" si="87"/>
        <v>0</v>
      </c>
      <c r="K370" s="682">
        <f t="shared" si="96"/>
        <v>0</v>
      </c>
      <c r="L370" s="669">
        <f t="shared" si="88"/>
        <v>0</v>
      </c>
      <c r="M370" s="682">
        <f t="shared" si="97"/>
        <v>0</v>
      </c>
      <c r="N370" s="669">
        <f t="shared" si="89"/>
        <v>0</v>
      </c>
      <c r="O370" s="682">
        <f t="shared" si="98"/>
        <v>0</v>
      </c>
      <c r="P370" s="669">
        <f t="shared" si="90"/>
        <v>0</v>
      </c>
      <c r="Q370" s="682">
        <f t="shared" si="99"/>
        <v>0</v>
      </c>
      <c r="R370" s="669">
        <f t="shared" si="91"/>
        <v>0</v>
      </c>
      <c r="S370" s="682">
        <f t="shared" si="100"/>
        <v>0</v>
      </c>
      <c r="T370" s="669">
        <f t="shared" si="92"/>
        <v>0</v>
      </c>
      <c r="U370" s="682">
        <f t="shared" si="101"/>
        <v>0</v>
      </c>
      <c r="V370" s="669">
        <f t="shared" si="93"/>
        <v>0</v>
      </c>
      <c r="W370" s="682">
        <f t="shared" si="102"/>
        <v>0</v>
      </c>
      <c r="X370" s="669">
        <f t="shared" si="94"/>
        <v>0</v>
      </c>
      <c r="Y370" s="682">
        <f t="shared" si="103"/>
        <v>0</v>
      </c>
      <c r="Z370" s="669">
        <f t="shared" si="95"/>
        <v>0</v>
      </c>
      <c r="AA370" s="682">
        <f t="shared" si="77"/>
        <v>0</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si="75"/>
        <v>AAAOA1a</v>
      </c>
      <c r="H371" s="223">
        <v>0</v>
      </c>
      <c r="I371" s="223">
        <v>0</v>
      </c>
      <c r="J371" s="669">
        <f t="shared" si="87"/>
        <v>0</v>
      </c>
      <c r="K371" s="682">
        <f t="shared" si="96"/>
        <v>0</v>
      </c>
      <c r="L371" s="669">
        <f t="shared" si="88"/>
        <v>0</v>
      </c>
      <c r="M371" s="682">
        <f t="shared" si="97"/>
        <v>0</v>
      </c>
      <c r="N371" s="669">
        <f t="shared" si="89"/>
        <v>0</v>
      </c>
      <c r="O371" s="682">
        <f t="shared" si="98"/>
        <v>0</v>
      </c>
      <c r="P371" s="669">
        <f t="shared" si="90"/>
        <v>0</v>
      </c>
      <c r="Q371" s="682">
        <f t="shared" si="99"/>
        <v>0</v>
      </c>
      <c r="R371" s="669">
        <f t="shared" si="91"/>
        <v>0</v>
      </c>
      <c r="S371" s="682">
        <f t="shared" si="100"/>
        <v>0</v>
      </c>
      <c r="T371" s="669">
        <f t="shared" si="92"/>
        <v>0</v>
      </c>
      <c r="U371" s="682">
        <f t="shared" si="101"/>
        <v>0</v>
      </c>
      <c r="V371" s="669">
        <f t="shared" si="93"/>
        <v>0</v>
      </c>
      <c r="W371" s="682">
        <f t="shared" si="102"/>
        <v>0</v>
      </c>
      <c r="X371" s="669">
        <f t="shared" si="94"/>
        <v>0</v>
      </c>
      <c r="Y371" s="682">
        <f t="shared" si="103"/>
        <v>0</v>
      </c>
      <c r="Z371" s="669">
        <f t="shared" si="95"/>
        <v>0</v>
      </c>
      <c r="AA371" s="682">
        <f t="shared" si="77"/>
        <v>0</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75"/>
        <v>YAAA2Oa</v>
      </c>
      <c r="H372" s="223">
        <v>0</v>
      </c>
      <c r="I372" s="223">
        <v>0</v>
      </c>
      <c r="J372" s="669">
        <f t="shared" si="87"/>
        <v>0</v>
      </c>
      <c r="K372" s="682">
        <f t="shared" si="96"/>
        <v>0</v>
      </c>
      <c r="L372" s="669">
        <f t="shared" si="88"/>
        <v>0</v>
      </c>
      <c r="M372" s="682">
        <f t="shared" si="97"/>
        <v>0</v>
      </c>
      <c r="N372" s="669">
        <f t="shared" si="89"/>
        <v>0</v>
      </c>
      <c r="O372" s="682">
        <f t="shared" si="98"/>
        <v>0</v>
      </c>
      <c r="P372" s="669">
        <f t="shared" si="90"/>
        <v>0</v>
      </c>
      <c r="Q372" s="682">
        <f t="shared" si="99"/>
        <v>0</v>
      </c>
      <c r="R372" s="669">
        <f t="shared" si="91"/>
        <v>0</v>
      </c>
      <c r="S372" s="682">
        <f t="shared" si="100"/>
        <v>0</v>
      </c>
      <c r="T372" s="669">
        <f t="shared" si="92"/>
        <v>0</v>
      </c>
      <c r="U372" s="682">
        <f t="shared" si="101"/>
        <v>0</v>
      </c>
      <c r="V372" s="669">
        <f t="shared" si="93"/>
        <v>0</v>
      </c>
      <c r="W372" s="682">
        <f t="shared" si="102"/>
        <v>0</v>
      </c>
      <c r="X372" s="669">
        <f t="shared" si="94"/>
        <v>0</v>
      </c>
      <c r="Y372" s="682">
        <f t="shared" si="103"/>
        <v>0</v>
      </c>
      <c r="Z372" s="669">
        <f t="shared" si="95"/>
        <v>0</v>
      </c>
      <c r="AA372" s="682">
        <f t="shared" si="77"/>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75"/>
        <v>AYAWA1w</v>
      </c>
      <c r="H373" s="223">
        <v>95.94</v>
      </c>
      <c r="I373" s="223">
        <v>20.29</v>
      </c>
      <c r="J373" s="669">
        <f t="shared" ref="J373:J420" si="104">$H373*HLOOKUP(J$343,$J$340:$R$341,2)</f>
        <v>81.548999999999992</v>
      </c>
      <c r="K373" s="682">
        <f t="shared" si="96"/>
        <v>20.29</v>
      </c>
      <c r="L373" s="669">
        <f t="shared" ref="L373:L420" si="105">$H373*HLOOKUP(L$343,$J$340:$R$341,2)</f>
        <v>81.548999999999992</v>
      </c>
      <c r="M373" s="682">
        <f t="shared" si="96"/>
        <v>20.29</v>
      </c>
      <c r="N373" s="669">
        <f t="shared" ref="N373:N420" si="106">$H373*HLOOKUP(N$343,$J$340:$R$341,2)</f>
        <v>81.548999999999992</v>
      </c>
      <c r="O373" s="682">
        <f t="shared" si="96"/>
        <v>20.29</v>
      </c>
      <c r="P373" s="669">
        <f t="shared" ref="P373:P420" si="107">$H373*HLOOKUP(P$343,$J$340:$R$341,2)</f>
        <v>81.548999999999992</v>
      </c>
      <c r="Q373" s="682">
        <f t="shared" si="96"/>
        <v>20.29</v>
      </c>
      <c r="R373" s="669">
        <f t="shared" ref="R373:R420" si="108">$H373*HLOOKUP(R$343,$J$340:$R$341,2)</f>
        <v>95.94</v>
      </c>
      <c r="S373" s="682">
        <f t="shared" si="96"/>
        <v>20.29</v>
      </c>
      <c r="T373" s="669">
        <f t="shared" ref="T373:T420" si="109">$H373*HLOOKUP(T$343,$J$340:$R$341,2)</f>
        <v>95.94</v>
      </c>
      <c r="U373" s="682">
        <f t="shared" si="96"/>
        <v>20.29</v>
      </c>
      <c r="V373" s="669">
        <f t="shared" ref="V373:V420" si="110">$H373*HLOOKUP(V$343,$J$340:$R$341,2)</f>
        <v>95.94</v>
      </c>
      <c r="W373" s="682">
        <f t="shared" si="96"/>
        <v>20.29</v>
      </c>
      <c r="X373" s="669">
        <f t="shared" ref="X373:X420" si="111">$H373*HLOOKUP(X$343,$J$340:$R$341,2)</f>
        <v>95.94</v>
      </c>
      <c r="Y373" s="682">
        <f t="shared" si="96"/>
        <v>20.29</v>
      </c>
      <c r="Z373" s="669">
        <f t="shared" ref="Z373:Z420" si="112">$H373*HLOOKUP(Z$343,$J$340:$R$341,2)</f>
        <v>95.94</v>
      </c>
      <c r="AA373" s="682">
        <f t="shared" si="77"/>
        <v>20.29</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si="75"/>
        <v>AYAWA1wd</v>
      </c>
      <c r="H374" s="699">
        <f>H373*1.2</f>
        <v>115.12799999999999</v>
      </c>
      <c r="I374" s="223">
        <v>20.29</v>
      </c>
      <c r="J374" s="669">
        <f t="shared" si="104"/>
        <v>97.858799999999988</v>
      </c>
      <c r="K374" s="682">
        <f t="shared" si="96"/>
        <v>20.29</v>
      </c>
      <c r="L374" s="669">
        <f t="shared" si="105"/>
        <v>97.858799999999988</v>
      </c>
      <c r="M374" s="682">
        <f t="shared" si="96"/>
        <v>20.29</v>
      </c>
      <c r="N374" s="669">
        <f t="shared" si="106"/>
        <v>97.858799999999988</v>
      </c>
      <c r="O374" s="682">
        <f t="shared" si="96"/>
        <v>20.29</v>
      </c>
      <c r="P374" s="669">
        <f t="shared" si="107"/>
        <v>97.858799999999988</v>
      </c>
      <c r="Q374" s="682">
        <f t="shared" si="96"/>
        <v>20.29</v>
      </c>
      <c r="R374" s="669">
        <f t="shared" si="108"/>
        <v>115.12799999999999</v>
      </c>
      <c r="S374" s="682">
        <f t="shared" si="96"/>
        <v>20.29</v>
      </c>
      <c r="T374" s="669">
        <f t="shared" si="109"/>
        <v>115.12799999999999</v>
      </c>
      <c r="U374" s="682">
        <f t="shared" si="96"/>
        <v>20.29</v>
      </c>
      <c r="V374" s="669">
        <f t="shared" si="110"/>
        <v>115.12799999999999</v>
      </c>
      <c r="W374" s="682">
        <f t="shared" si="96"/>
        <v>20.29</v>
      </c>
      <c r="X374" s="669">
        <f t="shared" si="111"/>
        <v>115.12799999999999</v>
      </c>
      <c r="Y374" s="682">
        <f t="shared" si="96"/>
        <v>20.29</v>
      </c>
      <c r="Z374" s="669">
        <f t="shared" si="112"/>
        <v>115.12799999999999</v>
      </c>
      <c r="AA374" s="682">
        <f t="shared" si="77"/>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75"/>
        <v>YAWA2Wa</v>
      </c>
      <c r="H375" s="223">
        <v>0</v>
      </c>
      <c r="I375" s="223">
        <v>0</v>
      </c>
      <c r="J375" s="669">
        <f t="shared" si="104"/>
        <v>0</v>
      </c>
      <c r="K375" s="682">
        <f t="shared" si="96"/>
        <v>0</v>
      </c>
      <c r="L375" s="669">
        <f t="shared" si="105"/>
        <v>0</v>
      </c>
      <c r="M375" s="682">
        <f t="shared" si="96"/>
        <v>0</v>
      </c>
      <c r="N375" s="669">
        <f t="shared" si="106"/>
        <v>0</v>
      </c>
      <c r="O375" s="682">
        <f t="shared" si="96"/>
        <v>0</v>
      </c>
      <c r="P375" s="669">
        <f t="shared" si="107"/>
        <v>0</v>
      </c>
      <c r="Q375" s="682">
        <f t="shared" si="96"/>
        <v>0</v>
      </c>
      <c r="R375" s="669">
        <f t="shared" si="108"/>
        <v>0</v>
      </c>
      <c r="S375" s="682">
        <f t="shared" si="96"/>
        <v>0</v>
      </c>
      <c r="T375" s="669">
        <f t="shared" si="109"/>
        <v>0</v>
      </c>
      <c r="U375" s="682">
        <f t="shared" si="96"/>
        <v>0</v>
      </c>
      <c r="V375" s="669">
        <f t="shared" si="110"/>
        <v>0</v>
      </c>
      <c r="W375" s="682">
        <f t="shared" si="96"/>
        <v>0</v>
      </c>
      <c r="X375" s="669">
        <f t="shared" si="111"/>
        <v>0</v>
      </c>
      <c r="Y375" s="682">
        <f t="shared" si="96"/>
        <v>0</v>
      </c>
      <c r="Z375" s="669">
        <f t="shared" si="112"/>
        <v>0</v>
      </c>
      <c r="AA375" s="682">
        <f t="shared" si="77"/>
        <v>0</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75"/>
        <v>AYAOA1o</v>
      </c>
      <c r="H376" s="223">
        <v>55.94</v>
      </c>
      <c r="I376" s="223">
        <v>20.29</v>
      </c>
      <c r="J376" s="669">
        <f t="shared" si="104"/>
        <v>47.548999999999999</v>
      </c>
      <c r="K376" s="682">
        <f t="shared" si="96"/>
        <v>20.29</v>
      </c>
      <c r="L376" s="669">
        <f t="shared" si="105"/>
        <v>47.548999999999999</v>
      </c>
      <c r="M376" s="682">
        <f t="shared" ref="M376:Y376" si="113">$I376</f>
        <v>20.29</v>
      </c>
      <c r="N376" s="669">
        <f t="shared" si="106"/>
        <v>47.548999999999999</v>
      </c>
      <c r="O376" s="682">
        <f t="shared" si="113"/>
        <v>20.29</v>
      </c>
      <c r="P376" s="669">
        <f t="shared" si="107"/>
        <v>47.548999999999999</v>
      </c>
      <c r="Q376" s="682">
        <f t="shared" si="113"/>
        <v>20.29</v>
      </c>
      <c r="R376" s="669">
        <f t="shared" si="108"/>
        <v>55.94</v>
      </c>
      <c r="S376" s="682">
        <f t="shared" si="113"/>
        <v>20.29</v>
      </c>
      <c r="T376" s="669">
        <f t="shared" si="109"/>
        <v>55.94</v>
      </c>
      <c r="U376" s="682">
        <f t="shared" si="113"/>
        <v>20.29</v>
      </c>
      <c r="V376" s="669">
        <f t="shared" si="110"/>
        <v>55.94</v>
      </c>
      <c r="W376" s="682">
        <f t="shared" si="113"/>
        <v>20.29</v>
      </c>
      <c r="X376" s="669">
        <f t="shared" si="111"/>
        <v>55.94</v>
      </c>
      <c r="Y376" s="682">
        <f t="shared" si="113"/>
        <v>20.29</v>
      </c>
      <c r="Z376" s="669">
        <f t="shared" si="112"/>
        <v>55.94</v>
      </c>
      <c r="AA376" s="682">
        <f t="shared" si="77"/>
        <v>20.29</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ref="G377:G408" si="114">_xlfn.CONCAT(H195:M195)</f>
        <v>AYAOA1od</v>
      </c>
      <c r="H377" s="699">
        <f>H376*1.2</f>
        <v>67.128</v>
      </c>
      <c r="I377" s="223">
        <v>20.29</v>
      </c>
      <c r="J377" s="669">
        <f t="shared" si="104"/>
        <v>57.058799999999998</v>
      </c>
      <c r="K377" s="682">
        <f t="shared" si="96"/>
        <v>20.29</v>
      </c>
      <c r="L377" s="669">
        <f t="shared" si="105"/>
        <v>57.058799999999998</v>
      </c>
      <c r="M377" s="682">
        <f t="shared" si="96"/>
        <v>20.29</v>
      </c>
      <c r="N377" s="669">
        <f t="shared" si="106"/>
        <v>57.058799999999998</v>
      </c>
      <c r="O377" s="682">
        <f t="shared" si="96"/>
        <v>20.29</v>
      </c>
      <c r="P377" s="669">
        <f t="shared" si="107"/>
        <v>57.058799999999998</v>
      </c>
      <c r="Q377" s="682">
        <f t="shared" si="96"/>
        <v>20.29</v>
      </c>
      <c r="R377" s="669">
        <f t="shared" si="108"/>
        <v>67.128</v>
      </c>
      <c r="S377" s="682">
        <f t="shared" si="96"/>
        <v>20.29</v>
      </c>
      <c r="T377" s="669">
        <f t="shared" si="109"/>
        <v>67.128</v>
      </c>
      <c r="U377" s="682">
        <f t="shared" si="96"/>
        <v>20.29</v>
      </c>
      <c r="V377" s="669">
        <f t="shared" si="110"/>
        <v>67.128</v>
      </c>
      <c r="W377" s="682">
        <f t="shared" si="96"/>
        <v>20.29</v>
      </c>
      <c r="X377" s="669">
        <f t="shared" si="111"/>
        <v>67.128</v>
      </c>
      <c r="Y377" s="682">
        <f t="shared" si="96"/>
        <v>20.29</v>
      </c>
      <c r="Z377" s="669">
        <f t="shared" si="112"/>
        <v>67.128</v>
      </c>
      <c r="AA377" s="682">
        <f t="shared" si="77"/>
        <v>20.29</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114"/>
        <v>YAOA2Oa</v>
      </c>
      <c r="H378" s="223">
        <v>0</v>
      </c>
      <c r="I378" s="223">
        <v>0</v>
      </c>
      <c r="J378" s="669">
        <f t="shared" si="104"/>
        <v>0</v>
      </c>
      <c r="K378" s="682">
        <f t="shared" si="96"/>
        <v>0</v>
      </c>
      <c r="L378" s="669">
        <f t="shared" si="105"/>
        <v>0</v>
      </c>
      <c r="M378" s="682">
        <f t="shared" si="96"/>
        <v>0</v>
      </c>
      <c r="N378" s="669">
        <f t="shared" si="106"/>
        <v>0</v>
      </c>
      <c r="O378" s="682">
        <f t="shared" si="96"/>
        <v>0</v>
      </c>
      <c r="P378" s="669">
        <f t="shared" si="107"/>
        <v>0</v>
      </c>
      <c r="Q378" s="682">
        <f t="shared" si="96"/>
        <v>0</v>
      </c>
      <c r="R378" s="669">
        <f t="shared" si="108"/>
        <v>0</v>
      </c>
      <c r="S378" s="682">
        <f t="shared" si="96"/>
        <v>0</v>
      </c>
      <c r="T378" s="669">
        <f t="shared" si="109"/>
        <v>0</v>
      </c>
      <c r="U378" s="682">
        <f t="shared" si="96"/>
        <v>0</v>
      </c>
      <c r="V378" s="669">
        <f t="shared" si="110"/>
        <v>0</v>
      </c>
      <c r="W378" s="682">
        <f t="shared" si="96"/>
        <v>0</v>
      </c>
      <c r="X378" s="669">
        <f t="shared" si="111"/>
        <v>0</v>
      </c>
      <c r="Y378" s="682">
        <f t="shared" si="96"/>
        <v>0</v>
      </c>
      <c r="Z378" s="669">
        <f t="shared" si="112"/>
        <v>0</v>
      </c>
      <c r="AA378" s="682">
        <f t="shared" si="77"/>
        <v>0</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114"/>
        <v>YYWWWw</v>
      </c>
      <c r="H379" s="223">
        <v>84.29</v>
      </c>
      <c r="I379" s="223">
        <v>20.29</v>
      </c>
      <c r="J379" s="669">
        <f t="shared" si="104"/>
        <v>71.646500000000003</v>
      </c>
      <c r="K379" s="682">
        <f t="shared" ref="K379:Y379" si="115">$I379</f>
        <v>20.29</v>
      </c>
      <c r="L379" s="669">
        <f t="shared" si="105"/>
        <v>71.646500000000003</v>
      </c>
      <c r="M379" s="682">
        <f t="shared" si="115"/>
        <v>20.29</v>
      </c>
      <c r="N379" s="669">
        <f t="shared" si="106"/>
        <v>71.646500000000003</v>
      </c>
      <c r="O379" s="682">
        <f t="shared" si="115"/>
        <v>20.29</v>
      </c>
      <c r="P379" s="669">
        <f t="shared" si="107"/>
        <v>71.646500000000003</v>
      </c>
      <c r="Q379" s="682">
        <f t="shared" si="115"/>
        <v>20.29</v>
      </c>
      <c r="R379" s="669">
        <f t="shared" si="108"/>
        <v>84.29</v>
      </c>
      <c r="S379" s="682">
        <f t="shared" si="115"/>
        <v>20.29</v>
      </c>
      <c r="T379" s="669">
        <f t="shared" si="109"/>
        <v>84.29</v>
      </c>
      <c r="U379" s="682">
        <f t="shared" si="115"/>
        <v>20.29</v>
      </c>
      <c r="V379" s="669">
        <f t="shared" si="110"/>
        <v>84.29</v>
      </c>
      <c r="W379" s="682">
        <f t="shared" si="115"/>
        <v>20.29</v>
      </c>
      <c r="X379" s="669">
        <f t="shared" si="111"/>
        <v>84.29</v>
      </c>
      <c r="Y379" s="682">
        <f t="shared" si="115"/>
        <v>20.29</v>
      </c>
      <c r="Z379" s="669">
        <f t="shared" si="112"/>
        <v>84.29</v>
      </c>
      <c r="AA379" s="682">
        <f t="shared" si="77"/>
        <v>20.29</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114"/>
        <v>YYWWWwd</v>
      </c>
      <c r="H380" s="699">
        <f>H379*1.2</f>
        <v>101.14800000000001</v>
      </c>
      <c r="I380" s="223">
        <v>20.29</v>
      </c>
      <c r="J380" s="669">
        <f t="shared" si="104"/>
        <v>85.975800000000007</v>
      </c>
      <c r="K380" s="682">
        <f t="shared" si="96"/>
        <v>20.29</v>
      </c>
      <c r="L380" s="669">
        <f t="shared" si="105"/>
        <v>85.975800000000007</v>
      </c>
      <c r="M380" s="682">
        <f t="shared" si="96"/>
        <v>20.29</v>
      </c>
      <c r="N380" s="669">
        <f t="shared" si="106"/>
        <v>85.975800000000007</v>
      </c>
      <c r="O380" s="682">
        <f t="shared" si="96"/>
        <v>20.29</v>
      </c>
      <c r="P380" s="669">
        <f t="shared" si="107"/>
        <v>85.975800000000007</v>
      </c>
      <c r="Q380" s="682">
        <f t="shared" si="96"/>
        <v>20.29</v>
      </c>
      <c r="R380" s="669">
        <f t="shared" si="108"/>
        <v>101.14800000000001</v>
      </c>
      <c r="S380" s="682">
        <f t="shared" si="96"/>
        <v>20.29</v>
      </c>
      <c r="T380" s="669">
        <f t="shared" si="109"/>
        <v>101.14800000000001</v>
      </c>
      <c r="U380" s="682">
        <f t="shared" si="96"/>
        <v>20.29</v>
      </c>
      <c r="V380" s="669">
        <f t="shared" si="110"/>
        <v>101.14800000000001</v>
      </c>
      <c r="W380" s="682">
        <f t="shared" si="96"/>
        <v>20.29</v>
      </c>
      <c r="X380" s="669">
        <f t="shared" si="111"/>
        <v>101.14800000000001</v>
      </c>
      <c r="Y380" s="682">
        <f t="shared" si="96"/>
        <v>20.29</v>
      </c>
      <c r="Z380" s="669">
        <f t="shared" si="112"/>
        <v>101.14800000000001</v>
      </c>
      <c r="AA380" s="682">
        <f t="shared" si="77"/>
        <v>20.29</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si="114"/>
        <v>YYLWBl</v>
      </c>
      <c r="H381" s="223">
        <v>58.26</v>
      </c>
      <c r="I381" s="223">
        <v>11.25</v>
      </c>
      <c r="J381" s="669">
        <f t="shared" si="104"/>
        <v>49.520999999999994</v>
      </c>
      <c r="K381" s="682">
        <f t="shared" si="96"/>
        <v>11.25</v>
      </c>
      <c r="L381" s="669">
        <f t="shared" si="105"/>
        <v>49.520999999999994</v>
      </c>
      <c r="M381" s="682">
        <f t="shared" si="96"/>
        <v>11.25</v>
      </c>
      <c r="N381" s="669">
        <f t="shared" si="106"/>
        <v>49.520999999999994</v>
      </c>
      <c r="O381" s="682">
        <f t="shared" si="96"/>
        <v>11.25</v>
      </c>
      <c r="P381" s="669">
        <f t="shared" si="107"/>
        <v>49.520999999999994</v>
      </c>
      <c r="Q381" s="682">
        <f t="shared" si="96"/>
        <v>11.25</v>
      </c>
      <c r="R381" s="669">
        <f t="shared" si="108"/>
        <v>58.26</v>
      </c>
      <c r="S381" s="682">
        <f t="shared" si="96"/>
        <v>11.25</v>
      </c>
      <c r="T381" s="669">
        <f t="shared" si="109"/>
        <v>58.26</v>
      </c>
      <c r="U381" s="682">
        <f t="shared" si="96"/>
        <v>11.25</v>
      </c>
      <c r="V381" s="669">
        <f t="shared" si="110"/>
        <v>58.26</v>
      </c>
      <c r="W381" s="682">
        <f t="shared" si="96"/>
        <v>11.25</v>
      </c>
      <c r="X381" s="669">
        <f t="shared" si="111"/>
        <v>58.26</v>
      </c>
      <c r="Y381" s="682">
        <f t="shared" si="96"/>
        <v>11.25</v>
      </c>
      <c r="Z381" s="669">
        <f t="shared" si="112"/>
        <v>58.26</v>
      </c>
      <c r="AA381" s="682">
        <f t="shared" si="77"/>
        <v>11.25</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114"/>
        <v>YYBLWb</v>
      </c>
      <c r="H382" s="223">
        <v>70.87</v>
      </c>
      <c r="I382" s="223">
        <v>29.18</v>
      </c>
      <c r="J382" s="669">
        <f t="shared" si="104"/>
        <v>60.2395</v>
      </c>
      <c r="K382" s="682">
        <f t="shared" ref="K382:Y382" si="116">$I382</f>
        <v>29.18</v>
      </c>
      <c r="L382" s="669">
        <f t="shared" si="105"/>
        <v>60.2395</v>
      </c>
      <c r="M382" s="682">
        <f t="shared" si="116"/>
        <v>29.18</v>
      </c>
      <c r="N382" s="669">
        <f t="shared" si="106"/>
        <v>60.2395</v>
      </c>
      <c r="O382" s="682">
        <f t="shared" si="116"/>
        <v>29.18</v>
      </c>
      <c r="P382" s="669">
        <f t="shared" si="107"/>
        <v>60.2395</v>
      </c>
      <c r="Q382" s="682">
        <f t="shared" si="116"/>
        <v>29.18</v>
      </c>
      <c r="R382" s="669">
        <f t="shared" si="108"/>
        <v>70.87</v>
      </c>
      <c r="S382" s="682">
        <f t="shared" si="116"/>
        <v>29.18</v>
      </c>
      <c r="T382" s="669">
        <f t="shared" si="109"/>
        <v>70.87</v>
      </c>
      <c r="U382" s="682">
        <f t="shared" si="116"/>
        <v>29.18</v>
      </c>
      <c r="V382" s="669">
        <f t="shared" si="110"/>
        <v>70.87</v>
      </c>
      <c r="W382" s="682">
        <f t="shared" si="116"/>
        <v>29.18</v>
      </c>
      <c r="X382" s="669">
        <f t="shared" si="111"/>
        <v>70.87</v>
      </c>
      <c r="Y382" s="682">
        <f t="shared" si="116"/>
        <v>29.18</v>
      </c>
      <c r="Z382" s="669">
        <f t="shared" si="112"/>
        <v>70.87</v>
      </c>
      <c r="AA382" s="682">
        <f t="shared" si="77"/>
        <v>29.18</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114"/>
        <v>YYBLWbd</v>
      </c>
      <c r="H383" s="699">
        <f>H382*1.2</f>
        <v>85.043999999999997</v>
      </c>
      <c r="I383" s="223">
        <v>29.18</v>
      </c>
      <c r="J383" s="669">
        <f t="shared" si="104"/>
        <v>72.287399999999991</v>
      </c>
      <c r="K383" s="682">
        <f t="shared" si="96"/>
        <v>29.18</v>
      </c>
      <c r="L383" s="669">
        <f t="shared" si="105"/>
        <v>72.287399999999991</v>
      </c>
      <c r="M383" s="682">
        <f t="shared" si="96"/>
        <v>29.18</v>
      </c>
      <c r="N383" s="669">
        <f t="shared" si="106"/>
        <v>72.287399999999991</v>
      </c>
      <c r="O383" s="682">
        <f t="shared" si="96"/>
        <v>29.18</v>
      </c>
      <c r="P383" s="669">
        <f t="shared" si="107"/>
        <v>72.287399999999991</v>
      </c>
      <c r="Q383" s="682">
        <f t="shared" si="96"/>
        <v>29.18</v>
      </c>
      <c r="R383" s="669">
        <f t="shared" si="108"/>
        <v>85.043999999999997</v>
      </c>
      <c r="S383" s="682">
        <f t="shared" si="96"/>
        <v>29.18</v>
      </c>
      <c r="T383" s="669">
        <f t="shared" si="109"/>
        <v>85.043999999999997</v>
      </c>
      <c r="U383" s="682">
        <f t="shared" si="96"/>
        <v>29.18</v>
      </c>
      <c r="V383" s="669">
        <f t="shared" si="110"/>
        <v>85.043999999999997</v>
      </c>
      <c r="W383" s="682">
        <f t="shared" si="96"/>
        <v>29.18</v>
      </c>
      <c r="X383" s="669">
        <f t="shared" si="111"/>
        <v>85.043999999999997</v>
      </c>
      <c r="Y383" s="682">
        <f t="shared" si="96"/>
        <v>29.18</v>
      </c>
      <c r="Z383" s="669">
        <f t="shared" si="112"/>
        <v>85.043999999999997</v>
      </c>
      <c r="AA383" s="682">
        <f t="shared" si="77"/>
        <v>29.18</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114"/>
        <v>YYWBLw</v>
      </c>
      <c r="H384" s="223">
        <v>84.29</v>
      </c>
      <c r="I384" s="223">
        <v>20.29</v>
      </c>
      <c r="J384" s="669">
        <f t="shared" si="104"/>
        <v>71.646500000000003</v>
      </c>
      <c r="K384" s="682">
        <f t="shared" ref="K384:Y384" si="117">$I384</f>
        <v>20.29</v>
      </c>
      <c r="L384" s="669">
        <f t="shared" si="105"/>
        <v>71.646500000000003</v>
      </c>
      <c r="M384" s="682">
        <f t="shared" si="117"/>
        <v>20.29</v>
      </c>
      <c r="N384" s="669">
        <f t="shared" si="106"/>
        <v>71.646500000000003</v>
      </c>
      <c r="O384" s="682">
        <f t="shared" si="117"/>
        <v>20.29</v>
      </c>
      <c r="P384" s="669">
        <f t="shared" si="107"/>
        <v>71.646500000000003</v>
      </c>
      <c r="Q384" s="682">
        <f t="shared" si="117"/>
        <v>20.29</v>
      </c>
      <c r="R384" s="669">
        <f t="shared" si="108"/>
        <v>84.29</v>
      </c>
      <c r="S384" s="682">
        <f t="shared" si="117"/>
        <v>20.29</v>
      </c>
      <c r="T384" s="669">
        <f t="shared" si="109"/>
        <v>84.29</v>
      </c>
      <c r="U384" s="682">
        <f t="shared" si="117"/>
        <v>20.29</v>
      </c>
      <c r="V384" s="669">
        <f t="shared" si="110"/>
        <v>84.29</v>
      </c>
      <c r="W384" s="682">
        <f t="shared" si="117"/>
        <v>20.29</v>
      </c>
      <c r="X384" s="669">
        <f t="shared" si="111"/>
        <v>84.29</v>
      </c>
      <c r="Y384" s="682">
        <f t="shared" si="117"/>
        <v>20.29</v>
      </c>
      <c r="Z384" s="669">
        <f t="shared" si="112"/>
        <v>84.29</v>
      </c>
      <c r="AA384" s="682">
        <f t="shared" si="77"/>
        <v>20.29</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114"/>
        <v>YYWBLwd</v>
      </c>
      <c r="H385" s="699">
        <f>H384*1.2</f>
        <v>101.14800000000001</v>
      </c>
      <c r="I385" s="223">
        <v>20.29</v>
      </c>
      <c r="J385" s="669">
        <f t="shared" si="104"/>
        <v>85.975800000000007</v>
      </c>
      <c r="K385" s="682">
        <f t="shared" si="96"/>
        <v>20.29</v>
      </c>
      <c r="L385" s="669">
        <f t="shared" si="105"/>
        <v>85.975800000000007</v>
      </c>
      <c r="M385" s="682">
        <f t="shared" si="96"/>
        <v>20.29</v>
      </c>
      <c r="N385" s="669">
        <f t="shared" si="106"/>
        <v>85.975800000000007</v>
      </c>
      <c r="O385" s="682">
        <f t="shared" si="96"/>
        <v>20.29</v>
      </c>
      <c r="P385" s="669">
        <f t="shared" si="107"/>
        <v>85.975800000000007</v>
      </c>
      <c r="Q385" s="682">
        <f t="shared" si="96"/>
        <v>20.29</v>
      </c>
      <c r="R385" s="669">
        <f t="shared" si="108"/>
        <v>101.14800000000001</v>
      </c>
      <c r="S385" s="682">
        <f t="shared" si="96"/>
        <v>20.29</v>
      </c>
      <c r="T385" s="669">
        <f t="shared" si="109"/>
        <v>101.14800000000001</v>
      </c>
      <c r="U385" s="682">
        <f t="shared" si="96"/>
        <v>20.29</v>
      </c>
      <c r="V385" s="669">
        <f t="shared" si="110"/>
        <v>101.14800000000001</v>
      </c>
      <c r="W385" s="682">
        <f t="shared" si="96"/>
        <v>20.29</v>
      </c>
      <c r="X385" s="669">
        <f t="shared" si="111"/>
        <v>101.14800000000001</v>
      </c>
      <c r="Y385" s="682">
        <f t="shared" si="96"/>
        <v>20.29</v>
      </c>
      <c r="Z385" s="669">
        <f t="shared" si="112"/>
        <v>101.14800000000001</v>
      </c>
      <c r="AA385" s="682">
        <f t="shared" si="77"/>
        <v>20.29</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114"/>
        <v>YYNWBl</v>
      </c>
      <c r="H386" s="223">
        <v>58.26</v>
      </c>
      <c r="I386" s="223">
        <v>11.25</v>
      </c>
      <c r="J386" s="669">
        <f t="shared" si="104"/>
        <v>49.520999999999994</v>
      </c>
      <c r="K386" s="682">
        <f t="shared" si="96"/>
        <v>11.25</v>
      </c>
      <c r="L386" s="669">
        <f t="shared" si="105"/>
        <v>49.520999999999994</v>
      </c>
      <c r="M386" s="682">
        <f t="shared" si="96"/>
        <v>11.25</v>
      </c>
      <c r="N386" s="669">
        <f t="shared" si="106"/>
        <v>49.520999999999994</v>
      </c>
      <c r="O386" s="682">
        <f t="shared" si="96"/>
        <v>11.25</v>
      </c>
      <c r="P386" s="669">
        <f t="shared" si="107"/>
        <v>49.520999999999994</v>
      </c>
      <c r="Q386" s="682">
        <f t="shared" si="96"/>
        <v>11.25</v>
      </c>
      <c r="R386" s="669">
        <f t="shared" si="108"/>
        <v>58.26</v>
      </c>
      <c r="S386" s="682">
        <f t="shared" si="96"/>
        <v>11.25</v>
      </c>
      <c r="T386" s="669">
        <f t="shared" si="109"/>
        <v>58.26</v>
      </c>
      <c r="U386" s="682">
        <f t="shared" si="96"/>
        <v>11.25</v>
      </c>
      <c r="V386" s="669">
        <f t="shared" si="110"/>
        <v>58.26</v>
      </c>
      <c r="W386" s="682">
        <f t="shared" si="96"/>
        <v>11.25</v>
      </c>
      <c r="X386" s="669">
        <f t="shared" si="111"/>
        <v>58.26</v>
      </c>
      <c r="Y386" s="682">
        <f t="shared" si="96"/>
        <v>11.25</v>
      </c>
      <c r="Z386" s="669">
        <f t="shared" si="112"/>
        <v>58.26</v>
      </c>
      <c r="AA386" s="682">
        <f t="shared" si="77"/>
        <v>11.25</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114"/>
        <v>YYLNWb</v>
      </c>
      <c r="H387" s="223">
        <v>70.87</v>
      </c>
      <c r="I387" s="223">
        <v>29.18</v>
      </c>
      <c r="J387" s="669">
        <f t="shared" si="104"/>
        <v>60.2395</v>
      </c>
      <c r="K387" s="682">
        <f t="shared" ref="K387:Y387" si="118">$I387</f>
        <v>29.18</v>
      </c>
      <c r="L387" s="669">
        <f t="shared" si="105"/>
        <v>60.2395</v>
      </c>
      <c r="M387" s="682">
        <f t="shared" si="118"/>
        <v>29.18</v>
      </c>
      <c r="N387" s="669">
        <f t="shared" si="106"/>
        <v>60.2395</v>
      </c>
      <c r="O387" s="682">
        <f t="shared" si="118"/>
        <v>29.18</v>
      </c>
      <c r="P387" s="669">
        <f t="shared" si="107"/>
        <v>60.2395</v>
      </c>
      <c r="Q387" s="682">
        <f t="shared" si="118"/>
        <v>29.18</v>
      </c>
      <c r="R387" s="669">
        <f t="shared" si="108"/>
        <v>70.87</v>
      </c>
      <c r="S387" s="682">
        <f t="shared" si="118"/>
        <v>29.18</v>
      </c>
      <c r="T387" s="669">
        <f t="shared" si="109"/>
        <v>70.87</v>
      </c>
      <c r="U387" s="682">
        <f t="shared" si="118"/>
        <v>29.18</v>
      </c>
      <c r="V387" s="669">
        <f t="shared" si="110"/>
        <v>70.87</v>
      </c>
      <c r="W387" s="682">
        <f t="shared" si="118"/>
        <v>29.18</v>
      </c>
      <c r="X387" s="669">
        <f t="shared" si="111"/>
        <v>70.87</v>
      </c>
      <c r="Y387" s="682">
        <f t="shared" si="118"/>
        <v>29.18</v>
      </c>
      <c r="Z387" s="669">
        <f t="shared" si="112"/>
        <v>70.87</v>
      </c>
      <c r="AA387" s="682">
        <f t="shared" si="77"/>
        <v>29.18</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114"/>
        <v>YYLNWbd</v>
      </c>
      <c r="H388" s="699">
        <f>H387*1.2</f>
        <v>85.043999999999997</v>
      </c>
      <c r="I388" s="223">
        <v>29.18</v>
      </c>
      <c r="J388" s="669">
        <f t="shared" si="104"/>
        <v>72.287399999999991</v>
      </c>
      <c r="K388" s="682">
        <f t="shared" si="96"/>
        <v>29.18</v>
      </c>
      <c r="L388" s="669">
        <f t="shared" si="105"/>
        <v>72.287399999999991</v>
      </c>
      <c r="M388" s="682">
        <f t="shared" si="96"/>
        <v>29.18</v>
      </c>
      <c r="N388" s="669">
        <f t="shared" si="106"/>
        <v>72.287399999999991</v>
      </c>
      <c r="O388" s="682">
        <f t="shared" si="96"/>
        <v>29.18</v>
      </c>
      <c r="P388" s="669">
        <f t="shared" si="107"/>
        <v>72.287399999999991</v>
      </c>
      <c r="Q388" s="682">
        <f t="shared" si="96"/>
        <v>29.18</v>
      </c>
      <c r="R388" s="669">
        <f t="shared" si="108"/>
        <v>85.043999999999997</v>
      </c>
      <c r="S388" s="682">
        <f t="shared" si="96"/>
        <v>29.18</v>
      </c>
      <c r="T388" s="669">
        <f t="shared" si="109"/>
        <v>85.043999999999997</v>
      </c>
      <c r="U388" s="682">
        <f t="shared" si="96"/>
        <v>29.18</v>
      </c>
      <c r="V388" s="669">
        <f t="shared" si="110"/>
        <v>85.043999999999997</v>
      </c>
      <c r="W388" s="682">
        <f t="shared" si="96"/>
        <v>29.18</v>
      </c>
      <c r="X388" s="669">
        <f t="shared" si="111"/>
        <v>85.043999999999997</v>
      </c>
      <c r="Y388" s="682">
        <f t="shared" si="96"/>
        <v>29.18</v>
      </c>
      <c r="Z388" s="669">
        <f t="shared" si="112"/>
        <v>85.043999999999997</v>
      </c>
      <c r="AA388" s="682">
        <f t="shared" si="77"/>
        <v>29.18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114"/>
        <v>YYBLNw</v>
      </c>
      <c r="H389" s="223">
        <v>84.29</v>
      </c>
      <c r="I389" s="223">
        <v>20.29</v>
      </c>
      <c r="J389" s="669">
        <f t="shared" si="104"/>
        <v>71.646500000000003</v>
      </c>
      <c r="K389" s="682">
        <f t="shared" ref="K389:Y389" si="119">$I389</f>
        <v>20.29</v>
      </c>
      <c r="L389" s="669">
        <f t="shared" si="105"/>
        <v>71.646500000000003</v>
      </c>
      <c r="M389" s="682">
        <f t="shared" si="119"/>
        <v>20.29</v>
      </c>
      <c r="N389" s="669">
        <f t="shared" si="106"/>
        <v>71.646500000000003</v>
      </c>
      <c r="O389" s="682">
        <f t="shared" si="119"/>
        <v>20.29</v>
      </c>
      <c r="P389" s="669">
        <f t="shared" si="107"/>
        <v>71.646500000000003</v>
      </c>
      <c r="Q389" s="682">
        <f t="shared" si="119"/>
        <v>20.29</v>
      </c>
      <c r="R389" s="669">
        <f t="shared" si="108"/>
        <v>84.29</v>
      </c>
      <c r="S389" s="682">
        <f t="shared" si="119"/>
        <v>20.29</v>
      </c>
      <c r="T389" s="669">
        <f t="shared" si="109"/>
        <v>84.29</v>
      </c>
      <c r="U389" s="682">
        <f t="shared" si="119"/>
        <v>20.29</v>
      </c>
      <c r="V389" s="669">
        <f t="shared" si="110"/>
        <v>84.29</v>
      </c>
      <c r="W389" s="682">
        <f t="shared" si="119"/>
        <v>20.29</v>
      </c>
      <c r="X389" s="669">
        <f t="shared" si="111"/>
        <v>84.29</v>
      </c>
      <c r="Y389" s="682">
        <f t="shared" si="119"/>
        <v>20.29</v>
      </c>
      <c r="Z389" s="669">
        <f t="shared" si="112"/>
        <v>84.29</v>
      </c>
      <c r="AA389" s="682">
        <f t="shared" si="77"/>
        <v>20.29</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 t="shared" si="114"/>
        <v>YYBLNwd</v>
      </c>
      <c r="H390" s="699">
        <f>H389*1.2</f>
        <v>101.14800000000001</v>
      </c>
      <c r="I390" s="223">
        <v>20.29</v>
      </c>
      <c r="J390" s="669">
        <f t="shared" si="104"/>
        <v>85.975800000000007</v>
      </c>
      <c r="K390" s="682">
        <f t="shared" si="96"/>
        <v>20.29</v>
      </c>
      <c r="L390" s="669">
        <f t="shared" si="105"/>
        <v>85.975800000000007</v>
      </c>
      <c r="M390" s="682">
        <f t="shared" si="96"/>
        <v>20.29</v>
      </c>
      <c r="N390" s="669">
        <f t="shared" si="106"/>
        <v>85.975800000000007</v>
      </c>
      <c r="O390" s="682">
        <f t="shared" si="96"/>
        <v>20.29</v>
      </c>
      <c r="P390" s="669">
        <f t="shared" si="107"/>
        <v>85.975800000000007</v>
      </c>
      <c r="Q390" s="682">
        <f t="shared" si="96"/>
        <v>20.29</v>
      </c>
      <c r="R390" s="669">
        <f t="shared" si="108"/>
        <v>101.14800000000001</v>
      </c>
      <c r="S390" s="682">
        <f t="shared" si="96"/>
        <v>20.29</v>
      </c>
      <c r="T390" s="669">
        <f t="shared" si="109"/>
        <v>101.14800000000001</v>
      </c>
      <c r="U390" s="682">
        <f t="shared" si="96"/>
        <v>20.29</v>
      </c>
      <c r="V390" s="669">
        <f t="shared" si="110"/>
        <v>101.14800000000001</v>
      </c>
      <c r="W390" s="682">
        <f t="shared" si="96"/>
        <v>20.29</v>
      </c>
      <c r="X390" s="669">
        <f t="shared" si="111"/>
        <v>101.14800000000001</v>
      </c>
      <c r="Y390" s="682">
        <f t="shared" si="96"/>
        <v>20.29</v>
      </c>
      <c r="Z390" s="669">
        <f t="shared" si="112"/>
        <v>101.14800000000001</v>
      </c>
      <c r="AA390" s="682">
        <f t="shared" si="77"/>
        <v>20.29</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 t="shared" si="114"/>
        <v>YYWBLz</v>
      </c>
      <c r="H391" s="223">
        <v>73.45</v>
      </c>
      <c r="I391" s="223">
        <v>49.58</v>
      </c>
      <c r="J391" s="669">
        <f t="shared" si="104"/>
        <v>62.432499999999997</v>
      </c>
      <c r="K391" s="682">
        <f t="shared" ref="K391:Y391" si="120">$I391</f>
        <v>49.58</v>
      </c>
      <c r="L391" s="669">
        <f t="shared" si="105"/>
        <v>62.432499999999997</v>
      </c>
      <c r="M391" s="682">
        <f t="shared" si="120"/>
        <v>49.58</v>
      </c>
      <c r="N391" s="669">
        <f t="shared" si="106"/>
        <v>62.432499999999997</v>
      </c>
      <c r="O391" s="682">
        <f t="shared" si="120"/>
        <v>49.58</v>
      </c>
      <c r="P391" s="669">
        <f t="shared" si="107"/>
        <v>62.432499999999997</v>
      </c>
      <c r="Q391" s="682">
        <f t="shared" si="120"/>
        <v>49.58</v>
      </c>
      <c r="R391" s="669">
        <f t="shared" si="108"/>
        <v>73.45</v>
      </c>
      <c r="S391" s="682">
        <f t="shared" si="120"/>
        <v>49.58</v>
      </c>
      <c r="T391" s="669">
        <f t="shared" si="109"/>
        <v>73.45</v>
      </c>
      <c r="U391" s="682">
        <f t="shared" si="120"/>
        <v>49.58</v>
      </c>
      <c r="V391" s="669">
        <f t="shared" si="110"/>
        <v>73.45</v>
      </c>
      <c r="W391" s="682">
        <f t="shared" si="120"/>
        <v>49.58</v>
      </c>
      <c r="X391" s="669">
        <f t="shared" si="111"/>
        <v>73.45</v>
      </c>
      <c r="Y391" s="682">
        <f t="shared" si="120"/>
        <v>49.58</v>
      </c>
      <c r="Z391" s="669">
        <f t="shared" si="112"/>
        <v>73.45</v>
      </c>
      <c r="AA391" s="682">
        <f t="shared" si="77"/>
        <v>49.58</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 t="shared" si="114"/>
        <v>YYWBLzd</v>
      </c>
      <c r="H392" s="699">
        <f>H391*1.2</f>
        <v>88.14</v>
      </c>
      <c r="I392" s="223">
        <v>49.58</v>
      </c>
      <c r="J392" s="669">
        <f t="shared" si="104"/>
        <v>74.918999999999997</v>
      </c>
      <c r="K392" s="682">
        <f t="shared" si="96"/>
        <v>49.58</v>
      </c>
      <c r="L392" s="669">
        <f t="shared" si="105"/>
        <v>74.918999999999997</v>
      </c>
      <c r="M392" s="682">
        <f t="shared" si="96"/>
        <v>49.58</v>
      </c>
      <c r="N392" s="669">
        <f t="shared" si="106"/>
        <v>74.918999999999997</v>
      </c>
      <c r="O392" s="682">
        <f t="shared" si="96"/>
        <v>49.58</v>
      </c>
      <c r="P392" s="669">
        <f t="shared" si="107"/>
        <v>74.918999999999997</v>
      </c>
      <c r="Q392" s="682">
        <f t="shared" si="96"/>
        <v>49.58</v>
      </c>
      <c r="R392" s="669">
        <f t="shared" si="108"/>
        <v>88.14</v>
      </c>
      <c r="S392" s="682">
        <f t="shared" si="96"/>
        <v>49.58</v>
      </c>
      <c r="T392" s="669">
        <f t="shared" si="109"/>
        <v>88.14</v>
      </c>
      <c r="U392" s="682">
        <f t="shared" si="96"/>
        <v>49.58</v>
      </c>
      <c r="V392" s="669">
        <f t="shared" si="110"/>
        <v>88.14</v>
      </c>
      <c r="W392" s="682">
        <f t="shared" si="96"/>
        <v>49.58</v>
      </c>
      <c r="X392" s="669">
        <f t="shared" si="111"/>
        <v>88.14</v>
      </c>
      <c r="Y392" s="682">
        <f t="shared" si="96"/>
        <v>49.58</v>
      </c>
      <c r="Z392" s="669">
        <f t="shared" si="112"/>
        <v>88.14</v>
      </c>
      <c r="AA392" s="682">
        <f t="shared" si="77"/>
        <v>49.58</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 t="shared" si="114"/>
        <v>YYWWBk</v>
      </c>
      <c r="H393" s="223">
        <v>88.57</v>
      </c>
      <c r="I393" s="223">
        <v>88.53</v>
      </c>
      <c r="J393" s="669">
        <f t="shared" si="104"/>
        <v>75.284499999999994</v>
      </c>
      <c r="K393" s="682">
        <f t="shared" si="96"/>
        <v>88.53</v>
      </c>
      <c r="L393" s="669">
        <f t="shared" si="105"/>
        <v>75.284499999999994</v>
      </c>
      <c r="M393" s="682">
        <f t="shared" si="96"/>
        <v>88.53</v>
      </c>
      <c r="N393" s="669">
        <f t="shared" si="106"/>
        <v>75.284499999999994</v>
      </c>
      <c r="O393" s="682">
        <f t="shared" si="96"/>
        <v>88.53</v>
      </c>
      <c r="P393" s="669">
        <f t="shared" si="107"/>
        <v>75.284499999999994</v>
      </c>
      <c r="Q393" s="682">
        <f t="shared" si="96"/>
        <v>88.53</v>
      </c>
      <c r="R393" s="669">
        <f t="shared" si="108"/>
        <v>88.57</v>
      </c>
      <c r="S393" s="682">
        <f t="shared" si="96"/>
        <v>88.53</v>
      </c>
      <c r="T393" s="669">
        <f t="shared" si="109"/>
        <v>88.57</v>
      </c>
      <c r="U393" s="682">
        <f t="shared" si="96"/>
        <v>88.53</v>
      </c>
      <c r="V393" s="669">
        <f t="shared" si="110"/>
        <v>88.57</v>
      </c>
      <c r="W393" s="682">
        <f t="shared" si="96"/>
        <v>88.53</v>
      </c>
      <c r="X393" s="669">
        <f t="shared" si="111"/>
        <v>88.57</v>
      </c>
      <c r="Y393" s="682">
        <f t="shared" si="96"/>
        <v>88.53</v>
      </c>
      <c r="Z393" s="669">
        <f t="shared" si="112"/>
        <v>88.57</v>
      </c>
      <c r="AA393" s="682">
        <f t="shared" si="77"/>
        <v>88.53</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 t="shared" si="114"/>
        <v>YYKWWb</v>
      </c>
      <c r="H394" s="223">
        <v>70.87</v>
      </c>
      <c r="I394" s="223">
        <v>29.18</v>
      </c>
      <c r="J394" s="669">
        <f t="shared" si="104"/>
        <v>60.2395</v>
      </c>
      <c r="K394" s="682">
        <f t="shared" ref="K394:Y394" si="121">$I394</f>
        <v>29.18</v>
      </c>
      <c r="L394" s="669">
        <f t="shared" si="105"/>
        <v>60.2395</v>
      </c>
      <c r="M394" s="682">
        <f t="shared" si="121"/>
        <v>29.18</v>
      </c>
      <c r="N394" s="669">
        <f t="shared" si="106"/>
        <v>60.2395</v>
      </c>
      <c r="O394" s="682">
        <f t="shared" si="121"/>
        <v>29.18</v>
      </c>
      <c r="P394" s="669">
        <f t="shared" si="107"/>
        <v>60.2395</v>
      </c>
      <c r="Q394" s="682">
        <f t="shared" si="121"/>
        <v>29.18</v>
      </c>
      <c r="R394" s="669">
        <f t="shared" si="108"/>
        <v>70.87</v>
      </c>
      <c r="S394" s="682">
        <f t="shared" si="121"/>
        <v>29.18</v>
      </c>
      <c r="T394" s="669">
        <f t="shared" si="109"/>
        <v>70.87</v>
      </c>
      <c r="U394" s="682">
        <f t="shared" si="121"/>
        <v>29.18</v>
      </c>
      <c r="V394" s="669">
        <f t="shared" si="110"/>
        <v>70.87</v>
      </c>
      <c r="W394" s="682">
        <f t="shared" si="121"/>
        <v>29.18</v>
      </c>
      <c r="X394" s="669">
        <f t="shared" si="111"/>
        <v>70.87</v>
      </c>
      <c r="Y394" s="682">
        <f t="shared" si="121"/>
        <v>29.18</v>
      </c>
      <c r="Z394" s="669">
        <f t="shared" si="112"/>
        <v>70.87</v>
      </c>
      <c r="AA394" s="682">
        <f t="shared" si="77"/>
        <v>29.18</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 t="shared" si="114"/>
        <v>YYKWWbd</v>
      </c>
      <c r="H395" s="699">
        <f>H394*1.2</f>
        <v>85.043999999999997</v>
      </c>
      <c r="I395" s="223">
        <v>29.18</v>
      </c>
      <c r="J395" s="669">
        <f t="shared" si="104"/>
        <v>72.287399999999991</v>
      </c>
      <c r="K395" s="682">
        <f t="shared" si="96"/>
        <v>29.18</v>
      </c>
      <c r="L395" s="669">
        <f t="shared" si="105"/>
        <v>72.287399999999991</v>
      </c>
      <c r="M395" s="682">
        <f t="shared" si="96"/>
        <v>29.18</v>
      </c>
      <c r="N395" s="669">
        <f t="shared" si="106"/>
        <v>72.287399999999991</v>
      </c>
      <c r="O395" s="682">
        <f t="shared" si="96"/>
        <v>29.18</v>
      </c>
      <c r="P395" s="669">
        <f t="shared" si="107"/>
        <v>72.287399999999991</v>
      </c>
      <c r="Q395" s="682">
        <f t="shared" si="96"/>
        <v>29.18</v>
      </c>
      <c r="R395" s="669">
        <f t="shared" si="108"/>
        <v>85.043999999999997</v>
      </c>
      <c r="S395" s="682">
        <f t="shared" si="96"/>
        <v>29.18</v>
      </c>
      <c r="T395" s="669">
        <f t="shared" si="109"/>
        <v>85.043999999999997</v>
      </c>
      <c r="U395" s="682">
        <f t="shared" si="96"/>
        <v>29.18</v>
      </c>
      <c r="V395" s="669">
        <f t="shared" si="110"/>
        <v>85.043999999999997</v>
      </c>
      <c r="W395" s="682">
        <f t="shared" si="96"/>
        <v>29.18</v>
      </c>
      <c r="X395" s="669">
        <f t="shared" si="111"/>
        <v>85.043999999999997</v>
      </c>
      <c r="Y395" s="682">
        <f t="shared" si="96"/>
        <v>29.18</v>
      </c>
      <c r="Z395" s="669">
        <f t="shared" si="112"/>
        <v>85.043999999999997</v>
      </c>
      <c r="AA395" s="682">
        <f t="shared" si="77"/>
        <v>29.18</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 t="shared" si="114"/>
        <v>YYBKWw</v>
      </c>
      <c r="H396" s="223">
        <v>84.29</v>
      </c>
      <c r="I396" s="223">
        <v>20.29</v>
      </c>
      <c r="J396" s="669">
        <f t="shared" si="104"/>
        <v>71.646500000000003</v>
      </c>
      <c r="K396" s="682">
        <f t="shared" ref="K396:Y396" si="122">$I396</f>
        <v>20.29</v>
      </c>
      <c r="L396" s="669">
        <f t="shared" si="105"/>
        <v>71.646500000000003</v>
      </c>
      <c r="M396" s="682">
        <f t="shared" si="122"/>
        <v>20.29</v>
      </c>
      <c r="N396" s="669">
        <f t="shared" si="106"/>
        <v>71.646500000000003</v>
      </c>
      <c r="O396" s="682">
        <f t="shared" si="122"/>
        <v>20.29</v>
      </c>
      <c r="P396" s="669">
        <f t="shared" si="107"/>
        <v>71.646500000000003</v>
      </c>
      <c r="Q396" s="682">
        <f t="shared" si="122"/>
        <v>20.29</v>
      </c>
      <c r="R396" s="669">
        <f t="shared" si="108"/>
        <v>84.29</v>
      </c>
      <c r="S396" s="682">
        <f t="shared" si="122"/>
        <v>20.29</v>
      </c>
      <c r="T396" s="669">
        <f t="shared" si="109"/>
        <v>84.29</v>
      </c>
      <c r="U396" s="682">
        <f t="shared" si="122"/>
        <v>20.29</v>
      </c>
      <c r="V396" s="669">
        <f t="shared" si="110"/>
        <v>84.29</v>
      </c>
      <c r="W396" s="682">
        <f t="shared" si="122"/>
        <v>20.29</v>
      </c>
      <c r="X396" s="669">
        <f t="shared" si="111"/>
        <v>84.29</v>
      </c>
      <c r="Y396" s="682">
        <f t="shared" si="122"/>
        <v>20.29</v>
      </c>
      <c r="Z396" s="669">
        <f t="shared" si="112"/>
        <v>84.29</v>
      </c>
      <c r="AA396" s="682">
        <f t="shared" si="77"/>
        <v>20.29</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 t="shared" si="114"/>
        <v>YYBKWwd</v>
      </c>
      <c r="H397" s="699">
        <f>H396*1.2</f>
        <v>101.14800000000001</v>
      </c>
      <c r="I397" s="223">
        <v>20.29</v>
      </c>
      <c r="J397" s="669">
        <f t="shared" si="104"/>
        <v>85.975800000000007</v>
      </c>
      <c r="K397" s="682">
        <f t="shared" si="96"/>
        <v>20.29</v>
      </c>
      <c r="L397" s="669">
        <f t="shared" si="105"/>
        <v>85.975800000000007</v>
      </c>
      <c r="M397" s="682">
        <f t="shared" si="96"/>
        <v>20.29</v>
      </c>
      <c r="N397" s="669">
        <f t="shared" si="106"/>
        <v>85.975800000000007</v>
      </c>
      <c r="O397" s="682">
        <f t="shared" si="96"/>
        <v>20.29</v>
      </c>
      <c r="P397" s="669">
        <f t="shared" si="107"/>
        <v>85.975800000000007</v>
      </c>
      <c r="Q397" s="682">
        <f t="shared" si="96"/>
        <v>20.29</v>
      </c>
      <c r="R397" s="669">
        <f t="shared" si="108"/>
        <v>101.14800000000001</v>
      </c>
      <c r="S397" s="682">
        <f t="shared" si="96"/>
        <v>20.29</v>
      </c>
      <c r="T397" s="669">
        <f t="shared" si="109"/>
        <v>101.14800000000001</v>
      </c>
      <c r="U397" s="682">
        <f t="shared" si="96"/>
        <v>20.29</v>
      </c>
      <c r="V397" s="669">
        <f t="shared" si="110"/>
        <v>101.14800000000001</v>
      </c>
      <c r="W397" s="682">
        <f t="shared" si="96"/>
        <v>20.29</v>
      </c>
      <c r="X397" s="669">
        <f t="shared" si="111"/>
        <v>101.14800000000001</v>
      </c>
      <c r="Y397" s="682">
        <f t="shared" si="96"/>
        <v>20.29</v>
      </c>
      <c r="Z397" s="669">
        <f t="shared" si="112"/>
        <v>101.14800000000001</v>
      </c>
      <c r="AA397" s="682">
        <f t="shared" si="77"/>
        <v>20.29</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 t="shared" si="114"/>
        <v>YYWBKw</v>
      </c>
      <c r="H398" s="223">
        <v>84.29</v>
      </c>
      <c r="I398" s="223">
        <v>20.29</v>
      </c>
      <c r="J398" s="669">
        <f t="shared" si="104"/>
        <v>71.646500000000003</v>
      </c>
      <c r="K398" s="682">
        <f t="shared" ref="K398:Y398" si="123">$I398</f>
        <v>20.29</v>
      </c>
      <c r="L398" s="669">
        <f t="shared" si="105"/>
        <v>71.646500000000003</v>
      </c>
      <c r="M398" s="682">
        <f t="shared" si="123"/>
        <v>20.29</v>
      </c>
      <c r="N398" s="669">
        <f t="shared" si="106"/>
        <v>71.646500000000003</v>
      </c>
      <c r="O398" s="682">
        <f t="shared" si="123"/>
        <v>20.29</v>
      </c>
      <c r="P398" s="669">
        <f t="shared" si="107"/>
        <v>71.646500000000003</v>
      </c>
      <c r="Q398" s="682">
        <f t="shared" si="123"/>
        <v>20.29</v>
      </c>
      <c r="R398" s="669">
        <f t="shared" si="108"/>
        <v>84.29</v>
      </c>
      <c r="S398" s="682">
        <f t="shared" si="123"/>
        <v>20.29</v>
      </c>
      <c r="T398" s="669">
        <f t="shared" si="109"/>
        <v>84.29</v>
      </c>
      <c r="U398" s="682">
        <f t="shared" si="123"/>
        <v>20.29</v>
      </c>
      <c r="V398" s="669">
        <f t="shared" si="110"/>
        <v>84.29</v>
      </c>
      <c r="W398" s="682">
        <f t="shared" si="123"/>
        <v>20.29</v>
      </c>
      <c r="X398" s="669">
        <f t="shared" si="111"/>
        <v>84.29</v>
      </c>
      <c r="Y398" s="682">
        <f t="shared" si="123"/>
        <v>20.29</v>
      </c>
      <c r="Z398" s="669">
        <f t="shared" si="112"/>
        <v>84.29</v>
      </c>
      <c r="AA398" s="682">
        <f t="shared" si="77"/>
        <v>20.29</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 t="shared" si="114"/>
        <v>YYWBKwd</v>
      </c>
      <c r="H399" s="699">
        <f>H398*1.2</f>
        <v>101.14800000000001</v>
      </c>
      <c r="I399" s="223">
        <v>20.29</v>
      </c>
      <c r="J399" s="669">
        <f t="shared" si="104"/>
        <v>85.975800000000007</v>
      </c>
      <c r="K399" s="682">
        <f t="shared" si="96"/>
        <v>20.29</v>
      </c>
      <c r="L399" s="669">
        <f t="shared" si="105"/>
        <v>85.975800000000007</v>
      </c>
      <c r="M399" s="682">
        <f t="shared" si="96"/>
        <v>20.29</v>
      </c>
      <c r="N399" s="669">
        <f t="shared" si="106"/>
        <v>85.975800000000007</v>
      </c>
      <c r="O399" s="682">
        <f t="shared" si="96"/>
        <v>20.29</v>
      </c>
      <c r="P399" s="669">
        <f t="shared" si="107"/>
        <v>85.975800000000007</v>
      </c>
      <c r="Q399" s="682">
        <f t="shared" si="96"/>
        <v>20.29</v>
      </c>
      <c r="R399" s="669">
        <f t="shared" si="108"/>
        <v>101.14800000000001</v>
      </c>
      <c r="S399" s="682">
        <f t="shared" si="96"/>
        <v>20.29</v>
      </c>
      <c r="T399" s="669">
        <f t="shared" si="109"/>
        <v>101.14800000000001</v>
      </c>
      <c r="U399" s="682">
        <f t="shared" si="96"/>
        <v>20.29</v>
      </c>
      <c r="V399" s="669">
        <f t="shared" si="110"/>
        <v>101.14800000000001</v>
      </c>
      <c r="W399" s="682">
        <f t="shared" si="96"/>
        <v>20.29</v>
      </c>
      <c r="X399" s="669">
        <f t="shared" si="111"/>
        <v>101.14800000000001</v>
      </c>
      <c r="Y399" s="682">
        <f t="shared" si="96"/>
        <v>20.29</v>
      </c>
      <c r="Z399" s="669">
        <f t="shared" si="112"/>
        <v>101.14800000000001</v>
      </c>
      <c r="AA399" s="682">
        <f t="shared" si="77"/>
        <v>20.29</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 t="shared" si="114"/>
        <v>YYNWBk</v>
      </c>
      <c r="H400" s="223">
        <v>88.57</v>
      </c>
      <c r="I400" s="223">
        <v>88.53</v>
      </c>
      <c r="J400" s="669">
        <f t="shared" si="104"/>
        <v>75.284499999999994</v>
      </c>
      <c r="K400" s="682">
        <f t="shared" si="96"/>
        <v>88.53</v>
      </c>
      <c r="L400" s="669">
        <f t="shared" si="105"/>
        <v>75.284499999999994</v>
      </c>
      <c r="M400" s="682">
        <f t="shared" si="96"/>
        <v>88.53</v>
      </c>
      <c r="N400" s="669">
        <f t="shared" si="106"/>
        <v>75.284499999999994</v>
      </c>
      <c r="O400" s="682">
        <f t="shared" si="96"/>
        <v>88.53</v>
      </c>
      <c r="P400" s="669">
        <f t="shared" si="107"/>
        <v>75.284499999999994</v>
      </c>
      <c r="Q400" s="682">
        <f t="shared" si="96"/>
        <v>88.53</v>
      </c>
      <c r="R400" s="669">
        <f t="shared" si="108"/>
        <v>88.57</v>
      </c>
      <c r="S400" s="682">
        <f t="shared" si="96"/>
        <v>88.53</v>
      </c>
      <c r="T400" s="669">
        <f t="shared" si="109"/>
        <v>88.57</v>
      </c>
      <c r="U400" s="682">
        <f t="shared" si="96"/>
        <v>88.53</v>
      </c>
      <c r="V400" s="669">
        <f t="shared" si="110"/>
        <v>88.57</v>
      </c>
      <c r="W400" s="682">
        <f t="shared" si="96"/>
        <v>88.53</v>
      </c>
      <c r="X400" s="669">
        <f t="shared" si="111"/>
        <v>88.57</v>
      </c>
      <c r="Y400" s="682">
        <f t="shared" si="96"/>
        <v>88.53</v>
      </c>
      <c r="Z400" s="669">
        <f t="shared" si="112"/>
        <v>88.57</v>
      </c>
      <c r="AA400" s="682">
        <f t="shared" si="77"/>
        <v>88.53</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 t="shared" si="114"/>
        <v>YYKNWb</v>
      </c>
      <c r="H401" s="223">
        <v>70.87</v>
      </c>
      <c r="I401" s="223">
        <v>29.18</v>
      </c>
      <c r="J401" s="669">
        <f t="shared" si="104"/>
        <v>60.2395</v>
      </c>
      <c r="K401" s="682">
        <f t="shared" ref="K401:Y401" si="124">$I401</f>
        <v>29.18</v>
      </c>
      <c r="L401" s="669">
        <f t="shared" si="105"/>
        <v>60.2395</v>
      </c>
      <c r="M401" s="682">
        <f t="shared" si="124"/>
        <v>29.18</v>
      </c>
      <c r="N401" s="669">
        <f t="shared" si="106"/>
        <v>60.2395</v>
      </c>
      <c r="O401" s="682">
        <f t="shared" si="124"/>
        <v>29.18</v>
      </c>
      <c r="P401" s="669">
        <f t="shared" si="107"/>
        <v>60.2395</v>
      </c>
      <c r="Q401" s="682">
        <f t="shared" si="124"/>
        <v>29.18</v>
      </c>
      <c r="R401" s="669">
        <f t="shared" si="108"/>
        <v>70.87</v>
      </c>
      <c r="S401" s="682">
        <f t="shared" si="124"/>
        <v>29.18</v>
      </c>
      <c r="T401" s="669">
        <f t="shared" si="109"/>
        <v>70.87</v>
      </c>
      <c r="U401" s="682">
        <f t="shared" si="124"/>
        <v>29.18</v>
      </c>
      <c r="V401" s="669">
        <f t="shared" si="110"/>
        <v>70.87</v>
      </c>
      <c r="W401" s="682">
        <f t="shared" si="124"/>
        <v>29.18</v>
      </c>
      <c r="X401" s="669">
        <f t="shared" si="111"/>
        <v>70.87</v>
      </c>
      <c r="Y401" s="682">
        <f t="shared" si="124"/>
        <v>29.18</v>
      </c>
      <c r="Z401" s="669">
        <f t="shared" si="112"/>
        <v>70.87</v>
      </c>
      <c r="AA401" s="682">
        <f t="shared" si="77"/>
        <v>29.18</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 t="shared" si="114"/>
        <v>YYKNWbd</v>
      </c>
      <c r="H402" s="699">
        <f>H401*1.2</f>
        <v>85.043999999999997</v>
      </c>
      <c r="I402" s="223">
        <v>29.18</v>
      </c>
      <c r="J402" s="669">
        <f t="shared" si="104"/>
        <v>72.287399999999991</v>
      </c>
      <c r="K402" s="682">
        <f t="shared" si="96"/>
        <v>29.18</v>
      </c>
      <c r="L402" s="669">
        <f t="shared" si="105"/>
        <v>72.287399999999991</v>
      </c>
      <c r="M402" s="682">
        <f t="shared" si="96"/>
        <v>29.18</v>
      </c>
      <c r="N402" s="669">
        <f t="shared" si="106"/>
        <v>72.287399999999991</v>
      </c>
      <c r="O402" s="682">
        <f t="shared" si="96"/>
        <v>29.18</v>
      </c>
      <c r="P402" s="669">
        <f t="shared" si="107"/>
        <v>72.287399999999991</v>
      </c>
      <c r="Q402" s="682">
        <f t="shared" si="96"/>
        <v>29.18</v>
      </c>
      <c r="R402" s="669">
        <f t="shared" si="108"/>
        <v>85.043999999999997</v>
      </c>
      <c r="S402" s="682">
        <f t="shared" si="96"/>
        <v>29.18</v>
      </c>
      <c r="T402" s="669">
        <f t="shared" si="109"/>
        <v>85.043999999999997</v>
      </c>
      <c r="U402" s="682">
        <f t="shared" si="96"/>
        <v>29.18</v>
      </c>
      <c r="V402" s="669">
        <f t="shared" si="110"/>
        <v>85.043999999999997</v>
      </c>
      <c r="W402" s="682">
        <f t="shared" si="96"/>
        <v>29.18</v>
      </c>
      <c r="X402" s="669">
        <f t="shared" si="111"/>
        <v>85.043999999999997</v>
      </c>
      <c r="Y402" s="682">
        <f t="shared" si="96"/>
        <v>29.18</v>
      </c>
      <c r="Z402" s="669">
        <f t="shared" si="112"/>
        <v>85.043999999999997</v>
      </c>
      <c r="AA402" s="682">
        <f t="shared" si="77"/>
        <v>29.18</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 t="shared" si="114"/>
        <v>YYBKNw</v>
      </c>
      <c r="H403" s="223">
        <v>84.29</v>
      </c>
      <c r="I403" s="223">
        <v>20.29</v>
      </c>
      <c r="J403" s="669">
        <f t="shared" si="104"/>
        <v>71.646500000000003</v>
      </c>
      <c r="K403" s="682">
        <f t="shared" ref="K403:Y403" si="125">$I403</f>
        <v>20.29</v>
      </c>
      <c r="L403" s="669">
        <f t="shared" si="105"/>
        <v>71.646500000000003</v>
      </c>
      <c r="M403" s="682">
        <f t="shared" si="125"/>
        <v>20.29</v>
      </c>
      <c r="N403" s="669">
        <f t="shared" si="106"/>
        <v>71.646500000000003</v>
      </c>
      <c r="O403" s="682">
        <f t="shared" si="125"/>
        <v>20.29</v>
      </c>
      <c r="P403" s="669">
        <f t="shared" si="107"/>
        <v>71.646500000000003</v>
      </c>
      <c r="Q403" s="682">
        <f t="shared" si="125"/>
        <v>20.29</v>
      </c>
      <c r="R403" s="669">
        <f t="shared" si="108"/>
        <v>84.29</v>
      </c>
      <c r="S403" s="682">
        <f t="shared" si="125"/>
        <v>20.29</v>
      </c>
      <c r="T403" s="669">
        <f t="shared" si="109"/>
        <v>84.29</v>
      </c>
      <c r="U403" s="682">
        <f t="shared" si="125"/>
        <v>20.29</v>
      </c>
      <c r="V403" s="669">
        <f t="shared" si="110"/>
        <v>84.29</v>
      </c>
      <c r="W403" s="682">
        <f t="shared" si="125"/>
        <v>20.29</v>
      </c>
      <c r="X403" s="669">
        <f t="shared" si="111"/>
        <v>84.29</v>
      </c>
      <c r="Y403" s="682">
        <f t="shared" si="125"/>
        <v>20.29</v>
      </c>
      <c r="Z403" s="669">
        <f t="shared" si="112"/>
        <v>84.29</v>
      </c>
      <c r="AA403" s="682">
        <f t="shared" si="77"/>
        <v>20.29</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 t="shared" si="114"/>
        <v>YYBKNwd</v>
      </c>
      <c r="H404" s="699">
        <f>H403*1.2</f>
        <v>101.14800000000001</v>
      </c>
      <c r="I404" s="223">
        <v>20.29</v>
      </c>
      <c r="J404" s="669">
        <f t="shared" si="104"/>
        <v>85.975800000000007</v>
      </c>
      <c r="K404" s="682">
        <f t="shared" si="96"/>
        <v>20.29</v>
      </c>
      <c r="L404" s="669">
        <f t="shared" si="105"/>
        <v>85.975800000000007</v>
      </c>
      <c r="M404" s="682">
        <f t="shared" si="96"/>
        <v>20.29</v>
      </c>
      <c r="N404" s="669">
        <f t="shared" si="106"/>
        <v>85.975800000000007</v>
      </c>
      <c r="O404" s="682">
        <f t="shared" si="96"/>
        <v>20.29</v>
      </c>
      <c r="P404" s="669">
        <f t="shared" si="107"/>
        <v>85.975800000000007</v>
      </c>
      <c r="Q404" s="682">
        <f t="shared" si="96"/>
        <v>20.29</v>
      </c>
      <c r="R404" s="669">
        <f t="shared" si="108"/>
        <v>101.14800000000001</v>
      </c>
      <c r="S404" s="682">
        <f t="shared" si="96"/>
        <v>20.29</v>
      </c>
      <c r="T404" s="669">
        <f t="shared" si="109"/>
        <v>101.14800000000001</v>
      </c>
      <c r="U404" s="682">
        <f t="shared" si="96"/>
        <v>20.29</v>
      </c>
      <c r="V404" s="669">
        <f t="shared" si="110"/>
        <v>101.14800000000001</v>
      </c>
      <c r="W404" s="682">
        <f t="shared" si="96"/>
        <v>20.29</v>
      </c>
      <c r="X404" s="669">
        <f t="shared" si="111"/>
        <v>101.14800000000001</v>
      </c>
      <c r="Y404" s="682">
        <f t="shared" si="96"/>
        <v>20.29</v>
      </c>
      <c r="Z404" s="669">
        <f t="shared" si="112"/>
        <v>101.14800000000001</v>
      </c>
      <c r="AA404" s="682">
        <f t="shared" si="77"/>
        <v>20.29</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 t="shared" si="114"/>
        <v>YYWBKz</v>
      </c>
      <c r="H405" s="223">
        <v>73.45</v>
      </c>
      <c r="I405" s="223">
        <v>49.58</v>
      </c>
      <c r="J405" s="669">
        <f t="shared" si="104"/>
        <v>62.432499999999997</v>
      </c>
      <c r="K405" s="682">
        <f t="shared" ref="K405:Y405" si="126">$I405</f>
        <v>49.58</v>
      </c>
      <c r="L405" s="669">
        <f t="shared" si="105"/>
        <v>62.432499999999997</v>
      </c>
      <c r="M405" s="682">
        <f t="shared" si="126"/>
        <v>49.58</v>
      </c>
      <c r="N405" s="669">
        <f t="shared" si="106"/>
        <v>62.432499999999997</v>
      </c>
      <c r="O405" s="682">
        <f t="shared" si="126"/>
        <v>49.58</v>
      </c>
      <c r="P405" s="669">
        <f t="shared" si="107"/>
        <v>62.432499999999997</v>
      </c>
      <c r="Q405" s="682">
        <f t="shared" si="126"/>
        <v>49.58</v>
      </c>
      <c r="R405" s="669">
        <f t="shared" si="108"/>
        <v>73.45</v>
      </c>
      <c r="S405" s="682">
        <f t="shared" si="126"/>
        <v>49.58</v>
      </c>
      <c r="T405" s="669">
        <f t="shared" si="109"/>
        <v>73.45</v>
      </c>
      <c r="U405" s="682">
        <f t="shared" si="126"/>
        <v>49.58</v>
      </c>
      <c r="V405" s="669">
        <f t="shared" si="110"/>
        <v>73.45</v>
      </c>
      <c r="W405" s="682">
        <f t="shared" si="126"/>
        <v>49.58</v>
      </c>
      <c r="X405" s="669">
        <f t="shared" si="111"/>
        <v>73.45</v>
      </c>
      <c r="Y405" s="682">
        <f t="shared" si="126"/>
        <v>49.58</v>
      </c>
      <c r="Z405" s="669">
        <f t="shared" si="112"/>
        <v>73.45</v>
      </c>
      <c r="AA405" s="682">
        <f t="shared" si="77"/>
        <v>49.58</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 t="shared" si="114"/>
        <v>YYWBKzd</v>
      </c>
      <c r="H406" s="699">
        <f>H405*1.2</f>
        <v>88.14</v>
      </c>
      <c r="I406" s="223">
        <v>49.58</v>
      </c>
      <c r="J406" s="669">
        <f t="shared" si="104"/>
        <v>74.918999999999997</v>
      </c>
      <c r="K406" s="682">
        <f t="shared" si="96"/>
        <v>49.58</v>
      </c>
      <c r="L406" s="669">
        <f t="shared" si="105"/>
        <v>74.918999999999997</v>
      </c>
      <c r="M406" s="682">
        <f t="shared" si="96"/>
        <v>49.58</v>
      </c>
      <c r="N406" s="669">
        <f t="shared" si="106"/>
        <v>74.918999999999997</v>
      </c>
      <c r="O406" s="682">
        <f t="shared" si="96"/>
        <v>49.58</v>
      </c>
      <c r="P406" s="669">
        <f t="shared" si="107"/>
        <v>74.918999999999997</v>
      </c>
      <c r="Q406" s="682">
        <f t="shared" si="96"/>
        <v>49.58</v>
      </c>
      <c r="R406" s="669">
        <f t="shared" si="108"/>
        <v>88.14</v>
      </c>
      <c r="S406" s="682">
        <f t="shared" si="96"/>
        <v>49.58</v>
      </c>
      <c r="T406" s="669">
        <f t="shared" si="109"/>
        <v>88.14</v>
      </c>
      <c r="U406" s="682">
        <f t="shared" si="96"/>
        <v>49.58</v>
      </c>
      <c r="V406" s="669">
        <f t="shared" si="110"/>
        <v>88.14</v>
      </c>
      <c r="W406" s="682">
        <f t="shared" si="96"/>
        <v>49.58</v>
      </c>
      <c r="X406" s="669">
        <f t="shared" si="111"/>
        <v>88.14</v>
      </c>
      <c r="Y406" s="682">
        <f t="shared" si="96"/>
        <v>49.58</v>
      </c>
      <c r="Z406" s="669">
        <f t="shared" si="112"/>
        <v>88.14</v>
      </c>
      <c r="AA406" s="682">
        <f t="shared" si="77"/>
        <v>49.58</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 t="shared" si="114"/>
        <v>YYWWBf</v>
      </c>
      <c r="H407" s="223">
        <v>62.18</v>
      </c>
      <c r="I407" s="223">
        <v>88.53</v>
      </c>
      <c r="J407" s="669">
        <f t="shared" si="104"/>
        <v>52.853000000000002</v>
      </c>
      <c r="K407" s="682">
        <f t="shared" si="96"/>
        <v>88.53</v>
      </c>
      <c r="L407" s="669">
        <f t="shared" si="105"/>
        <v>52.853000000000002</v>
      </c>
      <c r="M407" s="682">
        <f t="shared" si="96"/>
        <v>88.53</v>
      </c>
      <c r="N407" s="669">
        <f t="shared" si="106"/>
        <v>52.853000000000002</v>
      </c>
      <c r="O407" s="682">
        <f t="shared" si="96"/>
        <v>88.53</v>
      </c>
      <c r="P407" s="669">
        <f t="shared" si="107"/>
        <v>52.853000000000002</v>
      </c>
      <c r="Q407" s="682">
        <f t="shared" si="96"/>
        <v>88.53</v>
      </c>
      <c r="R407" s="669">
        <f t="shared" si="108"/>
        <v>62.18</v>
      </c>
      <c r="S407" s="682">
        <f t="shared" si="96"/>
        <v>88.53</v>
      </c>
      <c r="T407" s="669">
        <f t="shared" si="109"/>
        <v>62.18</v>
      </c>
      <c r="U407" s="682">
        <f t="shared" si="96"/>
        <v>88.53</v>
      </c>
      <c r="V407" s="669">
        <f t="shared" si="110"/>
        <v>62.18</v>
      </c>
      <c r="W407" s="682">
        <f t="shared" si="96"/>
        <v>88.53</v>
      </c>
      <c r="X407" s="669">
        <f t="shared" si="111"/>
        <v>62.18</v>
      </c>
      <c r="Y407" s="682">
        <f t="shared" si="96"/>
        <v>88.53</v>
      </c>
      <c r="Z407" s="669">
        <f t="shared" si="112"/>
        <v>62.18</v>
      </c>
      <c r="AA407" s="682">
        <f t="shared" si="77"/>
        <v>88.53</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 t="shared" si="114"/>
        <v>YYFWWb</v>
      </c>
      <c r="H408" s="223">
        <v>70.87</v>
      </c>
      <c r="I408" s="223">
        <v>29.18</v>
      </c>
      <c r="J408" s="669">
        <f t="shared" si="104"/>
        <v>60.2395</v>
      </c>
      <c r="K408" s="682">
        <f t="shared" ref="K408:Y408" si="127">$I408</f>
        <v>29.18</v>
      </c>
      <c r="L408" s="669">
        <f t="shared" si="105"/>
        <v>60.2395</v>
      </c>
      <c r="M408" s="682">
        <f t="shared" si="127"/>
        <v>29.18</v>
      </c>
      <c r="N408" s="669">
        <f t="shared" si="106"/>
        <v>60.2395</v>
      </c>
      <c r="O408" s="682">
        <f t="shared" si="127"/>
        <v>29.18</v>
      </c>
      <c r="P408" s="669">
        <f t="shared" si="107"/>
        <v>60.2395</v>
      </c>
      <c r="Q408" s="682">
        <f t="shared" si="127"/>
        <v>29.18</v>
      </c>
      <c r="R408" s="669">
        <f t="shared" si="108"/>
        <v>70.87</v>
      </c>
      <c r="S408" s="682">
        <f t="shared" si="127"/>
        <v>29.18</v>
      </c>
      <c r="T408" s="669">
        <f t="shared" si="109"/>
        <v>70.87</v>
      </c>
      <c r="U408" s="682">
        <f t="shared" si="127"/>
        <v>29.18</v>
      </c>
      <c r="V408" s="669">
        <f t="shared" si="110"/>
        <v>70.87</v>
      </c>
      <c r="W408" s="682">
        <f t="shared" si="127"/>
        <v>29.18</v>
      </c>
      <c r="X408" s="669">
        <f t="shared" si="111"/>
        <v>70.87</v>
      </c>
      <c r="Y408" s="682">
        <f t="shared" si="127"/>
        <v>29.18</v>
      </c>
      <c r="Z408" s="669">
        <f t="shared" si="112"/>
        <v>70.87</v>
      </c>
      <c r="AA408" s="682">
        <f t="shared" si="77"/>
        <v>29.18</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 t="shared" ref="G409:G427" si="128">_xlfn.CONCAT(H227:M227)</f>
        <v>YYFWWbd</v>
      </c>
      <c r="H409" s="699">
        <f>H408*1.2</f>
        <v>85.043999999999997</v>
      </c>
      <c r="I409" s="223">
        <v>29.18</v>
      </c>
      <c r="J409" s="669">
        <f t="shared" si="104"/>
        <v>72.287399999999991</v>
      </c>
      <c r="K409" s="682">
        <f t="shared" si="96"/>
        <v>29.18</v>
      </c>
      <c r="L409" s="669">
        <f t="shared" si="105"/>
        <v>72.287399999999991</v>
      </c>
      <c r="M409" s="682">
        <f t="shared" si="96"/>
        <v>29.18</v>
      </c>
      <c r="N409" s="669">
        <f t="shared" si="106"/>
        <v>72.287399999999991</v>
      </c>
      <c r="O409" s="682">
        <f t="shared" si="96"/>
        <v>29.18</v>
      </c>
      <c r="P409" s="669">
        <f t="shared" si="107"/>
        <v>72.287399999999991</v>
      </c>
      <c r="Q409" s="682">
        <f t="shared" si="96"/>
        <v>29.18</v>
      </c>
      <c r="R409" s="669">
        <f t="shared" si="108"/>
        <v>85.043999999999997</v>
      </c>
      <c r="S409" s="682">
        <f t="shared" si="96"/>
        <v>29.18</v>
      </c>
      <c r="T409" s="669">
        <f t="shared" si="109"/>
        <v>85.043999999999997</v>
      </c>
      <c r="U409" s="682">
        <f t="shared" si="96"/>
        <v>29.18</v>
      </c>
      <c r="V409" s="669">
        <f t="shared" si="110"/>
        <v>85.043999999999997</v>
      </c>
      <c r="W409" s="682">
        <f t="shared" si="96"/>
        <v>29.18</v>
      </c>
      <c r="X409" s="669">
        <f t="shared" si="111"/>
        <v>85.043999999999997</v>
      </c>
      <c r="Y409" s="682">
        <f t="shared" si="96"/>
        <v>29.18</v>
      </c>
      <c r="Z409" s="669">
        <f t="shared" si="112"/>
        <v>85.043999999999997</v>
      </c>
      <c r="AA409" s="682">
        <f t="shared" si="77"/>
        <v>29.18</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 t="shared" si="128"/>
        <v>YYBFWw</v>
      </c>
      <c r="H410" s="223">
        <v>84.29</v>
      </c>
      <c r="I410" s="223">
        <v>20.29</v>
      </c>
      <c r="J410" s="669">
        <f t="shared" si="104"/>
        <v>71.646500000000003</v>
      </c>
      <c r="K410" s="682">
        <f t="shared" ref="K410:Y410" si="129">$I410</f>
        <v>20.29</v>
      </c>
      <c r="L410" s="669">
        <f t="shared" si="105"/>
        <v>71.646500000000003</v>
      </c>
      <c r="M410" s="682">
        <f t="shared" si="129"/>
        <v>20.29</v>
      </c>
      <c r="N410" s="669">
        <f t="shared" si="106"/>
        <v>71.646500000000003</v>
      </c>
      <c r="O410" s="682">
        <f t="shared" si="129"/>
        <v>20.29</v>
      </c>
      <c r="P410" s="669">
        <f t="shared" si="107"/>
        <v>71.646500000000003</v>
      </c>
      <c r="Q410" s="682">
        <f t="shared" si="129"/>
        <v>20.29</v>
      </c>
      <c r="R410" s="669">
        <f t="shared" si="108"/>
        <v>84.29</v>
      </c>
      <c r="S410" s="682">
        <f t="shared" si="129"/>
        <v>20.29</v>
      </c>
      <c r="T410" s="669">
        <f t="shared" si="109"/>
        <v>84.29</v>
      </c>
      <c r="U410" s="682">
        <f t="shared" si="129"/>
        <v>20.29</v>
      </c>
      <c r="V410" s="669">
        <f t="shared" si="110"/>
        <v>84.29</v>
      </c>
      <c r="W410" s="682">
        <f t="shared" si="129"/>
        <v>20.29</v>
      </c>
      <c r="X410" s="669">
        <f t="shared" si="111"/>
        <v>84.29</v>
      </c>
      <c r="Y410" s="682">
        <f t="shared" si="129"/>
        <v>20.29</v>
      </c>
      <c r="Z410" s="669">
        <f t="shared" si="112"/>
        <v>84.29</v>
      </c>
      <c r="AA410" s="682">
        <f t="shared" si="77"/>
        <v>20.29</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 t="shared" si="128"/>
        <v>YYBFWwd</v>
      </c>
      <c r="H411" s="699">
        <f>H410*1.2</f>
        <v>101.14800000000001</v>
      </c>
      <c r="I411" s="223">
        <v>20.29</v>
      </c>
      <c r="J411" s="669">
        <f t="shared" si="104"/>
        <v>85.975800000000007</v>
      </c>
      <c r="K411" s="682">
        <f t="shared" si="96"/>
        <v>20.29</v>
      </c>
      <c r="L411" s="669">
        <f t="shared" si="105"/>
        <v>85.975800000000007</v>
      </c>
      <c r="M411" s="682">
        <f t="shared" si="96"/>
        <v>20.29</v>
      </c>
      <c r="N411" s="669">
        <f t="shared" si="106"/>
        <v>85.975800000000007</v>
      </c>
      <c r="O411" s="682">
        <f t="shared" si="96"/>
        <v>20.29</v>
      </c>
      <c r="P411" s="669">
        <f t="shared" si="107"/>
        <v>85.975800000000007</v>
      </c>
      <c r="Q411" s="682">
        <f t="shared" si="96"/>
        <v>20.29</v>
      </c>
      <c r="R411" s="669">
        <f t="shared" si="108"/>
        <v>101.14800000000001</v>
      </c>
      <c r="S411" s="682">
        <f t="shared" si="96"/>
        <v>20.29</v>
      </c>
      <c r="T411" s="669">
        <f t="shared" si="109"/>
        <v>101.14800000000001</v>
      </c>
      <c r="U411" s="682">
        <f t="shared" si="96"/>
        <v>20.29</v>
      </c>
      <c r="V411" s="669">
        <f t="shared" si="110"/>
        <v>101.14800000000001</v>
      </c>
      <c r="W411" s="682">
        <f t="shared" si="96"/>
        <v>20.29</v>
      </c>
      <c r="X411" s="669">
        <f t="shared" si="111"/>
        <v>101.14800000000001</v>
      </c>
      <c r="Y411" s="682">
        <f t="shared" si="96"/>
        <v>20.29</v>
      </c>
      <c r="Z411" s="669">
        <f t="shared" si="112"/>
        <v>101.14800000000001</v>
      </c>
      <c r="AA411" s="682">
        <f t="shared" si="77"/>
        <v>20.29</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 t="shared" si="128"/>
        <v>YYWBFw</v>
      </c>
      <c r="H412" s="223">
        <v>84.29</v>
      </c>
      <c r="I412" s="223">
        <v>20.29</v>
      </c>
      <c r="J412" s="669">
        <f t="shared" si="104"/>
        <v>71.646500000000003</v>
      </c>
      <c r="K412" s="682">
        <f t="shared" ref="K412:Y412" si="130">$I412</f>
        <v>20.29</v>
      </c>
      <c r="L412" s="669">
        <f t="shared" si="105"/>
        <v>71.646500000000003</v>
      </c>
      <c r="M412" s="682">
        <f t="shared" si="130"/>
        <v>20.29</v>
      </c>
      <c r="N412" s="669">
        <f t="shared" si="106"/>
        <v>71.646500000000003</v>
      </c>
      <c r="O412" s="682">
        <f t="shared" si="130"/>
        <v>20.29</v>
      </c>
      <c r="P412" s="669">
        <f t="shared" si="107"/>
        <v>71.646500000000003</v>
      </c>
      <c r="Q412" s="682">
        <f t="shared" si="130"/>
        <v>20.29</v>
      </c>
      <c r="R412" s="669">
        <f t="shared" si="108"/>
        <v>84.29</v>
      </c>
      <c r="S412" s="682">
        <f t="shared" si="130"/>
        <v>20.29</v>
      </c>
      <c r="T412" s="669">
        <f t="shared" si="109"/>
        <v>84.29</v>
      </c>
      <c r="U412" s="682">
        <f t="shared" si="130"/>
        <v>20.29</v>
      </c>
      <c r="V412" s="669">
        <f t="shared" si="110"/>
        <v>84.29</v>
      </c>
      <c r="W412" s="682">
        <f t="shared" si="130"/>
        <v>20.29</v>
      </c>
      <c r="X412" s="669">
        <f t="shared" si="111"/>
        <v>84.29</v>
      </c>
      <c r="Y412" s="682">
        <f t="shared" si="130"/>
        <v>20.29</v>
      </c>
      <c r="Z412" s="669">
        <f t="shared" si="112"/>
        <v>84.29</v>
      </c>
      <c r="AA412" s="682">
        <f t="shared" si="77"/>
        <v>20.29</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 t="shared" si="128"/>
        <v>YYWBFwd</v>
      </c>
      <c r="H413" s="699">
        <f>H412*1.2</f>
        <v>101.14800000000001</v>
      </c>
      <c r="I413" s="223">
        <v>20.29</v>
      </c>
      <c r="J413" s="669">
        <f t="shared" si="104"/>
        <v>85.975800000000007</v>
      </c>
      <c r="K413" s="682">
        <f t="shared" si="96"/>
        <v>20.29</v>
      </c>
      <c r="L413" s="669">
        <f t="shared" si="105"/>
        <v>85.975800000000007</v>
      </c>
      <c r="M413" s="682">
        <f t="shared" si="96"/>
        <v>20.29</v>
      </c>
      <c r="N413" s="669">
        <f t="shared" si="106"/>
        <v>85.975800000000007</v>
      </c>
      <c r="O413" s="682">
        <f t="shared" si="96"/>
        <v>20.29</v>
      </c>
      <c r="P413" s="669">
        <f t="shared" si="107"/>
        <v>85.975800000000007</v>
      </c>
      <c r="Q413" s="682">
        <f t="shared" si="96"/>
        <v>20.29</v>
      </c>
      <c r="R413" s="669">
        <f t="shared" si="108"/>
        <v>101.14800000000001</v>
      </c>
      <c r="S413" s="682">
        <f t="shared" si="96"/>
        <v>20.29</v>
      </c>
      <c r="T413" s="669">
        <f t="shared" si="109"/>
        <v>101.14800000000001</v>
      </c>
      <c r="U413" s="682">
        <f t="shared" si="96"/>
        <v>20.29</v>
      </c>
      <c r="V413" s="669">
        <f t="shared" si="110"/>
        <v>101.14800000000001</v>
      </c>
      <c r="W413" s="682">
        <f t="shared" si="96"/>
        <v>20.29</v>
      </c>
      <c r="X413" s="669">
        <f t="shared" si="111"/>
        <v>101.14800000000001</v>
      </c>
      <c r="Y413" s="682">
        <f t="shared" si="96"/>
        <v>20.29</v>
      </c>
      <c r="Z413" s="669">
        <f t="shared" si="112"/>
        <v>101.14800000000001</v>
      </c>
      <c r="AA413" s="682">
        <f t="shared" si="77"/>
        <v>20.29</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 t="shared" si="128"/>
        <v>YYNWBf</v>
      </c>
      <c r="H414" s="223">
        <v>62.18</v>
      </c>
      <c r="I414" s="223">
        <v>88.53</v>
      </c>
      <c r="J414" s="669">
        <f t="shared" si="104"/>
        <v>52.853000000000002</v>
      </c>
      <c r="K414" s="682">
        <f t="shared" si="96"/>
        <v>88.53</v>
      </c>
      <c r="L414" s="669">
        <f t="shared" si="105"/>
        <v>52.853000000000002</v>
      </c>
      <c r="M414" s="682">
        <f t="shared" si="96"/>
        <v>88.53</v>
      </c>
      <c r="N414" s="669">
        <f t="shared" si="106"/>
        <v>52.853000000000002</v>
      </c>
      <c r="O414" s="682">
        <f t="shared" si="96"/>
        <v>88.53</v>
      </c>
      <c r="P414" s="669">
        <f t="shared" si="107"/>
        <v>52.853000000000002</v>
      </c>
      <c r="Q414" s="682">
        <f t="shared" si="96"/>
        <v>88.53</v>
      </c>
      <c r="R414" s="669">
        <f t="shared" si="108"/>
        <v>62.18</v>
      </c>
      <c r="S414" s="682">
        <f t="shared" si="96"/>
        <v>88.53</v>
      </c>
      <c r="T414" s="669">
        <f t="shared" si="109"/>
        <v>62.18</v>
      </c>
      <c r="U414" s="682">
        <f t="shared" si="96"/>
        <v>88.53</v>
      </c>
      <c r="V414" s="669">
        <f t="shared" si="110"/>
        <v>62.18</v>
      </c>
      <c r="W414" s="682">
        <f t="shared" si="96"/>
        <v>88.53</v>
      </c>
      <c r="X414" s="669">
        <f t="shared" si="111"/>
        <v>62.18</v>
      </c>
      <c r="Y414" s="682">
        <f t="shared" si="96"/>
        <v>88.53</v>
      </c>
      <c r="Z414" s="669">
        <f t="shared" si="112"/>
        <v>62.18</v>
      </c>
      <c r="AA414" s="682">
        <f t="shared" si="77"/>
        <v>88.53</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 t="shared" si="128"/>
        <v>YYFNWb</v>
      </c>
      <c r="H415" s="223">
        <v>70.87</v>
      </c>
      <c r="I415" s="223">
        <v>29.18</v>
      </c>
      <c r="J415" s="669">
        <f t="shared" si="104"/>
        <v>60.2395</v>
      </c>
      <c r="K415" s="682">
        <f t="shared" ref="K415:Y415" si="131">$I415</f>
        <v>29.18</v>
      </c>
      <c r="L415" s="669">
        <f t="shared" si="105"/>
        <v>60.2395</v>
      </c>
      <c r="M415" s="682">
        <f t="shared" si="131"/>
        <v>29.18</v>
      </c>
      <c r="N415" s="669">
        <f t="shared" si="106"/>
        <v>60.2395</v>
      </c>
      <c r="O415" s="682">
        <f t="shared" si="131"/>
        <v>29.18</v>
      </c>
      <c r="P415" s="669">
        <f t="shared" si="107"/>
        <v>60.2395</v>
      </c>
      <c r="Q415" s="682">
        <f t="shared" si="131"/>
        <v>29.18</v>
      </c>
      <c r="R415" s="669">
        <f t="shared" si="108"/>
        <v>70.87</v>
      </c>
      <c r="S415" s="682">
        <f t="shared" si="131"/>
        <v>29.18</v>
      </c>
      <c r="T415" s="669">
        <f t="shared" si="109"/>
        <v>70.87</v>
      </c>
      <c r="U415" s="682">
        <f t="shared" si="131"/>
        <v>29.18</v>
      </c>
      <c r="V415" s="669">
        <f t="shared" si="110"/>
        <v>70.87</v>
      </c>
      <c r="W415" s="682">
        <f t="shared" si="131"/>
        <v>29.18</v>
      </c>
      <c r="X415" s="669">
        <f t="shared" si="111"/>
        <v>70.87</v>
      </c>
      <c r="Y415" s="682">
        <f t="shared" si="131"/>
        <v>29.18</v>
      </c>
      <c r="Z415" s="669">
        <f t="shared" si="112"/>
        <v>70.87</v>
      </c>
      <c r="AA415" s="682">
        <f t="shared" si="77"/>
        <v>29.18</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 t="shared" si="128"/>
        <v>YYFNWbd</v>
      </c>
      <c r="H416" s="699">
        <f>H415*1.2</f>
        <v>85.043999999999997</v>
      </c>
      <c r="I416" s="223">
        <v>29.18</v>
      </c>
      <c r="J416" s="669">
        <f t="shared" si="104"/>
        <v>72.287399999999991</v>
      </c>
      <c r="K416" s="682">
        <f t="shared" si="96"/>
        <v>29.18</v>
      </c>
      <c r="L416" s="669">
        <f t="shared" si="105"/>
        <v>72.287399999999991</v>
      </c>
      <c r="M416" s="682">
        <f t="shared" si="96"/>
        <v>29.18</v>
      </c>
      <c r="N416" s="669">
        <f t="shared" si="106"/>
        <v>72.287399999999991</v>
      </c>
      <c r="O416" s="682">
        <f t="shared" si="96"/>
        <v>29.18</v>
      </c>
      <c r="P416" s="669">
        <f t="shared" si="107"/>
        <v>72.287399999999991</v>
      </c>
      <c r="Q416" s="682">
        <f t="shared" si="96"/>
        <v>29.18</v>
      </c>
      <c r="R416" s="669">
        <f t="shared" si="108"/>
        <v>85.043999999999997</v>
      </c>
      <c r="S416" s="682">
        <f t="shared" si="96"/>
        <v>29.18</v>
      </c>
      <c r="T416" s="669">
        <f t="shared" si="109"/>
        <v>85.043999999999997</v>
      </c>
      <c r="U416" s="682">
        <f t="shared" si="96"/>
        <v>29.18</v>
      </c>
      <c r="V416" s="669">
        <f t="shared" si="110"/>
        <v>85.043999999999997</v>
      </c>
      <c r="W416" s="682">
        <f t="shared" si="96"/>
        <v>29.18</v>
      </c>
      <c r="X416" s="669">
        <f t="shared" si="111"/>
        <v>85.043999999999997</v>
      </c>
      <c r="Y416" s="682">
        <f t="shared" si="96"/>
        <v>29.18</v>
      </c>
      <c r="Z416" s="669">
        <f t="shared" si="112"/>
        <v>85.043999999999997</v>
      </c>
      <c r="AA416" s="682">
        <f t="shared" si="77"/>
        <v>29.18</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 t="shared" si="128"/>
        <v>YYBFNw</v>
      </c>
      <c r="H417" s="223">
        <v>84.29</v>
      </c>
      <c r="I417" s="223">
        <v>20.29</v>
      </c>
      <c r="J417" s="669">
        <f t="shared" si="104"/>
        <v>71.646500000000003</v>
      </c>
      <c r="K417" s="682">
        <f t="shared" ref="K417:Y417" si="132">$I417</f>
        <v>20.29</v>
      </c>
      <c r="L417" s="669">
        <f t="shared" si="105"/>
        <v>71.646500000000003</v>
      </c>
      <c r="M417" s="682">
        <f t="shared" si="132"/>
        <v>20.29</v>
      </c>
      <c r="N417" s="669">
        <f t="shared" si="106"/>
        <v>71.646500000000003</v>
      </c>
      <c r="O417" s="682">
        <f t="shared" si="132"/>
        <v>20.29</v>
      </c>
      <c r="P417" s="669">
        <f t="shared" si="107"/>
        <v>71.646500000000003</v>
      </c>
      <c r="Q417" s="682">
        <f t="shared" si="132"/>
        <v>20.29</v>
      </c>
      <c r="R417" s="669">
        <f t="shared" si="108"/>
        <v>84.29</v>
      </c>
      <c r="S417" s="682">
        <f t="shared" si="132"/>
        <v>20.29</v>
      </c>
      <c r="T417" s="669">
        <f t="shared" si="109"/>
        <v>84.29</v>
      </c>
      <c r="U417" s="682">
        <f t="shared" si="132"/>
        <v>20.29</v>
      </c>
      <c r="V417" s="669">
        <f t="shared" si="110"/>
        <v>84.29</v>
      </c>
      <c r="W417" s="682">
        <f t="shared" si="132"/>
        <v>20.29</v>
      </c>
      <c r="X417" s="669">
        <f t="shared" si="111"/>
        <v>84.29</v>
      </c>
      <c r="Y417" s="682">
        <f t="shared" si="132"/>
        <v>20.29</v>
      </c>
      <c r="Z417" s="669">
        <f t="shared" si="112"/>
        <v>84.29</v>
      </c>
      <c r="AA417" s="682">
        <f t="shared" si="77"/>
        <v>20.29</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 t="shared" si="128"/>
        <v>YYBFNwd</v>
      </c>
      <c r="H418" s="699">
        <f>H417*1.2</f>
        <v>101.14800000000001</v>
      </c>
      <c r="I418" s="223">
        <v>20.29</v>
      </c>
      <c r="J418" s="669">
        <f t="shared" si="104"/>
        <v>85.975800000000007</v>
      </c>
      <c r="K418" s="682">
        <f t="shared" si="96"/>
        <v>20.29</v>
      </c>
      <c r="L418" s="669">
        <f t="shared" si="105"/>
        <v>85.975800000000007</v>
      </c>
      <c r="M418" s="682">
        <f t="shared" si="96"/>
        <v>20.29</v>
      </c>
      <c r="N418" s="669">
        <f t="shared" si="106"/>
        <v>85.975800000000007</v>
      </c>
      <c r="O418" s="682">
        <f t="shared" si="96"/>
        <v>20.29</v>
      </c>
      <c r="P418" s="669">
        <f t="shared" si="107"/>
        <v>85.975800000000007</v>
      </c>
      <c r="Q418" s="682">
        <f t="shared" si="96"/>
        <v>20.29</v>
      </c>
      <c r="R418" s="669">
        <f t="shared" si="108"/>
        <v>101.14800000000001</v>
      </c>
      <c r="S418" s="682">
        <f t="shared" si="96"/>
        <v>20.29</v>
      </c>
      <c r="T418" s="669">
        <f t="shared" si="109"/>
        <v>101.14800000000001</v>
      </c>
      <c r="U418" s="682">
        <f t="shared" si="96"/>
        <v>20.29</v>
      </c>
      <c r="V418" s="669">
        <f t="shared" si="110"/>
        <v>101.14800000000001</v>
      </c>
      <c r="W418" s="682">
        <f t="shared" si="96"/>
        <v>20.29</v>
      </c>
      <c r="X418" s="669">
        <f t="shared" si="111"/>
        <v>101.14800000000001</v>
      </c>
      <c r="Y418" s="682">
        <f t="shared" si="96"/>
        <v>20.29</v>
      </c>
      <c r="Z418" s="669">
        <f t="shared" si="112"/>
        <v>101.14800000000001</v>
      </c>
      <c r="AA418" s="682">
        <f t="shared" si="77"/>
        <v>20.29</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 t="shared" si="128"/>
        <v>YYWBFz</v>
      </c>
      <c r="H419" s="223">
        <v>73.45</v>
      </c>
      <c r="I419" s="223">
        <v>49.58</v>
      </c>
      <c r="J419" s="669">
        <f t="shared" si="104"/>
        <v>62.432499999999997</v>
      </c>
      <c r="K419" s="682">
        <f t="shared" ref="K419:Y419" si="133">$I419</f>
        <v>49.58</v>
      </c>
      <c r="L419" s="669">
        <f t="shared" si="105"/>
        <v>62.432499999999997</v>
      </c>
      <c r="M419" s="682">
        <f t="shared" si="133"/>
        <v>49.58</v>
      </c>
      <c r="N419" s="669">
        <f t="shared" si="106"/>
        <v>62.432499999999997</v>
      </c>
      <c r="O419" s="682">
        <f t="shared" si="133"/>
        <v>49.58</v>
      </c>
      <c r="P419" s="669">
        <f t="shared" si="107"/>
        <v>62.432499999999997</v>
      </c>
      <c r="Q419" s="682">
        <f t="shared" si="133"/>
        <v>49.58</v>
      </c>
      <c r="R419" s="669">
        <f t="shared" si="108"/>
        <v>73.45</v>
      </c>
      <c r="S419" s="682">
        <f t="shared" si="133"/>
        <v>49.58</v>
      </c>
      <c r="T419" s="669">
        <f t="shared" si="109"/>
        <v>73.45</v>
      </c>
      <c r="U419" s="682">
        <f t="shared" si="133"/>
        <v>49.58</v>
      </c>
      <c r="V419" s="669">
        <f t="shared" si="110"/>
        <v>73.45</v>
      </c>
      <c r="W419" s="682">
        <f t="shared" si="133"/>
        <v>49.58</v>
      </c>
      <c r="X419" s="669">
        <f t="shared" si="111"/>
        <v>73.45</v>
      </c>
      <c r="Y419" s="682">
        <f t="shared" si="133"/>
        <v>49.58</v>
      </c>
      <c r="Z419" s="669">
        <f t="shared" si="112"/>
        <v>73.45</v>
      </c>
      <c r="AA419" s="682">
        <f t="shared" si="77"/>
        <v>49.58</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 t="shared" si="128"/>
        <v>YYWBFzd</v>
      </c>
      <c r="H420" s="699">
        <f>H419*1.2</f>
        <v>88.14</v>
      </c>
      <c r="I420" s="223">
        <v>49.58</v>
      </c>
      <c r="J420" s="669">
        <f t="shared" si="104"/>
        <v>74.918999999999997</v>
      </c>
      <c r="K420" s="682">
        <f t="shared" si="96"/>
        <v>49.58</v>
      </c>
      <c r="L420" s="669">
        <f t="shared" si="105"/>
        <v>74.918999999999997</v>
      </c>
      <c r="M420" s="682">
        <f t="shared" si="96"/>
        <v>49.58</v>
      </c>
      <c r="N420" s="669">
        <f t="shared" si="106"/>
        <v>74.918999999999997</v>
      </c>
      <c r="O420" s="682">
        <f t="shared" si="96"/>
        <v>49.58</v>
      </c>
      <c r="P420" s="669">
        <f t="shared" si="107"/>
        <v>74.918999999999997</v>
      </c>
      <c r="Q420" s="682">
        <f t="shared" si="96"/>
        <v>49.58</v>
      </c>
      <c r="R420" s="669">
        <f t="shared" si="108"/>
        <v>88.14</v>
      </c>
      <c r="S420" s="682">
        <f t="shared" si="96"/>
        <v>49.58</v>
      </c>
      <c r="T420" s="669">
        <f t="shared" si="109"/>
        <v>88.14</v>
      </c>
      <c r="U420" s="682">
        <f t="shared" si="96"/>
        <v>49.58</v>
      </c>
      <c r="V420" s="669">
        <f t="shared" si="110"/>
        <v>88.14</v>
      </c>
      <c r="W420" s="682">
        <f t="shared" si="96"/>
        <v>49.58</v>
      </c>
      <c r="X420" s="669">
        <f t="shared" si="111"/>
        <v>88.14</v>
      </c>
      <c r="Y420" s="682">
        <f t="shared" si="96"/>
        <v>49.58</v>
      </c>
      <c r="Z420" s="669">
        <f t="shared" si="112"/>
        <v>88.14</v>
      </c>
      <c r="AA420" s="682">
        <f t="shared" si="77"/>
        <v>49.58</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 t="shared" si="128"/>
        <v>YAAA2Nw</v>
      </c>
      <c r="H421" s="223">
        <v>84.29</v>
      </c>
      <c r="I421" s="223">
        <v>20.29</v>
      </c>
      <c r="J421" s="669">
        <f t="shared" ref="J421:J427" si="134">$H421*HLOOKUP(J$343,$J$340:$R$341,2)</f>
        <v>71.646500000000003</v>
      </c>
      <c r="K421" s="682">
        <f t="shared" ref="K421" si="135">$I421</f>
        <v>20.29</v>
      </c>
      <c r="L421" s="669">
        <f t="shared" ref="L421:L427" si="136">$H421*HLOOKUP(L$343,$J$340:$R$341,2)</f>
        <v>71.646500000000003</v>
      </c>
      <c r="M421" s="682">
        <f t="shared" si="97"/>
        <v>20.29</v>
      </c>
      <c r="N421" s="669">
        <f t="shared" ref="N421:N427" si="137">$H421*HLOOKUP(N$343,$J$340:$R$341,2)</f>
        <v>71.646500000000003</v>
      </c>
      <c r="O421" s="682">
        <f t="shared" si="98"/>
        <v>20.29</v>
      </c>
      <c r="P421" s="669">
        <f t="shared" ref="P421:P427" si="138">$H421*HLOOKUP(P$343,$J$340:$R$341,2)</f>
        <v>71.646500000000003</v>
      </c>
      <c r="Q421" s="682">
        <f t="shared" si="99"/>
        <v>20.29</v>
      </c>
      <c r="R421" s="669">
        <f t="shared" ref="R421:R427" si="139">$H421*HLOOKUP(R$343,$J$340:$R$341,2)</f>
        <v>84.29</v>
      </c>
      <c r="S421" s="682">
        <f t="shared" si="100"/>
        <v>20.29</v>
      </c>
      <c r="T421" s="669">
        <f t="shared" ref="T421:T427" si="140">$H421*HLOOKUP(T$343,$J$340:$R$341,2)</f>
        <v>84.29</v>
      </c>
      <c r="U421" s="682">
        <f t="shared" si="101"/>
        <v>20.29</v>
      </c>
      <c r="V421" s="669">
        <f t="shared" ref="V421:V427" si="141">$H421*HLOOKUP(V$343,$J$340:$R$341,2)</f>
        <v>84.29</v>
      </c>
      <c r="W421" s="682">
        <f t="shared" si="102"/>
        <v>20.29</v>
      </c>
      <c r="X421" s="669">
        <f t="shared" ref="X421:X426" si="142">$H421*HLOOKUP(X$343,$J$340:$R$341,2)</f>
        <v>84.29</v>
      </c>
      <c r="Y421" s="682">
        <f t="shared" si="103"/>
        <v>20.29</v>
      </c>
      <c r="Z421" s="669">
        <f t="shared" ref="Z421:Z427" si="143">$H421*HLOOKUP(Z$343,$J$340:$R$341,2)</f>
        <v>84.29</v>
      </c>
      <c r="AA421" s="682">
        <f t="shared" si="77"/>
        <v>20.29</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t="str">
        <f t="shared" si="128"/>
        <v>YAAA2Nwd</v>
      </c>
      <c r="H422" s="699">
        <f>H421*1.2</f>
        <v>101.14800000000001</v>
      </c>
      <c r="I422" s="223">
        <v>20.29</v>
      </c>
      <c r="J422" s="669">
        <f t="shared" si="134"/>
        <v>85.975800000000007</v>
      </c>
      <c r="K422" s="682">
        <f t="shared" si="96"/>
        <v>20.29</v>
      </c>
      <c r="L422" s="669">
        <f t="shared" si="136"/>
        <v>85.975800000000007</v>
      </c>
      <c r="M422" s="682">
        <f t="shared" si="97"/>
        <v>20.29</v>
      </c>
      <c r="N422" s="669">
        <f t="shared" si="137"/>
        <v>85.975800000000007</v>
      </c>
      <c r="O422" s="682">
        <f t="shared" si="98"/>
        <v>20.29</v>
      </c>
      <c r="P422" s="669">
        <f t="shared" si="138"/>
        <v>85.975800000000007</v>
      </c>
      <c r="Q422" s="682">
        <f t="shared" si="99"/>
        <v>20.29</v>
      </c>
      <c r="R422" s="669">
        <f t="shared" si="139"/>
        <v>101.14800000000001</v>
      </c>
      <c r="S422" s="682">
        <f t="shared" si="100"/>
        <v>20.29</v>
      </c>
      <c r="T422" s="669">
        <f t="shared" si="140"/>
        <v>101.14800000000001</v>
      </c>
      <c r="U422" s="682">
        <f t="shared" si="101"/>
        <v>20.29</v>
      </c>
      <c r="V422" s="669">
        <f t="shared" si="141"/>
        <v>101.14800000000001</v>
      </c>
      <c r="W422" s="682">
        <f t="shared" si="102"/>
        <v>20.29</v>
      </c>
      <c r="X422" s="669">
        <f t="shared" si="142"/>
        <v>101.14800000000001</v>
      </c>
      <c r="Y422" s="682">
        <f t="shared" si="103"/>
        <v>20.29</v>
      </c>
      <c r="Z422" s="669">
        <f t="shared" si="143"/>
        <v>101.14800000000001</v>
      </c>
      <c r="AA422" s="682">
        <f t="shared" si="77"/>
        <v>20.29</v>
      </c>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26" t="str">
        <f t="shared" si="128"/>
        <v>YYAA2A1z</v>
      </c>
      <c r="H423" s="223">
        <v>85.1</v>
      </c>
      <c r="I423" s="223">
        <v>51.74</v>
      </c>
      <c r="J423" s="669">
        <f t="shared" si="134"/>
        <v>72.334999999999994</v>
      </c>
      <c r="K423" s="682">
        <f t="shared" ref="K423" si="144">$I423</f>
        <v>51.74</v>
      </c>
      <c r="L423" s="669">
        <f t="shared" si="136"/>
        <v>72.334999999999994</v>
      </c>
      <c r="M423" s="682">
        <f t="shared" si="97"/>
        <v>51.74</v>
      </c>
      <c r="N423" s="669">
        <f t="shared" si="137"/>
        <v>72.334999999999994</v>
      </c>
      <c r="O423" s="682">
        <f t="shared" si="98"/>
        <v>51.74</v>
      </c>
      <c r="P423" s="669">
        <f t="shared" si="138"/>
        <v>72.334999999999994</v>
      </c>
      <c r="Q423" s="682">
        <f t="shared" si="99"/>
        <v>51.74</v>
      </c>
      <c r="R423" s="669">
        <f t="shared" si="139"/>
        <v>85.1</v>
      </c>
      <c r="S423" s="682">
        <f t="shared" si="100"/>
        <v>51.74</v>
      </c>
      <c r="T423" s="669">
        <f t="shared" si="140"/>
        <v>85.1</v>
      </c>
      <c r="U423" s="682">
        <f t="shared" si="101"/>
        <v>51.74</v>
      </c>
      <c r="V423" s="669">
        <f t="shared" si="141"/>
        <v>85.1</v>
      </c>
      <c r="W423" s="682">
        <f t="shared" si="102"/>
        <v>51.74</v>
      </c>
      <c r="X423" s="669">
        <f t="shared" si="142"/>
        <v>85.1</v>
      </c>
      <c r="Y423" s="682">
        <f t="shared" si="103"/>
        <v>51.74</v>
      </c>
      <c r="Z423" s="669">
        <f t="shared" si="143"/>
        <v>85.1</v>
      </c>
      <c r="AA423" s="682">
        <f t="shared" si="77"/>
        <v>51.74</v>
      </c>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26" t="str">
        <f t="shared" si="128"/>
        <v>YYAA2A1zd</v>
      </c>
      <c r="H424" s="699">
        <f>H423*1.2</f>
        <v>102.11999999999999</v>
      </c>
      <c r="I424" s="223">
        <v>51.74</v>
      </c>
      <c r="J424" s="669">
        <f t="shared" si="134"/>
        <v>86.801999999999992</v>
      </c>
      <c r="K424" s="682">
        <f t="shared" si="96"/>
        <v>51.74</v>
      </c>
      <c r="L424" s="669">
        <f t="shared" si="136"/>
        <v>86.801999999999992</v>
      </c>
      <c r="M424" s="682">
        <f t="shared" si="97"/>
        <v>51.74</v>
      </c>
      <c r="N424" s="669">
        <f t="shared" si="137"/>
        <v>86.801999999999992</v>
      </c>
      <c r="O424" s="682">
        <f t="shared" si="98"/>
        <v>51.74</v>
      </c>
      <c r="P424" s="669">
        <f t="shared" si="138"/>
        <v>86.801999999999992</v>
      </c>
      <c r="Q424" s="682">
        <f t="shared" si="99"/>
        <v>51.74</v>
      </c>
      <c r="R424" s="669">
        <f t="shared" si="139"/>
        <v>102.11999999999999</v>
      </c>
      <c r="S424" s="682">
        <f t="shared" si="100"/>
        <v>51.74</v>
      </c>
      <c r="T424" s="669">
        <f t="shared" si="140"/>
        <v>102.11999999999999</v>
      </c>
      <c r="U424" s="682">
        <f t="shared" si="101"/>
        <v>51.74</v>
      </c>
      <c r="V424" s="669">
        <f t="shared" si="141"/>
        <v>102.11999999999999</v>
      </c>
      <c r="W424" s="682">
        <f t="shared" si="102"/>
        <v>51.74</v>
      </c>
      <c r="X424" s="669">
        <f t="shared" si="142"/>
        <v>102.11999999999999</v>
      </c>
      <c r="Y424" s="682">
        <f t="shared" si="103"/>
        <v>51.74</v>
      </c>
      <c r="Z424" s="669">
        <f t="shared" si="143"/>
        <v>102.11999999999999</v>
      </c>
      <c r="AA424" s="682">
        <f t="shared" si="77"/>
        <v>51.74</v>
      </c>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26" t="str">
        <f t="shared" si="128"/>
        <v>AYWA2A1a</v>
      </c>
      <c r="H425" s="223">
        <v>0</v>
      </c>
      <c r="I425" s="223">
        <v>0</v>
      </c>
      <c r="J425" s="669">
        <f t="shared" si="134"/>
        <v>0</v>
      </c>
      <c r="K425" s="682">
        <f t="shared" si="96"/>
        <v>0</v>
      </c>
      <c r="L425" s="669">
        <f t="shared" si="136"/>
        <v>0</v>
      </c>
      <c r="M425" s="682">
        <f t="shared" si="97"/>
        <v>0</v>
      </c>
      <c r="N425" s="669">
        <f t="shared" si="137"/>
        <v>0</v>
      </c>
      <c r="O425" s="682">
        <f t="shared" si="98"/>
        <v>0</v>
      </c>
      <c r="P425" s="669">
        <f t="shared" si="138"/>
        <v>0</v>
      </c>
      <c r="Q425" s="682">
        <f t="shared" si="99"/>
        <v>0</v>
      </c>
      <c r="R425" s="669">
        <f t="shared" si="139"/>
        <v>0</v>
      </c>
      <c r="S425" s="682">
        <f t="shared" si="100"/>
        <v>0</v>
      </c>
      <c r="T425" s="669">
        <f t="shared" si="140"/>
        <v>0</v>
      </c>
      <c r="U425" s="682">
        <f t="shared" si="101"/>
        <v>0</v>
      </c>
      <c r="V425" s="669">
        <f t="shared" si="141"/>
        <v>0</v>
      </c>
      <c r="W425" s="682">
        <f t="shared" si="102"/>
        <v>0</v>
      </c>
      <c r="X425" s="669">
        <f t="shared" si="142"/>
        <v>0</v>
      </c>
      <c r="Y425" s="682">
        <f t="shared" si="103"/>
        <v>0</v>
      </c>
      <c r="Z425" s="669">
        <f t="shared" si="143"/>
        <v>0</v>
      </c>
      <c r="AA425" s="682">
        <f t="shared" si="77"/>
        <v>0</v>
      </c>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26" t="str">
        <f t="shared" si="128"/>
        <v>AANWA1a</v>
      </c>
      <c r="H426" s="223">
        <v>0</v>
      </c>
      <c r="I426" s="223">
        <v>0</v>
      </c>
      <c r="J426" s="669">
        <f t="shared" si="134"/>
        <v>0</v>
      </c>
      <c r="K426" s="682">
        <f t="shared" si="96"/>
        <v>0</v>
      </c>
      <c r="L426" s="669">
        <f t="shared" si="136"/>
        <v>0</v>
      </c>
      <c r="M426" s="682">
        <f t="shared" si="97"/>
        <v>0</v>
      </c>
      <c r="N426" s="669">
        <f t="shared" si="137"/>
        <v>0</v>
      </c>
      <c r="O426" s="682">
        <f t="shared" si="98"/>
        <v>0</v>
      </c>
      <c r="P426" s="669">
        <f t="shared" si="138"/>
        <v>0</v>
      </c>
      <c r="Q426" s="682">
        <f t="shared" si="99"/>
        <v>0</v>
      </c>
      <c r="R426" s="669">
        <f t="shared" si="139"/>
        <v>0</v>
      </c>
      <c r="S426" s="682">
        <f t="shared" si="100"/>
        <v>0</v>
      </c>
      <c r="T426" s="669">
        <f t="shared" si="140"/>
        <v>0</v>
      </c>
      <c r="U426" s="682">
        <f t="shared" si="101"/>
        <v>0</v>
      </c>
      <c r="V426" s="669">
        <f t="shared" si="141"/>
        <v>0</v>
      </c>
      <c r="W426" s="682">
        <f t="shared" si="102"/>
        <v>0</v>
      </c>
      <c r="X426" s="669">
        <f t="shared" si="142"/>
        <v>0</v>
      </c>
      <c r="Y426" s="682">
        <f t="shared" si="103"/>
        <v>0</v>
      </c>
      <c r="Z426" s="669">
        <f t="shared" si="143"/>
        <v>0</v>
      </c>
      <c r="AA426" s="682">
        <f t="shared" si="77"/>
        <v>0</v>
      </c>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26" t="str">
        <f t="shared" si="128"/>
        <v>AAANWa</v>
      </c>
      <c r="H427" s="223">
        <v>0</v>
      </c>
      <c r="I427" s="223">
        <v>0</v>
      </c>
      <c r="J427" s="669">
        <f t="shared" si="134"/>
        <v>0</v>
      </c>
      <c r="K427" s="682">
        <f t="shared" si="96"/>
        <v>0</v>
      </c>
      <c r="L427" s="669">
        <f t="shared" si="136"/>
        <v>0</v>
      </c>
      <c r="M427" s="682">
        <f t="shared" si="97"/>
        <v>0</v>
      </c>
      <c r="N427" s="669">
        <f t="shared" si="137"/>
        <v>0</v>
      </c>
      <c r="O427" s="682">
        <f t="shared" si="98"/>
        <v>0</v>
      </c>
      <c r="P427" s="669">
        <f t="shared" si="138"/>
        <v>0</v>
      </c>
      <c r="Q427" s="682">
        <f t="shared" si="99"/>
        <v>0</v>
      </c>
      <c r="R427" s="669">
        <f t="shared" si="139"/>
        <v>0</v>
      </c>
      <c r="S427" s="682">
        <f t="shared" si="100"/>
        <v>0</v>
      </c>
      <c r="T427" s="669">
        <f t="shared" si="140"/>
        <v>0</v>
      </c>
      <c r="U427" s="682">
        <f t="shared" si="101"/>
        <v>0</v>
      </c>
      <c r="V427" s="669">
        <f t="shared" si="141"/>
        <v>0</v>
      </c>
      <c r="W427" s="682">
        <f t="shared" si="102"/>
        <v>0</v>
      </c>
      <c r="X427" s="669">
        <f t="shared" ref="X427" si="145">$H427*HLOOKUP(X$343,$J$340:$R$341,2)</f>
        <v>0</v>
      </c>
      <c r="Y427" s="682">
        <f t="shared" si="103"/>
        <v>0</v>
      </c>
      <c r="Z427" s="669">
        <f t="shared" si="143"/>
        <v>0</v>
      </c>
      <c r="AA427" s="682">
        <f t="shared" si="77"/>
        <v>0</v>
      </c>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26"/>
      <c r="I428" s="26"/>
      <c r="J428" s="26"/>
      <c r="K428" s="26"/>
      <c r="N428" s="495"/>
      <c r="O428" s="187"/>
      <c r="P428" s="187"/>
      <c r="Q428" s="187"/>
      <c r="R428" s="187"/>
      <c r="S428" s="187"/>
      <c r="T428" s="187"/>
      <c r="U428" s="187"/>
      <c r="V428" s="187"/>
      <c r="W428" s="187"/>
      <c r="X428" s="187"/>
      <c r="Y428" s="187"/>
      <c r="Z428" s="187"/>
      <c r="AA428" s="187"/>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496" t="s">
        <v>789</v>
      </c>
      <c r="I429" t="s">
        <v>1011</v>
      </c>
      <c r="J429" s="697" t="s">
        <v>386</v>
      </c>
      <c r="K429" s="697" t="s">
        <v>779</v>
      </c>
      <c r="L429" s="697" t="s">
        <v>780</v>
      </c>
      <c r="M429" s="697" t="s">
        <v>781</v>
      </c>
      <c r="N429" s="697" t="s">
        <v>782</v>
      </c>
      <c r="O429" s="697" t="s">
        <v>783</v>
      </c>
      <c r="P429" s="697" t="s">
        <v>784</v>
      </c>
      <c r="Q429" s="697" t="s">
        <v>785</v>
      </c>
      <c r="R429" s="697" t="s">
        <v>786</v>
      </c>
      <c r="S429" s="187"/>
      <c r="T429" s="187"/>
      <c r="U429" s="187"/>
      <c r="V429" s="187"/>
      <c r="W429" s="187"/>
      <c r="X429" s="187"/>
      <c r="Y429" s="187"/>
      <c r="Z429" s="187"/>
      <c r="AA429" s="187"/>
      <c r="AB429" s="187"/>
      <c r="AC429" s="187"/>
      <c r="AD429" s="187"/>
      <c r="AE429" s="187"/>
      <c r="AF429" s="187"/>
      <c r="AG429" s="187"/>
      <c r="AH429" s="187"/>
      <c r="AI429" s="187"/>
      <c r="AJ429" s="187"/>
      <c r="AK429" s="187"/>
      <c r="AL429" s="187"/>
      <c r="AM429" s="187"/>
      <c r="AN429" s="187"/>
      <c r="AO429" s="187"/>
      <c r="AP429" s="187"/>
      <c r="AQ429" s="187"/>
      <c r="AR429" s="187"/>
      <c r="AS429" s="187"/>
      <c r="AT429" s="187"/>
      <c r="AU429" s="187"/>
      <c r="AV429" s="187"/>
      <c r="AW429" s="187"/>
      <c r="AX429" s="16"/>
      <c r="AY429" s="8"/>
      <c r="AZ429" s="8"/>
      <c r="BA429" s="8"/>
    </row>
    <row r="430" spans="1:53" ht="14.5" outlineLevel="1" x14ac:dyDescent="0.35">
      <c r="A430" s="6"/>
      <c r="B430" s="7"/>
      <c r="C430" s="17"/>
      <c r="D430" s="17"/>
      <c r="E430" s="17"/>
      <c r="F430" s="26"/>
      <c r="G430" s="496"/>
      <c r="I430" t="s">
        <v>1012</v>
      </c>
      <c r="J430" s="698">
        <v>2</v>
      </c>
      <c r="K430" s="698">
        <v>2</v>
      </c>
      <c r="L430" s="698">
        <v>2</v>
      </c>
      <c r="M430" s="698">
        <v>2</v>
      </c>
      <c r="N430" s="698">
        <v>1</v>
      </c>
      <c r="O430" s="698">
        <v>1</v>
      </c>
      <c r="P430" s="698">
        <v>1</v>
      </c>
      <c r="Q430" s="698">
        <v>1</v>
      </c>
      <c r="R430" s="698">
        <v>1</v>
      </c>
      <c r="S430" s="187"/>
      <c r="T430" s="187"/>
      <c r="U430" s="187"/>
      <c r="V430" s="187"/>
      <c r="W430" s="187"/>
      <c r="X430" s="187"/>
      <c r="Y430" s="187"/>
      <c r="Z430" s="187"/>
      <c r="AA430" s="187"/>
      <c r="AB430" s="187"/>
      <c r="AC430" s="187"/>
      <c r="AD430" s="187"/>
      <c r="AE430" s="187"/>
      <c r="AF430" s="187"/>
      <c r="AG430" s="187"/>
      <c r="AH430" s="187"/>
      <c r="AI430" s="187"/>
      <c r="AJ430" s="187"/>
      <c r="AK430" s="187"/>
      <c r="AL430" s="187"/>
      <c r="AM430" s="187"/>
      <c r="AN430" s="187"/>
      <c r="AO430" s="187"/>
      <c r="AP430" s="187"/>
      <c r="AQ430" s="187"/>
      <c r="AR430" s="187"/>
      <c r="AS430" s="187"/>
      <c r="AT430" s="187"/>
      <c r="AU430" s="187"/>
      <c r="AV430" s="187"/>
      <c r="AW430" s="187"/>
      <c r="AX430" s="16"/>
      <c r="AY430" s="8"/>
      <c r="AZ430" s="8"/>
      <c r="BA430" s="8"/>
    </row>
    <row r="431" spans="1:53" ht="14.5" outlineLevel="1" x14ac:dyDescent="0.35">
      <c r="A431" s="6"/>
      <c r="B431" s="7"/>
      <c r="C431" s="17"/>
      <c r="D431" s="17"/>
      <c r="E431" s="17"/>
      <c r="F431" s="26"/>
      <c r="G431" s="496"/>
      <c r="I431" t="s">
        <v>1013</v>
      </c>
      <c r="J431" s="698">
        <v>1</v>
      </c>
      <c r="K431" s="698">
        <v>1</v>
      </c>
      <c r="L431" s="698">
        <v>1</v>
      </c>
      <c r="M431" s="698">
        <v>1</v>
      </c>
      <c r="N431" s="698">
        <v>1</v>
      </c>
      <c r="O431" s="698">
        <v>1</v>
      </c>
      <c r="P431" s="698">
        <v>1</v>
      </c>
      <c r="Q431" s="698">
        <v>1</v>
      </c>
      <c r="R431" s="698">
        <v>1</v>
      </c>
      <c r="S431" s="187"/>
      <c r="T431" s="187"/>
      <c r="U431" s="187"/>
      <c r="V431" s="187"/>
      <c r="W431" s="187"/>
      <c r="X431" s="187"/>
      <c r="Y431" s="187"/>
      <c r="Z431" s="187"/>
      <c r="AA431" s="187"/>
      <c r="AB431" s="187"/>
      <c r="AC431" s="187"/>
      <c r="AD431" s="187"/>
      <c r="AE431" s="187"/>
      <c r="AF431" s="187"/>
      <c r="AG431" s="187"/>
      <c r="AH431" s="187"/>
      <c r="AI431" s="187"/>
      <c r="AJ431" s="187"/>
      <c r="AK431" s="187"/>
      <c r="AL431" s="187"/>
      <c r="AM431" s="187"/>
      <c r="AN431" s="187"/>
      <c r="AO431" s="187"/>
      <c r="AP431" s="187"/>
      <c r="AQ431" s="187"/>
      <c r="AR431" s="187"/>
      <c r="AS431" s="187"/>
      <c r="AT431" s="187"/>
      <c r="AU431" s="187"/>
      <c r="AV431" s="187"/>
      <c r="AW431" s="187"/>
      <c r="AX431" s="16"/>
      <c r="AY431" s="8"/>
      <c r="AZ431" s="8"/>
      <c r="BA431" s="8"/>
    </row>
    <row r="432" spans="1:53" ht="14.5" outlineLevel="1" x14ac:dyDescent="0.35">
      <c r="A432" s="6"/>
      <c r="B432" s="7"/>
      <c r="C432" s="17"/>
      <c r="D432" s="17"/>
      <c r="E432" s="17"/>
      <c r="F432" s="26"/>
      <c r="G432" s="496"/>
      <c r="I432" t="s">
        <v>1014</v>
      </c>
      <c r="J432" s="698">
        <v>1</v>
      </c>
      <c r="K432" s="698">
        <v>1</v>
      </c>
      <c r="L432" s="698">
        <v>1</v>
      </c>
      <c r="M432" s="698">
        <v>1</v>
      </c>
      <c r="N432" s="698">
        <v>1</v>
      </c>
      <c r="O432" s="698">
        <v>1</v>
      </c>
      <c r="P432" s="698">
        <v>1</v>
      </c>
      <c r="Q432" s="698">
        <v>1</v>
      </c>
      <c r="R432" s="698">
        <v>1</v>
      </c>
      <c r="S432" s="187"/>
      <c r="T432" s="187"/>
      <c r="U432" s="187"/>
      <c r="V432" s="187"/>
      <c r="W432" s="187"/>
      <c r="X432" s="187"/>
      <c r="Y432" s="187"/>
      <c r="Z432" s="187"/>
      <c r="AA432" s="187"/>
      <c r="AB432" s="187"/>
      <c r="AC432" s="187"/>
      <c r="AD432" s="187"/>
      <c r="AE432" s="187"/>
      <c r="AF432" s="187"/>
      <c r="AG432" s="187"/>
      <c r="AH432" s="187"/>
      <c r="AI432" s="187"/>
      <c r="AJ432" s="187"/>
      <c r="AK432" s="187"/>
      <c r="AL432" s="187"/>
      <c r="AM432" s="187"/>
      <c r="AN432" s="187"/>
      <c r="AO432" s="187"/>
      <c r="AP432" s="187"/>
      <c r="AQ432" s="187"/>
      <c r="AR432" s="187"/>
      <c r="AS432" s="187"/>
      <c r="AT432" s="187"/>
      <c r="AU432" s="187"/>
      <c r="AV432" s="187"/>
      <c r="AW432" s="187"/>
      <c r="AX432" s="16"/>
      <c r="AY432" s="8"/>
      <c r="AZ432" s="8"/>
      <c r="BA432" s="8"/>
    </row>
    <row r="433" spans="1:53" ht="14.5" outlineLevel="1" x14ac:dyDescent="0.35">
      <c r="A433" s="6"/>
      <c r="B433" s="7"/>
      <c r="C433" s="17"/>
      <c r="D433" s="17"/>
      <c r="E433" s="17"/>
      <c r="F433" s="26"/>
      <c r="G433" s="496"/>
      <c r="I433" t="s">
        <v>978</v>
      </c>
      <c r="J433" s="698">
        <v>1</v>
      </c>
      <c r="K433" s="698">
        <v>1</v>
      </c>
      <c r="L433" s="698">
        <v>1</v>
      </c>
      <c r="M433" s="698">
        <v>1</v>
      </c>
      <c r="N433" s="698">
        <v>1</v>
      </c>
      <c r="O433" s="698">
        <v>1</v>
      </c>
      <c r="P433" s="698">
        <v>1</v>
      </c>
      <c r="Q433" s="698">
        <v>1</v>
      </c>
      <c r="R433" s="698">
        <v>1</v>
      </c>
      <c r="S433" s="187"/>
      <c r="T433" s="187"/>
      <c r="U433" s="187"/>
      <c r="V433" s="187"/>
      <c r="W433" s="187"/>
      <c r="X433" s="187"/>
      <c r="Y433" s="187"/>
      <c r="Z433" s="187"/>
      <c r="AA433" s="187"/>
      <c r="AB433" s="187"/>
      <c r="AC433" s="187"/>
      <c r="AD433" s="187"/>
      <c r="AE433" s="187"/>
      <c r="AF433" s="187"/>
      <c r="AG433" s="187"/>
      <c r="AH433" s="187"/>
      <c r="AI433" s="187"/>
      <c r="AJ433" s="187"/>
      <c r="AK433" s="187"/>
      <c r="AL433" s="187"/>
      <c r="AM433" s="187"/>
      <c r="AN433" s="187"/>
      <c r="AO433" s="187"/>
      <c r="AP433" s="187"/>
      <c r="AQ433" s="187"/>
      <c r="AR433" s="187"/>
      <c r="AS433" s="187"/>
      <c r="AT433" s="187"/>
      <c r="AU433" s="187"/>
      <c r="AV433" s="187"/>
      <c r="AW433" s="187"/>
      <c r="AX433" s="16"/>
      <c r="AY433" s="8"/>
      <c r="AZ433" s="8"/>
      <c r="BA433" s="8"/>
    </row>
    <row r="434" spans="1:53" ht="14.5" outlineLevel="1" x14ac:dyDescent="0.35">
      <c r="A434" s="6"/>
      <c r="B434" s="7"/>
      <c r="C434" s="17"/>
      <c r="D434" s="17"/>
      <c r="E434" s="17"/>
      <c r="F434" s="26"/>
      <c r="G434" s="496"/>
      <c r="S434" s="187"/>
      <c r="T434" s="187"/>
      <c r="U434" s="187"/>
      <c r="V434" s="187"/>
      <c r="W434" s="187"/>
      <c r="X434" s="187"/>
      <c r="Y434" s="187"/>
      <c r="Z434" s="187"/>
      <c r="AA434" s="187"/>
      <c r="AB434" s="187"/>
      <c r="AC434" s="187"/>
      <c r="AD434" s="187"/>
      <c r="AE434" s="187"/>
      <c r="AF434" s="187"/>
      <c r="AG434" s="187"/>
      <c r="AH434" s="187"/>
      <c r="AI434" s="187"/>
      <c r="AJ434" s="187"/>
      <c r="AK434" s="187"/>
      <c r="AL434" s="187"/>
      <c r="AM434" s="187"/>
      <c r="AN434" s="187"/>
      <c r="AO434" s="187"/>
      <c r="AP434" s="187"/>
      <c r="AQ434" s="187"/>
      <c r="AR434" s="187"/>
      <c r="AS434" s="187"/>
      <c r="AT434" s="187"/>
      <c r="AU434" s="187"/>
      <c r="AV434" s="187"/>
      <c r="AW434" s="187"/>
      <c r="AX434" s="16"/>
      <c r="AY434" s="8"/>
      <c r="AZ434" s="8"/>
      <c r="BA434" s="8"/>
    </row>
    <row r="435" spans="1:53" ht="14.5" outlineLevel="1" x14ac:dyDescent="0.35">
      <c r="A435" s="6"/>
      <c r="B435" s="7"/>
      <c r="C435" s="17"/>
      <c r="D435" s="17"/>
      <c r="E435" s="17"/>
      <c r="F435" s="26"/>
      <c r="G435" s="26" t="s">
        <v>792</v>
      </c>
      <c r="H435" t="s">
        <v>807</v>
      </c>
      <c r="I435" t="s">
        <v>807</v>
      </c>
      <c r="J435" t="s">
        <v>807</v>
      </c>
      <c r="K435" t="s">
        <v>807</v>
      </c>
      <c r="L435" t="s">
        <v>386</v>
      </c>
      <c r="M435" t="s">
        <v>386</v>
      </c>
      <c r="N435" t="s">
        <v>386</v>
      </c>
      <c r="O435" t="s">
        <v>386</v>
      </c>
      <c r="P435" t="s">
        <v>779</v>
      </c>
      <c r="Q435" t="s">
        <v>779</v>
      </c>
      <c r="R435" t="s">
        <v>779</v>
      </c>
      <c r="S435" t="s">
        <v>779</v>
      </c>
      <c r="T435" t="s">
        <v>780</v>
      </c>
      <c r="U435" t="s">
        <v>780</v>
      </c>
      <c r="V435" t="s">
        <v>780</v>
      </c>
      <c r="W435" t="s">
        <v>780</v>
      </c>
      <c r="X435" t="s">
        <v>781</v>
      </c>
      <c r="Y435" t="s">
        <v>781</v>
      </c>
      <c r="Z435" t="s">
        <v>781</v>
      </c>
      <c r="AA435" t="s">
        <v>781</v>
      </c>
      <c r="AB435" t="s">
        <v>782</v>
      </c>
      <c r="AC435" t="s">
        <v>782</v>
      </c>
      <c r="AD435" t="s">
        <v>782</v>
      </c>
      <c r="AE435" t="s">
        <v>782</v>
      </c>
      <c r="AF435" t="s">
        <v>783</v>
      </c>
      <c r="AG435" t="s">
        <v>783</v>
      </c>
      <c r="AH435" t="s">
        <v>783</v>
      </c>
      <c r="AI435" t="s">
        <v>783</v>
      </c>
      <c r="AJ435" t="s">
        <v>784</v>
      </c>
      <c r="AK435" t="s">
        <v>784</v>
      </c>
      <c r="AL435" t="s">
        <v>784</v>
      </c>
      <c r="AM435" t="s">
        <v>784</v>
      </c>
      <c r="AN435" t="s">
        <v>785</v>
      </c>
      <c r="AO435" t="s">
        <v>785</v>
      </c>
      <c r="AP435" t="s">
        <v>785</v>
      </c>
      <c r="AQ435" t="s">
        <v>785</v>
      </c>
      <c r="AR435" t="s">
        <v>786</v>
      </c>
      <c r="AS435" t="s">
        <v>786</v>
      </c>
      <c r="AT435" t="s">
        <v>786</v>
      </c>
      <c r="AU435" t="s">
        <v>786</v>
      </c>
      <c r="AV435" s="187"/>
      <c r="AW435" s="187"/>
      <c r="AX435" s="16"/>
      <c r="AY435" s="8"/>
      <c r="AZ435" s="8"/>
      <c r="BA435" s="8"/>
    </row>
    <row r="436" spans="1:53" ht="14.5" outlineLevel="1" x14ac:dyDescent="0.35">
      <c r="A436" s="6"/>
      <c r="B436" s="7"/>
      <c r="C436" s="17"/>
      <c r="D436" s="17"/>
      <c r="E436" s="17"/>
      <c r="F436" s="26"/>
      <c r="G436" s="26" t="s">
        <v>791</v>
      </c>
      <c r="H436" t="s">
        <v>1012</v>
      </c>
      <c r="I436" t="s">
        <v>1013</v>
      </c>
      <c r="J436" t="s">
        <v>1014</v>
      </c>
      <c r="K436" t="s">
        <v>978</v>
      </c>
      <c r="L436" t="str">
        <f>H436</f>
        <v>knock</v>
      </c>
      <c r="M436" t="str">
        <f t="shared" ref="M436:AU436" si="146">I436</f>
        <v>pre-em</v>
      </c>
      <c r="N436" t="str">
        <f t="shared" si="146"/>
        <v>selective_and_spraytop</v>
      </c>
      <c r="O436" t="str">
        <f t="shared" si="146"/>
        <v>fungicide</v>
      </c>
      <c r="P436" t="str">
        <f t="shared" si="146"/>
        <v>knock</v>
      </c>
      <c r="Q436" t="str">
        <f t="shared" si="146"/>
        <v>pre-em</v>
      </c>
      <c r="R436" t="str">
        <f t="shared" si="146"/>
        <v>selective_and_spraytop</v>
      </c>
      <c r="S436" t="str">
        <f t="shared" si="146"/>
        <v>fungicide</v>
      </c>
      <c r="T436" t="str">
        <f t="shared" si="146"/>
        <v>knock</v>
      </c>
      <c r="U436" t="str">
        <f t="shared" si="146"/>
        <v>pre-em</v>
      </c>
      <c r="V436" t="str">
        <f t="shared" si="146"/>
        <v>selective_and_spraytop</v>
      </c>
      <c r="W436" t="str">
        <f t="shared" si="146"/>
        <v>fungicide</v>
      </c>
      <c r="X436" t="str">
        <f t="shared" si="146"/>
        <v>knock</v>
      </c>
      <c r="Y436" t="str">
        <f t="shared" si="146"/>
        <v>pre-em</v>
      </c>
      <c r="Z436" t="str">
        <f t="shared" si="146"/>
        <v>selective_and_spraytop</v>
      </c>
      <c r="AA436" t="str">
        <f t="shared" si="146"/>
        <v>fungicide</v>
      </c>
      <c r="AB436" t="str">
        <f t="shared" si="146"/>
        <v>knock</v>
      </c>
      <c r="AC436" t="str">
        <f t="shared" si="146"/>
        <v>pre-em</v>
      </c>
      <c r="AD436" t="str">
        <f t="shared" si="146"/>
        <v>selective_and_spraytop</v>
      </c>
      <c r="AE436" t="str">
        <f t="shared" si="146"/>
        <v>fungicide</v>
      </c>
      <c r="AF436" t="str">
        <f t="shared" si="146"/>
        <v>knock</v>
      </c>
      <c r="AG436" t="str">
        <f t="shared" si="146"/>
        <v>pre-em</v>
      </c>
      <c r="AH436" t="str">
        <f t="shared" si="146"/>
        <v>selective_and_spraytop</v>
      </c>
      <c r="AI436" t="str">
        <f t="shared" si="146"/>
        <v>fungicide</v>
      </c>
      <c r="AJ436" t="str">
        <f t="shared" si="146"/>
        <v>knock</v>
      </c>
      <c r="AK436" t="str">
        <f t="shared" si="146"/>
        <v>pre-em</v>
      </c>
      <c r="AL436" t="str">
        <f t="shared" si="146"/>
        <v>selective_and_spraytop</v>
      </c>
      <c r="AM436" t="str">
        <f t="shared" si="146"/>
        <v>fungicide</v>
      </c>
      <c r="AN436" t="str">
        <f t="shared" si="146"/>
        <v>knock</v>
      </c>
      <c r="AO436" t="str">
        <f t="shared" si="146"/>
        <v>pre-em</v>
      </c>
      <c r="AP436" t="str">
        <f t="shared" si="146"/>
        <v>selective_and_spraytop</v>
      </c>
      <c r="AQ436" t="str">
        <f t="shared" si="146"/>
        <v>fungicide</v>
      </c>
      <c r="AR436" t="str">
        <f t="shared" si="146"/>
        <v>knock</v>
      </c>
      <c r="AS436" t="str">
        <f t="shared" si="146"/>
        <v>pre-em</v>
      </c>
      <c r="AT436" t="str">
        <f t="shared" si="146"/>
        <v>selective_and_spraytop</v>
      </c>
      <c r="AU436" t="str">
        <f t="shared" si="146"/>
        <v>fungicide</v>
      </c>
      <c r="AV436" s="187"/>
      <c r="AW436" s="187"/>
      <c r="AX436" s="16"/>
      <c r="AY436" s="8"/>
      <c r="AZ436" s="8"/>
      <c r="BA436" s="8"/>
    </row>
    <row r="437" spans="1:53" ht="14.5" outlineLevel="1" x14ac:dyDescent="0.35">
      <c r="A437" s="6"/>
      <c r="B437" s="7"/>
      <c r="C437" s="17"/>
      <c r="D437" s="17"/>
      <c r="E437" s="17"/>
      <c r="F437" s="26"/>
      <c r="G437" s="26" t="str">
        <f t="shared" ref="G437:G472" si="147">_xlfn.CONCAT(H163:M163)</f>
        <v>AAAA2A1a</v>
      </c>
      <c r="H437" s="223">
        <v>0</v>
      </c>
      <c r="I437" s="223">
        <v>0</v>
      </c>
      <c r="J437" s="223">
        <v>0</v>
      </c>
      <c r="K437" s="223">
        <v>0</v>
      </c>
      <c r="L437" s="699" cm="1">
        <f t="array" ref="L437">INDEX($H437:$K437,0,MATCH(L$436,$H$436:$K$436,0))*INDEX($J$430:$R$433,MATCH(L$436,$I$430:$I$433,0),MATCH(L$435,$J$429:$R$429,0))</f>
        <v>0</v>
      </c>
      <c r="M437" s="699" cm="1">
        <f t="array" ref="M437">INDEX($H437:$K437,0,MATCH(M$436,$H$436:$K$436,0))*INDEX($J$430:$R$433,MATCH(M$436,$I$430:$I$433,0),MATCH(M$435,$J$429:$R$429,0))</f>
        <v>0</v>
      </c>
      <c r="N437" s="699" cm="1">
        <f t="array" ref="N437">INDEX($H437:$K437,0,MATCH(N$436,$H$436:$K$436,0))*INDEX($J$430:$R$433,MATCH(N$436,$I$430:$I$433,0),MATCH(N$435,$J$429:$R$429,0))</f>
        <v>0</v>
      </c>
      <c r="O437" s="699" cm="1">
        <f t="array" ref="O437">INDEX($H437:$K437,0,MATCH(O$436,$H$436:$K$436,0))*INDEX($J$430:$R$433,MATCH(O$436,$I$430:$I$433,0),MATCH(O$435,$J$429:$R$429,0))</f>
        <v>0</v>
      </c>
      <c r="P437" s="699" cm="1">
        <f t="array" ref="P437">INDEX($H437:$K437,0,MATCH(P$436,$H$436:$K$436,0))*INDEX($J$430:$R$433,MATCH(P$436,$I$430:$I$433,0),MATCH(P$435,$J$429:$R$429,0))</f>
        <v>0</v>
      </c>
      <c r="Q437" s="699" cm="1">
        <f t="array" ref="Q437">INDEX($H437:$K437,0,MATCH(Q$436,$H$436:$K$436,0))*INDEX($J$430:$R$433,MATCH(Q$436,$I$430:$I$433,0),MATCH(Q$435,$J$429:$R$429,0))</f>
        <v>0</v>
      </c>
      <c r="R437" s="699" cm="1">
        <f t="array" ref="R437">INDEX($H437:$K437,0,MATCH(R$436,$H$436:$K$436,0))*INDEX($J$430:$R$433,MATCH(R$436,$I$430:$I$433,0),MATCH(R$435,$J$429:$R$429,0))</f>
        <v>0</v>
      </c>
      <c r="S437" s="699" cm="1">
        <f t="array" ref="S437">INDEX($H437:$K437,0,MATCH(S$436,$H$436:$K$436,0))*INDEX($J$430:$R$433,MATCH(S$436,$I$430:$I$433,0),MATCH(S$435,$J$429:$R$429,0))</f>
        <v>0</v>
      </c>
      <c r="T437" s="699" cm="1">
        <f t="array" ref="T437">INDEX($H437:$K437,0,MATCH(T$436,$H$436:$K$436,0))*INDEX($J$430:$R$433,MATCH(T$436,$I$430:$I$433,0),MATCH(T$435,$J$429:$R$429,0))</f>
        <v>0</v>
      </c>
      <c r="U437" s="699" cm="1">
        <f t="array" ref="U437">INDEX($H437:$K437,0,MATCH(U$436,$H$436:$K$436,0))*INDEX($J$430:$R$433,MATCH(U$436,$I$430:$I$433,0),MATCH(U$435,$J$429:$R$429,0))</f>
        <v>0</v>
      </c>
      <c r="V437" s="699" cm="1">
        <f t="array" ref="V437">INDEX($H437:$K437,0,MATCH(V$436,$H$436:$K$436,0))*INDEX($J$430:$R$433,MATCH(V$436,$I$430:$I$433,0),MATCH(V$435,$J$429:$R$429,0))</f>
        <v>0</v>
      </c>
      <c r="W437" s="699" cm="1">
        <f t="array" ref="W437">INDEX($H437:$K437,0,MATCH(W$436,$H$436:$K$436,0))*INDEX($J$430:$R$433,MATCH(W$436,$I$430:$I$433,0),MATCH(W$435,$J$429:$R$429,0))</f>
        <v>0</v>
      </c>
      <c r="X437" s="699" cm="1">
        <f t="array" ref="X437">INDEX($H437:$K437,0,MATCH(X$436,$H$436:$K$436,0))*INDEX($J$430:$R$433,MATCH(X$436,$I$430:$I$433,0),MATCH(X$435,$J$429:$R$429,0))</f>
        <v>0</v>
      </c>
      <c r="Y437" s="699" cm="1">
        <f t="array" ref="Y437">INDEX($H437:$K437,0,MATCH(Y$436,$H$436:$K$436,0))*INDEX($J$430:$R$433,MATCH(Y$436,$I$430:$I$433,0),MATCH(Y$435,$J$429:$R$429,0))</f>
        <v>0</v>
      </c>
      <c r="Z437" s="699" cm="1">
        <f t="array" ref="Z437">INDEX($H437:$K437,0,MATCH(Z$436,$H$436:$K$436,0))*INDEX($J$430:$R$433,MATCH(Z$436,$I$430:$I$433,0),MATCH(Z$435,$J$429:$R$429,0))</f>
        <v>0</v>
      </c>
      <c r="AA437" s="699" cm="1">
        <f t="array" ref="AA437">INDEX($H437:$K437,0,MATCH(AA$436,$H$436:$K$436,0))*INDEX($J$430:$R$433,MATCH(AA$436,$I$430:$I$433,0),MATCH(AA$435,$J$429:$R$429,0))</f>
        <v>0</v>
      </c>
      <c r="AB437" s="699" cm="1">
        <f t="array" ref="AB437">INDEX($H437:$K437,0,MATCH(AB$436,$H$436:$K$436,0))*INDEX($J$430:$R$433,MATCH(AB$436,$I$430:$I$433,0),MATCH(AB$435,$J$429:$R$429,0))</f>
        <v>0</v>
      </c>
      <c r="AC437" s="699" cm="1">
        <f t="array" ref="AC437">INDEX($H437:$K437,0,MATCH(AC$436,$H$436:$K$436,0))*INDEX($J$430:$R$433,MATCH(AC$436,$I$430:$I$433,0),MATCH(AC$435,$J$429:$R$429,0))</f>
        <v>0</v>
      </c>
      <c r="AD437" s="699" cm="1">
        <f t="array" ref="AD437">INDEX($H437:$K437,0,MATCH(AD$436,$H$436:$K$436,0))*INDEX($J$430:$R$433,MATCH(AD$436,$I$430:$I$433,0),MATCH(AD$435,$J$429:$R$429,0))</f>
        <v>0</v>
      </c>
      <c r="AE437" s="699" cm="1">
        <f t="array" ref="AE437">INDEX($H437:$K437,0,MATCH(AE$436,$H$436:$K$436,0))*INDEX($J$430:$R$433,MATCH(AE$436,$I$430:$I$433,0),MATCH(AE$435,$J$429:$R$429,0))</f>
        <v>0</v>
      </c>
      <c r="AF437" s="699" cm="1">
        <f t="array" ref="AF437">INDEX($H437:$K437,0,MATCH(AF$436,$H$436:$K$436,0))*INDEX($J$430:$R$433,MATCH(AF$436,$I$430:$I$433,0),MATCH(AF$435,$J$429:$R$429,0))</f>
        <v>0</v>
      </c>
      <c r="AG437" s="699" cm="1">
        <f t="array" ref="AG437">INDEX($H437:$K437,0,MATCH(AG$436,$H$436:$K$436,0))*INDEX($J$430:$R$433,MATCH(AG$436,$I$430:$I$433,0),MATCH(AG$435,$J$429:$R$429,0))</f>
        <v>0</v>
      </c>
      <c r="AH437" s="699" cm="1">
        <f t="array" ref="AH437">INDEX($H437:$K437,0,MATCH(AH$436,$H$436:$K$436,0))*INDEX($J$430:$R$433,MATCH(AH$436,$I$430:$I$433,0),MATCH(AH$435,$J$429:$R$429,0))</f>
        <v>0</v>
      </c>
      <c r="AI437" s="699" cm="1">
        <f t="array" ref="AI437">INDEX($H437:$K437,0,MATCH(AI$436,$H$436:$K$436,0))*INDEX($J$430:$R$433,MATCH(AI$436,$I$430:$I$433,0),MATCH(AI$435,$J$429:$R$429,0))</f>
        <v>0</v>
      </c>
      <c r="AJ437" s="699" cm="1">
        <f t="array" ref="AJ437">INDEX($H437:$K437,0,MATCH(AJ$436,$H$436:$K$436,0))*INDEX($J$430:$R$433,MATCH(AJ$436,$I$430:$I$433,0),MATCH(AJ$435,$J$429:$R$429,0))</f>
        <v>0</v>
      </c>
      <c r="AK437" s="699" cm="1">
        <f t="array" ref="AK437">INDEX($H437:$K437,0,MATCH(AK$436,$H$436:$K$436,0))*INDEX($J$430:$R$433,MATCH(AK$436,$I$430:$I$433,0),MATCH(AK$435,$J$429:$R$429,0))</f>
        <v>0</v>
      </c>
      <c r="AL437" s="699" cm="1">
        <f t="array" ref="AL437">INDEX($H437:$K437,0,MATCH(AL$436,$H$436:$K$436,0))*INDEX($J$430:$R$433,MATCH(AL$436,$I$430:$I$433,0),MATCH(AL$435,$J$429:$R$429,0))</f>
        <v>0</v>
      </c>
      <c r="AM437" s="699" cm="1">
        <f t="array" ref="AM437">INDEX($H437:$K437,0,MATCH(AM$436,$H$436:$K$436,0))*INDEX($J$430:$R$433,MATCH(AM$436,$I$430:$I$433,0),MATCH(AM$435,$J$429:$R$429,0))</f>
        <v>0</v>
      </c>
      <c r="AN437" s="699" cm="1">
        <f t="array" ref="AN437">INDEX($H437:$K437,0,MATCH(AN$436,$H$436:$K$436,0))*INDEX($J$430:$R$433,MATCH(AN$436,$I$430:$I$433,0),MATCH(AN$435,$J$429:$R$429,0))</f>
        <v>0</v>
      </c>
      <c r="AO437" s="699" cm="1">
        <f t="array" ref="AO437">INDEX($H437:$K437,0,MATCH(AO$436,$H$436:$K$436,0))*INDEX($J$430:$R$433,MATCH(AO$436,$I$430:$I$433,0),MATCH(AO$435,$J$429:$R$429,0))</f>
        <v>0</v>
      </c>
      <c r="AP437" s="699" cm="1">
        <f t="array" ref="AP437">INDEX($H437:$K437,0,MATCH(AP$436,$H$436:$K$436,0))*INDEX($J$430:$R$433,MATCH(AP$436,$I$430:$I$433,0),MATCH(AP$435,$J$429:$R$429,0))</f>
        <v>0</v>
      </c>
      <c r="AQ437" s="699" cm="1">
        <f t="array" ref="AQ437">INDEX($H437:$K437,0,MATCH(AQ$436,$H$436:$K$436,0))*INDEX($J$430:$R$433,MATCH(AQ$436,$I$430:$I$433,0),MATCH(AQ$435,$J$429:$R$429,0))</f>
        <v>0</v>
      </c>
      <c r="AR437" s="699" cm="1">
        <f t="array" ref="AR437">INDEX($H437:$K437,0,MATCH(AR$436,$H$436:$K$436,0))*INDEX($J$430:$R$433,MATCH(AR$436,$I$430:$I$433,0),MATCH(AR$435,$J$429:$R$429,0))</f>
        <v>0</v>
      </c>
      <c r="AS437" s="699" cm="1">
        <f t="array" ref="AS437">INDEX($H437:$K437,0,MATCH(AS$436,$H$436:$K$436,0))*INDEX($J$430:$R$433,MATCH(AS$436,$I$430:$I$433,0),MATCH(AS$435,$J$429:$R$429,0))</f>
        <v>0</v>
      </c>
      <c r="AT437" s="699" cm="1">
        <f t="array" ref="AT437">INDEX($H437:$K437,0,MATCH(AT$436,$H$436:$K$436,0))*INDEX($J$430:$R$433,MATCH(AT$436,$I$430:$I$433,0),MATCH(AT$435,$J$429:$R$429,0))</f>
        <v>0</v>
      </c>
      <c r="AU437" s="699" cm="1">
        <f t="array" ref="AU437">INDEX($H437:$K437,0,MATCH(AU$436,$H$436:$K$436,0))*INDEX($J$430:$R$433,MATCH(AU$436,$I$430:$I$433,0),MATCH(AU$435,$J$429:$R$429,0))</f>
        <v>0</v>
      </c>
      <c r="AV437" s="187"/>
      <c r="AW437" s="187"/>
      <c r="AX437" s="16"/>
      <c r="AY437" s="8"/>
      <c r="AZ437" s="8"/>
      <c r="BA437" s="8"/>
    </row>
    <row r="438" spans="1:53" ht="14.5" outlineLevel="1" x14ac:dyDescent="0.35">
      <c r="A438" s="6"/>
      <c r="B438" s="7"/>
      <c r="C438" s="17"/>
      <c r="D438" s="17"/>
      <c r="E438" s="17"/>
      <c r="F438" s="26"/>
      <c r="G438" s="26" t="str">
        <f t="shared" si="147"/>
        <v>GGGGAg1a2</v>
      </c>
      <c r="H438" s="223">
        <v>0</v>
      </c>
      <c r="I438" s="223">
        <v>0</v>
      </c>
      <c r="J438" s="223">
        <v>0</v>
      </c>
      <c r="K438" s="223">
        <v>0</v>
      </c>
      <c r="L438" s="699" cm="1">
        <f t="array" ref="L438">INDEX($H438:$K438,0,MATCH(L$436,$H$436:$K$436,0))*INDEX($J$430:$R$433,MATCH(L$436,$I$430:$I$433,0),MATCH(L$435,$J$429:$R$429,0))</f>
        <v>0</v>
      </c>
      <c r="M438" s="699" cm="1">
        <f t="array" ref="M438">INDEX($H438:$K438,0,MATCH(M$436,$H$436:$K$436,0))*INDEX($J$430:$R$433,MATCH(M$436,$I$430:$I$433,0),MATCH(M$435,$J$429:$R$429,0))</f>
        <v>0</v>
      </c>
      <c r="N438" s="699" cm="1">
        <f t="array" ref="N438">INDEX($H438:$K438,0,MATCH(N$436,$H$436:$K$436,0))*INDEX($J$430:$R$433,MATCH(N$436,$I$430:$I$433,0),MATCH(N$435,$J$429:$R$429,0))</f>
        <v>0</v>
      </c>
      <c r="O438" s="699" cm="1">
        <f t="array" ref="O438">INDEX($H438:$K438,0,MATCH(O$436,$H$436:$K$436,0))*INDEX($J$430:$R$433,MATCH(O$436,$I$430:$I$433,0),MATCH(O$435,$J$429:$R$429,0))</f>
        <v>0</v>
      </c>
      <c r="P438" s="699" cm="1">
        <f t="array" ref="P438">INDEX($H438:$K438,0,MATCH(P$436,$H$436:$K$436,0))*INDEX($J$430:$R$433,MATCH(P$436,$I$430:$I$433,0),MATCH(P$435,$J$429:$R$429,0))</f>
        <v>0</v>
      </c>
      <c r="Q438" s="699" cm="1">
        <f t="array" ref="Q438">INDEX($H438:$K438,0,MATCH(Q$436,$H$436:$K$436,0))*INDEX($J$430:$R$433,MATCH(Q$436,$I$430:$I$433,0),MATCH(Q$435,$J$429:$R$429,0))</f>
        <v>0</v>
      </c>
      <c r="R438" s="699" cm="1">
        <f t="array" ref="R438">INDEX($H438:$K438,0,MATCH(R$436,$H$436:$K$436,0))*INDEX($J$430:$R$433,MATCH(R$436,$I$430:$I$433,0),MATCH(R$435,$J$429:$R$429,0))</f>
        <v>0</v>
      </c>
      <c r="S438" s="699" cm="1">
        <f t="array" ref="S438">INDEX($H438:$K438,0,MATCH(S$436,$H$436:$K$436,0))*INDEX($J$430:$R$433,MATCH(S$436,$I$430:$I$433,0),MATCH(S$435,$J$429:$R$429,0))</f>
        <v>0</v>
      </c>
      <c r="T438" s="699" cm="1">
        <f t="array" ref="T438">INDEX($H438:$K438,0,MATCH(T$436,$H$436:$K$436,0))*INDEX($J$430:$R$433,MATCH(T$436,$I$430:$I$433,0),MATCH(T$435,$J$429:$R$429,0))</f>
        <v>0</v>
      </c>
      <c r="U438" s="699" cm="1">
        <f t="array" ref="U438">INDEX($H438:$K438,0,MATCH(U$436,$H$436:$K$436,0))*INDEX($J$430:$R$433,MATCH(U$436,$I$430:$I$433,0),MATCH(U$435,$J$429:$R$429,0))</f>
        <v>0</v>
      </c>
      <c r="V438" s="699" cm="1">
        <f t="array" ref="V438">INDEX($H438:$K438,0,MATCH(V$436,$H$436:$K$436,0))*INDEX($J$430:$R$433,MATCH(V$436,$I$430:$I$433,0),MATCH(V$435,$J$429:$R$429,0))</f>
        <v>0</v>
      </c>
      <c r="W438" s="699" cm="1">
        <f t="array" ref="W438">INDEX($H438:$K438,0,MATCH(W$436,$H$436:$K$436,0))*INDEX($J$430:$R$433,MATCH(W$436,$I$430:$I$433,0),MATCH(W$435,$J$429:$R$429,0))</f>
        <v>0</v>
      </c>
      <c r="X438" s="699" cm="1">
        <f t="array" ref="X438">INDEX($H438:$K438,0,MATCH(X$436,$H$436:$K$436,0))*INDEX($J$430:$R$433,MATCH(X$436,$I$430:$I$433,0),MATCH(X$435,$J$429:$R$429,0))</f>
        <v>0</v>
      </c>
      <c r="Y438" s="699" cm="1">
        <f t="array" ref="Y438">INDEX($H438:$K438,0,MATCH(Y$436,$H$436:$K$436,0))*INDEX($J$430:$R$433,MATCH(Y$436,$I$430:$I$433,0),MATCH(Y$435,$J$429:$R$429,0))</f>
        <v>0</v>
      </c>
      <c r="Z438" s="699" cm="1">
        <f t="array" ref="Z438">INDEX($H438:$K438,0,MATCH(Z$436,$H$436:$K$436,0))*INDEX($J$430:$R$433,MATCH(Z$436,$I$430:$I$433,0),MATCH(Z$435,$J$429:$R$429,0))</f>
        <v>0</v>
      </c>
      <c r="AA438" s="699" cm="1">
        <f t="array" ref="AA438">INDEX($H438:$K438,0,MATCH(AA$436,$H$436:$K$436,0))*INDEX($J$430:$R$433,MATCH(AA$436,$I$430:$I$433,0),MATCH(AA$435,$J$429:$R$429,0))</f>
        <v>0</v>
      </c>
      <c r="AB438" s="699" cm="1">
        <f t="array" ref="AB438">INDEX($H438:$K438,0,MATCH(AB$436,$H$436:$K$436,0))*INDEX($J$430:$R$433,MATCH(AB$436,$I$430:$I$433,0),MATCH(AB$435,$J$429:$R$429,0))</f>
        <v>0</v>
      </c>
      <c r="AC438" s="699" cm="1">
        <f t="array" ref="AC438">INDEX($H438:$K438,0,MATCH(AC$436,$H$436:$K$436,0))*INDEX($J$430:$R$433,MATCH(AC$436,$I$430:$I$433,0),MATCH(AC$435,$J$429:$R$429,0))</f>
        <v>0</v>
      </c>
      <c r="AD438" s="699" cm="1">
        <f t="array" ref="AD438">INDEX($H438:$K438,0,MATCH(AD$436,$H$436:$K$436,0))*INDEX($J$430:$R$433,MATCH(AD$436,$I$430:$I$433,0),MATCH(AD$435,$J$429:$R$429,0))</f>
        <v>0</v>
      </c>
      <c r="AE438" s="699" cm="1">
        <f t="array" ref="AE438">INDEX($H438:$K438,0,MATCH(AE$436,$H$436:$K$436,0))*INDEX($J$430:$R$433,MATCH(AE$436,$I$430:$I$433,0),MATCH(AE$435,$J$429:$R$429,0))</f>
        <v>0</v>
      </c>
      <c r="AF438" s="699" cm="1">
        <f t="array" ref="AF438">INDEX($H438:$K438,0,MATCH(AF$436,$H$436:$K$436,0))*INDEX($J$430:$R$433,MATCH(AF$436,$I$430:$I$433,0),MATCH(AF$435,$J$429:$R$429,0))</f>
        <v>0</v>
      </c>
      <c r="AG438" s="699" cm="1">
        <f t="array" ref="AG438">INDEX($H438:$K438,0,MATCH(AG$436,$H$436:$K$436,0))*INDEX($J$430:$R$433,MATCH(AG$436,$I$430:$I$433,0),MATCH(AG$435,$J$429:$R$429,0))</f>
        <v>0</v>
      </c>
      <c r="AH438" s="699" cm="1">
        <f t="array" ref="AH438">INDEX($H438:$K438,0,MATCH(AH$436,$H$436:$K$436,0))*INDEX($J$430:$R$433,MATCH(AH$436,$I$430:$I$433,0),MATCH(AH$435,$J$429:$R$429,0))</f>
        <v>0</v>
      </c>
      <c r="AI438" s="699" cm="1">
        <f t="array" ref="AI438">INDEX($H438:$K438,0,MATCH(AI$436,$H$436:$K$436,0))*INDEX($J$430:$R$433,MATCH(AI$436,$I$430:$I$433,0),MATCH(AI$435,$J$429:$R$429,0))</f>
        <v>0</v>
      </c>
      <c r="AJ438" s="699" cm="1">
        <f t="array" ref="AJ438">INDEX($H438:$K438,0,MATCH(AJ$436,$H$436:$K$436,0))*INDEX($J$430:$R$433,MATCH(AJ$436,$I$430:$I$433,0),MATCH(AJ$435,$J$429:$R$429,0))</f>
        <v>0</v>
      </c>
      <c r="AK438" s="699" cm="1">
        <f t="array" ref="AK438">INDEX($H438:$K438,0,MATCH(AK$436,$H$436:$K$436,0))*INDEX($J$430:$R$433,MATCH(AK$436,$I$430:$I$433,0),MATCH(AK$435,$J$429:$R$429,0))</f>
        <v>0</v>
      </c>
      <c r="AL438" s="699" cm="1">
        <f t="array" ref="AL438">INDEX($H438:$K438,0,MATCH(AL$436,$H$436:$K$436,0))*INDEX($J$430:$R$433,MATCH(AL$436,$I$430:$I$433,0),MATCH(AL$435,$J$429:$R$429,0))</f>
        <v>0</v>
      </c>
      <c r="AM438" s="699" cm="1">
        <f t="array" ref="AM438">INDEX($H438:$K438,0,MATCH(AM$436,$H$436:$K$436,0))*INDEX($J$430:$R$433,MATCH(AM$436,$I$430:$I$433,0),MATCH(AM$435,$J$429:$R$429,0))</f>
        <v>0</v>
      </c>
      <c r="AN438" s="699" cm="1">
        <f t="array" ref="AN438">INDEX($H438:$K438,0,MATCH(AN$436,$H$436:$K$436,0))*INDEX($J$430:$R$433,MATCH(AN$436,$I$430:$I$433,0),MATCH(AN$435,$J$429:$R$429,0))</f>
        <v>0</v>
      </c>
      <c r="AO438" s="699" cm="1">
        <f t="array" ref="AO438">INDEX($H438:$K438,0,MATCH(AO$436,$H$436:$K$436,0))*INDEX($J$430:$R$433,MATCH(AO$436,$I$430:$I$433,0),MATCH(AO$435,$J$429:$R$429,0))</f>
        <v>0</v>
      </c>
      <c r="AP438" s="699" cm="1">
        <f t="array" ref="AP438">INDEX($H438:$K438,0,MATCH(AP$436,$H$436:$K$436,0))*INDEX($J$430:$R$433,MATCH(AP$436,$I$430:$I$433,0),MATCH(AP$435,$J$429:$R$429,0))</f>
        <v>0</v>
      </c>
      <c r="AQ438" s="699" cm="1">
        <f t="array" ref="AQ438">INDEX($H438:$K438,0,MATCH(AQ$436,$H$436:$K$436,0))*INDEX($J$430:$R$433,MATCH(AQ$436,$I$430:$I$433,0),MATCH(AQ$435,$J$429:$R$429,0))</f>
        <v>0</v>
      </c>
      <c r="AR438" s="699" cm="1">
        <f t="array" ref="AR438">INDEX($H438:$K438,0,MATCH(AR$436,$H$436:$K$436,0))*INDEX($J$430:$R$433,MATCH(AR$436,$I$430:$I$433,0),MATCH(AR$435,$J$429:$R$429,0))</f>
        <v>0</v>
      </c>
      <c r="AS438" s="699" cm="1">
        <f t="array" ref="AS438">INDEX($H438:$K438,0,MATCH(AS$436,$H$436:$K$436,0))*INDEX($J$430:$R$433,MATCH(AS$436,$I$430:$I$433,0),MATCH(AS$435,$J$429:$R$429,0))</f>
        <v>0</v>
      </c>
      <c r="AT438" s="699" cm="1">
        <f t="array" ref="AT438">INDEX($H438:$K438,0,MATCH(AT$436,$H$436:$K$436,0))*INDEX($J$430:$R$433,MATCH(AT$436,$I$430:$I$433,0),MATCH(AT$435,$J$429:$R$429,0))</f>
        <v>0</v>
      </c>
      <c r="AU438" s="699" cm="1">
        <f t="array" ref="AU438">INDEX($H438:$K438,0,MATCH(AU$436,$H$436:$K$436,0))*INDEX($J$430:$R$433,MATCH(AU$436,$I$430:$I$433,0),MATCH(AU$435,$J$429:$R$429,0))</f>
        <v>0</v>
      </c>
      <c r="AV438" s="187"/>
      <c r="AW438" s="187"/>
      <c r="AX438" s="16"/>
      <c r="AY438" s="8"/>
      <c r="AZ438" s="8"/>
      <c r="BA438" s="8"/>
    </row>
    <row r="439" spans="1:53" ht="14.5" outlineLevel="1" x14ac:dyDescent="0.35">
      <c r="A439" s="6"/>
      <c r="B439" s="7"/>
      <c r="C439" s="17"/>
      <c r="D439" s="17"/>
      <c r="E439" s="17"/>
      <c r="F439" s="26"/>
      <c r="G439" s="26" t="str">
        <f t="shared" si="147"/>
        <v>GGGGSg1a2</v>
      </c>
      <c r="H439" s="223">
        <v>0</v>
      </c>
      <c r="I439" s="223">
        <v>0</v>
      </c>
      <c r="J439" s="223">
        <v>0</v>
      </c>
      <c r="K439" s="223">
        <v>0</v>
      </c>
      <c r="L439" s="699" cm="1">
        <f t="array" ref="L439">INDEX($H439:$K439,0,MATCH(L$436,$H$436:$K$436,0))*INDEX($J$430:$R$433,MATCH(L$436,$I$430:$I$433,0),MATCH(L$435,$J$429:$R$429,0))</f>
        <v>0</v>
      </c>
      <c r="M439" s="699" cm="1">
        <f t="array" ref="M439">INDEX($H439:$K439,0,MATCH(M$436,$H$436:$K$436,0))*INDEX($J$430:$R$433,MATCH(M$436,$I$430:$I$433,0),MATCH(M$435,$J$429:$R$429,0))</f>
        <v>0</v>
      </c>
      <c r="N439" s="699" cm="1">
        <f t="array" ref="N439">INDEX($H439:$K439,0,MATCH(N$436,$H$436:$K$436,0))*INDEX($J$430:$R$433,MATCH(N$436,$I$430:$I$433,0),MATCH(N$435,$J$429:$R$429,0))</f>
        <v>0</v>
      </c>
      <c r="O439" s="699" cm="1">
        <f t="array" ref="O439">INDEX($H439:$K439,0,MATCH(O$436,$H$436:$K$436,0))*INDEX($J$430:$R$433,MATCH(O$436,$I$430:$I$433,0),MATCH(O$435,$J$429:$R$429,0))</f>
        <v>0</v>
      </c>
      <c r="P439" s="699" cm="1">
        <f t="array" ref="P439">INDEX($H439:$K439,0,MATCH(P$436,$H$436:$K$436,0))*INDEX($J$430:$R$433,MATCH(P$436,$I$430:$I$433,0),MATCH(P$435,$J$429:$R$429,0))</f>
        <v>0</v>
      </c>
      <c r="Q439" s="699" cm="1">
        <f t="array" ref="Q439">INDEX($H439:$K439,0,MATCH(Q$436,$H$436:$K$436,0))*INDEX($J$430:$R$433,MATCH(Q$436,$I$430:$I$433,0),MATCH(Q$435,$J$429:$R$429,0))</f>
        <v>0</v>
      </c>
      <c r="R439" s="699" cm="1">
        <f t="array" ref="R439">INDEX($H439:$K439,0,MATCH(R$436,$H$436:$K$436,0))*INDEX($J$430:$R$433,MATCH(R$436,$I$430:$I$433,0),MATCH(R$435,$J$429:$R$429,0))</f>
        <v>0</v>
      </c>
      <c r="S439" s="699" cm="1">
        <f t="array" ref="S439">INDEX($H439:$K439,0,MATCH(S$436,$H$436:$K$436,0))*INDEX($J$430:$R$433,MATCH(S$436,$I$430:$I$433,0),MATCH(S$435,$J$429:$R$429,0))</f>
        <v>0</v>
      </c>
      <c r="T439" s="699" cm="1">
        <f t="array" ref="T439">INDEX($H439:$K439,0,MATCH(T$436,$H$436:$K$436,0))*INDEX($J$430:$R$433,MATCH(T$436,$I$430:$I$433,0),MATCH(T$435,$J$429:$R$429,0))</f>
        <v>0</v>
      </c>
      <c r="U439" s="699" cm="1">
        <f t="array" ref="U439">INDEX($H439:$K439,0,MATCH(U$436,$H$436:$K$436,0))*INDEX($J$430:$R$433,MATCH(U$436,$I$430:$I$433,0),MATCH(U$435,$J$429:$R$429,0))</f>
        <v>0</v>
      </c>
      <c r="V439" s="699" cm="1">
        <f t="array" ref="V439">INDEX($H439:$K439,0,MATCH(V$436,$H$436:$K$436,0))*INDEX($J$430:$R$433,MATCH(V$436,$I$430:$I$433,0),MATCH(V$435,$J$429:$R$429,0))</f>
        <v>0</v>
      </c>
      <c r="W439" s="699" cm="1">
        <f t="array" ref="W439">INDEX($H439:$K439,0,MATCH(W$436,$H$436:$K$436,0))*INDEX($J$430:$R$433,MATCH(W$436,$I$430:$I$433,0),MATCH(W$435,$J$429:$R$429,0))</f>
        <v>0</v>
      </c>
      <c r="X439" s="699" cm="1">
        <f t="array" ref="X439">INDEX($H439:$K439,0,MATCH(X$436,$H$436:$K$436,0))*INDEX($J$430:$R$433,MATCH(X$436,$I$430:$I$433,0),MATCH(X$435,$J$429:$R$429,0))</f>
        <v>0</v>
      </c>
      <c r="Y439" s="699" cm="1">
        <f t="array" ref="Y439">INDEX($H439:$K439,0,MATCH(Y$436,$H$436:$K$436,0))*INDEX($J$430:$R$433,MATCH(Y$436,$I$430:$I$433,0),MATCH(Y$435,$J$429:$R$429,0))</f>
        <v>0</v>
      </c>
      <c r="Z439" s="699" cm="1">
        <f t="array" ref="Z439">INDEX($H439:$K439,0,MATCH(Z$436,$H$436:$K$436,0))*INDEX($J$430:$R$433,MATCH(Z$436,$I$430:$I$433,0),MATCH(Z$435,$J$429:$R$429,0))</f>
        <v>0</v>
      </c>
      <c r="AA439" s="699" cm="1">
        <f t="array" ref="AA439">INDEX($H439:$K439,0,MATCH(AA$436,$H$436:$K$436,0))*INDEX($J$430:$R$433,MATCH(AA$436,$I$430:$I$433,0),MATCH(AA$435,$J$429:$R$429,0))</f>
        <v>0</v>
      </c>
      <c r="AB439" s="699" cm="1">
        <f t="array" ref="AB439">INDEX($H439:$K439,0,MATCH(AB$436,$H$436:$K$436,0))*INDEX($J$430:$R$433,MATCH(AB$436,$I$430:$I$433,0),MATCH(AB$435,$J$429:$R$429,0))</f>
        <v>0</v>
      </c>
      <c r="AC439" s="699" cm="1">
        <f t="array" ref="AC439">INDEX($H439:$K439,0,MATCH(AC$436,$H$436:$K$436,0))*INDEX($J$430:$R$433,MATCH(AC$436,$I$430:$I$433,0),MATCH(AC$435,$J$429:$R$429,0))</f>
        <v>0</v>
      </c>
      <c r="AD439" s="699" cm="1">
        <f t="array" ref="AD439">INDEX($H439:$K439,0,MATCH(AD$436,$H$436:$K$436,0))*INDEX($J$430:$R$433,MATCH(AD$436,$I$430:$I$433,0),MATCH(AD$435,$J$429:$R$429,0))</f>
        <v>0</v>
      </c>
      <c r="AE439" s="699" cm="1">
        <f t="array" ref="AE439">INDEX($H439:$K439,0,MATCH(AE$436,$H$436:$K$436,0))*INDEX($J$430:$R$433,MATCH(AE$436,$I$430:$I$433,0),MATCH(AE$435,$J$429:$R$429,0))</f>
        <v>0</v>
      </c>
      <c r="AF439" s="699" cm="1">
        <f t="array" ref="AF439">INDEX($H439:$K439,0,MATCH(AF$436,$H$436:$K$436,0))*INDEX($J$430:$R$433,MATCH(AF$436,$I$430:$I$433,0),MATCH(AF$435,$J$429:$R$429,0))</f>
        <v>0</v>
      </c>
      <c r="AG439" s="699" cm="1">
        <f t="array" ref="AG439">INDEX($H439:$K439,0,MATCH(AG$436,$H$436:$K$436,0))*INDEX($J$430:$R$433,MATCH(AG$436,$I$430:$I$433,0),MATCH(AG$435,$J$429:$R$429,0))</f>
        <v>0</v>
      </c>
      <c r="AH439" s="699" cm="1">
        <f t="array" ref="AH439">INDEX($H439:$K439,0,MATCH(AH$436,$H$436:$K$436,0))*INDEX($J$430:$R$433,MATCH(AH$436,$I$430:$I$433,0),MATCH(AH$435,$J$429:$R$429,0))</f>
        <v>0</v>
      </c>
      <c r="AI439" s="699" cm="1">
        <f t="array" ref="AI439">INDEX($H439:$K439,0,MATCH(AI$436,$H$436:$K$436,0))*INDEX($J$430:$R$433,MATCH(AI$436,$I$430:$I$433,0),MATCH(AI$435,$J$429:$R$429,0))</f>
        <v>0</v>
      </c>
      <c r="AJ439" s="699" cm="1">
        <f t="array" ref="AJ439">INDEX($H439:$K439,0,MATCH(AJ$436,$H$436:$K$436,0))*INDEX($J$430:$R$433,MATCH(AJ$436,$I$430:$I$433,0),MATCH(AJ$435,$J$429:$R$429,0))</f>
        <v>0</v>
      </c>
      <c r="AK439" s="699" cm="1">
        <f t="array" ref="AK439">INDEX($H439:$K439,0,MATCH(AK$436,$H$436:$K$436,0))*INDEX($J$430:$R$433,MATCH(AK$436,$I$430:$I$433,0),MATCH(AK$435,$J$429:$R$429,0))</f>
        <v>0</v>
      </c>
      <c r="AL439" s="699" cm="1">
        <f t="array" ref="AL439">INDEX($H439:$K439,0,MATCH(AL$436,$H$436:$K$436,0))*INDEX($J$430:$R$433,MATCH(AL$436,$I$430:$I$433,0),MATCH(AL$435,$J$429:$R$429,0))</f>
        <v>0</v>
      </c>
      <c r="AM439" s="699" cm="1">
        <f t="array" ref="AM439">INDEX($H439:$K439,0,MATCH(AM$436,$H$436:$K$436,0))*INDEX($J$430:$R$433,MATCH(AM$436,$I$430:$I$433,0),MATCH(AM$435,$J$429:$R$429,0))</f>
        <v>0</v>
      </c>
      <c r="AN439" s="699" cm="1">
        <f t="array" ref="AN439">INDEX($H439:$K439,0,MATCH(AN$436,$H$436:$K$436,0))*INDEX($J$430:$R$433,MATCH(AN$436,$I$430:$I$433,0),MATCH(AN$435,$J$429:$R$429,0))</f>
        <v>0</v>
      </c>
      <c r="AO439" s="699" cm="1">
        <f t="array" ref="AO439">INDEX($H439:$K439,0,MATCH(AO$436,$H$436:$K$436,0))*INDEX($J$430:$R$433,MATCH(AO$436,$I$430:$I$433,0),MATCH(AO$435,$J$429:$R$429,0))</f>
        <v>0</v>
      </c>
      <c r="AP439" s="699" cm="1">
        <f t="array" ref="AP439">INDEX($H439:$K439,0,MATCH(AP$436,$H$436:$K$436,0))*INDEX($J$430:$R$433,MATCH(AP$436,$I$430:$I$433,0),MATCH(AP$435,$J$429:$R$429,0))</f>
        <v>0</v>
      </c>
      <c r="AQ439" s="699" cm="1">
        <f t="array" ref="AQ439">INDEX($H439:$K439,0,MATCH(AQ$436,$H$436:$K$436,0))*INDEX($J$430:$R$433,MATCH(AQ$436,$I$430:$I$433,0),MATCH(AQ$435,$J$429:$R$429,0))</f>
        <v>0</v>
      </c>
      <c r="AR439" s="699" cm="1">
        <f t="array" ref="AR439">INDEX($H439:$K439,0,MATCH(AR$436,$H$436:$K$436,0))*INDEX($J$430:$R$433,MATCH(AR$436,$I$430:$I$433,0),MATCH(AR$435,$J$429:$R$429,0))</f>
        <v>0</v>
      </c>
      <c r="AS439" s="699" cm="1">
        <f t="array" ref="AS439">INDEX($H439:$K439,0,MATCH(AS$436,$H$436:$K$436,0))*INDEX($J$430:$R$433,MATCH(AS$436,$I$430:$I$433,0),MATCH(AS$435,$J$429:$R$429,0))</f>
        <v>0</v>
      </c>
      <c r="AT439" s="699" cm="1">
        <f t="array" ref="AT439">INDEX($H439:$K439,0,MATCH(AT$436,$H$436:$K$436,0))*INDEX($J$430:$R$433,MATCH(AT$436,$I$430:$I$433,0),MATCH(AT$435,$J$429:$R$429,0))</f>
        <v>0</v>
      </c>
      <c r="AU439" s="699" cm="1">
        <f t="array" ref="AU439">INDEX($H439:$K439,0,MATCH(AU$436,$H$436:$K$436,0))*INDEX($J$430:$R$433,MATCH(AU$436,$I$430:$I$433,0),MATCH(AU$435,$J$429:$R$429,0))</f>
        <v>0</v>
      </c>
      <c r="AV439" s="187"/>
      <c r="AW439" s="187"/>
      <c r="AX439" s="16"/>
      <c r="AY439" s="8"/>
      <c r="AZ439" s="8"/>
      <c r="BA439" s="8"/>
    </row>
    <row r="440" spans="1:53" ht="14.5" outlineLevel="1" x14ac:dyDescent="0.35">
      <c r="A440" s="6"/>
      <c r="B440" s="7"/>
      <c r="C440" s="17"/>
      <c r="D440" s="17"/>
      <c r="E440" s="17"/>
      <c r="F440" s="26"/>
      <c r="G440" s="26" t="str">
        <f t="shared" si="147"/>
        <v>GGGAg2Na2</v>
      </c>
      <c r="H440" s="223">
        <v>0</v>
      </c>
      <c r="I440" s="223">
        <v>0</v>
      </c>
      <c r="J440" s="223">
        <v>0</v>
      </c>
      <c r="K440" s="223">
        <v>0</v>
      </c>
      <c r="L440" s="699" cm="1">
        <f t="array" ref="L440">INDEX($H440:$K440,0,MATCH(L$436,$H$436:$K$436,0))*INDEX($J$430:$R$433,MATCH(L$436,$I$430:$I$433,0),MATCH(L$435,$J$429:$R$429,0))</f>
        <v>0</v>
      </c>
      <c r="M440" s="699" cm="1">
        <f t="array" ref="M440">INDEX($H440:$K440,0,MATCH(M$436,$H$436:$K$436,0))*INDEX($J$430:$R$433,MATCH(M$436,$I$430:$I$433,0),MATCH(M$435,$J$429:$R$429,0))</f>
        <v>0</v>
      </c>
      <c r="N440" s="699" cm="1">
        <f t="array" ref="N440">INDEX($H440:$K440,0,MATCH(N$436,$H$436:$K$436,0))*INDEX($J$430:$R$433,MATCH(N$436,$I$430:$I$433,0),MATCH(N$435,$J$429:$R$429,0))</f>
        <v>0</v>
      </c>
      <c r="O440" s="699" cm="1">
        <f t="array" ref="O440">INDEX($H440:$K440,0,MATCH(O$436,$H$436:$K$436,0))*INDEX($J$430:$R$433,MATCH(O$436,$I$430:$I$433,0),MATCH(O$435,$J$429:$R$429,0))</f>
        <v>0</v>
      </c>
      <c r="P440" s="699" cm="1">
        <f t="array" ref="P440">INDEX($H440:$K440,0,MATCH(P$436,$H$436:$K$436,0))*INDEX($J$430:$R$433,MATCH(P$436,$I$430:$I$433,0),MATCH(P$435,$J$429:$R$429,0))</f>
        <v>0</v>
      </c>
      <c r="Q440" s="699" cm="1">
        <f t="array" ref="Q440">INDEX($H440:$K440,0,MATCH(Q$436,$H$436:$K$436,0))*INDEX($J$430:$R$433,MATCH(Q$436,$I$430:$I$433,0),MATCH(Q$435,$J$429:$R$429,0))</f>
        <v>0</v>
      </c>
      <c r="R440" s="699" cm="1">
        <f t="array" ref="R440">INDEX($H440:$K440,0,MATCH(R$436,$H$436:$K$436,0))*INDEX($J$430:$R$433,MATCH(R$436,$I$430:$I$433,0),MATCH(R$435,$J$429:$R$429,0))</f>
        <v>0</v>
      </c>
      <c r="S440" s="699" cm="1">
        <f t="array" ref="S440">INDEX($H440:$K440,0,MATCH(S$436,$H$436:$K$436,0))*INDEX($J$430:$R$433,MATCH(S$436,$I$430:$I$433,0),MATCH(S$435,$J$429:$R$429,0))</f>
        <v>0</v>
      </c>
      <c r="T440" s="699" cm="1">
        <f t="array" ref="T440">INDEX($H440:$K440,0,MATCH(T$436,$H$436:$K$436,0))*INDEX($J$430:$R$433,MATCH(T$436,$I$430:$I$433,0),MATCH(T$435,$J$429:$R$429,0))</f>
        <v>0</v>
      </c>
      <c r="U440" s="699" cm="1">
        <f t="array" ref="U440">INDEX($H440:$K440,0,MATCH(U$436,$H$436:$K$436,0))*INDEX($J$430:$R$433,MATCH(U$436,$I$430:$I$433,0),MATCH(U$435,$J$429:$R$429,0))</f>
        <v>0</v>
      </c>
      <c r="V440" s="699" cm="1">
        <f t="array" ref="V440">INDEX($H440:$K440,0,MATCH(V$436,$H$436:$K$436,0))*INDEX($J$430:$R$433,MATCH(V$436,$I$430:$I$433,0),MATCH(V$435,$J$429:$R$429,0))</f>
        <v>0</v>
      </c>
      <c r="W440" s="699" cm="1">
        <f t="array" ref="W440">INDEX($H440:$K440,0,MATCH(W$436,$H$436:$K$436,0))*INDEX($J$430:$R$433,MATCH(W$436,$I$430:$I$433,0),MATCH(W$435,$J$429:$R$429,0))</f>
        <v>0</v>
      </c>
      <c r="X440" s="699" cm="1">
        <f t="array" ref="X440">INDEX($H440:$K440,0,MATCH(X$436,$H$436:$K$436,0))*INDEX($J$430:$R$433,MATCH(X$436,$I$430:$I$433,0),MATCH(X$435,$J$429:$R$429,0))</f>
        <v>0</v>
      </c>
      <c r="Y440" s="699" cm="1">
        <f t="array" ref="Y440">INDEX($H440:$K440,0,MATCH(Y$436,$H$436:$K$436,0))*INDEX($J$430:$R$433,MATCH(Y$436,$I$430:$I$433,0),MATCH(Y$435,$J$429:$R$429,0))</f>
        <v>0</v>
      </c>
      <c r="Z440" s="699" cm="1">
        <f t="array" ref="Z440">INDEX($H440:$K440,0,MATCH(Z$436,$H$436:$K$436,0))*INDEX($J$430:$R$433,MATCH(Z$436,$I$430:$I$433,0),MATCH(Z$435,$J$429:$R$429,0))</f>
        <v>0</v>
      </c>
      <c r="AA440" s="699" cm="1">
        <f t="array" ref="AA440">INDEX($H440:$K440,0,MATCH(AA$436,$H$436:$K$436,0))*INDEX($J$430:$R$433,MATCH(AA$436,$I$430:$I$433,0),MATCH(AA$435,$J$429:$R$429,0))</f>
        <v>0</v>
      </c>
      <c r="AB440" s="699" cm="1">
        <f t="array" ref="AB440">INDEX($H440:$K440,0,MATCH(AB$436,$H$436:$K$436,0))*INDEX($J$430:$R$433,MATCH(AB$436,$I$430:$I$433,0),MATCH(AB$435,$J$429:$R$429,0))</f>
        <v>0</v>
      </c>
      <c r="AC440" s="699" cm="1">
        <f t="array" ref="AC440">INDEX($H440:$K440,0,MATCH(AC$436,$H$436:$K$436,0))*INDEX($J$430:$R$433,MATCH(AC$436,$I$430:$I$433,0),MATCH(AC$435,$J$429:$R$429,0))</f>
        <v>0</v>
      </c>
      <c r="AD440" s="699" cm="1">
        <f t="array" ref="AD440">INDEX($H440:$K440,0,MATCH(AD$436,$H$436:$K$436,0))*INDEX($J$430:$R$433,MATCH(AD$436,$I$430:$I$433,0),MATCH(AD$435,$J$429:$R$429,0))</f>
        <v>0</v>
      </c>
      <c r="AE440" s="699" cm="1">
        <f t="array" ref="AE440">INDEX($H440:$K440,0,MATCH(AE$436,$H$436:$K$436,0))*INDEX($J$430:$R$433,MATCH(AE$436,$I$430:$I$433,0),MATCH(AE$435,$J$429:$R$429,0))</f>
        <v>0</v>
      </c>
      <c r="AF440" s="699" cm="1">
        <f t="array" ref="AF440">INDEX($H440:$K440,0,MATCH(AF$436,$H$436:$K$436,0))*INDEX($J$430:$R$433,MATCH(AF$436,$I$430:$I$433,0),MATCH(AF$435,$J$429:$R$429,0))</f>
        <v>0</v>
      </c>
      <c r="AG440" s="699" cm="1">
        <f t="array" ref="AG440">INDEX($H440:$K440,0,MATCH(AG$436,$H$436:$K$436,0))*INDEX($J$430:$R$433,MATCH(AG$436,$I$430:$I$433,0),MATCH(AG$435,$J$429:$R$429,0))</f>
        <v>0</v>
      </c>
      <c r="AH440" s="699" cm="1">
        <f t="array" ref="AH440">INDEX($H440:$K440,0,MATCH(AH$436,$H$436:$K$436,0))*INDEX($J$430:$R$433,MATCH(AH$436,$I$430:$I$433,0),MATCH(AH$435,$J$429:$R$429,0))</f>
        <v>0</v>
      </c>
      <c r="AI440" s="699" cm="1">
        <f t="array" ref="AI440">INDEX($H440:$K440,0,MATCH(AI$436,$H$436:$K$436,0))*INDEX($J$430:$R$433,MATCH(AI$436,$I$430:$I$433,0),MATCH(AI$435,$J$429:$R$429,0))</f>
        <v>0</v>
      </c>
      <c r="AJ440" s="699" cm="1">
        <f t="array" ref="AJ440">INDEX($H440:$K440,0,MATCH(AJ$436,$H$436:$K$436,0))*INDEX($J$430:$R$433,MATCH(AJ$436,$I$430:$I$433,0),MATCH(AJ$435,$J$429:$R$429,0))</f>
        <v>0</v>
      </c>
      <c r="AK440" s="699" cm="1">
        <f t="array" ref="AK440">INDEX($H440:$K440,0,MATCH(AK$436,$H$436:$K$436,0))*INDEX($J$430:$R$433,MATCH(AK$436,$I$430:$I$433,0),MATCH(AK$435,$J$429:$R$429,0))</f>
        <v>0</v>
      </c>
      <c r="AL440" s="699" cm="1">
        <f t="array" ref="AL440">INDEX($H440:$K440,0,MATCH(AL$436,$H$436:$K$436,0))*INDEX($J$430:$R$433,MATCH(AL$436,$I$430:$I$433,0),MATCH(AL$435,$J$429:$R$429,0))</f>
        <v>0</v>
      </c>
      <c r="AM440" s="699" cm="1">
        <f t="array" ref="AM440">INDEX($H440:$K440,0,MATCH(AM$436,$H$436:$K$436,0))*INDEX($J$430:$R$433,MATCH(AM$436,$I$430:$I$433,0),MATCH(AM$435,$J$429:$R$429,0))</f>
        <v>0</v>
      </c>
      <c r="AN440" s="699" cm="1">
        <f t="array" ref="AN440">INDEX($H440:$K440,0,MATCH(AN$436,$H$436:$K$436,0))*INDEX($J$430:$R$433,MATCH(AN$436,$I$430:$I$433,0),MATCH(AN$435,$J$429:$R$429,0))</f>
        <v>0</v>
      </c>
      <c r="AO440" s="699" cm="1">
        <f t="array" ref="AO440">INDEX($H440:$K440,0,MATCH(AO$436,$H$436:$K$436,0))*INDEX($J$430:$R$433,MATCH(AO$436,$I$430:$I$433,0),MATCH(AO$435,$J$429:$R$429,0))</f>
        <v>0</v>
      </c>
      <c r="AP440" s="699" cm="1">
        <f t="array" ref="AP440">INDEX($H440:$K440,0,MATCH(AP$436,$H$436:$K$436,0))*INDEX($J$430:$R$433,MATCH(AP$436,$I$430:$I$433,0),MATCH(AP$435,$J$429:$R$429,0))</f>
        <v>0</v>
      </c>
      <c r="AQ440" s="699" cm="1">
        <f t="array" ref="AQ440">INDEX($H440:$K440,0,MATCH(AQ$436,$H$436:$K$436,0))*INDEX($J$430:$R$433,MATCH(AQ$436,$I$430:$I$433,0),MATCH(AQ$435,$J$429:$R$429,0))</f>
        <v>0</v>
      </c>
      <c r="AR440" s="699" cm="1">
        <f t="array" ref="AR440">INDEX($H440:$K440,0,MATCH(AR$436,$H$436:$K$436,0))*INDEX($J$430:$R$433,MATCH(AR$436,$I$430:$I$433,0),MATCH(AR$435,$J$429:$R$429,0))</f>
        <v>0</v>
      </c>
      <c r="AS440" s="699" cm="1">
        <f t="array" ref="AS440">INDEX($H440:$K440,0,MATCH(AS$436,$H$436:$K$436,0))*INDEX($J$430:$R$433,MATCH(AS$436,$I$430:$I$433,0),MATCH(AS$435,$J$429:$R$429,0))</f>
        <v>0</v>
      </c>
      <c r="AT440" s="699" cm="1">
        <f t="array" ref="AT440">INDEX($H440:$K440,0,MATCH(AT$436,$H$436:$K$436,0))*INDEX($J$430:$R$433,MATCH(AT$436,$I$430:$I$433,0),MATCH(AT$435,$J$429:$R$429,0))</f>
        <v>0</v>
      </c>
      <c r="AU440" s="699" cm="1">
        <f t="array" ref="AU440">INDEX($H440:$K440,0,MATCH(AU$436,$H$436:$K$436,0))*INDEX($J$430:$R$433,MATCH(AU$436,$I$430:$I$433,0),MATCH(AU$435,$J$429:$R$429,0))</f>
        <v>0</v>
      </c>
      <c r="AV440" s="187"/>
      <c r="AW440" s="187"/>
      <c r="AX440" s="16"/>
      <c r="AY440" s="8"/>
      <c r="AZ440" s="8"/>
      <c r="BA440" s="8"/>
    </row>
    <row r="441" spans="1:53" ht="14.5" outlineLevel="1" x14ac:dyDescent="0.35">
      <c r="A441" s="6"/>
      <c r="B441" s="7"/>
      <c r="C441" s="17"/>
      <c r="D441" s="17"/>
      <c r="E441" s="17"/>
      <c r="F441" s="26"/>
      <c r="G441" s="26" t="str">
        <f t="shared" si="147"/>
        <v>GGGAg2Ea2</v>
      </c>
      <c r="H441" s="223">
        <v>0</v>
      </c>
      <c r="I441" s="223">
        <v>0</v>
      </c>
      <c r="J441" s="223">
        <v>0</v>
      </c>
      <c r="K441" s="223">
        <v>0</v>
      </c>
      <c r="L441" s="699" cm="1">
        <f t="array" ref="L441">INDEX($H441:$K441,0,MATCH(L$436,$H$436:$K$436,0))*INDEX($J$430:$R$433,MATCH(L$436,$I$430:$I$433,0),MATCH(L$435,$J$429:$R$429,0))</f>
        <v>0</v>
      </c>
      <c r="M441" s="699" cm="1">
        <f t="array" ref="M441">INDEX($H441:$K441,0,MATCH(M$436,$H$436:$K$436,0))*INDEX($J$430:$R$433,MATCH(M$436,$I$430:$I$433,0),MATCH(M$435,$J$429:$R$429,0))</f>
        <v>0</v>
      </c>
      <c r="N441" s="699" cm="1">
        <f t="array" ref="N441">INDEX($H441:$K441,0,MATCH(N$436,$H$436:$K$436,0))*INDEX($J$430:$R$433,MATCH(N$436,$I$430:$I$433,0),MATCH(N$435,$J$429:$R$429,0))</f>
        <v>0</v>
      </c>
      <c r="O441" s="699" cm="1">
        <f t="array" ref="O441">INDEX($H441:$K441,0,MATCH(O$436,$H$436:$K$436,0))*INDEX($J$430:$R$433,MATCH(O$436,$I$430:$I$433,0),MATCH(O$435,$J$429:$R$429,0))</f>
        <v>0</v>
      </c>
      <c r="P441" s="699" cm="1">
        <f t="array" ref="P441">INDEX($H441:$K441,0,MATCH(P$436,$H$436:$K$436,0))*INDEX($J$430:$R$433,MATCH(P$436,$I$430:$I$433,0),MATCH(P$435,$J$429:$R$429,0))</f>
        <v>0</v>
      </c>
      <c r="Q441" s="699" cm="1">
        <f t="array" ref="Q441">INDEX($H441:$K441,0,MATCH(Q$436,$H$436:$K$436,0))*INDEX($J$430:$R$433,MATCH(Q$436,$I$430:$I$433,0),MATCH(Q$435,$J$429:$R$429,0))</f>
        <v>0</v>
      </c>
      <c r="R441" s="699" cm="1">
        <f t="array" ref="R441">INDEX($H441:$K441,0,MATCH(R$436,$H$436:$K$436,0))*INDEX($J$430:$R$433,MATCH(R$436,$I$430:$I$433,0),MATCH(R$435,$J$429:$R$429,0))</f>
        <v>0</v>
      </c>
      <c r="S441" s="699" cm="1">
        <f t="array" ref="S441">INDEX($H441:$K441,0,MATCH(S$436,$H$436:$K$436,0))*INDEX($J$430:$R$433,MATCH(S$436,$I$430:$I$433,0),MATCH(S$435,$J$429:$R$429,0))</f>
        <v>0</v>
      </c>
      <c r="T441" s="699" cm="1">
        <f t="array" ref="T441">INDEX($H441:$K441,0,MATCH(T$436,$H$436:$K$436,0))*INDEX($J$430:$R$433,MATCH(T$436,$I$430:$I$433,0),MATCH(T$435,$J$429:$R$429,0))</f>
        <v>0</v>
      </c>
      <c r="U441" s="699" cm="1">
        <f t="array" ref="U441">INDEX($H441:$K441,0,MATCH(U$436,$H$436:$K$436,0))*INDEX($J$430:$R$433,MATCH(U$436,$I$430:$I$433,0),MATCH(U$435,$J$429:$R$429,0))</f>
        <v>0</v>
      </c>
      <c r="V441" s="699" cm="1">
        <f t="array" ref="V441">INDEX($H441:$K441,0,MATCH(V$436,$H$436:$K$436,0))*INDEX($J$430:$R$433,MATCH(V$436,$I$430:$I$433,0),MATCH(V$435,$J$429:$R$429,0))</f>
        <v>0</v>
      </c>
      <c r="W441" s="699" cm="1">
        <f t="array" ref="W441">INDEX($H441:$K441,0,MATCH(W$436,$H$436:$K$436,0))*INDEX($J$430:$R$433,MATCH(W$436,$I$430:$I$433,0),MATCH(W$435,$J$429:$R$429,0))</f>
        <v>0</v>
      </c>
      <c r="X441" s="699" cm="1">
        <f t="array" ref="X441">INDEX($H441:$K441,0,MATCH(X$436,$H$436:$K$436,0))*INDEX($J$430:$R$433,MATCH(X$436,$I$430:$I$433,0),MATCH(X$435,$J$429:$R$429,0))</f>
        <v>0</v>
      </c>
      <c r="Y441" s="699" cm="1">
        <f t="array" ref="Y441">INDEX($H441:$K441,0,MATCH(Y$436,$H$436:$K$436,0))*INDEX($J$430:$R$433,MATCH(Y$436,$I$430:$I$433,0),MATCH(Y$435,$J$429:$R$429,0))</f>
        <v>0</v>
      </c>
      <c r="Z441" s="699" cm="1">
        <f t="array" ref="Z441">INDEX($H441:$K441,0,MATCH(Z$436,$H$436:$K$436,0))*INDEX($J$430:$R$433,MATCH(Z$436,$I$430:$I$433,0),MATCH(Z$435,$J$429:$R$429,0))</f>
        <v>0</v>
      </c>
      <c r="AA441" s="699" cm="1">
        <f t="array" ref="AA441">INDEX($H441:$K441,0,MATCH(AA$436,$H$436:$K$436,0))*INDEX($J$430:$R$433,MATCH(AA$436,$I$430:$I$433,0),MATCH(AA$435,$J$429:$R$429,0))</f>
        <v>0</v>
      </c>
      <c r="AB441" s="699" cm="1">
        <f t="array" ref="AB441">INDEX($H441:$K441,0,MATCH(AB$436,$H$436:$K$436,0))*INDEX($J$430:$R$433,MATCH(AB$436,$I$430:$I$433,0),MATCH(AB$435,$J$429:$R$429,0))</f>
        <v>0</v>
      </c>
      <c r="AC441" s="699" cm="1">
        <f t="array" ref="AC441">INDEX($H441:$K441,0,MATCH(AC$436,$H$436:$K$436,0))*INDEX($J$430:$R$433,MATCH(AC$436,$I$430:$I$433,0),MATCH(AC$435,$J$429:$R$429,0))</f>
        <v>0</v>
      </c>
      <c r="AD441" s="699" cm="1">
        <f t="array" ref="AD441">INDEX($H441:$K441,0,MATCH(AD$436,$H$436:$K$436,0))*INDEX($J$430:$R$433,MATCH(AD$436,$I$430:$I$433,0),MATCH(AD$435,$J$429:$R$429,0))</f>
        <v>0</v>
      </c>
      <c r="AE441" s="699" cm="1">
        <f t="array" ref="AE441">INDEX($H441:$K441,0,MATCH(AE$436,$H$436:$K$436,0))*INDEX($J$430:$R$433,MATCH(AE$436,$I$430:$I$433,0),MATCH(AE$435,$J$429:$R$429,0))</f>
        <v>0</v>
      </c>
      <c r="AF441" s="699" cm="1">
        <f t="array" ref="AF441">INDEX($H441:$K441,0,MATCH(AF$436,$H$436:$K$436,0))*INDEX($J$430:$R$433,MATCH(AF$436,$I$430:$I$433,0),MATCH(AF$435,$J$429:$R$429,0))</f>
        <v>0</v>
      </c>
      <c r="AG441" s="699" cm="1">
        <f t="array" ref="AG441">INDEX($H441:$K441,0,MATCH(AG$436,$H$436:$K$436,0))*INDEX($J$430:$R$433,MATCH(AG$436,$I$430:$I$433,0),MATCH(AG$435,$J$429:$R$429,0))</f>
        <v>0</v>
      </c>
      <c r="AH441" s="699" cm="1">
        <f t="array" ref="AH441">INDEX($H441:$K441,0,MATCH(AH$436,$H$436:$K$436,0))*INDEX($J$430:$R$433,MATCH(AH$436,$I$430:$I$433,0),MATCH(AH$435,$J$429:$R$429,0))</f>
        <v>0</v>
      </c>
      <c r="AI441" s="699" cm="1">
        <f t="array" ref="AI441">INDEX($H441:$K441,0,MATCH(AI$436,$H$436:$K$436,0))*INDEX($J$430:$R$433,MATCH(AI$436,$I$430:$I$433,0),MATCH(AI$435,$J$429:$R$429,0))</f>
        <v>0</v>
      </c>
      <c r="AJ441" s="699" cm="1">
        <f t="array" ref="AJ441">INDEX($H441:$K441,0,MATCH(AJ$436,$H$436:$K$436,0))*INDEX($J$430:$R$433,MATCH(AJ$436,$I$430:$I$433,0),MATCH(AJ$435,$J$429:$R$429,0))</f>
        <v>0</v>
      </c>
      <c r="AK441" s="699" cm="1">
        <f t="array" ref="AK441">INDEX($H441:$K441,0,MATCH(AK$436,$H$436:$K$436,0))*INDEX($J$430:$R$433,MATCH(AK$436,$I$430:$I$433,0),MATCH(AK$435,$J$429:$R$429,0))</f>
        <v>0</v>
      </c>
      <c r="AL441" s="699" cm="1">
        <f t="array" ref="AL441">INDEX($H441:$K441,0,MATCH(AL$436,$H$436:$K$436,0))*INDEX($J$430:$R$433,MATCH(AL$436,$I$430:$I$433,0),MATCH(AL$435,$J$429:$R$429,0))</f>
        <v>0</v>
      </c>
      <c r="AM441" s="699" cm="1">
        <f t="array" ref="AM441">INDEX($H441:$K441,0,MATCH(AM$436,$H$436:$K$436,0))*INDEX($J$430:$R$433,MATCH(AM$436,$I$430:$I$433,0),MATCH(AM$435,$J$429:$R$429,0))</f>
        <v>0</v>
      </c>
      <c r="AN441" s="699" cm="1">
        <f t="array" ref="AN441">INDEX($H441:$K441,0,MATCH(AN$436,$H$436:$K$436,0))*INDEX($J$430:$R$433,MATCH(AN$436,$I$430:$I$433,0),MATCH(AN$435,$J$429:$R$429,0))</f>
        <v>0</v>
      </c>
      <c r="AO441" s="699" cm="1">
        <f t="array" ref="AO441">INDEX($H441:$K441,0,MATCH(AO$436,$H$436:$K$436,0))*INDEX($J$430:$R$433,MATCH(AO$436,$I$430:$I$433,0),MATCH(AO$435,$J$429:$R$429,0))</f>
        <v>0</v>
      </c>
      <c r="AP441" s="699" cm="1">
        <f t="array" ref="AP441">INDEX($H441:$K441,0,MATCH(AP$436,$H$436:$K$436,0))*INDEX($J$430:$R$433,MATCH(AP$436,$I$430:$I$433,0),MATCH(AP$435,$J$429:$R$429,0))</f>
        <v>0</v>
      </c>
      <c r="AQ441" s="699" cm="1">
        <f t="array" ref="AQ441">INDEX($H441:$K441,0,MATCH(AQ$436,$H$436:$K$436,0))*INDEX($J$430:$R$433,MATCH(AQ$436,$I$430:$I$433,0),MATCH(AQ$435,$J$429:$R$429,0))</f>
        <v>0</v>
      </c>
      <c r="AR441" s="699" cm="1">
        <f t="array" ref="AR441">INDEX($H441:$K441,0,MATCH(AR$436,$H$436:$K$436,0))*INDEX($J$430:$R$433,MATCH(AR$436,$I$430:$I$433,0),MATCH(AR$435,$J$429:$R$429,0))</f>
        <v>0</v>
      </c>
      <c r="AS441" s="699" cm="1">
        <f t="array" ref="AS441">INDEX($H441:$K441,0,MATCH(AS$436,$H$436:$K$436,0))*INDEX($J$430:$R$433,MATCH(AS$436,$I$430:$I$433,0),MATCH(AS$435,$J$429:$R$429,0))</f>
        <v>0</v>
      </c>
      <c r="AT441" s="699" cm="1">
        <f t="array" ref="AT441">INDEX($H441:$K441,0,MATCH(AT$436,$H$436:$K$436,0))*INDEX($J$430:$R$433,MATCH(AT$436,$I$430:$I$433,0),MATCH(AT$435,$J$429:$R$429,0))</f>
        <v>0</v>
      </c>
      <c r="AU441" s="699" cm="1">
        <f t="array" ref="AU441">INDEX($H441:$K441,0,MATCH(AU$436,$H$436:$K$436,0))*INDEX($J$430:$R$433,MATCH(AU$436,$I$430:$I$433,0),MATCH(AU$435,$J$429:$R$429,0))</f>
        <v>0</v>
      </c>
      <c r="AV441" s="187"/>
      <c r="AW441" s="187"/>
      <c r="AX441" s="16"/>
      <c r="AY441" s="8"/>
      <c r="AZ441" s="8"/>
      <c r="BA441" s="8"/>
    </row>
    <row r="442" spans="1:53" ht="14.5" outlineLevel="1" x14ac:dyDescent="0.35">
      <c r="A442" s="6"/>
      <c r="B442" s="7"/>
      <c r="C442" s="17"/>
      <c r="D442" s="17"/>
      <c r="E442" s="17"/>
      <c r="F442" s="26"/>
      <c r="G442" s="26" t="str">
        <f t="shared" si="147"/>
        <v>GGGAg2OFa2</v>
      </c>
      <c r="H442" s="223">
        <v>0</v>
      </c>
      <c r="I442" s="223">
        <v>0</v>
      </c>
      <c r="J442" s="223">
        <v>0</v>
      </c>
      <c r="K442" s="223">
        <v>0</v>
      </c>
      <c r="L442" s="699" cm="1">
        <f t="array" ref="L442">INDEX($H442:$K442,0,MATCH(L$436,$H$436:$K$436,0))*INDEX($J$430:$R$433,MATCH(L$436,$I$430:$I$433,0),MATCH(L$435,$J$429:$R$429,0))</f>
        <v>0</v>
      </c>
      <c r="M442" s="699" cm="1">
        <f t="array" ref="M442">INDEX($H442:$K442,0,MATCH(M$436,$H$436:$K$436,0))*INDEX($J$430:$R$433,MATCH(M$436,$I$430:$I$433,0),MATCH(M$435,$J$429:$R$429,0))</f>
        <v>0</v>
      </c>
      <c r="N442" s="699" cm="1">
        <f t="array" ref="N442">INDEX($H442:$K442,0,MATCH(N$436,$H$436:$K$436,0))*INDEX($J$430:$R$433,MATCH(N$436,$I$430:$I$433,0),MATCH(N$435,$J$429:$R$429,0))</f>
        <v>0</v>
      </c>
      <c r="O442" s="699" cm="1">
        <f t="array" ref="O442">INDEX($H442:$K442,0,MATCH(O$436,$H$436:$K$436,0))*INDEX($J$430:$R$433,MATCH(O$436,$I$430:$I$433,0),MATCH(O$435,$J$429:$R$429,0))</f>
        <v>0</v>
      </c>
      <c r="P442" s="699" cm="1">
        <f t="array" ref="P442">INDEX($H442:$K442,0,MATCH(P$436,$H$436:$K$436,0))*INDEX($J$430:$R$433,MATCH(P$436,$I$430:$I$433,0),MATCH(P$435,$J$429:$R$429,0))</f>
        <v>0</v>
      </c>
      <c r="Q442" s="699" cm="1">
        <f t="array" ref="Q442">INDEX($H442:$K442,0,MATCH(Q$436,$H$436:$K$436,0))*INDEX($J$430:$R$433,MATCH(Q$436,$I$430:$I$433,0),MATCH(Q$435,$J$429:$R$429,0))</f>
        <v>0</v>
      </c>
      <c r="R442" s="699" cm="1">
        <f t="array" ref="R442">INDEX($H442:$K442,0,MATCH(R$436,$H$436:$K$436,0))*INDEX($J$430:$R$433,MATCH(R$436,$I$430:$I$433,0),MATCH(R$435,$J$429:$R$429,0))</f>
        <v>0</v>
      </c>
      <c r="S442" s="699" cm="1">
        <f t="array" ref="S442">INDEX($H442:$K442,0,MATCH(S$436,$H$436:$K$436,0))*INDEX($J$430:$R$433,MATCH(S$436,$I$430:$I$433,0),MATCH(S$435,$J$429:$R$429,0))</f>
        <v>0</v>
      </c>
      <c r="T442" s="699" cm="1">
        <f t="array" ref="T442">INDEX($H442:$K442,0,MATCH(T$436,$H$436:$K$436,0))*INDEX($J$430:$R$433,MATCH(T$436,$I$430:$I$433,0),MATCH(T$435,$J$429:$R$429,0))</f>
        <v>0</v>
      </c>
      <c r="U442" s="699" cm="1">
        <f t="array" ref="U442">INDEX($H442:$K442,0,MATCH(U$436,$H$436:$K$436,0))*INDEX($J$430:$R$433,MATCH(U$436,$I$430:$I$433,0),MATCH(U$435,$J$429:$R$429,0))</f>
        <v>0</v>
      </c>
      <c r="V442" s="699" cm="1">
        <f t="array" ref="V442">INDEX($H442:$K442,0,MATCH(V$436,$H$436:$K$436,0))*INDEX($J$430:$R$433,MATCH(V$436,$I$430:$I$433,0),MATCH(V$435,$J$429:$R$429,0))</f>
        <v>0</v>
      </c>
      <c r="W442" s="699" cm="1">
        <f t="array" ref="W442">INDEX($H442:$K442,0,MATCH(W$436,$H$436:$K$436,0))*INDEX($J$430:$R$433,MATCH(W$436,$I$430:$I$433,0),MATCH(W$435,$J$429:$R$429,0))</f>
        <v>0</v>
      </c>
      <c r="X442" s="699" cm="1">
        <f t="array" ref="X442">INDEX($H442:$K442,0,MATCH(X$436,$H$436:$K$436,0))*INDEX($J$430:$R$433,MATCH(X$436,$I$430:$I$433,0),MATCH(X$435,$J$429:$R$429,0))</f>
        <v>0</v>
      </c>
      <c r="Y442" s="699" cm="1">
        <f t="array" ref="Y442">INDEX($H442:$K442,0,MATCH(Y$436,$H$436:$K$436,0))*INDEX($J$430:$R$433,MATCH(Y$436,$I$430:$I$433,0),MATCH(Y$435,$J$429:$R$429,0))</f>
        <v>0</v>
      </c>
      <c r="Z442" s="699" cm="1">
        <f t="array" ref="Z442">INDEX($H442:$K442,0,MATCH(Z$436,$H$436:$K$436,0))*INDEX($J$430:$R$433,MATCH(Z$436,$I$430:$I$433,0),MATCH(Z$435,$J$429:$R$429,0))</f>
        <v>0</v>
      </c>
      <c r="AA442" s="699" cm="1">
        <f t="array" ref="AA442">INDEX($H442:$K442,0,MATCH(AA$436,$H$436:$K$436,0))*INDEX($J$430:$R$433,MATCH(AA$436,$I$430:$I$433,0),MATCH(AA$435,$J$429:$R$429,0))</f>
        <v>0</v>
      </c>
      <c r="AB442" s="699" cm="1">
        <f t="array" ref="AB442">INDEX($H442:$K442,0,MATCH(AB$436,$H$436:$K$436,0))*INDEX($J$430:$R$433,MATCH(AB$436,$I$430:$I$433,0),MATCH(AB$435,$J$429:$R$429,0))</f>
        <v>0</v>
      </c>
      <c r="AC442" s="699" cm="1">
        <f t="array" ref="AC442">INDEX($H442:$K442,0,MATCH(AC$436,$H$436:$K$436,0))*INDEX($J$430:$R$433,MATCH(AC$436,$I$430:$I$433,0),MATCH(AC$435,$J$429:$R$429,0))</f>
        <v>0</v>
      </c>
      <c r="AD442" s="699" cm="1">
        <f t="array" ref="AD442">INDEX($H442:$K442,0,MATCH(AD$436,$H$436:$K$436,0))*INDEX($J$430:$R$433,MATCH(AD$436,$I$430:$I$433,0),MATCH(AD$435,$J$429:$R$429,0))</f>
        <v>0</v>
      </c>
      <c r="AE442" s="699" cm="1">
        <f t="array" ref="AE442">INDEX($H442:$K442,0,MATCH(AE$436,$H$436:$K$436,0))*INDEX($J$430:$R$433,MATCH(AE$436,$I$430:$I$433,0),MATCH(AE$435,$J$429:$R$429,0))</f>
        <v>0</v>
      </c>
      <c r="AF442" s="699" cm="1">
        <f t="array" ref="AF442">INDEX($H442:$K442,0,MATCH(AF$436,$H$436:$K$436,0))*INDEX($J$430:$R$433,MATCH(AF$436,$I$430:$I$433,0),MATCH(AF$435,$J$429:$R$429,0))</f>
        <v>0</v>
      </c>
      <c r="AG442" s="699" cm="1">
        <f t="array" ref="AG442">INDEX($H442:$K442,0,MATCH(AG$436,$H$436:$K$436,0))*INDEX($J$430:$R$433,MATCH(AG$436,$I$430:$I$433,0),MATCH(AG$435,$J$429:$R$429,0))</f>
        <v>0</v>
      </c>
      <c r="AH442" s="699" cm="1">
        <f t="array" ref="AH442">INDEX($H442:$K442,0,MATCH(AH$436,$H$436:$K$436,0))*INDEX($J$430:$R$433,MATCH(AH$436,$I$430:$I$433,0),MATCH(AH$435,$J$429:$R$429,0))</f>
        <v>0</v>
      </c>
      <c r="AI442" s="699" cm="1">
        <f t="array" ref="AI442">INDEX($H442:$K442,0,MATCH(AI$436,$H$436:$K$436,0))*INDEX($J$430:$R$433,MATCH(AI$436,$I$430:$I$433,0),MATCH(AI$435,$J$429:$R$429,0))</f>
        <v>0</v>
      </c>
      <c r="AJ442" s="699" cm="1">
        <f t="array" ref="AJ442">INDEX($H442:$K442,0,MATCH(AJ$436,$H$436:$K$436,0))*INDEX($J$430:$R$433,MATCH(AJ$436,$I$430:$I$433,0),MATCH(AJ$435,$J$429:$R$429,0))</f>
        <v>0</v>
      </c>
      <c r="AK442" s="699" cm="1">
        <f t="array" ref="AK442">INDEX($H442:$K442,0,MATCH(AK$436,$H$436:$K$436,0))*INDEX($J$430:$R$433,MATCH(AK$436,$I$430:$I$433,0),MATCH(AK$435,$J$429:$R$429,0))</f>
        <v>0</v>
      </c>
      <c r="AL442" s="699" cm="1">
        <f t="array" ref="AL442">INDEX($H442:$K442,0,MATCH(AL$436,$H$436:$K$436,0))*INDEX($J$430:$R$433,MATCH(AL$436,$I$430:$I$433,0),MATCH(AL$435,$J$429:$R$429,0))</f>
        <v>0</v>
      </c>
      <c r="AM442" s="699" cm="1">
        <f t="array" ref="AM442">INDEX($H442:$K442,0,MATCH(AM$436,$H$436:$K$436,0))*INDEX($J$430:$R$433,MATCH(AM$436,$I$430:$I$433,0),MATCH(AM$435,$J$429:$R$429,0))</f>
        <v>0</v>
      </c>
      <c r="AN442" s="699" cm="1">
        <f t="array" ref="AN442">INDEX($H442:$K442,0,MATCH(AN$436,$H$436:$K$436,0))*INDEX($J$430:$R$433,MATCH(AN$436,$I$430:$I$433,0),MATCH(AN$435,$J$429:$R$429,0))</f>
        <v>0</v>
      </c>
      <c r="AO442" s="699" cm="1">
        <f t="array" ref="AO442">INDEX($H442:$K442,0,MATCH(AO$436,$H$436:$K$436,0))*INDEX($J$430:$R$433,MATCH(AO$436,$I$430:$I$433,0),MATCH(AO$435,$J$429:$R$429,0))</f>
        <v>0</v>
      </c>
      <c r="AP442" s="699" cm="1">
        <f t="array" ref="AP442">INDEX($H442:$K442,0,MATCH(AP$436,$H$436:$K$436,0))*INDEX($J$430:$R$433,MATCH(AP$436,$I$430:$I$433,0),MATCH(AP$435,$J$429:$R$429,0))</f>
        <v>0</v>
      </c>
      <c r="AQ442" s="699" cm="1">
        <f t="array" ref="AQ442">INDEX($H442:$K442,0,MATCH(AQ$436,$H$436:$K$436,0))*INDEX($J$430:$R$433,MATCH(AQ$436,$I$430:$I$433,0),MATCH(AQ$435,$J$429:$R$429,0))</f>
        <v>0</v>
      </c>
      <c r="AR442" s="699" cm="1">
        <f t="array" ref="AR442">INDEX($H442:$K442,0,MATCH(AR$436,$H$436:$K$436,0))*INDEX($J$430:$R$433,MATCH(AR$436,$I$430:$I$433,0),MATCH(AR$435,$J$429:$R$429,0))</f>
        <v>0</v>
      </c>
      <c r="AS442" s="699" cm="1">
        <f t="array" ref="AS442">INDEX($H442:$K442,0,MATCH(AS$436,$H$436:$K$436,0))*INDEX($J$430:$R$433,MATCH(AS$436,$I$430:$I$433,0),MATCH(AS$435,$J$429:$R$429,0))</f>
        <v>0</v>
      </c>
      <c r="AT442" s="699" cm="1">
        <f t="array" ref="AT442">INDEX($H442:$K442,0,MATCH(AT$436,$H$436:$K$436,0))*INDEX($J$430:$R$433,MATCH(AT$436,$I$430:$I$433,0),MATCH(AT$435,$J$429:$R$429,0))</f>
        <v>0</v>
      </c>
      <c r="AU442" s="699" cm="1">
        <f t="array" ref="AU442">INDEX($H442:$K442,0,MATCH(AU$436,$H$436:$K$436,0))*INDEX($J$430:$R$433,MATCH(AU$436,$I$430:$I$433,0),MATCH(AU$435,$J$429:$R$429,0))</f>
        <v>0</v>
      </c>
      <c r="AV442" s="187"/>
      <c r="AW442" s="187"/>
      <c r="AX442" s="16"/>
      <c r="AY442" s="8"/>
      <c r="AZ442" s="8"/>
      <c r="BA442" s="8"/>
    </row>
    <row r="443" spans="1:53" ht="14.5" outlineLevel="1" x14ac:dyDescent="0.35">
      <c r="A443" s="6"/>
      <c r="B443" s="7"/>
      <c r="C443" s="17"/>
      <c r="D443" s="17"/>
      <c r="E443" s="17"/>
      <c r="F443" s="26"/>
      <c r="G443" s="26" t="str">
        <f t="shared" si="147"/>
        <v>GGGC1Na2</v>
      </c>
      <c r="H443" s="223">
        <v>0</v>
      </c>
      <c r="I443" s="223">
        <v>0</v>
      </c>
      <c r="J443" s="223">
        <v>0</v>
      </c>
      <c r="K443" s="223">
        <v>0</v>
      </c>
      <c r="L443" s="699" cm="1">
        <f t="array" ref="L443">INDEX($H443:$K443,0,MATCH(L$436,$H$436:$K$436,0))*INDEX($J$430:$R$433,MATCH(L$436,$I$430:$I$433,0),MATCH(L$435,$J$429:$R$429,0))</f>
        <v>0</v>
      </c>
      <c r="M443" s="699" cm="1">
        <f t="array" ref="M443">INDEX($H443:$K443,0,MATCH(M$436,$H$436:$K$436,0))*INDEX($J$430:$R$433,MATCH(M$436,$I$430:$I$433,0),MATCH(M$435,$J$429:$R$429,0))</f>
        <v>0</v>
      </c>
      <c r="N443" s="699" cm="1">
        <f t="array" ref="N443">INDEX($H443:$K443,0,MATCH(N$436,$H$436:$K$436,0))*INDEX($J$430:$R$433,MATCH(N$436,$I$430:$I$433,0),MATCH(N$435,$J$429:$R$429,0))</f>
        <v>0</v>
      </c>
      <c r="O443" s="699" cm="1">
        <f t="array" ref="O443">INDEX($H443:$K443,0,MATCH(O$436,$H$436:$K$436,0))*INDEX($J$430:$R$433,MATCH(O$436,$I$430:$I$433,0),MATCH(O$435,$J$429:$R$429,0))</f>
        <v>0</v>
      </c>
      <c r="P443" s="699" cm="1">
        <f t="array" ref="P443">INDEX($H443:$K443,0,MATCH(P$436,$H$436:$K$436,0))*INDEX($J$430:$R$433,MATCH(P$436,$I$430:$I$433,0),MATCH(P$435,$J$429:$R$429,0))</f>
        <v>0</v>
      </c>
      <c r="Q443" s="699" cm="1">
        <f t="array" ref="Q443">INDEX($H443:$K443,0,MATCH(Q$436,$H$436:$K$436,0))*INDEX($J$430:$R$433,MATCH(Q$436,$I$430:$I$433,0),MATCH(Q$435,$J$429:$R$429,0))</f>
        <v>0</v>
      </c>
      <c r="R443" s="699" cm="1">
        <f t="array" ref="R443">INDEX($H443:$K443,0,MATCH(R$436,$H$436:$K$436,0))*INDEX($J$430:$R$433,MATCH(R$436,$I$430:$I$433,0),MATCH(R$435,$J$429:$R$429,0))</f>
        <v>0</v>
      </c>
      <c r="S443" s="699" cm="1">
        <f t="array" ref="S443">INDEX($H443:$K443,0,MATCH(S$436,$H$436:$K$436,0))*INDEX($J$430:$R$433,MATCH(S$436,$I$430:$I$433,0),MATCH(S$435,$J$429:$R$429,0))</f>
        <v>0</v>
      </c>
      <c r="T443" s="699" cm="1">
        <f t="array" ref="T443">INDEX($H443:$K443,0,MATCH(T$436,$H$436:$K$436,0))*INDEX($J$430:$R$433,MATCH(T$436,$I$430:$I$433,0),MATCH(T$435,$J$429:$R$429,0))</f>
        <v>0</v>
      </c>
      <c r="U443" s="699" cm="1">
        <f t="array" ref="U443">INDEX($H443:$K443,0,MATCH(U$436,$H$436:$K$436,0))*INDEX($J$430:$R$433,MATCH(U$436,$I$430:$I$433,0),MATCH(U$435,$J$429:$R$429,0))</f>
        <v>0</v>
      </c>
      <c r="V443" s="699" cm="1">
        <f t="array" ref="V443">INDEX($H443:$K443,0,MATCH(V$436,$H$436:$K$436,0))*INDEX($J$430:$R$433,MATCH(V$436,$I$430:$I$433,0),MATCH(V$435,$J$429:$R$429,0))</f>
        <v>0</v>
      </c>
      <c r="W443" s="699" cm="1">
        <f t="array" ref="W443">INDEX($H443:$K443,0,MATCH(W$436,$H$436:$K$436,0))*INDEX($J$430:$R$433,MATCH(W$436,$I$430:$I$433,0),MATCH(W$435,$J$429:$R$429,0))</f>
        <v>0</v>
      </c>
      <c r="X443" s="699" cm="1">
        <f t="array" ref="X443">INDEX($H443:$K443,0,MATCH(X$436,$H$436:$K$436,0))*INDEX($J$430:$R$433,MATCH(X$436,$I$430:$I$433,0),MATCH(X$435,$J$429:$R$429,0))</f>
        <v>0</v>
      </c>
      <c r="Y443" s="699" cm="1">
        <f t="array" ref="Y443">INDEX($H443:$K443,0,MATCH(Y$436,$H$436:$K$436,0))*INDEX($J$430:$R$433,MATCH(Y$436,$I$430:$I$433,0),MATCH(Y$435,$J$429:$R$429,0))</f>
        <v>0</v>
      </c>
      <c r="Z443" s="699" cm="1">
        <f t="array" ref="Z443">INDEX($H443:$K443,0,MATCH(Z$436,$H$436:$K$436,0))*INDEX($J$430:$R$433,MATCH(Z$436,$I$430:$I$433,0),MATCH(Z$435,$J$429:$R$429,0))</f>
        <v>0</v>
      </c>
      <c r="AA443" s="699" cm="1">
        <f t="array" ref="AA443">INDEX($H443:$K443,0,MATCH(AA$436,$H$436:$K$436,0))*INDEX($J$430:$R$433,MATCH(AA$436,$I$430:$I$433,0),MATCH(AA$435,$J$429:$R$429,0))</f>
        <v>0</v>
      </c>
      <c r="AB443" s="699" cm="1">
        <f t="array" ref="AB443">INDEX($H443:$K443,0,MATCH(AB$436,$H$436:$K$436,0))*INDEX($J$430:$R$433,MATCH(AB$436,$I$430:$I$433,0),MATCH(AB$435,$J$429:$R$429,0))</f>
        <v>0</v>
      </c>
      <c r="AC443" s="699" cm="1">
        <f t="array" ref="AC443">INDEX($H443:$K443,0,MATCH(AC$436,$H$436:$K$436,0))*INDEX($J$430:$R$433,MATCH(AC$436,$I$430:$I$433,0),MATCH(AC$435,$J$429:$R$429,0))</f>
        <v>0</v>
      </c>
      <c r="AD443" s="699" cm="1">
        <f t="array" ref="AD443">INDEX($H443:$K443,0,MATCH(AD$436,$H$436:$K$436,0))*INDEX($J$430:$R$433,MATCH(AD$436,$I$430:$I$433,0),MATCH(AD$435,$J$429:$R$429,0))</f>
        <v>0</v>
      </c>
      <c r="AE443" s="699" cm="1">
        <f t="array" ref="AE443">INDEX($H443:$K443,0,MATCH(AE$436,$H$436:$K$436,0))*INDEX($J$430:$R$433,MATCH(AE$436,$I$430:$I$433,0),MATCH(AE$435,$J$429:$R$429,0))</f>
        <v>0</v>
      </c>
      <c r="AF443" s="699" cm="1">
        <f t="array" ref="AF443">INDEX($H443:$K443,0,MATCH(AF$436,$H$436:$K$436,0))*INDEX($J$430:$R$433,MATCH(AF$436,$I$430:$I$433,0),MATCH(AF$435,$J$429:$R$429,0))</f>
        <v>0</v>
      </c>
      <c r="AG443" s="699" cm="1">
        <f t="array" ref="AG443">INDEX($H443:$K443,0,MATCH(AG$436,$H$436:$K$436,0))*INDEX($J$430:$R$433,MATCH(AG$436,$I$430:$I$433,0),MATCH(AG$435,$J$429:$R$429,0))</f>
        <v>0</v>
      </c>
      <c r="AH443" s="699" cm="1">
        <f t="array" ref="AH443">INDEX($H443:$K443,0,MATCH(AH$436,$H$436:$K$436,0))*INDEX($J$430:$R$433,MATCH(AH$436,$I$430:$I$433,0),MATCH(AH$435,$J$429:$R$429,0))</f>
        <v>0</v>
      </c>
      <c r="AI443" s="699" cm="1">
        <f t="array" ref="AI443">INDEX($H443:$K443,0,MATCH(AI$436,$H$436:$K$436,0))*INDEX($J$430:$R$433,MATCH(AI$436,$I$430:$I$433,0),MATCH(AI$435,$J$429:$R$429,0))</f>
        <v>0</v>
      </c>
      <c r="AJ443" s="699" cm="1">
        <f t="array" ref="AJ443">INDEX($H443:$K443,0,MATCH(AJ$436,$H$436:$K$436,0))*INDEX($J$430:$R$433,MATCH(AJ$436,$I$430:$I$433,0),MATCH(AJ$435,$J$429:$R$429,0))</f>
        <v>0</v>
      </c>
      <c r="AK443" s="699" cm="1">
        <f t="array" ref="AK443">INDEX($H443:$K443,0,MATCH(AK$436,$H$436:$K$436,0))*INDEX($J$430:$R$433,MATCH(AK$436,$I$430:$I$433,0),MATCH(AK$435,$J$429:$R$429,0))</f>
        <v>0</v>
      </c>
      <c r="AL443" s="699" cm="1">
        <f t="array" ref="AL443">INDEX($H443:$K443,0,MATCH(AL$436,$H$436:$K$436,0))*INDEX($J$430:$R$433,MATCH(AL$436,$I$430:$I$433,0),MATCH(AL$435,$J$429:$R$429,0))</f>
        <v>0</v>
      </c>
      <c r="AM443" s="699" cm="1">
        <f t="array" ref="AM443">INDEX($H443:$K443,0,MATCH(AM$436,$H$436:$K$436,0))*INDEX($J$430:$R$433,MATCH(AM$436,$I$430:$I$433,0),MATCH(AM$435,$J$429:$R$429,0))</f>
        <v>0</v>
      </c>
      <c r="AN443" s="699" cm="1">
        <f t="array" ref="AN443">INDEX($H443:$K443,0,MATCH(AN$436,$H$436:$K$436,0))*INDEX($J$430:$R$433,MATCH(AN$436,$I$430:$I$433,0),MATCH(AN$435,$J$429:$R$429,0))</f>
        <v>0</v>
      </c>
      <c r="AO443" s="699" cm="1">
        <f t="array" ref="AO443">INDEX($H443:$K443,0,MATCH(AO$436,$H$436:$K$436,0))*INDEX($J$430:$R$433,MATCH(AO$436,$I$430:$I$433,0),MATCH(AO$435,$J$429:$R$429,0))</f>
        <v>0</v>
      </c>
      <c r="AP443" s="699" cm="1">
        <f t="array" ref="AP443">INDEX($H443:$K443,0,MATCH(AP$436,$H$436:$K$436,0))*INDEX($J$430:$R$433,MATCH(AP$436,$I$430:$I$433,0),MATCH(AP$435,$J$429:$R$429,0))</f>
        <v>0</v>
      </c>
      <c r="AQ443" s="699" cm="1">
        <f t="array" ref="AQ443">INDEX($H443:$K443,0,MATCH(AQ$436,$H$436:$K$436,0))*INDEX($J$430:$R$433,MATCH(AQ$436,$I$430:$I$433,0),MATCH(AQ$435,$J$429:$R$429,0))</f>
        <v>0</v>
      </c>
      <c r="AR443" s="699" cm="1">
        <f t="array" ref="AR443">INDEX($H443:$K443,0,MATCH(AR$436,$H$436:$K$436,0))*INDEX($J$430:$R$433,MATCH(AR$436,$I$430:$I$433,0),MATCH(AR$435,$J$429:$R$429,0))</f>
        <v>0</v>
      </c>
      <c r="AS443" s="699" cm="1">
        <f t="array" ref="AS443">INDEX($H443:$K443,0,MATCH(AS$436,$H$436:$K$436,0))*INDEX($J$430:$R$433,MATCH(AS$436,$I$430:$I$433,0),MATCH(AS$435,$J$429:$R$429,0))</f>
        <v>0</v>
      </c>
      <c r="AT443" s="699" cm="1">
        <f t="array" ref="AT443">INDEX($H443:$K443,0,MATCH(AT$436,$H$436:$K$436,0))*INDEX($J$430:$R$433,MATCH(AT$436,$I$430:$I$433,0),MATCH(AT$435,$J$429:$R$429,0))</f>
        <v>0</v>
      </c>
      <c r="AU443" s="699" cm="1">
        <f t="array" ref="AU443">INDEX($H443:$K443,0,MATCH(AU$436,$H$436:$K$436,0))*INDEX($J$430:$R$433,MATCH(AU$436,$I$430:$I$433,0),MATCH(AU$435,$J$429:$R$429,0))</f>
        <v>0</v>
      </c>
      <c r="AV443" s="187"/>
      <c r="AW443" s="187"/>
      <c r="AX443" s="16"/>
      <c r="AY443" s="8"/>
      <c r="AZ443" s="8"/>
      <c r="BA443" s="8"/>
    </row>
    <row r="444" spans="1:53" ht="14.5" outlineLevel="1" x14ac:dyDescent="0.35">
      <c r="A444" s="6"/>
      <c r="B444" s="7"/>
      <c r="C444" s="17"/>
      <c r="D444" s="17"/>
      <c r="E444" s="17"/>
      <c r="F444" s="26"/>
      <c r="G444" s="26" t="str">
        <f t="shared" si="147"/>
        <v>GGGC1Ea2</v>
      </c>
      <c r="H444" s="223">
        <v>0</v>
      </c>
      <c r="I444" s="223">
        <v>0</v>
      </c>
      <c r="J444" s="223">
        <v>0</v>
      </c>
      <c r="K444" s="223">
        <v>0</v>
      </c>
      <c r="L444" s="699" cm="1">
        <f t="array" ref="L444">INDEX($H444:$K444,0,MATCH(L$436,$H$436:$K$436,0))*INDEX($J$430:$R$433,MATCH(L$436,$I$430:$I$433,0),MATCH(L$435,$J$429:$R$429,0))</f>
        <v>0</v>
      </c>
      <c r="M444" s="699" cm="1">
        <f t="array" ref="M444">INDEX($H444:$K444,0,MATCH(M$436,$H$436:$K$436,0))*INDEX($J$430:$R$433,MATCH(M$436,$I$430:$I$433,0),MATCH(M$435,$J$429:$R$429,0))</f>
        <v>0</v>
      </c>
      <c r="N444" s="699" cm="1">
        <f t="array" ref="N444">INDEX($H444:$K444,0,MATCH(N$436,$H$436:$K$436,0))*INDEX($J$430:$R$433,MATCH(N$436,$I$430:$I$433,0),MATCH(N$435,$J$429:$R$429,0))</f>
        <v>0</v>
      </c>
      <c r="O444" s="699" cm="1">
        <f t="array" ref="O444">INDEX($H444:$K444,0,MATCH(O$436,$H$436:$K$436,0))*INDEX($J$430:$R$433,MATCH(O$436,$I$430:$I$433,0),MATCH(O$435,$J$429:$R$429,0))</f>
        <v>0</v>
      </c>
      <c r="P444" s="699" cm="1">
        <f t="array" ref="P444">INDEX($H444:$K444,0,MATCH(P$436,$H$436:$K$436,0))*INDEX($J$430:$R$433,MATCH(P$436,$I$430:$I$433,0),MATCH(P$435,$J$429:$R$429,0))</f>
        <v>0</v>
      </c>
      <c r="Q444" s="699" cm="1">
        <f t="array" ref="Q444">INDEX($H444:$K444,0,MATCH(Q$436,$H$436:$K$436,0))*INDEX($J$430:$R$433,MATCH(Q$436,$I$430:$I$433,0),MATCH(Q$435,$J$429:$R$429,0))</f>
        <v>0</v>
      </c>
      <c r="R444" s="699" cm="1">
        <f t="array" ref="R444">INDEX($H444:$K444,0,MATCH(R$436,$H$436:$K$436,0))*INDEX($J$430:$R$433,MATCH(R$436,$I$430:$I$433,0),MATCH(R$435,$J$429:$R$429,0))</f>
        <v>0</v>
      </c>
      <c r="S444" s="699" cm="1">
        <f t="array" ref="S444">INDEX($H444:$K444,0,MATCH(S$436,$H$436:$K$436,0))*INDEX($J$430:$R$433,MATCH(S$436,$I$430:$I$433,0),MATCH(S$435,$J$429:$R$429,0))</f>
        <v>0</v>
      </c>
      <c r="T444" s="699" cm="1">
        <f t="array" ref="T444">INDEX($H444:$K444,0,MATCH(T$436,$H$436:$K$436,0))*INDEX($J$430:$R$433,MATCH(T$436,$I$430:$I$433,0),MATCH(T$435,$J$429:$R$429,0))</f>
        <v>0</v>
      </c>
      <c r="U444" s="699" cm="1">
        <f t="array" ref="U444">INDEX($H444:$K444,0,MATCH(U$436,$H$436:$K$436,0))*INDEX($J$430:$R$433,MATCH(U$436,$I$430:$I$433,0),MATCH(U$435,$J$429:$R$429,0))</f>
        <v>0</v>
      </c>
      <c r="V444" s="699" cm="1">
        <f t="array" ref="V444">INDEX($H444:$K444,0,MATCH(V$436,$H$436:$K$436,0))*INDEX($J$430:$R$433,MATCH(V$436,$I$430:$I$433,0),MATCH(V$435,$J$429:$R$429,0))</f>
        <v>0</v>
      </c>
      <c r="W444" s="699" cm="1">
        <f t="array" ref="W444">INDEX($H444:$K444,0,MATCH(W$436,$H$436:$K$436,0))*INDEX($J$430:$R$433,MATCH(W$436,$I$430:$I$433,0),MATCH(W$435,$J$429:$R$429,0))</f>
        <v>0</v>
      </c>
      <c r="X444" s="699" cm="1">
        <f t="array" ref="X444">INDEX($H444:$K444,0,MATCH(X$436,$H$436:$K$436,0))*INDEX($J$430:$R$433,MATCH(X$436,$I$430:$I$433,0),MATCH(X$435,$J$429:$R$429,0))</f>
        <v>0</v>
      </c>
      <c r="Y444" s="699" cm="1">
        <f t="array" ref="Y444">INDEX($H444:$K444,0,MATCH(Y$436,$H$436:$K$436,0))*INDEX($J$430:$R$433,MATCH(Y$436,$I$430:$I$433,0),MATCH(Y$435,$J$429:$R$429,0))</f>
        <v>0</v>
      </c>
      <c r="Z444" s="699" cm="1">
        <f t="array" ref="Z444">INDEX($H444:$K444,0,MATCH(Z$436,$H$436:$K$436,0))*INDEX($J$430:$R$433,MATCH(Z$436,$I$430:$I$433,0),MATCH(Z$435,$J$429:$R$429,0))</f>
        <v>0</v>
      </c>
      <c r="AA444" s="699" cm="1">
        <f t="array" ref="AA444">INDEX($H444:$K444,0,MATCH(AA$436,$H$436:$K$436,0))*INDEX($J$430:$R$433,MATCH(AA$436,$I$430:$I$433,0),MATCH(AA$435,$J$429:$R$429,0))</f>
        <v>0</v>
      </c>
      <c r="AB444" s="699" cm="1">
        <f t="array" ref="AB444">INDEX($H444:$K444,0,MATCH(AB$436,$H$436:$K$436,0))*INDEX($J$430:$R$433,MATCH(AB$436,$I$430:$I$433,0),MATCH(AB$435,$J$429:$R$429,0))</f>
        <v>0</v>
      </c>
      <c r="AC444" s="699" cm="1">
        <f t="array" ref="AC444">INDEX($H444:$K444,0,MATCH(AC$436,$H$436:$K$436,0))*INDEX($J$430:$R$433,MATCH(AC$436,$I$430:$I$433,0),MATCH(AC$435,$J$429:$R$429,0))</f>
        <v>0</v>
      </c>
      <c r="AD444" s="699" cm="1">
        <f t="array" ref="AD444">INDEX($H444:$K444,0,MATCH(AD$436,$H$436:$K$436,0))*INDEX($J$430:$R$433,MATCH(AD$436,$I$430:$I$433,0),MATCH(AD$435,$J$429:$R$429,0))</f>
        <v>0</v>
      </c>
      <c r="AE444" s="699" cm="1">
        <f t="array" ref="AE444">INDEX($H444:$K444,0,MATCH(AE$436,$H$436:$K$436,0))*INDEX($J$430:$R$433,MATCH(AE$436,$I$430:$I$433,0),MATCH(AE$435,$J$429:$R$429,0))</f>
        <v>0</v>
      </c>
      <c r="AF444" s="699" cm="1">
        <f t="array" ref="AF444">INDEX($H444:$K444,0,MATCH(AF$436,$H$436:$K$436,0))*INDEX($J$430:$R$433,MATCH(AF$436,$I$430:$I$433,0),MATCH(AF$435,$J$429:$R$429,0))</f>
        <v>0</v>
      </c>
      <c r="AG444" s="699" cm="1">
        <f t="array" ref="AG444">INDEX($H444:$K444,0,MATCH(AG$436,$H$436:$K$436,0))*INDEX($J$430:$R$433,MATCH(AG$436,$I$430:$I$433,0),MATCH(AG$435,$J$429:$R$429,0))</f>
        <v>0</v>
      </c>
      <c r="AH444" s="699" cm="1">
        <f t="array" ref="AH444">INDEX($H444:$K444,0,MATCH(AH$436,$H$436:$K$436,0))*INDEX($J$430:$R$433,MATCH(AH$436,$I$430:$I$433,0),MATCH(AH$435,$J$429:$R$429,0))</f>
        <v>0</v>
      </c>
      <c r="AI444" s="699" cm="1">
        <f t="array" ref="AI444">INDEX($H444:$K444,0,MATCH(AI$436,$H$436:$K$436,0))*INDEX($J$430:$R$433,MATCH(AI$436,$I$430:$I$433,0),MATCH(AI$435,$J$429:$R$429,0))</f>
        <v>0</v>
      </c>
      <c r="AJ444" s="699" cm="1">
        <f t="array" ref="AJ444">INDEX($H444:$K444,0,MATCH(AJ$436,$H$436:$K$436,0))*INDEX($J$430:$R$433,MATCH(AJ$436,$I$430:$I$433,0),MATCH(AJ$435,$J$429:$R$429,0))</f>
        <v>0</v>
      </c>
      <c r="AK444" s="699" cm="1">
        <f t="array" ref="AK444">INDEX($H444:$K444,0,MATCH(AK$436,$H$436:$K$436,0))*INDEX($J$430:$R$433,MATCH(AK$436,$I$430:$I$433,0),MATCH(AK$435,$J$429:$R$429,0))</f>
        <v>0</v>
      </c>
      <c r="AL444" s="699" cm="1">
        <f t="array" ref="AL444">INDEX($H444:$K444,0,MATCH(AL$436,$H$436:$K$436,0))*INDEX($J$430:$R$433,MATCH(AL$436,$I$430:$I$433,0),MATCH(AL$435,$J$429:$R$429,0))</f>
        <v>0</v>
      </c>
      <c r="AM444" s="699" cm="1">
        <f t="array" ref="AM444">INDEX($H444:$K444,0,MATCH(AM$436,$H$436:$K$436,0))*INDEX($J$430:$R$433,MATCH(AM$436,$I$430:$I$433,0),MATCH(AM$435,$J$429:$R$429,0))</f>
        <v>0</v>
      </c>
      <c r="AN444" s="699" cm="1">
        <f t="array" ref="AN444">INDEX($H444:$K444,0,MATCH(AN$436,$H$436:$K$436,0))*INDEX($J$430:$R$433,MATCH(AN$436,$I$430:$I$433,0),MATCH(AN$435,$J$429:$R$429,0))</f>
        <v>0</v>
      </c>
      <c r="AO444" s="699" cm="1">
        <f t="array" ref="AO444">INDEX($H444:$K444,0,MATCH(AO$436,$H$436:$K$436,0))*INDEX($J$430:$R$433,MATCH(AO$436,$I$430:$I$433,0),MATCH(AO$435,$J$429:$R$429,0))</f>
        <v>0</v>
      </c>
      <c r="AP444" s="699" cm="1">
        <f t="array" ref="AP444">INDEX($H444:$K444,0,MATCH(AP$436,$H$436:$K$436,0))*INDEX($J$430:$R$433,MATCH(AP$436,$I$430:$I$433,0),MATCH(AP$435,$J$429:$R$429,0))</f>
        <v>0</v>
      </c>
      <c r="AQ444" s="699" cm="1">
        <f t="array" ref="AQ444">INDEX($H444:$K444,0,MATCH(AQ$436,$H$436:$K$436,0))*INDEX($J$430:$R$433,MATCH(AQ$436,$I$430:$I$433,0),MATCH(AQ$435,$J$429:$R$429,0))</f>
        <v>0</v>
      </c>
      <c r="AR444" s="699" cm="1">
        <f t="array" ref="AR444">INDEX($H444:$K444,0,MATCH(AR$436,$H$436:$K$436,0))*INDEX($J$430:$R$433,MATCH(AR$436,$I$430:$I$433,0),MATCH(AR$435,$J$429:$R$429,0))</f>
        <v>0</v>
      </c>
      <c r="AS444" s="699" cm="1">
        <f t="array" ref="AS444">INDEX($H444:$K444,0,MATCH(AS$436,$H$436:$K$436,0))*INDEX($J$430:$R$433,MATCH(AS$436,$I$430:$I$433,0),MATCH(AS$435,$J$429:$R$429,0))</f>
        <v>0</v>
      </c>
      <c r="AT444" s="699" cm="1">
        <f t="array" ref="AT444">INDEX($H444:$K444,0,MATCH(AT$436,$H$436:$K$436,0))*INDEX($J$430:$R$433,MATCH(AT$436,$I$430:$I$433,0),MATCH(AT$435,$J$429:$R$429,0))</f>
        <v>0</v>
      </c>
      <c r="AU444" s="699" cm="1">
        <f t="array" ref="AU444">INDEX($H444:$K444,0,MATCH(AU$436,$H$436:$K$436,0))*INDEX($J$430:$R$433,MATCH(AU$436,$I$430:$I$433,0),MATCH(AU$435,$J$429:$R$429,0))</f>
        <v>0</v>
      </c>
      <c r="AV444" s="187"/>
      <c r="AW444" s="187"/>
      <c r="AX444" s="16"/>
      <c r="AY444" s="8"/>
      <c r="AZ444" s="8"/>
      <c r="BA444" s="8"/>
    </row>
    <row r="445" spans="1:53" ht="14.5" outlineLevel="1" x14ac:dyDescent="0.35">
      <c r="A445" s="6"/>
      <c r="B445" s="7"/>
      <c r="C445" s="17"/>
      <c r="D445" s="17"/>
      <c r="E445" s="17"/>
      <c r="F445" s="26"/>
      <c r="G445" s="26" t="str">
        <f t="shared" si="147"/>
        <v>GGGC1Pa2</v>
      </c>
      <c r="H445" s="223">
        <v>0</v>
      </c>
      <c r="I445" s="223">
        <v>0</v>
      </c>
      <c r="J445" s="223">
        <v>0</v>
      </c>
      <c r="K445" s="223">
        <v>0</v>
      </c>
      <c r="L445" s="699" cm="1">
        <f t="array" ref="L445">INDEX($H445:$K445,0,MATCH(L$436,$H$436:$K$436,0))*INDEX($J$430:$R$433,MATCH(L$436,$I$430:$I$433,0),MATCH(L$435,$J$429:$R$429,0))</f>
        <v>0</v>
      </c>
      <c r="M445" s="699" cm="1">
        <f t="array" ref="M445">INDEX($H445:$K445,0,MATCH(M$436,$H$436:$K$436,0))*INDEX($J$430:$R$433,MATCH(M$436,$I$430:$I$433,0),MATCH(M$435,$J$429:$R$429,0))</f>
        <v>0</v>
      </c>
      <c r="N445" s="699" cm="1">
        <f t="array" ref="N445">INDEX($H445:$K445,0,MATCH(N$436,$H$436:$K$436,0))*INDEX($J$430:$R$433,MATCH(N$436,$I$430:$I$433,0),MATCH(N$435,$J$429:$R$429,0))</f>
        <v>0</v>
      </c>
      <c r="O445" s="699" cm="1">
        <f t="array" ref="O445">INDEX($H445:$K445,0,MATCH(O$436,$H$436:$K$436,0))*INDEX($J$430:$R$433,MATCH(O$436,$I$430:$I$433,0),MATCH(O$435,$J$429:$R$429,0))</f>
        <v>0</v>
      </c>
      <c r="P445" s="699" cm="1">
        <f t="array" ref="P445">INDEX($H445:$K445,0,MATCH(P$436,$H$436:$K$436,0))*INDEX($J$430:$R$433,MATCH(P$436,$I$430:$I$433,0),MATCH(P$435,$J$429:$R$429,0))</f>
        <v>0</v>
      </c>
      <c r="Q445" s="699" cm="1">
        <f t="array" ref="Q445">INDEX($H445:$K445,0,MATCH(Q$436,$H$436:$K$436,0))*INDEX($J$430:$R$433,MATCH(Q$436,$I$430:$I$433,0),MATCH(Q$435,$J$429:$R$429,0))</f>
        <v>0</v>
      </c>
      <c r="R445" s="699" cm="1">
        <f t="array" ref="R445">INDEX($H445:$K445,0,MATCH(R$436,$H$436:$K$436,0))*INDEX($J$430:$R$433,MATCH(R$436,$I$430:$I$433,0),MATCH(R$435,$J$429:$R$429,0))</f>
        <v>0</v>
      </c>
      <c r="S445" s="699" cm="1">
        <f t="array" ref="S445">INDEX($H445:$K445,0,MATCH(S$436,$H$436:$K$436,0))*INDEX($J$430:$R$433,MATCH(S$436,$I$430:$I$433,0),MATCH(S$435,$J$429:$R$429,0))</f>
        <v>0</v>
      </c>
      <c r="T445" s="699" cm="1">
        <f t="array" ref="T445">INDEX($H445:$K445,0,MATCH(T$436,$H$436:$K$436,0))*INDEX($J$430:$R$433,MATCH(T$436,$I$430:$I$433,0),MATCH(T$435,$J$429:$R$429,0))</f>
        <v>0</v>
      </c>
      <c r="U445" s="699" cm="1">
        <f t="array" ref="U445">INDEX($H445:$K445,0,MATCH(U$436,$H$436:$K$436,0))*INDEX($J$430:$R$433,MATCH(U$436,$I$430:$I$433,0),MATCH(U$435,$J$429:$R$429,0))</f>
        <v>0</v>
      </c>
      <c r="V445" s="699" cm="1">
        <f t="array" ref="V445">INDEX($H445:$K445,0,MATCH(V$436,$H$436:$K$436,0))*INDEX($J$430:$R$433,MATCH(V$436,$I$430:$I$433,0),MATCH(V$435,$J$429:$R$429,0))</f>
        <v>0</v>
      </c>
      <c r="W445" s="699" cm="1">
        <f t="array" ref="W445">INDEX($H445:$K445,0,MATCH(W$436,$H$436:$K$436,0))*INDEX($J$430:$R$433,MATCH(W$436,$I$430:$I$433,0),MATCH(W$435,$J$429:$R$429,0))</f>
        <v>0</v>
      </c>
      <c r="X445" s="699" cm="1">
        <f t="array" ref="X445">INDEX($H445:$K445,0,MATCH(X$436,$H$436:$K$436,0))*INDEX($J$430:$R$433,MATCH(X$436,$I$430:$I$433,0),MATCH(X$435,$J$429:$R$429,0))</f>
        <v>0</v>
      </c>
      <c r="Y445" s="699" cm="1">
        <f t="array" ref="Y445">INDEX($H445:$K445,0,MATCH(Y$436,$H$436:$K$436,0))*INDEX($J$430:$R$433,MATCH(Y$436,$I$430:$I$433,0),MATCH(Y$435,$J$429:$R$429,0))</f>
        <v>0</v>
      </c>
      <c r="Z445" s="699" cm="1">
        <f t="array" ref="Z445">INDEX($H445:$K445,0,MATCH(Z$436,$H$436:$K$436,0))*INDEX($J$430:$R$433,MATCH(Z$436,$I$430:$I$433,0),MATCH(Z$435,$J$429:$R$429,0))</f>
        <v>0</v>
      </c>
      <c r="AA445" s="699" cm="1">
        <f t="array" ref="AA445">INDEX($H445:$K445,0,MATCH(AA$436,$H$436:$K$436,0))*INDEX($J$430:$R$433,MATCH(AA$436,$I$430:$I$433,0),MATCH(AA$435,$J$429:$R$429,0))</f>
        <v>0</v>
      </c>
      <c r="AB445" s="699" cm="1">
        <f t="array" ref="AB445">INDEX($H445:$K445,0,MATCH(AB$436,$H$436:$K$436,0))*INDEX($J$430:$R$433,MATCH(AB$436,$I$430:$I$433,0),MATCH(AB$435,$J$429:$R$429,0))</f>
        <v>0</v>
      </c>
      <c r="AC445" s="699" cm="1">
        <f t="array" ref="AC445">INDEX($H445:$K445,0,MATCH(AC$436,$H$436:$K$436,0))*INDEX($J$430:$R$433,MATCH(AC$436,$I$430:$I$433,0),MATCH(AC$435,$J$429:$R$429,0))</f>
        <v>0</v>
      </c>
      <c r="AD445" s="699" cm="1">
        <f t="array" ref="AD445">INDEX($H445:$K445,0,MATCH(AD$436,$H$436:$K$436,0))*INDEX($J$430:$R$433,MATCH(AD$436,$I$430:$I$433,0),MATCH(AD$435,$J$429:$R$429,0))</f>
        <v>0</v>
      </c>
      <c r="AE445" s="699" cm="1">
        <f t="array" ref="AE445">INDEX($H445:$K445,0,MATCH(AE$436,$H$436:$K$436,0))*INDEX($J$430:$R$433,MATCH(AE$436,$I$430:$I$433,0),MATCH(AE$435,$J$429:$R$429,0))</f>
        <v>0</v>
      </c>
      <c r="AF445" s="699" cm="1">
        <f t="array" ref="AF445">INDEX($H445:$K445,0,MATCH(AF$436,$H$436:$K$436,0))*INDEX($J$430:$R$433,MATCH(AF$436,$I$430:$I$433,0),MATCH(AF$435,$J$429:$R$429,0))</f>
        <v>0</v>
      </c>
      <c r="AG445" s="699" cm="1">
        <f t="array" ref="AG445">INDEX($H445:$K445,0,MATCH(AG$436,$H$436:$K$436,0))*INDEX($J$430:$R$433,MATCH(AG$436,$I$430:$I$433,0),MATCH(AG$435,$J$429:$R$429,0))</f>
        <v>0</v>
      </c>
      <c r="AH445" s="699" cm="1">
        <f t="array" ref="AH445">INDEX($H445:$K445,0,MATCH(AH$436,$H$436:$K$436,0))*INDEX($J$430:$R$433,MATCH(AH$436,$I$430:$I$433,0),MATCH(AH$435,$J$429:$R$429,0))</f>
        <v>0</v>
      </c>
      <c r="AI445" s="699" cm="1">
        <f t="array" ref="AI445">INDEX($H445:$K445,0,MATCH(AI$436,$H$436:$K$436,0))*INDEX($J$430:$R$433,MATCH(AI$436,$I$430:$I$433,0),MATCH(AI$435,$J$429:$R$429,0))</f>
        <v>0</v>
      </c>
      <c r="AJ445" s="699" cm="1">
        <f t="array" ref="AJ445">INDEX($H445:$K445,0,MATCH(AJ$436,$H$436:$K$436,0))*INDEX($J$430:$R$433,MATCH(AJ$436,$I$430:$I$433,0),MATCH(AJ$435,$J$429:$R$429,0))</f>
        <v>0</v>
      </c>
      <c r="AK445" s="699" cm="1">
        <f t="array" ref="AK445">INDEX($H445:$K445,0,MATCH(AK$436,$H$436:$K$436,0))*INDEX($J$430:$R$433,MATCH(AK$436,$I$430:$I$433,0),MATCH(AK$435,$J$429:$R$429,0))</f>
        <v>0</v>
      </c>
      <c r="AL445" s="699" cm="1">
        <f t="array" ref="AL445">INDEX($H445:$K445,0,MATCH(AL$436,$H$436:$K$436,0))*INDEX($J$430:$R$433,MATCH(AL$436,$I$430:$I$433,0),MATCH(AL$435,$J$429:$R$429,0))</f>
        <v>0</v>
      </c>
      <c r="AM445" s="699" cm="1">
        <f t="array" ref="AM445">INDEX($H445:$K445,0,MATCH(AM$436,$H$436:$K$436,0))*INDEX($J$430:$R$433,MATCH(AM$436,$I$430:$I$433,0),MATCH(AM$435,$J$429:$R$429,0))</f>
        <v>0</v>
      </c>
      <c r="AN445" s="699" cm="1">
        <f t="array" ref="AN445">INDEX($H445:$K445,0,MATCH(AN$436,$H$436:$K$436,0))*INDEX($J$430:$R$433,MATCH(AN$436,$I$430:$I$433,0),MATCH(AN$435,$J$429:$R$429,0))</f>
        <v>0</v>
      </c>
      <c r="AO445" s="699" cm="1">
        <f t="array" ref="AO445">INDEX($H445:$K445,0,MATCH(AO$436,$H$436:$K$436,0))*INDEX($J$430:$R$433,MATCH(AO$436,$I$430:$I$433,0),MATCH(AO$435,$J$429:$R$429,0))</f>
        <v>0</v>
      </c>
      <c r="AP445" s="699" cm="1">
        <f t="array" ref="AP445">INDEX($H445:$K445,0,MATCH(AP$436,$H$436:$K$436,0))*INDEX($J$430:$R$433,MATCH(AP$436,$I$430:$I$433,0),MATCH(AP$435,$J$429:$R$429,0))</f>
        <v>0</v>
      </c>
      <c r="AQ445" s="699" cm="1">
        <f t="array" ref="AQ445">INDEX($H445:$K445,0,MATCH(AQ$436,$H$436:$K$436,0))*INDEX($J$430:$R$433,MATCH(AQ$436,$I$430:$I$433,0),MATCH(AQ$435,$J$429:$R$429,0))</f>
        <v>0</v>
      </c>
      <c r="AR445" s="699" cm="1">
        <f t="array" ref="AR445">INDEX($H445:$K445,0,MATCH(AR$436,$H$436:$K$436,0))*INDEX($J$430:$R$433,MATCH(AR$436,$I$430:$I$433,0),MATCH(AR$435,$J$429:$R$429,0))</f>
        <v>0</v>
      </c>
      <c r="AS445" s="699" cm="1">
        <f t="array" ref="AS445">INDEX($H445:$K445,0,MATCH(AS$436,$H$436:$K$436,0))*INDEX($J$430:$R$433,MATCH(AS$436,$I$430:$I$433,0),MATCH(AS$435,$J$429:$R$429,0))</f>
        <v>0</v>
      </c>
      <c r="AT445" s="699" cm="1">
        <f t="array" ref="AT445">INDEX($H445:$K445,0,MATCH(AT$436,$H$436:$K$436,0))*INDEX($J$430:$R$433,MATCH(AT$436,$I$430:$I$433,0),MATCH(AT$435,$J$429:$R$429,0))</f>
        <v>0</v>
      </c>
      <c r="AU445" s="699" cm="1">
        <f t="array" ref="AU445">INDEX($H445:$K445,0,MATCH(AU$436,$H$436:$K$436,0))*INDEX($J$430:$R$433,MATCH(AU$436,$I$430:$I$433,0),MATCH(AU$435,$J$429:$R$429,0))</f>
        <v>0</v>
      </c>
      <c r="AV445" s="187"/>
      <c r="AW445" s="187"/>
      <c r="AX445" s="16"/>
      <c r="AY445" s="8"/>
      <c r="AZ445" s="8"/>
      <c r="BA445" s="8"/>
    </row>
    <row r="446" spans="1:53" ht="14.5" outlineLevel="1" x14ac:dyDescent="0.35">
      <c r="A446" s="6"/>
      <c r="B446" s="7"/>
      <c r="C446" s="17"/>
      <c r="D446" s="17"/>
      <c r="E446" s="17"/>
      <c r="F446" s="26"/>
      <c r="G446" s="26" t="str">
        <f t="shared" si="147"/>
        <v>GGGC1OFa2</v>
      </c>
      <c r="H446" s="223">
        <v>0</v>
      </c>
      <c r="I446" s="223">
        <v>0</v>
      </c>
      <c r="J446" s="223">
        <v>0</v>
      </c>
      <c r="K446" s="223">
        <v>0</v>
      </c>
      <c r="L446" s="699" cm="1">
        <f t="array" ref="L446">INDEX($H446:$K446,0,MATCH(L$436,$H$436:$K$436,0))*INDEX($J$430:$R$433,MATCH(L$436,$I$430:$I$433,0),MATCH(L$435,$J$429:$R$429,0))</f>
        <v>0</v>
      </c>
      <c r="M446" s="699" cm="1">
        <f t="array" ref="M446">INDEX($H446:$K446,0,MATCH(M$436,$H$436:$K$436,0))*INDEX($J$430:$R$433,MATCH(M$436,$I$430:$I$433,0),MATCH(M$435,$J$429:$R$429,0))</f>
        <v>0</v>
      </c>
      <c r="N446" s="699" cm="1">
        <f t="array" ref="N446">INDEX($H446:$K446,0,MATCH(N$436,$H$436:$K$436,0))*INDEX($J$430:$R$433,MATCH(N$436,$I$430:$I$433,0),MATCH(N$435,$J$429:$R$429,0))</f>
        <v>0</v>
      </c>
      <c r="O446" s="699" cm="1">
        <f t="array" ref="O446">INDEX($H446:$K446,0,MATCH(O$436,$H$436:$K$436,0))*INDEX($J$430:$R$433,MATCH(O$436,$I$430:$I$433,0),MATCH(O$435,$J$429:$R$429,0))</f>
        <v>0</v>
      </c>
      <c r="P446" s="699" cm="1">
        <f t="array" ref="P446">INDEX($H446:$K446,0,MATCH(P$436,$H$436:$K$436,0))*INDEX($J$430:$R$433,MATCH(P$436,$I$430:$I$433,0),MATCH(P$435,$J$429:$R$429,0))</f>
        <v>0</v>
      </c>
      <c r="Q446" s="699" cm="1">
        <f t="array" ref="Q446">INDEX($H446:$K446,0,MATCH(Q$436,$H$436:$K$436,0))*INDEX($J$430:$R$433,MATCH(Q$436,$I$430:$I$433,0),MATCH(Q$435,$J$429:$R$429,0))</f>
        <v>0</v>
      </c>
      <c r="R446" s="699" cm="1">
        <f t="array" ref="R446">INDEX($H446:$K446,0,MATCH(R$436,$H$436:$K$436,0))*INDEX($J$430:$R$433,MATCH(R$436,$I$430:$I$433,0),MATCH(R$435,$J$429:$R$429,0))</f>
        <v>0</v>
      </c>
      <c r="S446" s="699" cm="1">
        <f t="array" ref="S446">INDEX($H446:$K446,0,MATCH(S$436,$H$436:$K$436,0))*INDEX($J$430:$R$433,MATCH(S$436,$I$430:$I$433,0),MATCH(S$435,$J$429:$R$429,0))</f>
        <v>0</v>
      </c>
      <c r="T446" s="699" cm="1">
        <f t="array" ref="T446">INDEX($H446:$K446,0,MATCH(T$436,$H$436:$K$436,0))*INDEX($J$430:$R$433,MATCH(T$436,$I$430:$I$433,0),MATCH(T$435,$J$429:$R$429,0))</f>
        <v>0</v>
      </c>
      <c r="U446" s="699" cm="1">
        <f t="array" ref="U446">INDEX($H446:$K446,0,MATCH(U$436,$H$436:$K$436,0))*INDEX($J$430:$R$433,MATCH(U$436,$I$430:$I$433,0),MATCH(U$435,$J$429:$R$429,0))</f>
        <v>0</v>
      </c>
      <c r="V446" s="699" cm="1">
        <f t="array" ref="V446">INDEX($H446:$K446,0,MATCH(V$436,$H$436:$K$436,0))*INDEX($J$430:$R$433,MATCH(V$436,$I$430:$I$433,0),MATCH(V$435,$J$429:$R$429,0))</f>
        <v>0</v>
      </c>
      <c r="W446" s="699" cm="1">
        <f t="array" ref="W446">INDEX($H446:$K446,0,MATCH(W$436,$H$436:$K$436,0))*INDEX($J$430:$R$433,MATCH(W$436,$I$430:$I$433,0),MATCH(W$435,$J$429:$R$429,0))</f>
        <v>0</v>
      </c>
      <c r="X446" s="699" cm="1">
        <f t="array" ref="X446">INDEX($H446:$K446,0,MATCH(X$436,$H$436:$K$436,0))*INDEX($J$430:$R$433,MATCH(X$436,$I$430:$I$433,0),MATCH(X$435,$J$429:$R$429,0))</f>
        <v>0</v>
      </c>
      <c r="Y446" s="699" cm="1">
        <f t="array" ref="Y446">INDEX($H446:$K446,0,MATCH(Y$436,$H$436:$K$436,0))*INDEX($J$430:$R$433,MATCH(Y$436,$I$430:$I$433,0),MATCH(Y$435,$J$429:$R$429,0))</f>
        <v>0</v>
      </c>
      <c r="Z446" s="699" cm="1">
        <f t="array" ref="Z446">INDEX($H446:$K446,0,MATCH(Z$436,$H$436:$K$436,0))*INDEX($J$430:$R$433,MATCH(Z$436,$I$430:$I$433,0),MATCH(Z$435,$J$429:$R$429,0))</f>
        <v>0</v>
      </c>
      <c r="AA446" s="699" cm="1">
        <f t="array" ref="AA446">INDEX($H446:$K446,0,MATCH(AA$436,$H$436:$K$436,0))*INDEX($J$430:$R$433,MATCH(AA$436,$I$430:$I$433,0),MATCH(AA$435,$J$429:$R$429,0))</f>
        <v>0</v>
      </c>
      <c r="AB446" s="699" cm="1">
        <f t="array" ref="AB446">INDEX($H446:$K446,0,MATCH(AB$436,$H$436:$K$436,0))*INDEX($J$430:$R$433,MATCH(AB$436,$I$430:$I$433,0),MATCH(AB$435,$J$429:$R$429,0))</f>
        <v>0</v>
      </c>
      <c r="AC446" s="699" cm="1">
        <f t="array" ref="AC446">INDEX($H446:$K446,0,MATCH(AC$436,$H$436:$K$436,0))*INDEX($J$430:$R$433,MATCH(AC$436,$I$430:$I$433,0),MATCH(AC$435,$J$429:$R$429,0))</f>
        <v>0</v>
      </c>
      <c r="AD446" s="699" cm="1">
        <f t="array" ref="AD446">INDEX($H446:$K446,0,MATCH(AD$436,$H$436:$K$436,0))*INDEX($J$430:$R$433,MATCH(AD$436,$I$430:$I$433,0),MATCH(AD$435,$J$429:$R$429,0))</f>
        <v>0</v>
      </c>
      <c r="AE446" s="699" cm="1">
        <f t="array" ref="AE446">INDEX($H446:$K446,0,MATCH(AE$436,$H$436:$K$436,0))*INDEX($J$430:$R$433,MATCH(AE$436,$I$430:$I$433,0),MATCH(AE$435,$J$429:$R$429,0))</f>
        <v>0</v>
      </c>
      <c r="AF446" s="699" cm="1">
        <f t="array" ref="AF446">INDEX($H446:$K446,0,MATCH(AF$436,$H$436:$K$436,0))*INDEX($J$430:$R$433,MATCH(AF$436,$I$430:$I$433,0),MATCH(AF$435,$J$429:$R$429,0))</f>
        <v>0</v>
      </c>
      <c r="AG446" s="699" cm="1">
        <f t="array" ref="AG446">INDEX($H446:$K446,0,MATCH(AG$436,$H$436:$K$436,0))*INDEX($J$430:$R$433,MATCH(AG$436,$I$430:$I$433,0),MATCH(AG$435,$J$429:$R$429,0))</f>
        <v>0</v>
      </c>
      <c r="AH446" s="699" cm="1">
        <f t="array" ref="AH446">INDEX($H446:$K446,0,MATCH(AH$436,$H$436:$K$436,0))*INDEX($J$430:$R$433,MATCH(AH$436,$I$430:$I$433,0),MATCH(AH$435,$J$429:$R$429,0))</f>
        <v>0</v>
      </c>
      <c r="AI446" s="699" cm="1">
        <f t="array" ref="AI446">INDEX($H446:$K446,0,MATCH(AI$436,$H$436:$K$436,0))*INDEX($J$430:$R$433,MATCH(AI$436,$I$430:$I$433,0),MATCH(AI$435,$J$429:$R$429,0))</f>
        <v>0</v>
      </c>
      <c r="AJ446" s="699" cm="1">
        <f t="array" ref="AJ446">INDEX($H446:$K446,0,MATCH(AJ$436,$H$436:$K$436,0))*INDEX($J$430:$R$433,MATCH(AJ$436,$I$430:$I$433,0),MATCH(AJ$435,$J$429:$R$429,0))</f>
        <v>0</v>
      </c>
      <c r="AK446" s="699" cm="1">
        <f t="array" ref="AK446">INDEX($H446:$K446,0,MATCH(AK$436,$H$436:$K$436,0))*INDEX($J$430:$R$433,MATCH(AK$436,$I$430:$I$433,0),MATCH(AK$435,$J$429:$R$429,0))</f>
        <v>0</v>
      </c>
      <c r="AL446" s="699" cm="1">
        <f t="array" ref="AL446">INDEX($H446:$K446,0,MATCH(AL$436,$H$436:$K$436,0))*INDEX($J$430:$R$433,MATCH(AL$436,$I$430:$I$433,0),MATCH(AL$435,$J$429:$R$429,0))</f>
        <v>0</v>
      </c>
      <c r="AM446" s="699" cm="1">
        <f t="array" ref="AM446">INDEX($H446:$K446,0,MATCH(AM$436,$H$436:$K$436,0))*INDEX($J$430:$R$433,MATCH(AM$436,$I$430:$I$433,0),MATCH(AM$435,$J$429:$R$429,0))</f>
        <v>0</v>
      </c>
      <c r="AN446" s="699" cm="1">
        <f t="array" ref="AN446">INDEX($H446:$K446,0,MATCH(AN$436,$H$436:$K$436,0))*INDEX($J$430:$R$433,MATCH(AN$436,$I$430:$I$433,0),MATCH(AN$435,$J$429:$R$429,0))</f>
        <v>0</v>
      </c>
      <c r="AO446" s="699" cm="1">
        <f t="array" ref="AO446">INDEX($H446:$K446,0,MATCH(AO$436,$H$436:$K$436,0))*INDEX($J$430:$R$433,MATCH(AO$436,$I$430:$I$433,0),MATCH(AO$435,$J$429:$R$429,0))</f>
        <v>0</v>
      </c>
      <c r="AP446" s="699" cm="1">
        <f t="array" ref="AP446">INDEX($H446:$K446,0,MATCH(AP$436,$H$436:$K$436,0))*INDEX($J$430:$R$433,MATCH(AP$436,$I$430:$I$433,0),MATCH(AP$435,$J$429:$R$429,0))</f>
        <v>0</v>
      </c>
      <c r="AQ446" s="699" cm="1">
        <f t="array" ref="AQ446">INDEX($H446:$K446,0,MATCH(AQ$436,$H$436:$K$436,0))*INDEX($J$430:$R$433,MATCH(AQ$436,$I$430:$I$433,0),MATCH(AQ$435,$J$429:$R$429,0))</f>
        <v>0</v>
      </c>
      <c r="AR446" s="699" cm="1">
        <f t="array" ref="AR446">INDEX($H446:$K446,0,MATCH(AR$436,$H$436:$K$436,0))*INDEX($J$430:$R$433,MATCH(AR$436,$I$430:$I$433,0),MATCH(AR$435,$J$429:$R$429,0))</f>
        <v>0</v>
      </c>
      <c r="AS446" s="699" cm="1">
        <f t="array" ref="AS446">INDEX($H446:$K446,0,MATCH(AS$436,$H$436:$K$436,0))*INDEX($J$430:$R$433,MATCH(AS$436,$I$430:$I$433,0),MATCH(AS$435,$J$429:$R$429,0))</f>
        <v>0</v>
      </c>
      <c r="AT446" s="699" cm="1">
        <f t="array" ref="AT446">INDEX($H446:$K446,0,MATCH(AT$436,$H$436:$K$436,0))*INDEX($J$430:$R$433,MATCH(AT$436,$I$430:$I$433,0),MATCH(AT$435,$J$429:$R$429,0))</f>
        <v>0</v>
      </c>
      <c r="AU446" s="699" cm="1">
        <f t="array" ref="AU446">INDEX($H446:$K446,0,MATCH(AU$436,$H$436:$K$436,0))*INDEX($J$430:$R$433,MATCH(AU$436,$I$430:$I$433,0),MATCH(AU$435,$J$429:$R$429,0))</f>
        <v>0</v>
      </c>
      <c r="AV446" s="187"/>
      <c r="AW446" s="187"/>
      <c r="AX446" s="16"/>
      <c r="AY446" s="8"/>
      <c r="AZ446" s="8"/>
      <c r="BA446" s="8"/>
    </row>
    <row r="447" spans="1:53" ht="14.5" outlineLevel="1" x14ac:dyDescent="0.35">
      <c r="A447" s="6"/>
      <c r="B447" s="7"/>
      <c r="C447" s="17"/>
      <c r="D447" s="17"/>
      <c r="E447" s="17"/>
      <c r="F447" s="26"/>
      <c r="G447" s="26" t="str">
        <f t="shared" si="147"/>
        <v>SPSPSPSPSPsp</v>
      </c>
      <c r="H447" s="223">
        <v>0</v>
      </c>
      <c r="I447" s="223">
        <v>0</v>
      </c>
      <c r="J447" s="223">
        <v>0</v>
      </c>
      <c r="K447" s="223">
        <v>0</v>
      </c>
      <c r="L447" s="699" cm="1">
        <f t="array" ref="L447">INDEX($H447:$K447,0,MATCH(L$436,$H$436:$K$436,0))*INDEX($J$430:$R$433,MATCH(L$436,$I$430:$I$433,0),MATCH(L$435,$J$429:$R$429,0))</f>
        <v>0</v>
      </c>
      <c r="M447" s="699" cm="1">
        <f t="array" ref="M447">INDEX($H447:$K447,0,MATCH(M$436,$H$436:$K$436,0))*INDEX($J$430:$R$433,MATCH(M$436,$I$430:$I$433,0),MATCH(M$435,$J$429:$R$429,0))</f>
        <v>0</v>
      </c>
      <c r="N447" s="699" cm="1">
        <f t="array" ref="N447">INDEX($H447:$K447,0,MATCH(N$436,$H$436:$K$436,0))*INDEX($J$430:$R$433,MATCH(N$436,$I$430:$I$433,0),MATCH(N$435,$J$429:$R$429,0))</f>
        <v>0</v>
      </c>
      <c r="O447" s="699" cm="1">
        <f t="array" ref="O447">INDEX($H447:$K447,0,MATCH(O$436,$H$436:$K$436,0))*INDEX($J$430:$R$433,MATCH(O$436,$I$430:$I$433,0),MATCH(O$435,$J$429:$R$429,0))</f>
        <v>0</v>
      </c>
      <c r="P447" s="699" cm="1">
        <f t="array" ref="P447">INDEX($H447:$K447,0,MATCH(P$436,$H$436:$K$436,0))*INDEX($J$430:$R$433,MATCH(P$436,$I$430:$I$433,0),MATCH(P$435,$J$429:$R$429,0))</f>
        <v>0</v>
      </c>
      <c r="Q447" s="699" cm="1">
        <f t="array" ref="Q447">INDEX($H447:$K447,0,MATCH(Q$436,$H$436:$K$436,0))*INDEX($J$430:$R$433,MATCH(Q$436,$I$430:$I$433,0),MATCH(Q$435,$J$429:$R$429,0))</f>
        <v>0</v>
      </c>
      <c r="R447" s="699" cm="1">
        <f t="array" ref="R447">INDEX($H447:$K447,0,MATCH(R$436,$H$436:$K$436,0))*INDEX($J$430:$R$433,MATCH(R$436,$I$430:$I$433,0),MATCH(R$435,$J$429:$R$429,0))</f>
        <v>0</v>
      </c>
      <c r="S447" s="699" cm="1">
        <f t="array" ref="S447">INDEX($H447:$K447,0,MATCH(S$436,$H$436:$K$436,0))*INDEX($J$430:$R$433,MATCH(S$436,$I$430:$I$433,0),MATCH(S$435,$J$429:$R$429,0))</f>
        <v>0</v>
      </c>
      <c r="T447" s="699" cm="1">
        <f t="array" ref="T447">INDEX($H447:$K447,0,MATCH(T$436,$H$436:$K$436,0))*INDEX($J$430:$R$433,MATCH(T$436,$I$430:$I$433,0),MATCH(T$435,$J$429:$R$429,0))</f>
        <v>0</v>
      </c>
      <c r="U447" s="699" cm="1">
        <f t="array" ref="U447">INDEX($H447:$K447,0,MATCH(U$436,$H$436:$K$436,0))*INDEX($J$430:$R$433,MATCH(U$436,$I$430:$I$433,0),MATCH(U$435,$J$429:$R$429,0))</f>
        <v>0</v>
      </c>
      <c r="V447" s="699" cm="1">
        <f t="array" ref="V447">INDEX($H447:$K447,0,MATCH(V$436,$H$436:$K$436,0))*INDEX($J$430:$R$433,MATCH(V$436,$I$430:$I$433,0),MATCH(V$435,$J$429:$R$429,0))</f>
        <v>0</v>
      </c>
      <c r="W447" s="699" cm="1">
        <f t="array" ref="W447">INDEX($H447:$K447,0,MATCH(W$436,$H$436:$K$436,0))*INDEX($J$430:$R$433,MATCH(W$436,$I$430:$I$433,0),MATCH(W$435,$J$429:$R$429,0))</f>
        <v>0</v>
      </c>
      <c r="X447" s="699" cm="1">
        <f t="array" ref="X447">INDEX($H447:$K447,0,MATCH(X$436,$H$436:$K$436,0))*INDEX($J$430:$R$433,MATCH(X$436,$I$430:$I$433,0),MATCH(X$435,$J$429:$R$429,0))</f>
        <v>0</v>
      </c>
      <c r="Y447" s="699" cm="1">
        <f t="array" ref="Y447">INDEX($H447:$K447,0,MATCH(Y$436,$H$436:$K$436,0))*INDEX($J$430:$R$433,MATCH(Y$436,$I$430:$I$433,0),MATCH(Y$435,$J$429:$R$429,0))</f>
        <v>0</v>
      </c>
      <c r="Z447" s="699" cm="1">
        <f t="array" ref="Z447">INDEX($H447:$K447,0,MATCH(Z$436,$H$436:$K$436,0))*INDEX($J$430:$R$433,MATCH(Z$436,$I$430:$I$433,0),MATCH(Z$435,$J$429:$R$429,0))</f>
        <v>0</v>
      </c>
      <c r="AA447" s="699" cm="1">
        <f t="array" ref="AA447">INDEX($H447:$K447,0,MATCH(AA$436,$H$436:$K$436,0))*INDEX($J$430:$R$433,MATCH(AA$436,$I$430:$I$433,0),MATCH(AA$435,$J$429:$R$429,0))</f>
        <v>0</v>
      </c>
      <c r="AB447" s="699" cm="1">
        <f t="array" ref="AB447">INDEX($H447:$K447,0,MATCH(AB$436,$H$436:$K$436,0))*INDEX($J$430:$R$433,MATCH(AB$436,$I$430:$I$433,0),MATCH(AB$435,$J$429:$R$429,0))</f>
        <v>0</v>
      </c>
      <c r="AC447" s="699" cm="1">
        <f t="array" ref="AC447">INDEX($H447:$K447,0,MATCH(AC$436,$H$436:$K$436,0))*INDEX($J$430:$R$433,MATCH(AC$436,$I$430:$I$433,0),MATCH(AC$435,$J$429:$R$429,0))</f>
        <v>0</v>
      </c>
      <c r="AD447" s="699" cm="1">
        <f t="array" ref="AD447">INDEX($H447:$K447,0,MATCH(AD$436,$H$436:$K$436,0))*INDEX($J$430:$R$433,MATCH(AD$436,$I$430:$I$433,0),MATCH(AD$435,$J$429:$R$429,0))</f>
        <v>0</v>
      </c>
      <c r="AE447" s="699" cm="1">
        <f t="array" ref="AE447">INDEX($H447:$K447,0,MATCH(AE$436,$H$436:$K$436,0))*INDEX($J$430:$R$433,MATCH(AE$436,$I$430:$I$433,0),MATCH(AE$435,$J$429:$R$429,0))</f>
        <v>0</v>
      </c>
      <c r="AF447" s="699" cm="1">
        <f t="array" ref="AF447">INDEX($H447:$K447,0,MATCH(AF$436,$H$436:$K$436,0))*INDEX($J$430:$R$433,MATCH(AF$436,$I$430:$I$433,0),MATCH(AF$435,$J$429:$R$429,0))</f>
        <v>0</v>
      </c>
      <c r="AG447" s="699" cm="1">
        <f t="array" ref="AG447">INDEX($H447:$K447,0,MATCH(AG$436,$H$436:$K$436,0))*INDEX($J$430:$R$433,MATCH(AG$436,$I$430:$I$433,0),MATCH(AG$435,$J$429:$R$429,0))</f>
        <v>0</v>
      </c>
      <c r="AH447" s="699" cm="1">
        <f t="array" ref="AH447">INDEX($H447:$K447,0,MATCH(AH$436,$H$436:$K$436,0))*INDEX($J$430:$R$433,MATCH(AH$436,$I$430:$I$433,0),MATCH(AH$435,$J$429:$R$429,0))</f>
        <v>0</v>
      </c>
      <c r="AI447" s="699" cm="1">
        <f t="array" ref="AI447">INDEX($H447:$K447,0,MATCH(AI$436,$H$436:$K$436,0))*INDEX($J$430:$R$433,MATCH(AI$436,$I$430:$I$433,0),MATCH(AI$435,$J$429:$R$429,0))</f>
        <v>0</v>
      </c>
      <c r="AJ447" s="699" cm="1">
        <f t="array" ref="AJ447">INDEX($H447:$K447,0,MATCH(AJ$436,$H$436:$K$436,0))*INDEX($J$430:$R$433,MATCH(AJ$436,$I$430:$I$433,0),MATCH(AJ$435,$J$429:$R$429,0))</f>
        <v>0</v>
      </c>
      <c r="AK447" s="699" cm="1">
        <f t="array" ref="AK447">INDEX($H447:$K447,0,MATCH(AK$436,$H$436:$K$436,0))*INDEX($J$430:$R$433,MATCH(AK$436,$I$430:$I$433,0),MATCH(AK$435,$J$429:$R$429,0))</f>
        <v>0</v>
      </c>
      <c r="AL447" s="699" cm="1">
        <f t="array" ref="AL447">INDEX($H447:$K447,0,MATCH(AL$436,$H$436:$K$436,0))*INDEX($J$430:$R$433,MATCH(AL$436,$I$430:$I$433,0),MATCH(AL$435,$J$429:$R$429,0))</f>
        <v>0</v>
      </c>
      <c r="AM447" s="699" cm="1">
        <f t="array" ref="AM447">INDEX($H447:$K447,0,MATCH(AM$436,$H$436:$K$436,0))*INDEX($J$430:$R$433,MATCH(AM$436,$I$430:$I$433,0),MATCH(AM$435,$J$429:$R$429,0))</f>
        <v>0</v>
      </c>
      <c r="AN447" s="699" cm="1">
        <f t="array" ref="AN447">INDEX($H447:$K447,0,MATCH(AN$436,$H$436:$K$436,0))*INDEX($J$430:$R$433,MATCH(AN$436,$I$430:$I$433,0),MATCH(AN$435,$J$429:$R$429,0))</f>
        <v>0</v>
      </c>
      <c r="AO447" s="699" cm="1">
        <f t="array" ref="AO447">INDEX($H447:$K447,0,MATCH(AO$436,$H$436:$K$436,0))*INDEX($J$430:$R$433,MATCH(AO$436,$I$430:$I$433,0),MATCH(AO$435,$J$429:$R$429,0))</f>
        <v>0</v>
      </c>
      <c r="AP447" s="699" cm="1">
        <f t="array" ref="AP447">INDEX($H447:$K447,0,MATCH(AP$436,$H$436:$K$436,0))*INDEX($J$430:$R$433,MATCH(AP$436,$I$430:$I$433,0),MATCH(AP$435,$J$429:$R$429,0))</f>
        <v>0</v>
      </c>
      <c r="AQ447" s="699" cm="1">
        <f t="array" ref="AQ447">INDEX($H447:$K447,0,MATCH(AQ$436,$H$436:$K$436,0))*INDEX($J$430:$R$433,MATCH(AQ$436,$I$430:$I$433,0),MATCH(AQ$435,$J$429:$R$429,0))</f>
        <v>0</v>
      </c>
      <c r="AR447" s="699" cm="1">
        <f t="array" ref="AR447">INDEX($H447:$K447,0,MATCH(AR$436,$H$436:$K$436,0))*INDEX($J$430:$R$433,MATCH(AR$436,$I$430:$I$433,0),MATCH(AR$435,$J$429:$R$429,0))</f>
        <v>0</v>
      </c>
      <c r="AS447" s="699" cm="1">
        <f t="array" ref="AS447">INDEX($H447:$K447,0,MATCH(AS$436,$H$436:$K$436,0))*INDEX($J$430:$R$433,MATCH(AS$436,$I$430:$I$433,0),MATCH(AS$435,$J$429:$R$429,0))</f>
        <v>0</v>
      </c>
      <c r="AT447" s="699" cm="1">
        <f t="array" ref="AT447">INDEX($H447:$K447,0,MATCH(AT$436,$H$436:$K$436,0))*INDEX($J$430:$R$433,MATCH(AT$436,$I$430:$I$433,0),MATCH(AT$435,$J$429:$R$429,0))</f>
        <v>0</v>
      </c>
      <c r="AU447" s="699" cm="1">
        <f t="array" ref="AU447">INDEX($H447:$K447,0,MATCH(AU$436,$H$436:$K$436,0))*INDEX($J$430:$R$433,MATCH(AU$436,$I$430:$I$433,0),MATCH(AU$435,$J$429:$R$429,0))</f>
        <v>0</v>
      </c>
      <c r="AV447" s="187"/>
      <c r="AW447" s="187"/>
      <c r="AX447" s="16"/>
      <c r="AY447" s="8"/>
      <c r="AZ447" s="8"/>
      <c r="BA447" s="8"/>
    </row>
    <row r="448" spans="1:53" ht="14.5" outlineLevel="1" x14ac:dyDescent="0.35">
      <c r="A448" s="6"/>
      <c r="B448" s="7"/>
      <c r="C448" s="17"/>
      <c r="D448" s="17"/>
      <c r="E448" s="17"/>
      <c r="F448" s="26"/>
      <c r="G448" s="26" t="str">
        <f t="shared" si="147"/>
        <v>YYWNWl</v>
      </c>
      <c r="H448" s="223">
        <v>1</v>
      </c>
      <c r="I448" s="223">
        <v>1</v>
      </c>
      <c r="J448" s="223">
        <v>2</v>
      </c>
      <c r="K448" s="223">
        <v>1</v>
      </c>
      <c r="L448" s="699" cm="1">
        <f t="array" ref="L448">INDEX($H448:$K448,0,MATCH(L$436,$H$436:$K$436,0))*INDEX($J$430:$R$433,MATCH(L$436,$I$430:$I$433,0),MATCH(L$435,$J$429:$R$429,0))</f>
        <v>2</v>
      </c>
      <c r="M448" s="699" cm="1">
        <f t="array" ref="M448">INDEX($H448:$K448,0,MATCH(M$436,$H$436:$K$436,0))*INDEX($J$430:$R$433,MATCH(M$436,$I$430:$I$433,0),MATCH(M$435,$J$429:$R$429,0))</f>
        <v>1</v>
      </c>
      <c r="N448" s="699" cm="1">
        <f t="array" ref="N448">INDEX($H448:$K448,0,MATCH(N$436,$H$436:$K$436,0))*INDEX($J$430:$R$433,MATCH(N$436,$I$430:$I$433,0),MATCH(N$435,$J$429:$R$429,0))</f>
        <v>2</v>
      </c>
      <c r="O448" s="699" cm="1">
        <f t="array" ref="O448">INDEX($H448:$K448,0,MATCH(O$436,$H$436:$K$436,0))*INDEX($J$430:$R$433,MATCH(O$436,$I$430:$I$433,0),MATCH(O$435,$J$429:$R$429,0))</f>
        <v>1</v>
      </c>
      <c r="P448" s="699" cm="1">
        <f t="array" ref="P448">INDEX($H448:$K448,0,MATCH(P$436,$H$436:$K$436,0))*INDEX($J$430:$R$433,MATCH(P$436,$I$430:$I$433,0),MATCH(P$435,$J$429:$R$429,0))</f>
        <v>2</v>
      </c>
      <c r="Q448" s="699" cm="1">
        <f t="array" ref="Q448">INDEX($H448:$K448,0,MATCH(Q$436,$H$436:$K$436,0))*INDEX($J$430:$R$433,MATCH(Q$436,$I$430:$I$433,0),MATCH(Q$435,$J$429:$R$429,0))</f>
        <v>1</v>
      </c>
      <c r="R448" s="699" cm="1">
        <f t="array" ref="R448">INDEX($H448:$K448,0,MATCH(R$436,$H$436:$K$436,0))*INDEX($J$430:$R$433,MATCH(R$436,$I$430:$I$433,0),MATCH(R$435,$J$429:$R$429,0))</f>
        <v>2</v>
      </c>
      <c r="S448" s="699" cm="1">
        <f t="array" ref="S448">INDEX($H448:$K448,0,MATCH(S$436,$H$436:$K$436,0))*INDEX($J$430:$R$433,MATCH(S$436,$I$430:$I$433,0),MATCH(S$435,$J$429:$R$429,0))</f>
        <v>1</v>
      </c>
      <c r="T448" s="699" cm="1">
        <f t="array" ref="T448">INDEX($H448:$K448,0,MATCH(T$436,$H$436:$K$436,0))*INDEX($J$430:$R$433,MATCH(T$436,$I$430:$I$433,0),MATCH(T$435,$J$429:$R$429,0))</f>
        <v>2</v>
      </c>
      <c r="U448" s="699" cm="1">
        <f t="array" ref="U448">INDEX($H448:$K448,0,MATCH(U$436,$H$436:$K$436,0))*INDEX($J$430:$R$433,MATCH(U$436,$I$430:$I$433,0),MATCH(U$435,$J$429:$R$429,0))</f>
        <v>1</v>
      </c>
      <c r="V448" s="699" cm="1">
        <f t="array" ref="V448">INDEX($H448:$K448,0,MATCH(V$436,$H$436:$K$436,0))*INDEX($J$430:$R$433,MATCH(V$436,$I$430:$I$433,0),MATCH(V$435,$J$429:$R$429,0))</f>
        <v>2</v>
      </c>
      <c r="W448" s="699" cm="1">
        <f t="array" ref="W448">INDEX($H448:$K448,0,MATCH(W$436,$H$436:$K$436,0))*INDEX($J$430:$R$433,MATCH(W$436,$I$430:$I$433,0),MATCH(W$435,$J$429:$R$429,0))</f>
        <v>1</v>
      </c>
      <c r="X448" s="699" cm="1">
        <f t="array" ref="X448">INDEX($H448:$K448,0,MATCH(X$436,$H$436:$K$436,0))*INDEX($J$430:$R$433,MATCH(X$436,$I$430:$I$433,0),MATCH(X$435,$J$429:$R$429,0))</f>
        <v>2</v>
      </c>
      <c r="Y448" s="699" cm="1">
        <f t="array" ref="Y448">INDEX($H448:$K448,0,MATCH(Y$436,$H$436:$K$436,0))*INDEX($J$430:$R$433,MATCH(Y$436,$I$430:$I$433,0),MATCH(Y$435,$J$429:$R$429,0))</f>
        <v>1</v>
      </c>
      <c r="Z448" s="699" cm="1">
        <f t="array" ref="Z448">INDEX($H448:$K448,0,MATCH(Z$436,$H$436:$K$436,0))*INDEX($J$430:$R$433,MATCH(Z$436,$I$430:$I$433,0),MATCH(Z$435,$J$429:$R$429,0))</f>
        <v>2</v>
      </c>
      <c r="AA448" s="699" cm="1">
        <f t="array" ref="AA448">INDEX($H448:$K448,0,MATCH(AA$436,$H$436:$K$436,0))*INDEX($J$430:$R$433,MATCH(AA$436,$I$430:$I$433,0),MATCH(AA$435,$J$429:$R$429,0))</f>
        <v>1</v>
      </c>
      <c r="AB448" s="699" cm="1">
        <f t="array" ref="AB448">INDEX($H448:$K448,0,MATCH(AB$436,$H$436:$K$436,0))*INDEX($J$430:$R$433,MATCH(AB$436,$I$430:$I$433,0),MATCH(AB$435,$J$429:$R$429,0))</f>
        <v>1</v>
      </c>
      <c r="AC448" s="699" cm="1">
        <f t="array" ref="AC448">INDEX($H448:$K448,0,MATCH(AC$436,$H$436:$K$436,0))*INDEX($J$430:$R$433,MATCH(AC$436,$I$430:$I$433,0),MATCH(AC$435,$J$429:$R$429,0))</f>
        <v>1</v>
      </c>
      <c r="AD448" s="699" cm="1">
        <f t="array" ref="AD448">INDEX($H448:$K448,0,MATCH(AD$436,$H$436:$K$436,0))*INDEX($J$430:$R$433,MATCH(AD$436,$I$430:$I$433,0),MATCH(AD$435,$J$429:$R$429,0))</f>
        <v>2</v>
      </c>
      <c r="AE448" s="699" cm="1">
        <f t="array" ref="AE448">INDEX($H448:$K448,0,MATCH(AE$436,$H$436:$K$436,0))*INDEX($J$430:$R$433,MATCH(AE$436,$I$430:$I$433,0),MATCH(AE$435,$J$429:$R$429,0))</f>
        <v>1</v>
      </c>
      <c r="AF448" s="699" cm="1">
        <f t="array" ref="AF448">INDEX($H448:$K448,0,MATCH(AF$436,$H$436:$K$436,0))*INDEX($J$430:$R$433,MATCH(AF$436,$I$430:$I$433,0),MATCH(AF$435,$J$429:$R$429,0))</f>
        <v>1</v>
      </c>
      <c r="AG448" s="699" cm="1">
        <f t="array" ref="AG448">INDEX($H448:$K448,0,MATCH(AG$436,$H$436:$K$436,0))*INDEX($J$430:$R$433,MATCH(AG$436,$I$430:$I$433,0),MATCH(AG$435,$J$429:$R$429,0))</f>
        <v>1</v>
      </c>
      <c r="AH448" s="699" cm="1">
        <f t="array" ref="AH448">INDEX($H448:$K448,0,MATCH(AH$436,$H$436:$K$436,0))*INDEX($J$430:$R$433,MATCH(AH$436,$I$430:$I$433,0),MATCH(AH$435,$J$429:$R$429,0))</f>
        <v>2</v>
      </c>
      <c r="AI448" s="699" cm="1">
        <f t="array" ref="AI448">INDEX($H448:$K448,0,MATCH(AI$436,$H$436:$K$436,0))*INDEX($J$430:$R$433,MATCH(AI$436,$I$430:$I$433,0),MATCH(AI$435,$J$429:$R$429,0))</f>
        <v>1</v>
      </c>
      <c r="AJ448" s="699" cm="1">
        <f t="array" ref="AJ448">INDEX($H448:$K448,0,MATCH(AJ$436,$H$436:$K$436,0))*INDEX($J$430:$R$433,MATCH(AJ$436,$I$430:$I$433,0),MATCH(AJ$435,$J$429:$R$429,0))</f>
        <v>1</v>
      </c>
      <c r="AK448" s="699" cm="1">
        <f t="array" ref="AK448">INDEX($H448:$K448,0,MATCH(AK$436,$H$436:$K$436,0))*INDEX($J$430:$R$433,MATCH(AK$436,$I$430:$I$433,0),MATCH(AK$435,$J$429:$R$429,0))</f>
        <v>1</v>
      </c>
      <c r="AL448" s="699" cm="1">
        <f t="array" ref="AL448">INDEX($H448:$K448,0,MATCH(AL$436,$H$436:$K$436,0))*INDEX($J$430:$R$433,MATCH(AL$436,$I$430:$I$433,0),MATCH(AL$435,$J$429:$R$429,0))</f>
        <v>2</v>
      </c>
      <c r="AM448" s="699" cm="1">
        <f t="array" ref="AM448">INDEX($H448:$K448,0,MATCH(AM$436,$H$436:$K$436,0))*INDEX($J$430:$R$433,MATCH(AM$436,$I$430:$I$433,0),MATCH(AM$435,$J$429:$R$429,0))</f>
        <v>1</v>
      </c>
      <c r="AN448" s="699" cm="1">
        <f t="array" ref="AN448">INDEX($H448:$K448,0,MATCH(AN$436,$H$436:$K$436,0))*INDEX($J$430:$R$433,MATCH(AN$436,$I$430:$I$433,0),MATCH(AN$435,$J$429:$R$429,0))</f>
        <v>1</v>
      </c>
      <c r="AO448" s="699" cm="1">
        <f t="array" ref="AO448">INDEX($H448:$K448,0,MATCH(AO$436,$H$436:$K$436,0))*INDEX($J$430:$R$433,MATCH(AO$436,$I$430:$I$433,0),MATCH(AO$435,$J$429:$R$429,0))</f>
        <v>1</v>
      </c>
      <c r="AP448" s="699" cm="1">
        <f t="array" ref="AP448">INDEX($H448:$K448,0,MATCH(AP$436,$H$436:$K$436,0))*INDEX($J$430:$R$433,MATCH(AP$436,$I$430:$I$433,0),MATCH(AP$435,$J$429:$R$429,0))</f>
        <v>2</v>
      </c>
      <c r="AQ448" s="699" cm="1">
        <f t="array" ref="AQ448">INDEX($H448:$K448,0,MATCH(AQ$436,$H$436:$K$436,0))*INDEX($J$430:$R$433,MATCH(AQ$436,$I$430:$I$433,0),MATCH(AQ$435,$J$429:$R$429,0))</f>
        <v>1</v>
      </c>
      <c r="AR448" s="699" cm="1">
        <f t="array" ref="AR448">INDEX($H448:$K448,0,MATCH(AR$436,$H$436:$K$436,0))*INDEX($J$430:$R$433,MATCH(AR$436,$I$430:$I$433,0),MATCH(AR$435,$J$429:$R$429,0))</f>
        <v>1</v>
      </c>
      <c r="AS448" s="699" cm="1">
        <f t="array" ref="AS448">INDEX($H448:$K448,0,MATCH(AS$436,$H$436:$K$436,0))*INDEX($J$430:$R$433,MATCH(AS$436,$I$430:$I$433,0),MATCH(AS$435,$J$429:$R$429,0))</f>
        <v>1</v>
      </c>
      <c r="AT448" s="699" cm="1">
        <f t="array" ref="AT448">INDEX($H448:$K448,0,MATCH(AT$436,$H$436:$K$436,0))*INDEX($J$430:$R$433,MATCH(AT$436,$I$430:$I$433,0),MATCH(AT$435,$J$429:$R$429,0))</f>
        <v>2</v>
      </c>
      <c r="AU448" s="699" cm="1">
        <f t="array" ref="AU448">INDEX($H448:$K448,0,MATCH(AU$436,$H$436:$K$436,0))*INDEX($J$430:$R$433,MATCH(AU$436,$I$430:$I$433,0),MATCH(AU$435,$J$429:$R$429,0))</f>
        <v>1</v>
      </c>
      <c r="AV448" s="187"/>
      <c r="AW448" s="187"/>
      <c r="AX448" s="16"/>
      <c r="AY448" s="8"/>
      <c r="AZ448" s="8"/>
      <c r="BA448" s="8"/>
    </row>
    <row r="449" spans="1:53" ht="14.5" outlineLevel="1" x14ac:dyDescent="0.35">
      <c r="A449" s="6"/>
      <c r="B449" s="7"/>
      <c r="C449" s="17"/>
      <c r="D449" s="17"/>
      <c r="E449" s="17"/>
      <c r="F449" s="26"/>
      <c r="G449" s="26" t="str">
        <f t="shared" si="147"/>
        <v>YYLWNw</v>
      </c>
      <c r="H449" s="223">
        <v>1</v>
      </c>
      <c r="I449" s="223">
        <v>1</v>
      </c>
      <c r="J449" s="223">
        <v>1</v>
      </c>
      <c r="K449" s="223">
        <v>2</v>
      </c>
      <c r="L449" s="699" cm="1">
        <f t="array" ref="L449">INDEX($H449:$K449,0,MATCH(L$436,$H$436:$K$436,0))*INDEX($J$430:$R$433,MATCH(L$436,$I$430:$I$433,0),MATCH(L$435,$J$429:$R$429,0))</f>
        <v>2</v>
      </c>
      <c r="M449" s="699" cm="1">
        <f t="array" ref="M449">INDEX($H449:$K449,0,MATCH(M$436,$H$436:$K$436,0))*INDEX($J$430:$R$433,MATCH(M$436,$I$430:$I$433,0),MATCH(M$435,$J$429:$R$429,0))</f>
        <v>1</v>
      </c>
      <c r="N449" s="699" cm="1">
        <f t="array" ref="N449">INDEX($H449:$K449,0,MATCH(N$436,$H$436:$K$436,0))*INDEX($J$430:$R$433,MATCH(N$436,$I$430:$I$433,0),MATCH(N$435,$J$429:$R$429,0))</f>
        <v>1</v>
      </c>
      <c r="O449" s="699" cm="1">
        <f t="array" ref="O449">INDEX($H449:$K449,0,MATCH(O$436,$H$436:$K$436,0))*INDEX($J$430:$R$433,MATCH(O$436,$I$430:$I$433,0),MATCH(O$435,$J$429:$R$429,0))</f>
        <v>2</v>
      </c>
      <c r="P449" s="699" cm="1">
        <f t="array" ref="P449">INDEX($H449:$K449,0,MATCH(P$436,$H$436:$K$436,0))*INDEX($J$430:$R$433,MATCH(P$436,$I$430:$I$433,0),MATCH(P$435,$J$429:$R$429,0))</f>
        <v>2</v>
      </c>
      <c r="Q449" s="699" cm="1">
        <f t="array" ref="Q449">INDEX($H449:$K449,0,MATCH(Q$436,$H$436:$K$436,0))*INDEX($J$430:$R$433,MATCH(Q$436,$I$430:$I$433,0),MATCH(Q$435,$J$429:$R$429,0))</f>
        <v>1</v>
      </c>
      <c r="R449" s="699" cm="1">
        <f t="array" ref="R449">INDEX($H449:$K449,0,MATCH(R$436,$H$436:$K$436,0))*INDEX($J$430:$R$433,MATCH(R$436,$I$430:$I$433,0),MATCH(R$435,$J$429:$R$429,0))</f>
        <v>1</v>
      </c>
      <c r="S449" s="699" cm="1">
        <f t="array" ref="S449">INDEX($H449:$K449,0,MATCH(S$436,$H$436:$K$436,0))*INDEX($J$430:$R$433,MATCH(S$436,$I$430:$I$433,0),MATCH(S$435,$J$429:$R$429,0))</f>
        <v>2</v>
      </c>
      <c r="T449" s="699" cm="1">
        <f t="array" ref="T449">INDEX($H449:$K449,0,MATCH(T$436,$H$436:$K$436,0))*INDEX($J$430:$R$433,MATCH(T$436,$I$430:$I$433,0),MATCH(T$435,$J$429:$R$429,0))</f>
        <v>2</v>
      </c>
      <c r="U449" s="699" cm="1">
        <f t="array" ref="U449">INDEX($H449:$K449,0,MATCH(U$436,$H$436:$K$436,0))*INDEX($J$430:$R$433,MATCH(U$436,$I$430:$I$433,0),MATCH(U$435,$J$429:$R$429,0))</f>
        <v>1</v>
      </c>
      <c r="V449" s="699" cm="1">
        <f t="array" ref="V449">INDEX($H449:$K449,0,MATCH(V$436,$H$436:$K$436,0))*INDEX($J$430:$R$433,MATCH(V$436,$I$430:$I$433,0),MATCH(V$435,$J$429:$R$429,0))</f>
        <v>1</v>
      </c>
      <c r="W449" s="699" cm="1">
        <f t="array" ref="W449">INDEX($H449:$K449,0,MATCH(W$436,$H$436:$K$436,0))*INDEX($J$430:$R$433,MATCH(W$436,$I$430:$I$433,0),MATCH(W$435,$J$429:$R$429,0))</f>
        <v>2</v>
      </c>
      <c r="X449" s="699" cm="1">
        <f t="array" ref="X449">INDEX($H449:$K449,0,MATCH(X$436,$H$436:$K$436,0))*INDEX($J$430:$R$433,MATCH(X$436,$I$430:$I$433,0),MATCH(X$435,$J$429:$R$429,0))</f>
        <v>2</v>
      </c>
      <c r="Y449" s="699" cm="1">
        <f t="array" ref="Y449">INDEX($H449:$K449,0,MATCH(Y$436,$H$436:$K$436,0))*INDEX($J$430:$R$433,MATCH(Y$436,$I$430:$I$433,0),MATCH(Y$435,$J$429:$R$429,0))</f>
        <v>1</v>
      </c>
      <c r="Z449" s="699" cm="1">
        <f t="array" ref="Z449">INDEX($H449:$K449,0,MATCH(Z$436,$H$436:$K$436,0))*INDEX($J$430:$R$433,MATCH(Z$436,$I$430:$I$433,0),MATCH(Z$435,$J$429:$R$429,0))</f>
        <v>1</v>
      </c>
      <c r="AA449" s="699" cm="1">
        <f t="array" ref="AA449">INDEX($H449:$K449,0,MATCH(AA$436,$H$436:$K$436,0))*INDEX($J$430:$R$433,MATCH(AA$436,$I$430:$I$433,0),MATCH(AA$435,$J$429:$R$429,0))</f>
        <v>2</v>
      </c>
      <c r="AB449" s="699" cm="1">
        <f t="array" ref="AB449">INDEX($H449:$K449,0,MATCH(AB$436,$H$436:$K$436,0))*INDEX($J$430:$R$433,MATCH(AB$436,$I$430:$I$433,0),MATCH(AB$435,$J$429:$R$429,0))</f>
        <v>1</v>
      </c>
      <c r="AC449" s="699" cm="1">
        <f t="array" ref="AC449">INDEX($H449:$K449,0,MATCH(AC$436,$H$436:$K$436,0))*INDEX($J$430:$R$433,MATCH(AC$436,$I$430:$I$433,0),MATCH(AC$435,$J$429:$R$429,0))</f>
        <v>1</v>
      </c>
      <c r="AD449" s="699" cm="1">
        <f t="array" ref="AD449">INDEX($H449:$K449,0,MATCH(AD$436,$H$436:$K$436,0))*INDEX($J$430:$R$433,MATCH(AD$436,$I$430:$I$433,0),MATCH(AD$435,$J$429:$R$429,0))</f>
        <v>1</v>
      </c>
      <c r="AE449" s="699" cm="1">
        <f t="array" ref="AE449">INDEX($H449:$K449,0,MATCH(AE$436,$H$436:$K$436,0))*INDEX($J$430:$R$433,MATCH(AE$436,$I$430:$I$433,0),MATCH(AE$435,$J$429:$R$429,0))</f>
        <v>2</v>
      </c>
      <c r="AF449" s="699" cm="1">
        <f t="array" ref="AF449">INDEX($H449:$K449,0,MATCH(AF$436,$H$436:$K$436,0))*INDEX($J$430:$R$433,MATCH(AF$436,$I$430:$I$433,0),MATCH(AF$435,$J$429:$R$429,0))</f>
        <v>1</v>
      </c>
      <c r="AG449" s="699" cm="1">
        <f t="array" ref="AG449">INDEX($H449:$K449,0,MATCH(AG$436,$H$436:$K$436,0))*INDEX($J$430:$R$433,MATCH(AG$436,$I$430:$I$433,0),MATCH(AG$435,$J$429:$R$429,0))</f>
        <v>1</v>
      </c>
      <c r="AH449" s="699" cm="1">
        <f t="array" ref="AH449">INDEX($H449:$K449,0,MATCH(AH$436,$H$436:$K$436,0))*INDEX($J$430:$R$433,MATCH(AH$436,$I$430:$I$433,0),MATCH(AH$435,$J$429:$R$429,0))</f>
        <v>1</v>
      </c>
      <c r="AI449" s="699" cm="1">
        <f t="array" ref="AI449">INDEX($H449:$K449,0,MATCH(AI$436,$H$436:$K$436,0))*INDEX($J$430:$R$433,MATCH(AI$436,$I$430:$I$433,0),MATCH(AI$435,$J$429:$R$429,0))</f>
        <v>2</v>
      </c>
      <c r="AJ449" s="699" cm="1">
        <f t="array" ref="AJ449">INDEX($H449:$K449,0,MATCH(AJ$436,$H$436:$K$436,0))*INDEX($J$430:$R$433,MATCH(AJ$436,$I$430:$I$433,0),MATCH(AJ$435,$J$429:$R$429,0))</f>
        <v>1</v>
      </c>
      <c r="AK449" s="699" cm="1">
        <f t="array" ref="AK449">INDEX($H449:$K449,0,MATCH(AK$436,$H$436:$K$436,0))*INDEX($J$430:$R$433,MATCH(AK$436,$I$430:$I$433,0),MATCH(AK$435,$J$429:$R$429,0))</f>
        <v>1</v>
      </c>
      <c r="AL449" s="699" cm="1">
        <f t="array" ref="AL449">INDEX($H449:$K449,0,MATCH(AL$436,$H$436:$K$436,0))*INDEX($J$430:$R$433,MATCH(AL$436,$I$430:$I$433,0),MATCH(AL$435,$J$429:$R$429,0))</f>
        <v>1</v>
      </c>
      <c r="AM449" s="699" cm="1">
        <f t="array" ref="AM449">INDEX($H449:$K449,0,MATCH(AM$436,$H$436:$K$436,0))*INDEX($J$430:$R$433,MATCH(AM$436,$I$430:$I$433,0),MATCH(AM$435,$J$429:$R$429,0))</f>
        <v>2</v>
      </c>
      <c r="AN449" s="699" cm="1">
        <f t="array" ref="AN449">INDEX($H449:$K449,0,MATCH(AN$436,$H$436:$K$436,0))*INDEX($J$430:$R$433,MATCH(AN$436,$I$430:$I$433,0),MATCH(AN$435,$J$429:$R$429,0))</f>
        <v>1</v>
      </c>
      <c r="AO449" s="699" cm="1">
        <f t="array" ref="AO449">INDEX($H449:$K449,0,MATCH(AO$436,$H$436:$K$436,0))*INDEX($J$430:$R$433,MATCH(AO$436,$I$430:$I$433,0),MATCH(AO$435,$J$429:$R$429,0))</f>
        <v>1</v>
      </c>
      <c r="AP449" s="699" cm="1">
        <f t="array" ref="AP449">INDEX($H449:$K449,0,MATCH(AP$436,$H$436:$K$436,0))*INDEX($J$430:$R$433,MATCH(AP$436,$I$430:$I$433,0),MATCH(AP$435,$J$429:$R$429,0))</f>
        <v>1</v>
      </c>
      <c r="AQ449" s="699" cm="1">
        <f t="array" ref="AQ449">INDEX($H449:$K449,0,MATCH(AQ$436,$H$436:$K$436,0))*INDEX($J$430:$R$433,MATCH(AQ$436,$I$430:$I$433,0),MATCH(AQ$435,$J$429:$R$429,0))</f>
        <v>2</v>
      </c>
      <c r="AR449" s="699" cm="1">
        <f t="array" ref="AR449">INDEX($H449:$K449,0,MATCH(AR$436,$H$436:$K$436,0))*INDEX($J$430:$R$433,MATCH(AR$436,$I$430:$I$433,0),MATCH(AR$435,$J$429:$R$429,0))</f>
        <v>1</v>
      </c>
      <c r="AS449" s="699" cm="1">
        <f t="array" ref="AS449">INDEX($H449:$K449,0,MATCH(AS$436,$H$436:$K$436,0))*INDEX($J$430:$R$433,MATCH(AS$436,$I$430:$I$433,0),MATCH(AS$435,$J$429:$R$429,0))</f>
        <v>1</v>
      </c>
      <c r="AT449" s="699" cm="1">
        <f t="array" ref="AT449">INDEX($H449:$K449,0,MATCH(AT$436,$H$436:$K$436,0))*INDEX($J$430:$R$433,MATCH(AT$436,$I$430:$I$433,0),MATCH(AT$435,$J$429:$R$429,0))</f>
        <v>1</v>
      </c>
      <c r="AU449" s="699" cm="1">
        <f t="array" ref="AU449">INDEX($H449:$K449,0,MATCH(AU$436,$H$436:$K$436,0))*INDEX($J$430:$R$433,MATCH(AU$436,$I$430:$I$433,0),MATCH(AU$435,$J$429:$R$429,0))</f>
        <v>2</v>
      </c>
      <c r="AV449" s="187"/>
      <c r="AW449" s="187"/>
      <c r="AX449" s="16"/>
      <c r="AY449" s="8"/>
      <c r="AZ449" s="8"/>
      <c r="BA449" s="8"/>
    </row>
    <row r="450" spans="1:53" ht="14.5" outlineLevel="1" x14ac:dyDescent="0.35">
      <c r="A450" s="6"/>
      <c r="B450" s="7"/>
      <c r="C450" s="17"/>
      <c r="D450" s="17"/>
      <c r="E450" s="17"/>
      <c r="F450" s="26"/>
      <c r="G450" s="26" t="str">
        <f t="shared" si="147"/>
        <v>YYLWNwd</v>
      </c>
      <c r="H450" s="223">
        <v>1</v>
      </c>
      <c r="I450" s="223">
        <v>1</v>
      </c>
      <c r="J450" s="223">
        <v>1</v>
      </c>
      <c r="K450" s="223">
        <v>2</v>
      </c>
      <c r="L450" s="699" cm="1">
        <f t="array" ref="L450">INDEX($H450:$K450,0,MATCH(L$436,$H$436:$K$436,0))*INDEX($J$430:$R$433,MATCH(L$436,$I$430:$I$433,0),MATCH(L$435,$J$429:$R$429,0))</f>
        <v>2</v>
      </c>
      <c r="M450" s="699" cm="1">
        <f t="array" ref="M450">INDEX($H450:$K450,0,MATCH(M$436,$H$436:$K$436,0))*INDEX($J$430:$R$433,MATCH(M$436,$I$430:$I$433,0),MATCH(M$435,$J$429:$R$429,0))</f>
        <v>1</v>
      </c>
      <c r="N450" s="699" cm="1">
        <f t="array" ref="N450">INDEX($H450:$K450,0,MATCH(N$436,$H$436:$K$436,0))*INDEX($J$430:$R$433,MATCH(N$436,$I$430:$I$433,0),MATCH(N$435,$J$429:$R$429,0))</f>
        <v>1</v>
      </c>
      <c r="O450" s="699" cm="1">
        <f t="array" ref="O450">INDEX($H450:$K450,0,MATCH(O$436,$H$436:$K$436,0))*INDEX($J$430:$R$433,MATCH(O$436,$I$430:$I$433,0),MATCH(O$435,$J$429:$R$429,0))</f>
        <v>2</v>
      </c>
      <c r="P450" s="699" cm="1">
        <f t="array" ref="P450">INDEX($H450:$K450,0,MATCH(P$436,$H$436:$K$436,0))*INDEX($J$430:$R$433,MATCH(P$436,$I$430:$I$433,0),MATCH(P$435,$J$429:$R$429,0))</f>
        <v>2</v>
      </c>
      <c r="Q450" s="699" cm="1">
        <f t="array" ref="Q450">INDEX($H450:$K450,0,MATCH(Q$436,$H$436:$K$436,0))*INDEX($J$430:$R$433,MATCH(Q$436,$I$430:$I$433,0),MATCH(Q$435,$J$429:$R$429,0))</f>
        <v>1</v>
      </c>
      <c r="R450" s="699" cm="1">
        <f t="array" ref="R450">INDEX($H450:$K450,0,MATCH(R$436,$H$436:$K$436,0))*INDEX($J$430:$R$433,MATCH(R$436,$I$430:$I$433,0),MATCH(R$435,$J$429:$R$429,0))</f>
        <v>1</v>
      </c>
      <c r="S450" s="699" cm="1">
        <f t="array" ref="S450">INDEX($H450:$K450,0,MATCH(S$436,$H$436:$K$436,0))*INDEX($J$430:$R$433,MATCH(S$436,$I$430:$I$433,0),MATCH(S$435,$J$429:$R$429,0))</f>
        <v>2</v>
      </c>
      <c r="T450" s="699" cm="1">
        <f t="array" ref="T450">INDEX($H450:$K450,0,MATCH(T$436,$H$436:$K$436,0))*INDEX($J$430:$R$433,MATCH(T$436,$I$430:$I$433,0),MATCH(T$435,$J$429:$R$429,0))</f>
        <v>2</v>
      </c>
      <c r="U450" s="699" cm="1">
        <f t="array" ref="U450">INDEX($H450:$K450,0,MATCH(U$436,$H$436:$K$436,0))*INDEX($J$430:$R$433,MATCH(U$436,$I$430:$I$433,0),MATCH(U$435,$J$429:$R$429,0))</f>
        <v>1</v>
      </c>
      <c r="V450" s="699" cm="1">
        <f t="array" ref="V450">INDEX($H450:$K450,0,MATCH(V$436,$H$436:$K$436,0))*INDEX($J$430:$R$433,MATCH(V$436,$I$430:$I$433,0),MATCH(V$435,$J$429:$R$429,0))</f>
        <v>1</v>
      </c>
      <c r="W450" s="699" cm="1">
        <f t="array" ref="W450">INDEX($H450:$K450,0,MATCH(W$436,$H$436:$K$436,0))*INDEX($J$430:$R$433,MATCH(W$436,$I$430:$I$433,0),MATCH(W$435,$J$429:$R$429,0))</f>
        <v>2</v>
      </c>
      <c r="X450" s="699" cm="1">
        <f t="array" ref="X450">INDEX($H450:$K450,0,MATCH(X$436,$H$436:$K$436,0))*INDEX($J$430:$R$433,MATCH(X$436,$I$430:$I$433,0),MATCH(X$435,$J$429:$R$429,0))</f>
        <v>2</v>
      </c>
      <c r="Y450" s="699" cm="1">
        <f t="array" ref="Y450">INDEX($H450:$K450,0,MATCH(Y$436,$H$436:$K$436,0))*INDEX($J$430:$R$433,MATCH(Y$436,$I$430:$I$433,0),MATCH(Y$435,$J$429:$R$429,0))</f>
        <v>1</v>
      </c>
      <c r="Z450" s="699" cm="1">
        <f t="array" ref="Z450">INDEX($H450:$K450,0,MATCH(Z$436,$H$436:$K$436,0))*INDEX($J$430:$R$433,MATCH(Z$436,$I$430:$I$433,0),MATCH(Z$435,$J$429:$R$429,0))</f>
        <v>1</v>
      </c>
      <c r="AA450" s="699" cm="1">
        <f t="array" ref="AA450">INDEX($H450:$K450,0,MATCH(AA$436,$H$436:$K$436,0))*INDEX($J$430:$R$433,MATCH(AA$436,$I$430:$I$433,0),MATCH(AA$435,$J$429:$R$429,0))</f>
        <v>2</v>
      </c>
      <c r="AB450" s="699" cm="1">
        <f t="array" ref="AB450">INDEX($H450:$K450,0,MATCH(AB$436,$H$436:$K$436,0))*INDEX($J$430:$R$433,MATCH(AB$436,$I$430:$I$433,0),MATCH(AB$435,$J$429:$R$429,0))</f>
        <v>1</v>
      </c>
      <c r="AC450" s="699" cm="1">
        <f t="array" ref="AC450">INDEX($H450:$K450,0,MATCH(AC$436,$H$436:$K$436,0))*INDEX($J$430:$R$433,MATCH(AC$436,$I$430:$I$433,0),MATCH(AC$435,$J$429:$R$429,0))</f>
        <v>1</v>
      </c>
      <c r="AD450" s="699" cm="1">
        <f t="array" ref="AD450">INDEX($H450:$K450,0,MATCH(AD$436,$H$436:$K$436,0))*INDEX($J$430:$R$433,MATCH(AD$436,$I$430:$I$433,0),MATCH(AD$435,$J$429:$R$429,0))</f>
        <v>1</v>
      </c>
      <c r="AE450" s="699" cm="1">
        <f t="array" ref="AE450">INDEX($H450:$K450,0,MATCH(AE$436,$H$436:$K$436,0))*INDEX($J$430:$R$433,MATCH(AE$436,$I$430:$I$433,0),MATCH(AE$435,$J$429:$R$429,0))</f>
        <v>2</v>
      </c>
      <c r="AF450" s="699" cm="1">
        <f t="array" ref="AF450">INDEX($H450:$K450,0,MATCH(AF$436,$H$436:$K$436,0))*INDEX($J$430:$R$433,MATCH(AF$436,$I$430:$I$433,0),MATCH(AF$435,$J$429:$R$429,0))</f>
        <v>1</v>
      </c>
      <c r="AG450" s="699" cm="1">
        <f t="array" ref="AG450">INDEX($H450:$K450,0,MATCH(AG$436,$H$436:$K$436,0))*INDEX($J$430:$R$433,MATCH(AG$436,$I$430:$I$433,0),MATCH(AG$435,$J$429:$R$429,0))</f>
        <v>1</v>
      </c>
      <c r="AH450" s="699" cm="1">
        <f t="array" ref="AH450">INDEX($H450:$K450,0,MATCH(AH$436,$H$436:$K$436,0))*INDEX($J$430:$R$433,MATCH(AH$436,$I$430:$I$433,0),MATCH(AH$435,$J$429:$R$429,0))</f>
        <v>1</v>
      </c>
      <c r="AI450" s="699" cm="1">
        <f t="array" ref="AI450">INDEX($H450:$K450,0,MATCH(AI$436,$H$436:$K$436,0))*INDEX($J$430:$R$433,MATCH(AI$436,$I$430:$I$433,0),MATCH(AI$435,$J$429:$R$429,0))</f>
        <v>2</v>
      </c>
      <c r="AJ450" s="699" cm="1">
        <f t="array" ref="AJ450">INDEX($H450:$K450,0,MATCH(AJ$436,$H$436:$K$436,0))*INDEX($J$430:$R$433,MATCH(AJ$436,$I$430:$I$433,0),MATCH(AJ$435,$J$429:$R$429,0))</f>
        <v>1</v>
      </c>
      <c r="AK450" s="699" cm="1">
        <f t="array" ref="AK450">INDEX($H450:$K450,0,MATCH(AK$436,$H$436:$K$436,0))*INDEX($J$430:$R$433,MATCH(AK$436,$I$430:$I$433,0),MATCH(AK$435,$J$429:$R$429,0))</f>
        <v>1</v>
      </c>
      <c r="AL450" s="699" cm="1">
        <f t="array" ref="AL450">INDEX($H450:$K450,0,MATCH(AL$436,$H$436:$K$436,0))*INDEX($J$430:$R$433,MATCH(AL$436,$I$430:$I$433,0),MATCH(AL$435,$J$429:$R$429,0))</f>
        <v>1</v>
      </c>
      <c r="AM450" s="699" cm="1">
        <f t="array" ref="AM450">INDEX($H450:$K450,0,MATCH(AM$436,$H$436:$K$436,0))*INDEX($J$430:$R$433,MATCH(AM$436,$I$430:$I$433,0),MATCH(AM$435,$J$429:$R$429,0))</f>
        <v>2</v>
      </c>
      <c r="AN450" s="699" cm="1">
        <f t="array" ref="AN450">INDEX($H450:$K450,0,MATCH(AN$436,$H$436:$K$436,0))*INDEX($J$430:$R$433,MATCH(AN$436,$I$430:$I$433,0),MATCH(AN$435,$J$429:$R$429,0))</f>
        <v>1</v>
      </c>
      <c r="AO450" s="699" cm="1">
        <f t="array" ref="AO450">INDEX($H450:$K450,0,MATCH(AO$436,$H$436:$K$436,0))*INDEX($J$430:$R$433,MATCH(AO$436,$I$430:$I$433,0),MATCH(AO$435,$J$429:$R$429,0))</f>
        <v>1</v>
      </c>
      <c r="AP450" s="699" cm="1">
        <f t="array" ref="AP450">INDEX($H450:$K450,0,MATCH(AP$436,$H$436:$K$436,0))*INDEX($J$430:$R$433,MATCH(AP$436,$I$430:$I$433,0),MATCH(AP$435,$J$429:$R$429,0))</f>
        <v>1</v>
      </c>
      <c r="AQ450" s="699" cm="1">
        <f t="array" ref="AQ450">INDEX($H450:$K450,0,MATCH(AQ$436,$H$436:$K$436,0))*INDEX($J$430:$R$433,MATCH(AQ$436,$I$430:$I$433,0),MATCH(AQ$435,$J$429:$R$429,0))</f>
        <v>2</v>
      </c>
      <c r="AR450" s="699" cm="1">
        <f t="array" ref="AR450">INDEX($H450:$K450,0,MATCH(AR$436,$H$436:$K$436,0))*INDEX($J$430:$R$433,MATCH(AR$436,$I$430:$I$433,0),MATCH(AR$435,$J$429:$R$429,0))</f>
        <v>1</v>
      </c>
      <c r="AS450" s="699" cm="1">
        <f t="array" ref="AS450">INDEX($H450:$K450,0,MATCH(AS$436,$H$436:$K$436,0))*INDEX($J$430:$R$433,MATCH(AS$436,$I$430:$I$433,0),MATCH(AS$435,$J$429:$R$429,0))</f>
        <v>1</v>
      </c>
      <c r="AT450" s="699" cm="1">
        <f t="array" ref="AT450">INDEX($H450:$K450,0,MATCH(AT$436,$H$436:$K$436,0))*INDEX($J$430:$R$433,MATCH(AT$436,$I$430:$I$433,0),MATCH(AT$435,$J$429:$R$429,0))</f>
        <v>1</v>
      </c>
      <c r="AU450" s="699" cm="1">
        <f t="array" ref="AU450">INDEX($H450:$K450,0,MATCH(AU$436,$H$436:$K$436,0))*INDEX($J$430:$R$433,MATCH(AU$436,$I$430:$I$433,0),MATCH(AU$435,$J$429:$R$429,0))</f>
        <v>2</v>
      </c>
      <c r="AV450" s="187"/>
      <c r="AW450" s="187"/>
      <c r="AX450" s="16"/>
      <c r="AY450" s="8"/>
      <c r="AZ450" s="8"/>
      <c r="BA450" s="8"/>
    </row>
    <row r="451" spans="1:53" ht="14.5" outlineLevel="1" x14ac:dyDescent="0.35">
      <c r="A451" s="6"/>
      <c r="B451" s="7"/>
      <c r="C451" s="17"/>
      <c r="D451" s="17"/>
      <c r="E451" s="17"/>
      <c r="F451" s="26"/>
      <c r="G451" s="26" t="str">
        <f t="shared" si="147"/>
        <v>YYWLWz</v>
      </c>
      <c r="H451" s="223">
        <v>1</v>
      </c>
      <c r="I451" s="223">
        <v>1</v>
      </c>
      <c r="J451" s="223">
        <v>2</v>
      </c>
      <c r="K451" s="223">
        <v>3</v>
      </c>
      <c r="L451" s="699" cm="1">
        <f t="array" ref="L451">INDEX($H451:$K451,0,MATCH(L$436,$H$436:$K$436,0))*INDEX($J$430:$R$433,MATCH(L$436,$I$430:$I$433,0),MATCH(L$435,$J$429:$R$429,0))</f>
        <v>2</v>
      </c>
      <c r="M451" s="699" cm="1">
        <f t="array" ref="M451">INDEX($H451:$K451,0,MATCH(M$436,$H$436:$K$436,0))*INDEX($J$430:$R$433,MATCH(M$436,$I$430:$I$433,0),MATCH(M$435,$J$429:$R$429,0))</f>
        <v>1</v>
      </c>
      <c r="N451" s="699" cm="1">
        <f t="array" ref="N451">INDEX($H451:$K451,0,MATCH(N$436,$H$436:$K$436,0))*INDEX($J$430:$R$433,MATCH(N$436,$I$430:$I$433,0),MATCH(N$435,$J$429:$R$429,0))</f>
        <v>2</v>
      </c>
      <c r="O451" s="699" cm="1">
        <f t="array" ref="O451">INDEX($H451:$K451,0,MATCH(O$436,$H$436:$K$436,0))*INDEX($J$430:$R$433,MATCH(O$436,$I$430:$I$433,0),MATCH(O$435,$J$429:$R$429,0))</f>
        <v>3</v>
      </c>
      <c r="P451" s="699" cm="1">
        <f t="array" ref="P451">INDEX($H451:$K451,0,MATCH(P$436,$H$436:$K$436,0))*INDEX($J$430:$R$433,MATCH(P$436,$I$430:$I$433,0),MATCH(P$435,$J$429:$R$429,0))</f>
        <v>2</v>
      </c>
      <c r="Q451" s="699" cm="1">
        <f t="array" ref="Q451">INDEX($H451:$K451,0,MATCH(Q$436,$H$436:$K$436,0))*INDEX($J$430:$R$433,MATCH(Q$436,$I$430:$I$433,0),MATCH(Q$435,$J$429:$R$429,0))</f>
        <v>1</v>
      </c>
      <c r="R451" s="699" cm="1">
        <f t="array" ref="R451">INDEX($H451:$K451,0,MATCH(R$436,$H$436:$K$436,0))*INDEX($J$430:$R$433,MATCH(R$436,$I$430:$I$433,0),MATCH(R$435,$J$429:$R$429,0))</f>
        <v>2</v>
      </c>
      <c r="S451" s="699" cm="1">
        <f t="array" ref="S451">INDEX($H451:$K451,0,MATCH(S$436,$H$436:$K$436,0))*INDEX($J$430:$R$433,MATCH(S$436,$I$430:$I$433,0),MATCH(S$435,$J$429:$R$429,0))</f>
        <v>3</v>
      </c>
      <c r="T451" s="699" cm="1">
        <f t="array" ref="T451">INDEX($H451:$K451,0,MATCH(T$436,$H$436:$K$436,0))*INDEX($J$430:$R$433,MATCH(T$436,$I$430:$I$433,0),MATCH(T$435,$J$429:$R$429,0))</f>
        <v>2</v>
      </c>
      <c r="U451" s="699" cm="1">
        <f t="array" ref="U451">INDEX($H451:$K451,0,MATCH(U$436,$H$436:$K$436,0))*INDEX($J$430:$R$433,MATCH(U$436,$I$430:$I$433,0),MATCH(U$435,$J$429:$R$429,0))</f>
        <v>1</v>
      </c>
      <c r="V451" s="699" cm="1">
        <f t="array" ref="V451">INDEX($H451:$K451,0,MATCH(V$436,$H$436:$K$436,0))*INDEX($J$430:$R$433,MATCH(V$436,$I$430:$I$433,0),MATCH(V$435,$J$429:$R$429,0))</f>
        <v>2</v>
      </c>
      <c r="W451" s="699" cm="1">
        <f t="array" ref="W451">INDEX($H451:$K451,0,MATCH(W$436,$H$436:$K$436,0))*INDEX($J$430:$R$433,MATCH(W$436,$I$430:$I$433,0),MATCH(W$435,$J$429:$R$429,0))</f>
        <v>3</v>
      </c>
      <c r="X451" s="699" cm="1">
        <f t="array" ref="X451">INDEX($H451:$K451,0,MATCH(X$436,$H$436:$K$436,0))*INDEX($J$430:$R$433,MATCH(X$436,$I$430:$I$433,0),MATCH(X$435,$J$429:$R$429,0))</f>
        <v>2</v>
      </c>
      <c r="Y451" s="699" cm="1">
        <f t="array" ref="Y451">INDEX($H451:$K451,0,MATCH(Y$436,$H$436:$K$436,0))*INDEX($J$430:$R$433,MATCH(Y$436,$I$430:$I$433,0),MATCH(Y$435,$J$429:$R$429,0))</f>
        <v>1</v>
      </c>
      <c r="Z451" s="699" cm="1">
        <f t="array" ref="Z451">INDEX($H451:$K451,0,MATCH(Z$436,$H$436:$K$436,0))*INDEX($J$430:$R$433,MATCH(Z$436,$I$430:$I$433,0),MATCH(Z$435,$J$429:$R$429,0))</f>
        <v>2</v>
      </c>
      <c r="AA451" s="699" cm="1">
        <f t="array" ref="AA451">INDEX($H451:$K451,0,MATCH(AA$436,$H$436:$K$436,0))*INDEX($J$430:$R$433,MATCH(AA$436,$I$430:$I$433,0),MATCH(AA$435,$J$429:$R$429,0))</f>
        <v>3</v>
      </c>
      <c r="AB451" s="699" cm="1">
        <f t="array" ref="AB451">INDEX($H451:$K451,0,MATCH(AB$436,$H$436:$K$436,0))*INDEX($J$430:$R$433,MATCH(AB$436,$I$430:$I$433,0),MATCH(AB$435,$J$429:$R$429,0))</f>
        <v>1</v>
      </c>
      <c r="AC451" s="699" cm="1">
        <f t="array" ref="AC451">INDEX($H451:$K451,0,MATCH(AC$436,$H$436:$K$436,0))*INDEX($J$430:$R$433,MATCH(AC$436,$I$430:$I$433,0),MATCH(AC$435,$J$429:$R$429,0))</f>
        <v>1</v>
      </c>
      <c r="AD451" s="699" cm="1">
        <f t="array" ref="AD451">INDEX($H451:$K451,0,MATCH(AD$436,$H$436:$K$436,0))*INDEX($J$430:$R$433,MATCH(AD$436,$I$430:$I$433,0),MATCH(AD$435,$J$429:$R$429,0))</f>
        <v>2</v>
      </c>
      <c r="AE451" s="699" cm="1">
        <f t="array" ref="AE451">INDEX($H451:$K451,0,MATCH(AE$436,$H$436:$K$436,0))*INDEX($J$430:$R$433,MATCH(AE$436,$I$430:$I$433,0),MATCH(AE$435,$J$429:$R$429,0))</f>
        <v>3</v>
      </c>
      <c r="AF451" s="699" cm="1">
        <f t="array" ref="AF451">INDEX($H451:$K451,0,MATCH(AF$436,$H$436:$K$436,0))*INDEX($J$430:$R$433,MATCH(AF$436,$I$430:$I$433,0),MATCH(AF$435,$J$429:$R$429,0))</f>
        <v>1</v>
      </c>
      <c r="AG451" s="699" cm="1">
        <f t="array" ref="AG451">INDEX($H451:$K451,0,MATCH(AG$436,$H$436:$K$436,0))*INDEX($J$430:$R$433,MATCH(AG$436,$I$430:$I$433,0),MATCH(AG$435,$J$429:$R$429,0))</f>
        <v>1</v>
      </c>
      <c r="AH451" s="699" cm="1">
        <f t="array" ref="AH451">INDEX($H451:$K451,0,MATCH(AH$436,$H$436:$K$436,0))*INDEX($J$430:$R$433,MATCH(AH$436,$I$430:$I$433,0),MATCH(AH$435,$J$429:$R$429,0))</f>
        <v>2</v>
      </c>
      <c r="AI451" s="699" cm="1">
        <f t="array" ref="AI451">INDEX($H451:$K451,0,MATCH(AI$436,$H$436:$K$436,0))*INDEX($J$430:$R$433,MATCH(AI$436,$I$430:$I$433,0),MATCH(AI$435,$J$429:$R$429,0))</f>
        <v>3</v>
      </c>
      <c r="AJ451" s="699" cm="1">
        <f t="array" ref="AJ451">INDEX($H451:$K451,0,MATCH(AJ$436,$H$436:$K$436,0))*INDEX($J$430:$R$433,MATCH(AJ$436,$I$430:$I$433,0),MATCH(AJ$435,$J$429:$R$429,0))</f>
        <v>1</v>
      </c>
      <c r="AK451" s="699" cm="1">
        <f t="array" ref="AK451">INDEX($H451:$K451,0,MATCH(AK$436,$H$436:$K$436,0))*INDEX($J$430:$R$433,MATCH(AK$436,$I$430:$I$433,0),MATCH(AK$435,$J$429:$R$429,0))</f>
        <v>1</v>
      </c>
      <c r="AL451" s="699" cm="1">
        <f t="array" ref="AL451">INDEX($H451:$K451,0,MATCH(AL$436,$H$436:$K$436,0))*INDEX($J$430:$R$433,MATCH(AL$436,$I$430:$I$433,0),MATCH(AL$435,$J$429:$R$429,0))</f>
        <v>2</v>
      </c>
      <c r="AM451" s="699" cm="1">
        <f t="array" ref="AM451">INDEX($H451:$K451,0,MATCH(AM$436,$H$436:$K$436,0))*INDEX($J$430:$R$433,MATCH(AM$436,$I$430:$I$433,0),MATCH(AM$435,$J$429:$R$429,0))</f>
        <v>3</v>
      </c>
      <c r="AN451" s="699" cm="1">
        <f t="array" ref="AN451">INDEX($H451:$K451,0,MATCH(AN$436,$H$436:$K$436,0))*INDEX($J$430:$R$433,MATCH(AN$436,$I$430:$I$433,0),MATCH(AN$435,$J$429:$R$429,0))</f>
        <v>1</v>
      </c>
      <c r="AO451" s="699" cm="1">
        <f t="array" ref="AO451">INDEX($H451:$K451,0,MATCH(AO$436,$H$436:$K$436,0))*INDEX($J$430:$R$433,MATCH(AO$436,$I$430:$I$433,0),MATCH(AO$435,$J$429:$R$429,0))</f>
        <v>1</v>
      </c>
      <c r="AP451" s="699" cm="1">
        <f t="array" ref="AP451">INDEX($H451:$K451,0,MATCH(AP$436,$H$436:$K$436,0))*INDEX($J$430:$R$433,MATCH(AP$436,$I$430:$I$433,0),MATCH(AP$435,$J$429:$R$429,0))</f>
        <v>2</v>
      </c>
      <c r="AQ451" s="699" cm="1">
        <f t="array" ref="AQ451">INDEX($H451:$K451,0,MATCH(AQ$436,$H$436:$K$436,0))*INDEX($J$430:$R$433,MATCH(AQ$436,$I$430:$I$433,0),MATCH(AQ$435,$J$429:$R$429,0))</f>
        <v>3</v>
      </c>
      <c r="AR451" s="699" cm="1">
        <f t="array" ref="AR451">INDEX($H451:$K451,0,MATCH(AR$436,$H$436:$K$436,0))*INDEX($J$430:$R$433,MATCH(AR$436,$I$430:$I$433,0),MATCH(AR$435,$J$429:$R$429,0))</f>
        <v>1</v>
      </c>
      <c r="AS451" s="699" cm="1">
        <f t="array" ref="AS451">INDEX($H451:$K451,0,MATCH(AS$436,$H$436:$K$436,0))*INDEX($J$430:$R$433,MATCH(AS$436,$I$430:$I$433,0),MATCH(AS$435,$J$429:$R$429,0))</f>
        <v>1</v>
      </c>
      <c r="AT451" s="699" cm="1">
        <f t="array" ref="AT451">INDEX($H451:$K451,0,MATCH(AT$436,$H$436:$K$436,0))*INDEX($J$430:$R$433,MATCH(AT$436,$I$430:$I$433,0),MATCH(AT$435,$J$429:$R$429,0))</f>
        <v>2</v>
      </c>
      <c r="AU451" s="699" cm="1">
        <f t="array" ref="AU451">INDEX($H451:$K451,0,MATCH(AU$436,$H$436:$K$436,0))*INDEX($J$430:$R$433,MATCH(AU$436,$I$430:$I$433,0),MATCH(AU$435,$J$429:$R$429,0))</f>
        <v>3</v>
      </c>
      <c r="AV451" s="187"/>
      <c r="AW451" s="187"/>
      <c r="AX451" s="16"/>
      <c r="AY451" s="8"/>
      <c r="AZ451" s="8"/>
      <c r="BA451" s="8"/>
    </row>
    <row r="452" spans="1:53" ht="14.5" outlineLevel="1" x14ac:dyDescent="0.35">
      <c r="A452" s="6"/>
      <c r="B452" s="7"/>
      <c r="C452" s="17"/>
      <c r="D452" s="17"/>
      <c r="E452" s="17"/>
      <c r="F452" s="26"/>
      <c r="G452" s="26" t="str">
        <f t="shared" si="147"/>
        <v>YYWLWzd</v>
      </c>
      <c r="H452" s="223">
        <v>1</v>
      </c>
      <c r="I452" s="223">
        <v>1</v>
      </c>
      <c r="J452" s="223">
        <v>2</v>
      </c>
      <c r="K452" s="223">
        <v>3</v>
      </c>
      <c r="L452" s="699" cm="1">
        <f t="array" ref="L452">INDEX($H452:$K452,0,MATCH(L$436,$H$436:$K$436,0))*INDEX($J$430:$R$433,MATCH(L$436,$I$430:$I$433,0),MATCH(L$435,$J$429:$R$429,0))</f>
        <v>2</v>
      </c>
      <c r="M452" s="699" cm="1">
        <f t="array" ref="M452">INDEX($H452:$K452,0,MATCH(M$436,$H$436:$K$436,0))*INDEX($J$430:$R$433,MATCH(M$436,$I$430:$I$433,0),MATCH(M$435,$J$429:$R$429,0))</f>
        <v>1</v>
      </c>
      <c r="N452" s="699" cm="1">
        <f t="array" ref="N452">INDEX($H452:$K452,0,MATCH(N$436,$H$436:$K$436,0))*INDEX($J$430:$R$433,MATCH(N$436,$I$430:$I$433,0),MATCH(N$435,$J$429:$R$429,0))</f>
        <v>2</v>
      </c>
      <c r="O452" s="699" cm="1">
        <f t="array" ref="O452">INDEX($H452:$K452,0,MATCH(O$436,$H$436:$K$436,0))*INDEX($J$430:$R$433,MATCH(O$436,$I$430:$I$433,0),MATCH(O$435,$J$429:$R$429,0))</f>
        <v>3</v>
      </c>
      <c r="P452" s="699" cm="1">
        <f t="array" ref="P452">INDEX($H452:$K452,0,MATCH(P$436,$H$436:$K$436,0))*INDEX($J$430:$R$433,MATCH(P$436,$I$430:$I$433,0),MATCH(P$435,$J$429:$R$429,0))</f>
        <v>2</v>
      </c>
      <c r="Q452" s="699" cm="1">
        <f t="array" ref="Q452">INDEX($H452:$K452,0,MATCH(Q$436,$H$436:$K$436,0))*INDEX($J$430:$R$433,MATCH(Q$436,$I$430:$I$433,0),MATCH(Q$435,$J$429:$R$429,0))</f>
        <v>1</v>
      </c>
      <c r="R452" s="699" cm="1">
        <f t="array" ref="R452">INDEX($H452:$K452,0,MATCH(R$436,$H$436:$K$436,0))*INDEX($J$430:$R$433,MATCH(R$436,$I$430:$I$433,0),MATCH(R$435,$J$429:$R$429,0))</f>
        <v>2</v>
      </c>
      <c r="S452" s="699" cm="1">
        <f t="array" ref="S452">INDEX($H452:$K452,0,MATCH(S$436,$H$436:$K$436,0))*INDEX($J$430:$R$433,MATCH(S$436,$I$430:$I$433,0),MATCH(S$435,$J$429:$R$429,0))</f>
        <v>3</v>
      </c>
      <c r="T452" s="699" cm="1">
        <f t="array" ref="T452">INDEX($H452:$K452,0,MATCH(T$436,$H$436:$K$436,0))*INDEX($J$430:$R$433,MATCH(T$436,$I$430:$I$433,0),MATCH(T$435,$J$429:$R$429,0))</f>
        <v>2</v>
      </c>
      <c r="U452" s="699" cm="1">
        <f t="array" ref="U452">INDEX($H452:$K452,0,MATCH(U$436,$H$436:$K$436,0))*INDEX($J$430:$R$433,MATCH(U$436,$I$430:$I$433,0),MATCH(U$435,$J$429:$R$429,0))</f>
        <v>1</v>
      </c>
      <c r="V452" s="699" cm="1">
        <f t="array" ref="V452">INDEX($H452:$K452,0,MATCH(V$436,$H$436:$K$436,0))*INDEX($J$430:$R$433,MATCH(V$436,$I$430:$I$433,0),MATCH(V$435,$J$429:$R$429,0))</f>
        <v>2</v>
      </c>
      <c r="W452" s="699" cm="1">
        <f t="array" ref="W452">INDEX($H452:$K452,0,MATCH(W$436,$H$436:$K$436,0))*INDEX($J$430:$R$433,MATCH(W$436,$I$430:$I$433,0),MATCH(W$435,$J$429:$R$429,0))</f>
        <v>3</v>
      </c>
      <c r="X452" s="699" cm="1">
        <f t="array" ref="X452">INDEX($H452:$K452,0,MATCH(X$436,$H$436:$K$436,0))*INDEX($J$430:$R$433,MATCH(X$436,$I$430:$I$433,0),MATCH(X$435,$J$429:$R$429,0))</f>
        <v>2</v>
      </c>
      <c r="Y452" s="699" cm="1">
        <f t="array" ref="Y452">INDEX($H452:$K452,0,MATCH(Y$436,$H$436:$K$436,0))*INDEX($J$430:$R$433,MATCH(Y$436,$I$430:$I$433,0),MATCH(Y$435,$J$429:$R$429,0))</f>
        <v>1</v>
      </c>
      <c r="Z452" s="699" cm="1">
        <f t="array" ref="Z452">INDEX($H452:$K452,0,MATCH(Z$436,$H$436:$K$436,0))*INDEX($J$430:$R$433,MATCH(Z$436,$I$430:$I$433,0),MATCH(Z$435,$J$429:$R$429,0))</f>
        <v>2</v>
      </c>
      <c r="AA452" s="699" cm="1">
        <f t="array" ref="AA452">INDEX($H452:$K452,0,MATCH(AA$436,$H$436:$K$436,0))*INDEX($J$430:$R$433,MATCH(AA$436,$I$430:$I$433,0),MATCH(AA$435,$J$429:$R$429,0))</f>
        <v>3</v>
      </c>
      <c r="AB452" s="699" cm="1">
        <f t="array" ref="AB452">INDEX($H452:$K452,0,MATCH(AB$436,$H$436:$K$436,0))*INDEX($J$430:$R$433,MATCH(AB$436,$I$430:$I$433,0),MATCH(AB$435,$J$429:$R$429,0))</f>
        <v>1</v>
      </c>
      <c r="AC452" s="699" cm="1">
        <f t="array" ref="AC452">INDEX($H452:$K452,0,MATCH(AC$436,$H$436:$K$436,0))*INDEX($J$430:$R$433,MATCH(AC$436,$I$430:$I$433,0),MATCH(AC$435,$J$429:$R$429,0))</f>
        <v>1</v>
      </c>
      <c r="AD452" s="699" cm="1">
        <f t="array" ref="AD452">INDEX($H452:$K452,0,MATCH(AD$436,$H$436:$K$436,0))*INDEX($J$430:$R$433,MATCH(AD$436,$I$430:$I$433,0),MATCH(AD$435,$J$429:$R$429,0))</f>
        <v>2</v>
      </c>
      <c r="AE452" s="699" cm="1">
        <f t="array" ref="AE452">INDEX($H452:$K452,0,MATCH(AE$436,$H$436:$K$436,0))*INDEX($J$430:$R$433,MATCH(AE$436,$I$430:$I$433,0),MATCH(AE$435,$J$429:$R$429,0))</f>
        <v>3</v>
      </c>
      <c r="AF452" s="699" cm="1">
        <f t="array" ref="AF452">INDEX($H452:$K452,0,MATCH(AF$436,$H$436:$K$436,0))*INDEX($J$430:$R$433,MATCH(AF$436,$I$430:$I$433,0),MATCH(AF$435,$J$429:$R$429,0))</f>
        <v>1</v>
      </c>
      <c r="AG452" s="699" cm="1">
        <f t="array" ref="AG452">INDEX($H452:$K452,0,MATCH(AG$436,$H$436:$K$436,0))*INDEX($J$430:$R$433,MATCH(AG$436,$I$430:$I$433,0),MATCH(AG$435,$J$429:$R$429,0))</f>
        <v>1</v>
      </c>
      <c r="AH452" s="699" cm="1">
        <f t="array" ref="AH452">INDEX($H452:$K452,0,MATCH(AH$436,$H$436:$K$436,0))*INDEX($J$430:$R$433,MATCH(AH$436,$I$430:$I$433,0),MATCH(AH$435,$J$429:$R$429,0))</f>
        <v>2</v>
      </c>
      <c r="AI452" s="699" cm="1">
        <f t="array" ref="AI452">INDEX($H452:$K452,0,MATCH(AI$436,$H$436:$K$436,0))*INDEX($J$430:$R$433,MATCH(AI$436,$I$430:$I$433,0),MATCH(AI$435,$J$429:$R$429,0))</f>
        <v>3</v>
      </c>
      <c r="AJ452" s="699" cm="1">
        <f t="array" ref="AJ452">INDEX($H452:$K452,0,MATCH(AJ$436,$H$436:$K$436,0))*INDEX($J$430:$R$433,MATCH(AJ$436,$I$430:$I$433,0),MATCH(AJ$435,$J$429:$R$429,0))</f>
        <v>1</v>
      </c>
      <c r="AK452" s="699" cm="1">
        <f t="array" ref="AK452">INDEX($H452:$K452,0,MATCH(AK$436,$H$436:$K$436,0))*INDEX($J$430:$R$433,MATCH(AK$436,$I$430:$I$433,0),MATCH(AK$435,$J$429:$R$429,0))</f>
        <v>1</v>
      </c>
      <c r="AL452" s="699" cm="1">
        <f t="array" ref="AL452">INDEX($H452:$K452,0,MATCH(AL$436,$H$436:$K$436,0))*INDEX($J$430:$R$433,MATCH(AL$436,$I$430:$I$433,0),MATCH(AL$435,$J$429:$R$429,0))</f>
        <v>2</v>
      </c>
      <c r="AM452" s="699" cm="1">
        <f t="array" ref="AM452">INDEX($H452:$K452,0,MATCH(AM$436,$H$436:$K$436,0))*INDEX($J$430:$R$433,MATCH(AM$436,$I$430:$I$433,0),MATCH(AM$435,$J$429:$R$429,0))</f>
        <v>3</v>
      </c>
      <c r="AN452" s="699" cm="1">
        <f t="array" ref="AN452">INDEX($H452:$K452,0,MATCH(AN$436,$H$436:$K$436,0))*INDEX($J$430:$R$433,MATCH(AN$436,$I$430:$I$433,0),MATCH(AN$435,$J$429:$R$429,0))</f>
        <v>1</v>
      </c>
      <c r="AO452" s="699" cm="1">
        <f t="array" ref="AO452">INDEX($H452:$K452,0,MATCH(AO$436,$H$436:$K$436,0))*INDEX($J$430:$R$433,MATCH(AO$436,$I$430:$I$433,0),MATCH(AO$435,$J$429:$R$429,0))</f>
        <v>1</v>
      </c>
      <c r="AP452" s="699" cm="1">
        <f t="array" ref="AP452">INDEX($H452:$K452,0,MATCH(AP$436,$H$436:$K$436,0))*INDEX($J$430:$R$433,MATCH(AP$436,$I$430:$I$433,0),MATCH(AP$435,$J$429:$R$429,0))</f>
        <v>2</v>
      </c>
      <c r="AQ452" s="699" cm="1">
        <f t="array" ref="AQ452">INDEX($H452:$K452,0,MATCH(AQ$436,$H$436:$K$436,0))*INDEX($J$430:$R$433,MATCH(AQ$436,$I$430:$I$433,0),MATCH(AQ$435,$J$429:$R$429,0))</f>
        <v>3</v>
      </c>
      <c r="AR452" s="699" cm="1">
        <f t="array" ref="AR452">INDEX($H452:$K452,0,MATCH(AR$436,$H$436:$K$436,0))*INDEX($J$430:$R$433,MATCH(AR$436,$I$430:$I$433,0),MATCH(AR$435,$J$429:$R$429,0))</f>
        <v>1</v>
      </c>
      <c r="AS452" s="699" cm="1">
        <f t="array" ref="AS452">INDEX($H452:$K452,0,MATCH(AS$436,$H$436:$K$436,0))*INDEX($J$430:$R$433,MATCH(AS$436,$I$430:$I$433,0),MATCH(AS$435,$J$429:$R$429,0))</f>
        <v>1</v>
      </c>
      <c r="AT452" s="699" cm="1">
        <f t="array" ref="AT452">INDEX($H452:$K452,0,MATCH(AT$436,$H$436:$K$436,0))*INDEX($J$430:$R$433,MATCH(AT$436,$I$430:$I$433,0),MATCH(AT$435,$J$429:$R$429,0))</f>
        <v>2</v>
      </c>
      <c r="AU452" s="699" cm="1">
        <f t="array" ref="AU452">INDEX($H452:$K452,0,MATCH(AU$436,$H$436:$K$436,0))*INDEX($J$430:$R$433,MATCH(AU$436,$I$430:$I$433,0),MATCH(AU$435,$J$429:$R$429,0))</f>
        <v>3</v>
      </c>
      <c r="AV452" s="187"/>
      <c r="AW452" s="187"/>
      <c r="AX452" s="16"/>
      <c r="AY452" s="8"/>
      <c r="AZ452" s="8"/>
      <c r="BA452" s="8"/>
    </row>
    <row r="453" spans="1:53" ht="14.5" outlineLevel="1" x14ac:dyDescent="0.35">
      <c r="A453" s="6"/>
      <c r="B453" s="7"/>
      <c r="C453" s="17"/>
      <c r="D453" s="17"/>
      <c r="E453" s="17"/>
      <c r="F453" s="26"/>
      <c r="G453" s="26" t="str">
        <f t="shared" si="147"/>
        <v>YYNWLw</v>
      </c>
      <c r="H453" s="223">
        <v>1</v>
      </c>
      <c r="I453" s="223">
        <v>1</v>
      </c>
      <c r="J453" s="223">
        <v>1</v>
      </c>
      <c r="K453" s="223">
        <v>2</v>
      </c>
      <c r="L453" s="699" cm="1">
        <f t="array" ref="L453">INDEX($H453:$K453,0,MATCH(L$436,$H$436:$K$436,0))*INDEX($J$430:$R$433,MATCH(L$436,$I$430:$I$433,0),MATCH(L$435,$J$429:$R$429,0))</f>
        <v>2</v>
      </c>
      <c r="M453" s="699" cm="1">
        <f t="array" ref="M453">INDEX($H453:$K453,0,MATCH(M$436,$H$436:$K$436,0))*INDEX($J$430:$R$433,MATCH(M$436,$I$430:$I$433,0),MATCH(M$435,$J$429:$R$429,0))</f>
        <v>1</v>
      </c>
      <c r="N453" s="699" cm="1">
        <f t="array" ref="N453">INDEX($H453:$K453,0,MATCH(N$436,$H$436:$K$436,0))*INDEX($J$430:$R$433,MATCH(N$436,$I$430:$I$433,0),MATCH(N$435,$J$429:$R$429,0))</f>
        <v>1</v>
      </c>
      <c r="O453" s="699" cm="1">
        <f t="array" ref="O453">INDEX($H453:$K453,0,MATCH(O$436,$H$436:$K$436,0))*INDEX($J$430:$R$433,MATCH(O$436,$I$430:$I$433,0),MATCH(O$435,$J$429:$R$429,0))</f>
        <v>2</v>
      </c>
      <c r="P453" s="699" cm="1">
        <f t="array" ref="P453">INDEX($H453:$K453,0,MATCH(P$436,$H$436:$K$436,0))*INDEX($J$430:$R$433,MATCH(P$436,$I$430:$I$433,0),MATCH(P$435,$J$429:$R$429,0))</f>
        <v>2</v>
      </c>
      <c r="Q453" s="699" cm="1">
        <f t="array" ref="Q453">INDEX($H453:$K453,0,MATCH(Q$436,$H$436:$K$436,0))*INDEX($J$430:$R$433,MATCH(Q$436,$I$430:$I$433,0),MATCH(Q$435,$J$429:$R$429,0))</f>
        <v>1</v>
      </c>
      <c r="R453" s="699" cm="1">
        <f t="array" ref="R453">INDEX($H453:$K453,0,MATCH(R$436,$H$436:$K$436,0))*INDEX($J$430:$R$433,MATCH(R$436,$I$430:$I$433,0),MATCH(R$435,$J$429:$R$429,0))</f>
        <v>1</v>
      </c>
      <c r="S453" s="699" cm="1">
        <f t="array" ref="S453">INDEX($H453:$K453,0,MATCH(S$436,$H$436:$K$436,0))*INDEX($J$430:$R$433,MATCH(S$436,$I$430:$I$433,0),MATCH(S$435,$J$429:$R$429,0))</f>
        <v>2</v>
      </c>
      <c r="T453" s="699" cm="1">
        <f t="array" ref="T453">INDEX($H453:$K453,0,MATCH(T$436,$H$436:$K$436,0))*INDEX($J$430:$R$433,MATCH(T$436,$I$430:$I$433,0),MATCH(T$435,$J$429:$R$429,0))</f>
        <v>2</v>
      </c>
      <c r="U453" s="699" cm="1">
        <f t="array" ref="U453">INDEX($H453:$K453,0,MATCH(U$436,$H$436:$K$436,0))*INDEX($J$430:$R$433,MATCH(U$436,$I$430:$I$433,0),MATCH(U$435,$J$429:$R$429,0))</f>
        <v>1</v>
      </c>
      <c r="V453" s="699" cm="1">
        <f t="array" ref="V453">INDEX($H453:$K453,0,MATCH(V$436,$H$436:$K$436,0))*INDEX($J$430:$R$433,MATCH(V$436,$I$430:$I$433,0),MATCH(V$435,$J$429:$R$429,0))</f>
        <v>1</v>
      </c>
      <c r="W453" s="699" cm="1">
        <f t="array" ref="W453">INDEX($H453:$K453,0,MATCH(W$436,$H$436:$K$436,0))*INDEX($J$430:$R$433,MATCH(W$436,$I$430:$I$433,0),MATCH(W$435,$J$429:$R$429,0))</f>
        <v>2</v>
      </c>
      <c r="X453" s="699" cm="1">
        <f t="array" ref="X453">INDEX($H453:$K453,0,MATCH(X$436,$H$436:$K$436,0))*INDEX($J$430:$R$433,MATCH(X$436,$I$430:$I$433,0),MATCH(X$435,$J$429:$R$429,0))</f>
        <v>2</v>
      </c>
      <c r="Y453" s="699" cm="1">
        <f t="array" ref="Y453">INDEX($H453:$K453,0,MATCH(Y$436,$H$436:$K$436,0))*INDEX($J$430:$R$433,MATCH(Y$436,$I$430:$I$433,0),MATCH(Y$435,$J$429:$R$429,0))</f>
        <v>1</v>
      </c>
      <c r="Z453" s="699" cm="1">
        <f t="array" ref="Z453">INDEX($H453:$K453,0,MATCH(Z$436,$H$436:$K$436,0))*INDEX($J$430:$R$433,MATCH(Z$436,$I$430:$I$433,0),MATCH(Z$435,$J$429:$R$429,0))</f>
        <v>1</v>
      </c>
      <c r="AA453" s="699" cm="1">
        <f t="array" ref="AA453">INDEX($H453:$K453,0,MATCH(AA$436,$H$436:$K$436,0))*INDEX($J$430:$R$433,MATCH(AA$436,$I$430:$I$433,0),MATCH(AA$435,$J$429:$R$429,0))</f>
        <v>2</v>
      </c>
      <c r="AB453" s="699" cm="1">
        <f t="array" ref="AB453">INDEX($H453:$K453,0,MATCH(AB$436,$H$436:$K$436,0))*INDEX($J$430:$R$433,MATCH(AB$436,$I$430:$I$433,0),MATCH(AB$435,$J$429:$R$429,0))</f>
        <v>1</v>
      </c>
      <c r="AC453" s="699" cm="1">
        <f t="array" ref="AC453">INDEX($H453:$K453,0,MATCH(AC$436,$H$436:$K$436,0))*INDEX($J$430:$R$433,MATCH(AC$436,$I$430:$I$433,0),MATCH(AC$435,$J$429:$R$429,0))</f>
        <v>1</v>
      </c>
      <c r="AD453" s="699" cm="1">
        <f t="array" ref="AD453">INDEX($H453:$K453,0,MATCH(AD$436,$H$436:$K$436,0))*INDEX($J$430:$R$433,MATCH(AD$436,$I$430:$I$433,0),MATCH(AD$435,$J$429:$R$429,0))</f>
        <v>1</v>
      </c>
      <c r="AE453" s="699" cm="1">
        <f t="array" ref="AE453">INDEX($H453:$K453,0,MATCH(AE$436,$H$436:$K$436,0))*INDEX($J$430:$R$433,MATCH(AE$436,$I$430:$I$433,0),MATCH(AE$435,$J$429:$R$429,0))</f>
        <v>2</v>
      </c>
      <c r="AF453" s="699" cm="1">
        <f t="array" ref="AF453">INDEX($H453:$K453,0,MATCH(AF$436,$H$436:$K$436,0))*INDEX($J$430:$R$433,MATCH(AF$436,$I$430:$I$433,0),MATCH(AF$435,$J$429:$R$429,0))</f>
        <v>1</v>
      </c>
      <c r="AG453" s="699" cm="1">
        <f t="array" ref="AG453">INDEX($H453:$K453,0,MATCH(AG$436,$H$436:$K$436,0))*INDEX($J$430:$R$433,MATCH(AG$436,$I$430:$I$433,0),MATCH(AG$435,$J$429:$R$429,0))</f>
        <v>1</v>
      </c>
      <c r="AH453" s="699" cm="1">
        <f t="array" ref="AH453">INDEX($H453:$K453,0,MATCH(AH$436,$H$436:$K$436,0))*INDEX($J$430:$R$433,MATCH(AH$436,$I$430:$I$433,0),MATCH(AH$435,$J$429:$R$429,0))</f>
        <v>1</v>
      </c>
      <c r="AI453" s="699" cm="1">
        <f t="array" ref="AI453">INDEX($H453:$K453,0,MATCH(AI$436,$H$436:$K$436,0))*INDEX($J$430:$R$433,MATCH(AI$436,$I$430:$I$433,0),MATCH(AI$435,$J$429:$R$429,0))</f>
        <v>2</v>
      </c>
      <c r="AJ453" s="699" cm="1">
        <f t="array" ref="AJ453">INDEX($H453:$K453,0,MATCH(AJ$436,$H$436:$K$436,0))*INDEX($J$430:$R$433,MATCH(AJ$436,$I$430:$I$433,0),MATCH(AJ$435,$J$429:$R$429,0))</f>
        <v>1</v>
      </c>
      <c r="AK453" s="699" cm="1">
        <f t="array" ref="AK453">INDEX($H453:$K453,0,MATCH(AK$436,$H$436:$K$436,0))*INDEX($J$430:$R$433,MATCH(AK$436,$I$430:$I$433,0),MATCH(AK$435,$J$429:$R$429,0))</f>
        <v>1</v>
      </c>
      <c r="AL453" s="699" cm="1">
        <f t="array" ref="AL453">INDEX($H453:$K453,0,MATCH(AL$436,$H$436:$K$436,0))*INDEX($J$430:$R$433,MATCH(AL$436,$I$430:$I$433,0),MATCH(AL$435,$J$429:$R$429,0))</f>
        <v>1</v>
      </c>
      <c r="AM453" s="699" cm="1">
        <f t="array" ref="AM453">INDEX($H453:$K453,0,MATCH(AM$436,$H$436:$K$436,0))*INDEX($J$430:$R$433,MATCH(AM$436,$I$430:$I$433,0),MATCH(AM$435,$J$429:$R$429,0))</f>
        <v>2</v>
      </c>
      <c r="AN453" s="699" cm="1">
        <f t="array" ref="AN453">INDEX($H453:$K453,0,MATCH(AN$436,$H$436:$K$436,0))*INDEX($J$430:$R$433,MATCH(AN$436,$I$430:$I$433,0),MATCH(AN$435,$J$429:$R$429,0))</f>
        <v>1</v>
      </c>
      <c r="AO453" s="699" cm="1">
        <f t="array" ref="AO453">INDEX($H453:$K453,0,MATCH(AO$436,$H$436:$K$436,0))*INDEX($J$430:$R$433,MATCH(AO$436,$I$430:$I$433,0),MATCH(AO$435,$J$429:$R$429,0))</f>
        <v>1</v>
      </c>
      <c r="AP453" s="699" cm="1">
        <f t="array" ref="AP453">INDEX($H453:$K453,0,MATCH(AP$436,$H$436:$K$436,0))*INDEX($J$430:$R$433,MATCH(AP$436,$I$430:$I$433,0),MATCH(AP$435,$J$429:$R$429,0))</f>
        <v>1</v>
      </c>
      <c r="AQ453" s="699" cm="1">
        <f t="array" ref="AQ453">INDEX($H453:$K453,0,MATCH(AQ$436,$H$436:$K$436,0))*INDEX($J$430:$R$433,MATCH(AQ$436,$I$430:$I$433,0),MATCH(AQ$435,$J$429:$R$429,0))</f>
        <v>2</v>
      </c>
      <c r="AR453" s="699" cm="1">
        <f t="array" ref="AR453">INDEX($H453:$K453,0,MATCH(AR$436,$H$436:$K$436,0))*INDEX($J$430:$R$433,MATCH(AR$436,$I$430:$I$433,0),MATCH(AR$435,$J$429:$R$429,0))</f>
        <v>1</v>
      </c>
      <c r="AS453" s="699" cm="1">
        <f t="array" ref="AS453">INDEX($H453:$K453,0,MATCH(AS$436,$H$436:$K$436,0))*INDEX($J$430:$R$433,MATCH(AS$436,$I$430:$I$433,0),MATCH(AS$435,$J$429:$R$429,0))</f>
        <v>1</v>
      </c>
      <c r="AT453" s="699" cm="1">
        <f t="array" ref="AT453">INDEX($H453:$K453,0,MATCH(AT$436,$H$436:$K$436,0))*INDEX($J$430:$R$433,MATCH(AT$436,$I$430:$I$433,0),MATCH(AT$435,$J$429:$R$429,0))</f>
        <v>1</v>
      </c>
      <c r="AU453" s="699" cm="1">
        <f t="array" ref="AU453">INDEX($H453:$K453,0,MATCH(AU$436,$H$436:$K$436,0))*INDEX($J$430:$R$433,MATCH(AU$436,$I$430:$I$433,0),MATCH(AU$435,$J$429:$R$429,0))</f>
        <v>2</v>
      </c>
      <c r="AV453" s="187"/>
      <c r="AW453" s="187"/>
      <c r="AX453" s="16"/>
      <c r="AY453" s="8"/>
      <c r="AZ453" s="8"/>
      <c r="BA453" s="8"/>
    </row>
    <row r="454" spans="1:53" ht="14.5" outlineLevel="1" x14ac:dyDescent="0.35">
      <c r="A454" s="6"/>
      <c r="B454" s="7"/>
      <c r="C454" s="17"/>
      <c r="D454" s="17"/>
      <c r="E454" s="17"/>
      <c r="F454" s="26"/>
      <c r="G454" s="26" t="str">
        <f t="shared" si="147"/>
        <v>YYNWLwd</v>
      </c>
      <c r="H454" s="223">
        <v>1</v>
      </c>
      <c r="I454" s="223">
        <v>1</v>
      </c>
      <c r="J454" s="223">
        <v>1</v>
      </c>
      <c r="K454" s="223">
        <v>2</v>
      </c>
      <c r="L454" s="699" cm="1">
        <f t="array" ref="L454">INDEX($H454:$K454,0,MATCH(L$436,$H$436:$K$436,0))*INDEX($J$430:$R$433,MATCH(L$436,$I$430:$I$433,0),MATCH(L$435,$J$429:$R$429,0))</f>
        <v>2</v>
      </c>
      <c r="M454" s="699" cm="1">
        <f t="array" ref="M454">INDEX($H454:$K454,0,MATCH(M$436,$H$436:$K$436,0))*INDEX($J$430:$R$433,MATCH(M$436,$I$430:$I$433,0),MATCH(M$435,$J$429:$R$429,0))</f>
        <v>1</v>
      </c>
      <c r="N454" s="699" cm="1">
        <f t="array" ref="N454">INDEX($H454:$K454,0,MATCH(N$436,$H$436:$K$436,0))*INDEX($J$430:$R$433,MATCH(N$436,$I$430:$I$433,0),MATCH(N$435,$J$429:$R$429,0))</f>
        <v>1</v>
      </c>
      <c r="O454" s="699" cm="1">
        <f t="array" ref="O454">INDEX($H454:$K454,0,MATCH(O$436,$H$436:$K$436,0))*INDEX($J$430:$R$433,MATCH(O$436,$I$430:$I$433,0),MATCH(O$435,$J$429:$R$429,0))</f>
        <v>2</v>
      </c>
      <c r="P454" s="699" cm="1">
        <f t="array" ref="P454">INDEX($H454:$K454,0,MATCH(P$436,$H$436:$K$436,0))*INDEX($J$430:$R$433,MATCH(P$436,$I$430:$I$433,0),MATCH(P$435,$J$429:$R$429,0))</f>
        <v>2</v>
      </c>
      <c r="Q454" s="699" cm="1">
        <f t="array" ref="Q454">INDEX($H454:$K454,0,MATCH(Q$436,$H$436:$K$436,0))*INDEX($J$430:$R$433,MATCH(Q$436,$I$430:$I$433,0),MATCH(Q$435,$J$429:$R$429,0))</f>
        <v>1</v>
      </c>
      <c r="R454" s="699" cm="1">
        <f t="array" ref="R454">INDEX($H454:$K454,0,MATCH(R$436,$H$436:$K$436,0))*INDEX($J$430:$R$433,MATCH(R$436,$I$430:$I$433,0),MATCH(R$435,$J$429:$R$429,0))</f>
        <v>1</v>
      </c>
      <c r="S454" s="699" cm="1">
        <f t="array" ref="S454">INDEX($H454:$K454,0,MATCH(S$436,$H$436:$K$436,0))*INDEX($J$430:$R$433,MATCH(S$436,$I$430:$I$433,0),MATCH(S$435,$J$429:$R$429,0))</f>
        <v>2</v>
      </c>
      <c r="T454" s="699" cm="1">
        <f t="array" ref="T454">INDEX($H454:$K454,0,MATCH(T$436,$H$436:$K$436,0))*INDEX($J$430:$R$433,MATCH(T$436,$I$430:$I$433,0),MATCH(T$435,$J$429:$R$429,0))</f>
        <v>2</v>
      </c>
      <c r="U454" s="699" cm="1">
        <f t="array" ref="U454">INDEX($H454:$K454,0,MATCH(U$436,$H$436:$K$436,0))*INDEX($J$430:$R$433,MATCH(U$436,$I$430:$I$433,0),MATCH(U$435,$J$429:$R$429,0))</f>
        <v>1</v>
      </c>
      <c r="V454" s="699" cm="1">
        <f t="array" ref="V454">INDEX($H454:$K454,0,MATCH(V$436,$H$436:$K$436,0))*INDEX($J$430:$R$433,MATCH(V$436,$I$430:$I$433,0),MATCH(V$435,$J$429:$R$429,0))</f>
        <v>1</v>
      </c>
      <c r="W454" s="699" cm="1">
        <f t="array" ref="W454">INDEX($H454:$K454,0,MATCH(W$436,$H$436:$K$436,0))*INDEX($J$430:$R$433,MATCH(W$436,$I$430:$I$433,0),MATCH(W$435,$J$429:$R$429,0))</f>
        <v>2</v>
      </c>
      <c r="X454" s="699" cm="1">
        <f t="array" ref="X454">INDEX($H454:$K454,0,MATCH(X$436,$H$436:$K$436,0))*INDEX($J$430:$R$433,MATCH(X$436,$I$430:$I$433,0),MATCH(X$435,$J$429:$R$429,0))</f>
        <v>2</v>
      </c>
      <c r="Y454" s="699" cm="1">
        <f t="array" ref="Y454">INDEX($H454:$K454,0,MATCH(Y$436,$H$436:$K$436,0))*INDEX($J$430:$R$433,MATCH(Y$436,$I$430:$I$433,0),MATCH(Y$435,$J$429:$R$429,0))</f>
        <v>1</v>
      </c>
      <c r="Z454" s="699" cm="1">
        <f t="array" ref="Z454">INDEX($H454:$K454,0,MATCH(Z$436,$H$436:$K$436,0))*INDEX($J$430:$R$433,MATCH(Z$436,$I$430:$I$433,0),MATCH(Z$435,$J$429:$R$429,0))</f>
        <v>1</v>
      </c>
      <c r="AA454" s="699" cm="1">
        <f t="array" ref="AA454">INDEX($H454:$K454,0,MATCH(AA$436,$H$436:$K$436,0))*INDEX($J$430:$R$433,MATCH(AA$436,$I$430:$I$433,0),MATCH(AA$435,$J$429:$R$429,0))</f>
        <v>2</v>
      </c>
      <c r="AB454" s="699" cm="1">
        <f t="array" ref="AB454">INDEX($H454:$K454,0,MATCH(AB$436,$H$436:$K$436,0))*INDEX($J$430:$R$433,MATCH(AB$436,$I$430:$I$433,0),MATCH(AB$435,$J$429:$R$429,0))</f>
        <v>1</v>
      </c>
      <c r="AC454" s="699" cm="1">
        <f t="array" ref="AC454">INDEX($H454:$K454,0,MATCH(AC$436,$H$436:$K$436,0))*INDEX($J$430:$R$433,MATCH(AC$436,$I$430:$I$433,0),MATCH(AC$435,$J$429:$R$429,0))</f>
        <v>1</v>
      </c>
      <c r="AD454" s="699" cm="1">
        <f t="array" ref="AD454">INDEX($H454:$K454,0,MATCH(AD$436,$H$436:$K$436,0))*INDEX($J$430:$R$433,MATCH(AD$436,$I$430:$I$433,0),MATCH(AD$435,$J$429:$R$429,0))</f>
        <v>1</v>
      </c>
      <c r="AE454" s="699" cm="1">
        <f t="array" ref="AE454">INDEX($H454:$K454,0,MATCH(AE$436,$H$436:$K$436,0))*INDEX($J$430:$R$433,MATCH(AE$436,$I$430:$I$433,0),MATCH(AE$435,$J$429:$R$429,0))</f>
        <v>2</v>
      </c>
      <c r="AF454" s="699" cm="1">
        <f t="array" ref="AF454">INDEX($H454:$K454,0,MATCH(AF$436,$H$436:$K$436,0))*INDEX($J$430:$R$433,MATCH(AF$436,$I$430:$I$433,0),MATCH(AF$435,$J$429:$R$429,0))</f>
        <v>1</v>
      </c>
      <c r="AG454" s="699" cm="1">
        <f t="array" ref="AG454">INDEX($H454:$K454,0,MATCH(AG$436,$H$436:$K$436,0))*INDEX($J$430:$R$433,MATCH(AG$436,$I$430:$I$433,0),MATCH(AG$435,$J$429:$R$429,0))</f>
        <v>1</v>
      </c>
      <c r="AH454" s="699" cm="1">
        <f t="array" ref="AH454">INDEX($H454:$K454,0,MATCH(AH$436,$H$436:$K$436,0))*INDEX($J$430:$R$433,MATCH(AH$436,$I$430:$I$433,0),MATCH(AH$435,$J$429:$R$429,0))</f>
        <v>1</v>
      </c>
      <c r="AI454" s="699" cm="1">
        <f t="array" ref="AI454">INDEX($H454:$K454,0,MATCH(AI$436,$H$436:$K$436,0))*INDEX($J$430:$R$433,MATCH(AI$436,$I$430:$I$433,0),MATCH(AI$435,$J$429:$R$429,0))</f>
        <v>2</v>
      </c>
      <c r="AJ454" s="699" cm="1">
        <f t="array" ref="AJ454">INDEX($H454:$K454,0,MATCH(AJ$436,$H$436:$K$436,0))*INDEX($J$430:$R$433,MATCH(AJ$436,$I$430:$I$433,0),MATCH(AJ$435,$J$429:$R$429,0))</f>
        <v>1</v>
      </c>
      <c r="AK454" s="699" cm="1">
        <f t="array" ref="AK454">INDEX($H454:$K454,0,MATCH(AK$436,$H$436:$K$436,0))*INDEX($J$430:$R$433,MATCH(AK$436,$I$430:$I$433,0),MATCH(AK$435,$J$429:$R$429,0))</f>
        <v>1</v>
      </c>
      <c r="AL454" s="699" cm="1">
        <f t="array" ref="AL454">INDEX($H454:$K454,0,MATCH(AL$436,$H$436:$K$436,0))*INDEX($J$430:$R$433,MATCH(AL$436,$I$430:$I$433,0),MATCH(AL$435,$J$429:$R$429,0))</f>
        <v>1</v>
      </c>
      <c r="AM454" s="699" cm="1">
        <f t="array" ref="AM454">INDEX($H454:$K454,0,MATCH(AM$436,$H$436:$K$436,0))*INDEX($J$430:$R$433,MATCH(AM$436,$I$430:$I$433,0),MATCH(AM$435,$J$429:$R$429,0))</f>
        <v>2</v>
      </c>
      <c r="AN454" s="699" cm="1">
        <f t="array" ref="AN454">INDEX($H454:$K454,0,MATCH(AN$436,$H$436:$K$436,0))*INDEX($J$430:$R$433,MATCH(AN$436,$I$430:$I$433,0),MATCH(AN$435,$J$429:$R$429,0))</f>
        <v>1</v>
      </c>
      <c r="AO454" s="699" cm="1">
        <f t="array" ref="AO454">INDEX($H454:$K454,0,MATCH(AO$436,$H$436:$K$436,0))*INDEX($J$430:$R$433,MATCH(AO$436,$I$430:$I$433,0),MATCH(AO$435,$J$429:$R$429,0))</f>
        <v>1</v>
      </c>
      <c r="AP454" s="699" cm="1">
        <f t="array" ref="AP454">INDEX($H454:$K454,0,MATCH(AP$436,$H$436:$K$436,0))*INDEX($J$430:$R$433,MATCH(AP$436,$I$430:$I$433,0),MATCH(AP$435,$J$429:$R$429,0))</f>
        <v>1</v>
      </c>
      <c r="AQ454" s="699" cm="1">
        <f t="array" ref="AQ454">INDEX($H454:$K454,0,MATCH(AQ$436,$H$436:$K$436,0))*INDEX($J$430:$R$433,MATCH(AQ$436,$I$430:$I$433,0),MATCH(AQ$435,$J$429:$R$429,0))</f>
        <v>2</v>
      </c>
      <c r="AR454" s="699" cm="1">
        <f t="array" ref="AR454">INDEX($H454:$K454,0,MATCH(AR$436,$H$436:$K$436,0))*INDEX($J$430:$R$433,MATCH(AR$436,$I$430:$I$433,0),MATCH(AR$435,$J$429:$R$429,0))</f>
        <v>1</v>
      </c>
      <c r="AS454" s="699" cm="1">
        <f t="array" ref="AS454">INDEX($H454:$K454,0,MATCH(AS$436,$H$436:$K$436,0))*INDEX($J$430:$R$433,MATCH(AS$436,$I$430:$I$433,0),MATCH(AS$435,$J$429:$R$429,0))</f>
        <v>1</v>
      </c>
      <c r="AT454" s="699" cm="1">
        <f t="array" ref="AT454">INDEX($H454:$K454,0,MATCH(AT$436,$H$436:$K$436,0))*INDEX($J$430:$R$433,MATCH(AT$436,$I$430:$I$433,0),MATCH(AT$435,$J$429:$R$429,0))</f>
        <v>1</v>
      </c>
      <c r="AU454" s="699" cm="1">
        <f t="array" ref="AU454">INDEX($H454:$K454,0,MATCH(AU$436,$H$436:$K$436,0))*INDEX($J$430:$R$433,MATCH(AU$436,$I$430:$I$433,0),MATCH(AU$435,$J$429:$R$429,0))</f>
        <v>2</v>
      </c>
      <c r="AV454" s="187"/>
      <c r="AW454" s="187"/>
      <c r="AX454" s="16"/>
      <c r="AY454" s="8"/>
      <c r="AZ454" s="8"/>
      <c r="BA454" s="8"/>
    </row>
    <row r="455" spans="1:53" ht="14.5" outlineLevel="1" x14ac:dyDescent="0.35">
      <c r="A455" s="6"/>
      <c r="B455" s="7"/>
      <c r="C455" s="17"/>
      <c r="D455" s="17"/>
      <c r="E455" s="17"/>
      <c r="F455" s="26"/>
      <c r="G455" s="26" t="str">
        <f t="shared" si="147"/>
        <v>AYAA2A1w</v>
      </c>
      <c r="H455" s="223">
        <v>1</v>
      </c>
      <c r="I455" s="223">
        <v>1</v>
      </c>
      <c r="J455" s="223">
        <v>2</v>
      </c>
      <c r="K455" s="223">
        <v>2</v>
      </c>
      <c r="L455" s="699" cm="1">
        <f t="array" ref="L455">INDEX($H455:$K455,0,MATCH(L$436,$H$436:$K$436,0))*INDEX($J$430:$R$433,MATCH(L$436,$I$430:$I$433,0),MATCH(L$435,$J$429:$R$429,0))</f>
        <v>2</v>
      </c>
      <c r="M455" s="699" cm="1">
        <f t="array" ref="M455">INDEX($H455:$K455,0,MATCH(M$436,$H$436:$K$436,0))*INDEX($J$430:$R$433,MATCH(M$436,$I$430:$I$433,0),MATCH(M$435,$J$429:$R$429,0))</f>
        <v>1</v>
      </c>
      <c r="N455" s="699" cm="1">
        <f t="array" ref="N455">INDEX($H455:$K455,0,MATCH(N$436,$H$436:$K$436,0))*INDEX($J$430:$R$433,MATCH(N$436,$I$430:$I$433,0),MATCH(N$435,$J$429:$R$429,0))</f>
        <v>2</v>
      </c>
      <c r="O455" s="699" cm="1">
        <f t="array" ref="O455">INDEX($H455:$K455,0,MATCH(O$436,$H$436:$K$436,0))*INDEX($J$430:$R$433,MATCH(O$436,$I$430:$I$433,0),MATCH(O$435,$J$429:$R$429,0))</f>
        <v>2</v>
      </c>
      <c r="P455" s="699" cm="1">
        <f t="array" ref="P455">INDEX($H455:$K455,0,MATCH(P$436,$H$436:$K$436,0))*INDEX($J$430:$R$433,MATCH(P$436,$I$430:$I$433,0),MATCH(P$435,$J$429:$R$429,0))</f>
        <v>2</v>
      </c>
      <c r="Q455" s="699" cm="1">
        <f t="array" ref="Q455">INDEX($H455:$K455,0,MATCH(Q$436,$H$436:$K$436,0))*INDEX($J$430:$R$433,MATCH(Q$436,$I$430:$I$433,0),MATCH(Q$435,$J$429:$R$429,0))</f>
        <v>1</v>
      </c>
      <c r="R455" s="699" cm="1">
        <f t="array" ref="R455">INDEX($H455:$K455,0,MATCH(R$436,$H$436:$K$436,0))*INDEX($J$430:$R$433,MATCH(R$436,$I$430:$I$433,0),MATCH(R$435,$J$429:$R$429,0))</f>
        <v>2</v>
      </c>
      <c r="S455" s="699" cm="1">
        <f t="array" ref="S455">INDEX($H455:$K455,0,MATCH(S$436,$H$436:$K$436,0))*INDEX($J$430:$R$433,MATCH(S$436,$I$430:$I$433,0),MATCH(S$435,$J$429:$R$429,0))</f>
        <v>2</v>
      </c>
      <c r="T455" s="699" cm="1">
        <f t="array" ref="T455">INDEX($H455:$K455,0,MATCH(T$436,$H$436:$K$436,0))*INDEX($J$430:$R$433,MATCH(T$436,$I$430:$I$433,0),MATCH(T$435,$J$429:$R$429,0))</f>
        <v>2</v>
      </c>
      <c r="U455" s="699" cm="1">
        <f t="array" ref="U455">INDEX($H455:$K455,0,MATCH(U$436,$H$436:$K$436,0))*INDEX($J$430:$R$433,MATCH(U$436,$I$430:$I$433,0),MATCH(U$435,$J$429:$R$429,0))</f>
        <v>1</v>
      </c>
      <c r="V455" s="699" cm="1">
        <f t="array" ref="V455">INDEX($H455:$K455,0,MATCH(V$436,$H$436:$K$436,0))*INDEX($J$430:$R$433,MATCH(V$436,$I$430:$I$433,0),MATCH(V$435,$J$429:$R$429,0))</f>
        <v>2</v>
      </c>
      <c r="W455" s="699" cm="1">
        <f t="array" ref="W455">INDEX($H455:$K455,0,MATCH(W$436,$H$436:$K$436,0))*INDEX($J$430:$R$433,MATCH(W$436,$I$430:$I$433,0),MATCH(W$435,$J$429:$R$429,0))</f>
        <v>2</v>
      </c>
      <c r="X455" s="699" cm="1">
        <f t="array" ref="X455">INDEX($H455:$K455,0,MATCH(X$436,$H$436:$K$436,0))*INDEX($J$430:$R$433,MATCH(X$436,$I$430:$I$433,0),MATCH(X$435,$J$429:$R$429,0))</f>
        <v>2</v>
      </c>
      <c r="Y455" s="699" cm="1">
        <f t="array" ref="Y455">INDEX($H455:$K455,0,MATCH(Y$436,$H$436:$K$436,0))*INDEX($J$430:$R$433,MATCH(Y$436,$I$430:$I$433,0),MATCH(Y$435,$J$429:$R$429,0))</f>
        <v>1</v>
      </c>
      <c r="Z455" s="699" cm="1">
        <f t="array" ref="Z455">INDEX($H455:$K455,0,MATCH(Z$436,$H$436:$K$436,0))*INDEX($J$430:$R$433,MATCH(Z$436,$I$430:$I$433,0),MATCH(Z$435,$J$429:$R$429,0))</f>
        <v>2</v>
      </c>
      <c r="AA455" s="699" cm="1">
        <f t="array" ref="AA455">INDEX($H455:$K455,0,MATCH(AA$436,$H$436:$K$436,0))*INDEX($J$430:$R$433,MATCH(AA$436,$I$430:$I$433,0),MATCH(AA$435,$J$429:$R$429,0))</f>
        <v>2</v>
      </c>
      <c r="AB455" s="699" cm="1">
        <f t="array" ref="AB455">INDEX($H455:$K455,0,MATCH(AB$436,$H$436:$K$436,0))*INDEX($J$430:$R$433,MATCH(AB$436,$I$430:$I$433,0),MATCH(AB$435,$J$429:$R$429,0))</f>
        <v>1</v>
      </c>
      <c r="AC455" s="699" cm="1">
        <f t="array" ref="AC455">INDEX($H455:$K455,0,MATCH(AC$436,$H$436:$K$436,0))*INDEX($J$430:$R$433,MATCH(AC$436,$I$430:$I$433,0),MATCH(AC$435,$J$429:$R$429,0))</f>
        <v>1</v>
      </c>
      <c r="AD455" s="699" cm="1">
        <f t="array" ref="AD455">INDEX($H455:$K455,0,MATCH(AD$436,$H$436:$K$436,0))*INDEX($J$430:$R$433,MATCH(AD$436,$I$430:$I$433,0),MATCH(AD$435,$J$429:$R$429,0))</f>
        <v>2</v>
      </c>
      <c r="AE455" s="699" cm="1">
        <f t="array" ref="AE455">INDEX($H455:$K455,0,MATCH(AE$436,$H$436:$K$436,0))*INDEX($J$430:$R$433,MATCH(AE$436,$I$430:$I$433,0),MATCH(AE$435,$J$429:$R$429,0))</f>
        <v>2</v>
      </c>
      <c r="AF455" s="699" cm="1">
        <f t="array" ref="AF455">INDEX($H455:$K455,0,MATCH(AF$436,$H$436:$K$436,0))*INDEX($J$430:$R$433,MATCH(AF$436,$I$430:$I$433,0),MATCH(AF$435,$J$429:$R$429,0))</f>
        <v>1</v>
      </c>
      <c r="AG455" s="699" cm="1">
        <f t="array" ref="AG455">INDEX($H455:$K455,0,MATCH(AG$436,$H$436:$K$436,0))*INDEX($J$430:$R$433,MATCH(AG$436,$I$430:$I$433,0),MATCH(AG$435,$J$429:$R$429,0))</f>
        <v>1</v>
      </c>
      <c r="AH455" s="699" cm="1">
        <f t="array" ref="AH455">INDEX($H455:$K455,0,MATCH(AH$436,$H$436:$K$436,0))*INDEX($J$430:$R$433,MATCH(AH$436,$I$430:$I$433,0),MATCH(AH$435,$J$429:$R$429,0))</f>
        <v>2</v>
      </c>
      <c r="AI455" s="699" cm="1">
        <f t="array" ref="AI455">INDEX($H455:$K455,0,MATCH(AI$436,$H$436:$K$436,0))*INDEX($J$430:$R$433,MATCH(AI$436,$I$430:$I$433,0),MATCH(AI$435,$J$429:$R$429,0))</f>
        <v>2</v>
      </c>
      <c r="AJ455" s="699" cm="1">
        <f t="array" ref="AJ455">INDEX($H455:$K455,0,MATCH(AJ$436,$H$436:$K$436,0))*INDEX($J$430:$R$433,MATCH(AJ$436,$I$430:$I$433,0),MATCH(AJ$435,$J$429:$R$429,0))</f>
        <v>1</v>
      </c>
      <c r="AK455" s="699" cm="1">
        <f t="array" ref="AK455">INDEX($H455:$K455,0,MATCH(AK$436,$H$436:$K$436,0))*INDEX($J$430:$R$433,MATCH(AK$436,$I$430:$I$433,0),MATCH(AK$435,$J$429:$R$429,0))</f>
        <v>1</v>
      </c>
      <c r="AL455" s="699" cm="1">
        <f t="array" ref="AL455">INDEX($H455:$K455,0,MATCH(AL$436,$H$436:$K$436,0))*INDEX($J$430:$R$433,MATCH(AL$436,$I$430:$I$433,0),MATCH(AL$435,$J$429:$R$429,0))</f>
        <v>2</v>
      </c>
      <c r="AM455" s="699" cm="1">
        <f t="array" ref="AM455">INDEX($H455:$K455,0,MATCH(AM$436,$H$436:$K$436,0))*INDEX($J$430:$R$433,MATCH(AM$436,$I$430:$I$433,0),MATCH(AM$435,$J$429:$R$429,0))</f>
        <v>2</v>
      </c>
      <c r="AN455" s="699" cm="1">
        <f t="array" ref="AN455">INDEX($H455:$K455,0,MATCH(AN$436,$H$436:$K$436,0))*INDEX($J$430:$R$433,MATCH(AN$436,$I$430:$I$433,0),MATCH(AN$435,$J$429:$R$429,0))</f>
        <v>1</v>
      </c>
      <c r="AO455" s="699" cm="1">
        <f t="array" ref="AO455">INDEX($H455:$K455,0,MATCH(AO$436,$H$436:$K$436,0))*INDEX($J$430:$R$433,MATCH(AO$436,$I$430:$I$433,0),MATCH(AO$435,$J$429:$R$429,0))</f>
        <v>1</v>
      </c>
      <c r="AP455" s="699" cm="1">
        <f t="array" ref="AP455">INDEX($H455:$K455,0,MATCH(AP$436,$H$436:$K$436,0))*INDEX($J$430:$R$433,MATCH(AP$436,$I$430:$I$433,0),MATCH(AP$435,$J$429:$R$429,0))</f>
        <v>2</v>
      </c>
      <c r="AQ455" s="699" cm="1">
        <f t="array" ref="AQ455">INDEX($H455:$K455,0,MATCH(AQ$436,$H$436:$K$436,0))*INDEX($J$430:$R$433,MATCH(AQ$436,$I$430:$I$433,0),MATCH(AQ$435,$J$429:$R$429,0))</f>
        <v>2</v>
      </c>
      <c r="AR455" s="699" cm="1">
        <f t="array" ref="AR455">INDEX($H455:$K455,0,MATCH(AR$436,$H$436:$K$436,0))*INDEX($J$430:$R$433,MATCH(AR$436,$I$430:$I$433,0),MATCH(AR$435,$J$429:$R$429,0))</f>
        <v>1</v>
      </c>
      <c r="AS455" s="699" cm="1">
        <f t="array" ref="AS455">INDEX($H455:$K455,0,MATCH(AS$436,$H$436:$K$436,0))*INDEX($J$430:$R$433,MATCH(AS$436,$I$430:$I$433,0),MATCH(AS$435,$J$429:$R$429,0))</f>
        <v>1</v>
      </c>
      <c r="AT455" s="699" cm="1">
        <f t="array" ref="AT455">INDEX($H455:$K455,0,MATCH(AT$436,$H$436:$K$436,0))*INDEX($J$430:$R$433,MATCH(AT$436,$I$430:$I$433,0),MATCH(AT$435,$J$429:$R$429,0))</f>
        <v>2</v>
      </c>
      <c r="AU455" s="699" cm="1">
        <f t="array" ref="AU455">INDEX($H455:$K455,0,MATCH(AU$436,$H$436:$K$436,0))*INDEX($J$430:$R$433,MATCH(AU$436,$I$430:$I$433,0),MATCH(AU$435,$J$429:$R$429,0))</f>
        <v>2</v>
      </c>
      <c r="AV455" s="187"/>
      <c r="AW455" s="187"/>
      <c r="AX455" s="16"/>
      <c r="AY455" s="8"/>
      <c r="AZ455" s="8"/>
      <c r="BA455" s="8"/>
    </row>
    <row r="456" spans="1:53" ht="14.5" outlineLevel="1" x14ac:dyDescent="0.35">
      <c r="A456" s="6"/>
      <c r="B456" s="7"/>
      <c r="C456" s="17"/>
      <c r="D456" s="17"/>
      <c r="E456" s="17"/>
      <c r="F456" s="26"/>
      <c r="G456" s="26" t="str">
        <f t="shared" si="147"/>
        <v>AYAA2A1wd</v>
      </c>
      <c r="H456" s="223">
        <v>1</v>
      </c>
      <c r="I456" s="223">
        <v>1</v>
      </c>
      <c r="J456" s="223">
        <v>2</v>
      </c>
      <c r="K456" s="223">
        <v>2</v>
      </c>
      <c r="L456" s="699" cm="1">
        <f t="array" ref="L456">INDEX($H456:$K456,0,MATCH(L$436,$H$436:$K$436,0))*INDEX($J$430:$R$433,MATCH(L$436,$I$430:$I$433,0),MATCH(L$435,$J$429:$R$429,0))</f>
        <v>2</v>
      </c>
      <c r="M456" s="699" cm="1">
        <f t="array" ref="M456">INDEX($H456:$K456,0,MATCH(M$436,$H$436:$K$436,0))*INDEX($J$430:$R$433,MATCH(M$436,$I$430:$I$433,0),MATCH(M$435,$J$429:$R$429,0))</f>
        <v>1</v>
      </c>
      <c r="N456" s="699" cm="1">
        <f t="array" ref="N456">INDEX($H456:$K456,0,MATCH(N$436,$H$436:$K$436,0))*INDEX($J$430:$R$433,MATCH(N$436,$I$430:$I$433,0),MATCH(N$435,$J$429:$R$429,0))</f>
        <v>2</v>
      </c>
      <c r="O456" s="699" cm="1">
        <f t="array" ref="O456">INDEX($H456:$K456,0,MATCH(O$436,$H$436:$K$436,0))*INDEX($J$430:$R$433,MATCH(O$436,$I$430:$I$433,0),MATCH(O$435,$J$429:$R$429,0))</f>
        <v>2</v>
      </c>
      <c r="P456" s="699" cm="1">
        <f t="array" ref="P456">INDEX($H456:$K456,0,MATCH(P$436,$H$436:$K$436,0))*INDEX($J$430:$R$433,MATCH(P$436,$I$430:$I$433,0),MATCH(P$435,$J$429:$R$429,0))</f>
        <v>2</v>
      </c>
      <c r="Q456" s="699" cm="1">
        <f t="array" ref="Q456">INDEX($H456:$K456,0,MATCH(Q$436,$H$436:$K$436,0))*INDEX($J$430:$R$433,MATCH(Q$436,$I$430:$I$433,0),MATCH(Q$435,$J$429:$R$429,0))</f>
        <v>1</v>
      </c>
      <c r="R456" s="699" cm="1">
        <f t="array" ref="R456">INDEX($H456:$K456,0,MATCH(R$436,$H$436:$K$436,0))*INDEX($J$430:$R$433,MATCH(R$436,$I$430:$I$433,0),MATCH(R$435,$J$429:$R$429,0))</f>
        <v>2</v>
      </c>
      <c r="S456" s="699" cm="1">
        <f t="array" ref="S456">INDEX($H456:$K456,0,MATCH(S$436,$H$436:$K$436,0))*INDEX($J$430:$R$433,MATCH(S$436,$I$430:$I$433,0),MATCH(S$435,$J$429:$R$429,0))</f>
        <v>2</v>
      </c>
      <c r="T456" s="699" cm="1">
        <f t="array" ref="T456">INDEX($H456:$K456,0,MATCH(T$436,$H$436:$K$436,0))*INDEX($J$430:$R$433,MATCH(T$436,$I$430:$I$433,0),MATCH(T$435,$J$429:$R$429,0))</f>
        <v>2</v>
      </c>
      <c r="U456" s="699" cm="1">
        <f t="array" ref="U456">INDEX($H456:$K456,0,MATCH(U$436,$H$436:$K$436,0))*INDEX($J$430:$R$433,MATCH(U$436,$I$430:$I$433,0),MATCH(U$435,$J$429:$R$429,0))</f>
        <v>1</v>
      </c>
      <c r="V456" s="699" cm="1">
        <f t="array" ref="V456">INDEX($H456:$K456,0,MATCH(V$436,$H$436:$K$436,0))*INDEX($J$430:$R$433,MATCH(V$436,$I$430:$I$433,0),MATCH(V$435,$J$429:$R$429,0))</f>
        <v>2</v>
      </c>
      <c r="W456" s="699" cm="1">
        <f t="array" ref="W456">INDEX($H456:$K456,0,MATCH(W$436,$H$436:$K$436,0))*INDEX($J$430:$R$433,MATCH(W$436,$I$430:$I$433,0),MATCH(W$435,$J$429:$R$429,0))</f>
        <v>2</v>
      </c>
      <c r="X456" s="699" cm="1">
        <f t="array" ref="X456">INDEX($H456:$K456,0,MATCH(X$436,$H$436:$K$436,0))*INDEX($J$430:$R$433,MATCH(X$436,$I$430:$I$433,0),MATCH(X$435,$J$429:$R$429,0))</f>
        <v>2</v>
      </c>
      <c r="Y456" s="699" cm="1">
        <f t="array" ref="Y456">INDEX($H456:$K456,0,MATCH(Y$436,$H$436:$K$436,0))*INDEX($J$430:$R$433,MATCH(Y$436,$I$430:$I$433,0),MATCH(Y$435,$J$429:$R$429,0))</f>
        <v>1</v>
      </c>
      <c r="Z456" s="699" cm="1">
        <f t="array" ref="Z456">INDEX($H456:$K456,0,MATCH(Z$436,$H$436:$K$436,0))*INDEX($J$430:$R$433,MATCH(Z$436,$I$430:$I$433,0),MATCH(Z$435,$J$429:$R$429,0))</f>
        <v>2</v>
      </c>
      <c r="AA456" s="699" cm="1">
        <f t="array" ref="AA456">INDEX($H456:$K456,0,MATCH(AA$436,$H$436:$K$436,0))*INDEX($J$430:$R$433,MATCH(AA$436,$I$430:$I$433,0),MATCH(AA$435,$J$429:$R$429,0))</f>
        <v>2</v>
      </c>
      <c r="AB456" s="699" cm="1">
        <f t="array" ref="AB456">INDEX($H456:$K456,0,MATCH(AB$436,$H$436:$K$436,0))*INDEX($J$430:$R$433,MATCH(AB$436,$I$430:$I$433,0),MATCH(AB$435,$J$429:$R$429,0))</f>
        <v>1</v>
      </c>
      <c r="AC456" s="699" cm="1">
        <f t="array" ref="AC456">INDEX($H456:$K456,0,MATCH(AC$436,$H$436:$K$436,0))*INDEX($J$430:$R$433,MATCH(AC$436,$I$430:$I$433,0),MATCH(AC$435,$J$429:$R$429,0))</f>
        <v>1</v>
      </c>
      <c r="AD456" s="699" cm="1">
        <f t="array" ref="AD456">INDEX($H456:$K456,0,MATCH(AD$436,$H$436:$K$436,0))*INDEX($J$430:$R$433,MATCH(AD$436,$I$430:$I$433,0),MATCH(AD$435,$J$429:$R$429,0))</f>
        <v>2</v>
      </c>
      <c r="AE456" s="699" cm="1">
        <f t="array" ref="AE456">INDEX($H456:$K456,0,MATCH(AE$436,$H$436:$K$436,0))*INDEX($J$430:$R$433,MATCH(AE$436,$I$430:$I$433,0),MATCH(AE$435,$J$429:$R$429,0))</f>
        <v>2</v>
      </c>
      <c r="AF456" s="699" cm="1">
        <f t="array" ref="AF456">INDEX($H456:$K456,0,MATCH(AF$436,$H$436:$K$436,0))*INDEX($J$430:$R$433,MATCH(AF$436,$I$430:$I$433,0),MATCH(AF$435,$J$429:$R$429,0))</f>
        <v>1</v>
      </c>
      <c r="AG456" s="699" cm="1">
        <f t="array" ref="AG456">INDEX($H456:$K456,0,MATCH(AG$436,$H$436:$K$436,0))*INDEX($J$430:$R$433,MATCH(AG$436,$I$430:$I$433,0),MATCH(AG$435,$J$429:$R$429,0))</f>
        <v>1</v>
      </c>
      <c r="AH456" s="699" cm="1">
        <f t="array" ref="AH456">INDEX($H456:$K456,0,MATCH(AH$436,$H$436:$K$436,0))*INDEX($J$430:$R$433,MATCH(AH$436,$I$430:$I$433,0),MATCH(AH$435,$J$429:$R$429,0))</f>
        <v>2</v>
      </c>
      <c r="AI456" s="699" cm="1">
        <f t="array" ref="AI456">INDEX($H456:$K456,0,MATCH(AI$436,$H$436:$K$436,0))*INDEX($J$430:$R$433,MATCH(AI$436,$I$430:$I$433,0),MATCH(AI$435,$J$429:$R$429,0))</f>
        <v>2</v>
      </c>
      <c r="AJ456" s="699" cm="1">
        <f t="array" ref="AJ456">INDEX($H456:$K456,0,MATCH(AJ$436,$H$436:$K$436,0))*INDEX($J$430:$R$433,MATCH(AJ$436,$I$430:$I$433,0),MATCH(AJ$435,$J$429:$R$429,0))</f>
        <v>1</v>
      </c>
      <c r="AK456" s="699" cm="1">
        <f t="array" ref="AK456">INDEX($H456:$K456,0,MATCH(AK$436,$H$436:$K$436,0))*INDEX($J$430:$R$433,MATCH(AK$436,$I$430:$I$433,0),MATCH(AK$435,$J$429:$R$429,0))</f>
        <v>1</v>
      </c>
      <c r="AL456" s="699" cm="1">
        <f t="array" ref="AL456">INDEX($H456:$K456,0,MATCH(AL$436,$H$436:$K$436,0))*INDEX($J$430:$R$433,MATCH(AL$436,$I$430:$I$433,0),MATCH(AL$435,$J$429:$R$429,0))</f>
        <v>2</v>
      </c>
      <c r="AM456" s="699" cm="1">
        <f t="array" ref="AM456">INDEX($H456:$K456,0,MATCH(AM$436,$H$436:$K$436,0))*INDEX($J$430:$R$433,MATCH(AM$436,$I$430:$I$433,0),MATCH(AM$435,$J$429:$R$429,0))</f>
        <v>2</v>
      </c>
      <c r="AN456" s="699" cm="1">
        <f t="array" ref="AN456">INDEX($H456:$K456,0,MATCH(AN$436,$H$436:$K$436,0))*INDEX($J$430:$R$433,MATCH(AN$436,$I$430:$I$433,0),MATCH(AN$435,$J$429:$R$429,0))</f>
        <v>1</v>
      </c>
      <c r="AO456" s="699" cm="1">
        <f t="array" ref="AO456">INDEX($H456:$K456,0,MATCH(AO$436,$H$436:$K$436,0))*INDEX($J$430:$R$433,MATCH(AO$436,$I$430:$I$433,0),MATCH(AO$435,$J$429:$R$429,0))</f>
        <v>1</v>
      </c>
      <c r="AP456" s="699" cm="1">
        <f t="array" ref="AP456">INDEX($H456:$K456,0,MATCH(AP$436,$H$436:$K$436,0))*INDEX($J$430:$R$433,MATCH(AP$436,$I$430:$I$433,0),MATCH(AP$435,$J$429:$R$429,0))</f>
        <v>2</v>
      </c>
      <c r="AQ456" s="699" cm="1">
        <f t="array" ref="AQ456">INDEX($H456:$K456,0,MATCH(AQ$436,$H$436:$K$436,0))*INDEX($J$430:$R$433,MATCH(AQ$436,$I$430:$I$433,0),MATCH(AQ$435,$J$429:$R$429,0))</f>
        <v>2</v>
      </c>
      <c r="AR456" s="699" cm="1">
        <f t="array" ref="AR456">INDEX($H456:$K456,0,MATCH(AR$436,$H$436:$K$436,0))*INDEX($J$430:$R$433,MATCH(AR$436,$I$430:$I$433,0),MATCH(AR$435,$J$429:$R$429,0))</f>
        <v>1</v>
      </c>
      <c r="AS456" s="699" cm="1">
        <f t="array" ref="AS456">INDEX($H456:$K456,0,MATCH(AS$436,$H$436:$K$436,0))*INDEX($J$430:$R$433,MATCH(AS$436,$I$430:$I$433,0),MATCH(AS$435,$J$429:$R$429,0))</f>
        <v>1</v>
      </c>
      <c r="AT456" s="699" cm="1">
        <f t="array" ref="AT456">INDEX($H456:$K456,0,MATCH(AT$436,$H$436:$K$436,0))*INDEX($J$430:$R$433,MATCH(AT$436,$I$430:$I$433,0),MATCH(AT$435,$J$429:$R$429,0))</f>
        <v>2</v>
      </c>
      <c r="AU456" s="699" cm="1">
        <f t="array" ref="AU456">INDEX($H456:$K456,0,MATCH(AU$436,$H$436:$K$436,0))*INDEX($J$430:$R$433,MATCH(AU$436,$I$430:$I$433,0),MATCH(AU$435,$J$429:$R$429,0))</f>
        <v>2</v>
      </c>
      <c r="AV456" s="187"/>
      <c r="AW456" s="187"/>
      <c r="AX456" s="16"/>
      <c r="AY456" s="8"/>
      <c r="AZ456" s="8"/>
      <c r="BA456" s="8"/>
    </row>
    <row r="457" spans="1:53" ht="14.5" outlineLevel="1" x14ac:dyDescent="0.35">
      <c r="A457" s="6"/>
      <c r="B457" s="7"/>
      <c r="C457" s="17"/>
      <c r="D457" s="17"/>
      <c r="E457" s="17"/>
      <c r="F457" s="26"/>
      <c r="G457" s="26" t="str">
        <f t="shared" si="147"/>
        <v>AAWA2A1a</v>
      </c>
      <c r="H457" s="223">
        <v>0</v>
      </c>
      <c r="I457" s="223">
        <v>0</v>
      </c>
      <c r="J457" s="223">
        <v>0</v>
      </c>
      <c r="K457" s="223">
        <v>0</v>
      </c>
      <c r="L457" s="699" cm="1">
        <f t="array" ref="L457">INDEX($H457:$K457,0,MATCH(L$436,$H$436:$K$436,0))*INDEX($J$430:$R$433,MATCH(L$436,$I$430:$I$433,0),MATCH(L$435,$J$429:$R$429,0))</f>
        <v>0</v>
      </c>
      <c r="M457" s="699" cm="1">
        <f t="array" ref="M457">INDEX($H457:$K457,0,MATCH(M$436,$H$436:$K$436,0))*INDEX($J$430:$R$433,MATCH(M$436,$I$430:$I$433,0),MATCH(M$435,$J$429:$R$429,0))</f>
        <v>0</v>
      </c>
      <c r="N457" s="699" cm="1">
        <f t="array" ref="N457">INDEX($H457:$K457,0,MATCH(N$436,$H$436:$K$436,0))*INDEX($J$430:$R$433,MATCH(N$436,$I$430:$I$433,0),MATCH(N$435,$J$429:$R$429,0))</f>
        <v>0</v>
      </c>
      <c r="O457" s="699" cm="1">
        <f t="array" ref="O457">INDEX($H457:$K457,0,MATCH(O$436,$H$436:$K$436,0))*INDEX($J$430:$R$433,MATCH(O$436,$I$430:$I$433,0),MATCH(O$435,$J$429:$R$429,0))</f>
        <v>0</v>
      </c>
      <c r="P457" s="699" cm="1">
        <f t="array" ref="P457">INDEX($H457:$K457,0,MATCH(P$436,$H$436:$K$436,0))*INDEX($J$430:$R$433,MATCH(P$436,$I$430:$I$433,0),MATCH(P$435,$J$429:$R$429,0))</f>
        <v>0</v>
      </c>
      <c r="Q457" s="699" cm="1">
        <f t="array" ref="Q457">INDEX($H457:$K457,0,MATCH(Q$436,$H$436:$K$436,0))*INDEX($J$430:$R$433,MATCH(Q$436,$I$430:$I$433,0),MATCH(Q$435,$J$429:$R$429,0))</f>
        <v>0</v>
      </c>
      <c r="R457" s="699" cm="1">
        <f t="array" ref="R457">INDEX($H457:$K457,0,MATCH(R$436,$H$436:$K$436,0))*INDEX($J$430:$R$433,MATCH(R$436,$I$430:$I$433,0),MATCH(R$435,$J$429:$R$429,0))</f>
        <v>0</v>
      </c>
      <c r="S457" s="699" cm="1">
        <f t="array" ref="S457">INDEX($H457:$K457,0,MATCH(S$436,$H$436:$K$436,0))*INDEX($J$430:$R$433,MATCH(S$436,$I$430:$I$433,0),MATCH(S$435,$J$429:$R$429,0))</f>
        <v>0</v>
      </c>
      <c r="T457" s="699" cm="1">
        <f t="array" ref="T457">INDEX($H457:$K457,0,MATCH(T$436,$H$436:$K$436,0))*INDEX($J$430:$R$433,MATCH(T$436,$I$430:$I$433,0),MATCH(T$435,$J$429:$R$429,0))</f>
        <v>0</v>
      </c>
      <c r="U457" s="699" cm="1">
        <f t="array" ref="U457">INDEX($H457:$K457,0,MATCH(U$436,$H$436:$K$436,0))*INDEX($J$430:$R$433,MATCH(U$436,$I$430:$I$433,0),MATCH(U$435,$J$429:$R$429,0))</f>
        <v>0</v>
      </c>
      <c r="V457" s="699" cm="1">
        <f t="array" ref="V457">INDEX($H457:$K457,0,MATCH(V$436,$H$436:$K$436,0))*INDEX($J$430:$R$433,MATCH(V$436,$I$430:$I$433,0),MATCH(V$435,$J$429:$R$429,0))</f>
        <v>0</v>
      </c>
      <c r="W457" s="699" cm="1">
        <f t="array" ref="W457">INDEX($H457:$K457,0,MATCH(W$436,$H$436:$K$436,0))*INDEX($J$430:$R$433,MATCH(W$436,$I$430:$I$433,0),MATCH(W$435,$J$429:$R$429,0))</f>
        <v>0</v>
      </c>
      <c r="X457" s="699" cm="1">
        <f t="array" ref="X457">INDEX($H457:$K457,0,MATCH(X$436,$H$436:$K$436,0))*INDEX($J$430:$R$433,MATCH(X$436,$I$430:$I$433,0),MATCH(X$435,$J$429:$R$429,0))</f>
        <v>0</v>
      </c>
      <c r="Y457" s="699" cm="1">
        <f t="array" ref="Y457">INDEX($H457:$K457,0,MATCH(Y$436,$H$436:$K$436,0))*INDEX($J$430:$R$433,MATCH(Y$436,$I$430:$I$433,0),MATCH(Y$435,$J$429:$R$429,0))</f>
        <v>0</v>
      </c>
      <c r="Z457" s="699" cm="1">
        <f t="array" ref="Z457">INDEX($H457:$K457,0,MATCH(Z$436,$H$436:$K$436,0))*INDEX($J$430:$R$433,MATCH(Z$436,$I$430:$I$433,0),MATCH(Z$435,$J$429:$R$429,0))</f>
        <v>0</v>
      </c>
      <c r="AA457" s="699" cm="1">
        <f t="array" ref="AA457">INDEX($H457:$K457,0,MATCH(AA$436,$H$436:$K$436,0))*INDEX($J$430:$R$433,MATCH(AA$436,$I$430:$I$433,0),MATCH(AA$435,$J$429:$R$429,0))</f>
        <v>0</v>
      </c>
      <c r="AB457" s="699" cm="1">
        <f t="array" ref="AB457">INDEX($H457:$K457,0,MATCH(AB$436,$H$436:$K$436,0))*INDEX($J$430:$R$433,MATCH(AB$436,$I$430:$I$433,0),MATCH(AB$435,$J$429:$R$429,0))</f>
        <v>0</v>
      </c>
      <c r="AC457" s="699" cm="1">
        <f t="array" ref="AC457">INDEX($H457:$K457,0,MATCH(AC$436,$H$436:$K$436,0))*INDEX($J$430:$R$433,MATCH(AC$436,$I$430:$I$433,0),MATCH(AC$435,$J$429:$R$429,0))</f>
        <v>0</v>
      </c>
      <c r="AD457" s="699" cm="1">
        <f t="array" ref="AD457">INDEX($H457:$K457,0,MATCH(AD$436,$H$436:$K$436,0))*INDEX($J$430:$R$433,MATCH(AD$436,$I$430:$I$433,0),MATCH(AD$435,$J$429:$R$429,0))</f>
        <v>0</v>
      </c>
      <c r="AE457" s="699" cm="1">
        <f t="array" ref="AE457">INDEX($H457:$K457,0,MATCH(AE$436,$H$436:$K$436,0))*INDEX($J$430:$R$433,MATCH(AE$436,$I$430:$I$433,0),MATCH(AE$435,$J$429:$R$429,0))</f>
        <v>0</v>
      </c>
      <c r="AF457" s="699" cm="1">
        <f t="array" ref="AF457">INDEX($H457:$K457,0,MATCH(AF$436,$H$436:$K$436,0))*INDEX($J$430:$R$433,MATCH(AF$436,$I$430:$I$433,0),MATCH(AF$435,$J$429:$R$429,0))</f>
        <v>0</v>
      </c>
      <c r="AG457" s="699" cm="1">
        <f t="array" ref="AG457">INDEX($H457:$K457,0,MATCH(AG$436,$H$436:$K$436,0))*INDEX($J$430:$R$433,MATCH(AG$436,$I$430:$I$433,0),MATCH(AG$435,$J$429:$R$429,0))</f>
        <v>0</v>
      </c>
      <c r="AH457" s="699" cm="1">
        <f t="array" ref="AH457">INDEX($H457:$K457,0,MATCH(AH$436,$H$436:$K$436,0))*INDEX($J$430:$R$433,MATCH(AH$436,$I$430:$I$433,0),MATCH(AH$435,$J$429:$R$429,0))</f>
        <v>0</v>
      </c>
      <c r="AI457" s="699" cm="1">
        <f t="array" ref="AI457">INDEX($H457:$K457,0,MATCH(AI$436,$H$436:$K$436,0))*INDEX($J$430:$R$433,MATCH(AI$436,$I$430:$I$433,0),MATCH(AI$435,$J$429:$R$429,0))</f>
        <v>0</v>
      </c>
      <c r="AJ457" s="699" cm="1">
        <f t="array" ref="AJ457">INDEX($H457:$K457,0,MATCH(AJ$436,$H$436:$K$436,0))*INDEX($J$430:$R$433,MATCH(AJ$436,$I$430:$I$433,0),MATCH(AJ$435,$J$429:$R$429,0))</f>
        <v>0</v>
      </c>
      <c r="AK457" s="699" cm="1">
        <f t="array" ref="AK457">INDEX($H457:$K457,0,MATCH(AK$436,$H$436:$K$436,0))*INDEX($J$430:$R$433,MATCH(AK$436,$I$430:$I$433,0),MATCH(AK$435,$J$429:$R$429,0))</f>
        <v>0</v>
      </c>
      <c r="AL457" s="699" cm="1">
        <f t="array" ref="AL457">INDEX($H457:$K457,0,MATCH(AL$436,$H$436:$K$436,0))*INDEX($J$430:$R$433,MATCH(AL$436,$I$430:$I$433,0),MATCH(AL$435,$J$429:$R$429,0))</f>
        <v>0</v>
      </c>
      <c r="AM457" s="699" cm="1">
        <f t="array" ref="AM457">INDEX($H457:$K457,0,MATCH(AM$436,$H$436:$K$436,0))*INDEX($J$430:$R$433,MATCH(AM$436,$I$430:$I$433,0),MATCH(AM$435,$J$429:$R$429,0))</f>
        <v>0</v>
      </c>
      <c r="AN457" s="699" cm="1">
        <f t="array" ref="AN457">INDEX($H457:$K457,0,MATCH(AN$436,$H$436:$K$436,0))*INDEX($J$430:$R$433,MATCH(AN$436,$I$430:$I$433,0),MATCH(AN$435,$J$429:$R$429,0))</f>
        <v>0</v>
      </c>
      <c r="AO457" s="699" cm="1">
        <f t="array" ref="AO457">INDEX($H457:$K457,0,MATCH(AO$436,$H$436:$K$436,0))*INDEX($J$430:$R$433,MATCH(AO$436,$I$430:$I$433,0),MATCH(AO$435,$J$429:$R$429,0))</f>
        <v>0</v>
      </c>
      <c r="AP457" s="699" cm="1">
        <f t="array" ref="AP457">INDEX($H457:$K457,0,MATCH(AP$436,$H$436:$K$436,0))*INDEX($J$430:$R$433,MATCH(AP$436,$I$430:$I$433,0),MATCH(AP$435,$J$429:$R$429,0))</f>
        <v>0</v>
      </c>
      <c r="AQ457" s="699" cm="1">
        <f t="array" ref="AQ457">INDEX($H457:$K457,0,MATCH(AQ$436,$H$436:$K$436,0))*INDEX($J$430:$R$433,MATCH(AQ$436,$I$430:$I$433,0),MATCH(AQ$435,$J$429:$R$429,0))</f>
        <v>0</v>
      </c>
      <c r="AR457" s="699" cm="1">
        <f t="array" ref="AR457">INDEX($H457:$K457,0,MATCH(AR$436,$H$436:$K$436,0))*INDEX($J$430:$R$433,MATCH(AR$436,$I$430:$I$433,0),MATCH(AR$435,$J$429:$R$429,0))</f>
        <v>0</v>
      </c>
      <c r="AS457" s="699" cm="1">
        <f t="array" ref="AS457">INDEX($H457:$K457,0,MATCH(AS$436,$H$436:$K$436,0))*INDEX($J$430:$R$433,MATCH(AS$436,$I$430:$I$433,0),MATCH(AS$435,$J$429:$R$429,0))</f>
        <v>0</v>
      </c>
      <c r="AT457" s="699" cm="1">
        <f t="array" ref="AT457">INDEX($H457:$K457,0,MATCH(AT$436,$H$436:$K$436,0))*INDEX($J$430:$R$433,MATCH(AT$436,$I$430:$I$433,0),MATCH(AT$435,$J$429:$R$429,0))</f>
        <v>0</v>
      </c>
      <c r="AU457" s="699" cm="1">
        <f t="array" ref="AU457">INDEX($H457:$K457,0,MATCH(AU$436,$H$436:$K$436,0))*INDEX($J$430:$R$433,MATCH(AU$436,$I$430:$I$433,0),MATCH(AU$435,$J$429:$R$429,0))</f>
        <v>0</v>
      </c>
      <c r="AV457" s="187"/>
      <c r="AW457" s="187"/>
      <c r="AX457" s="16"/>
      <c r="AY457" s="8"/>
      <c r="AZ457" s="8"/>
      <c r="BA457" s="8"/>
    </row>
    <row r="458" spans="1:53" ht="14.5" outlineLevel="1" x14ac:dyDescent="0.35">
      <c r="A458" s="6"/>
      <c r="B458" s="7"/>
      <c r="C458" s="17"/>
      <c r="D458" s="17"/>
      <c r="E458" s="17"/>
      <c r="F458" s="26"/>
      <c r="G458" s="26" t="str">
        <f t="shared" si="147"/>
        <v>AAAWA1a</v>
      </c>
      <c r="H458" s="223">
        <v>0</v>
      </c>
      <c r="I458" s="223">
        <v>0</v>
      </c>
      <c r="J458" s="223">
        <v>0</v>
      </c>
      <c r="K458" s="223">
        <v>0</v>
      </c>
      <c r="L458" s="699" cm="1">
        <f t="array" ref="L458">INDEX($H458:$K458,0,MATCH(L$436,$H$436:$K$436,0))*INDEX($J$430:$R$433,MATCH(L$436,$I$430:$I$433,0),MATCH(L$435,$J$429:$R$429,0))</f>
        <v>0</v>
      </c>
      <c r="M458" s="699" cm="1">
        <f t="array" ref="M458">INDEX($H458:$K458,0,MATCH(M$436,$H$436:$K$436,0))*INDEX($J$430:$R$433,MATCH(M$436,$I$430:$I$433,0),MATCH(M$435,$J$429:$R$429,0))</f>
        <v>0</v>
      </c>
      <c r="N458" s="699" cm="1">
        <f t="array" ref="N458">INDEX($H458:$K458,0,MATCH(N$436,$H$436:$K$436,0))*INDEX($J$430:$R$433,MATCH(N$436,$I$430:$I$433,0),MATCH(N$435,$J$429:$R$429,0))</f>
        <v>0</v>
      </c>
      <c r="O458" s="699" cm="1">
        <f t="array" ref="O458">INDEX($H458:$K458,0,MATCH(O$436,$H$436:$K$436,0))*INDEX($J$430:$R$433,MATCH(O$436,$I$430:$I$433,0),MATCH(O$435,$J$429:$R$429,0))</f>
        <v>0</v>
      </c>
      <c r="P458" s="699" cm="1">
        <f t="array" ref="P458">INDEX($H458:$K458,0,MATCH(P$436,$H$436:$K$436,0))*INDEX($J$430:$R$433,MATCH(P$436,$I$430:$I$433,0),MATCH(P$435,$J$429:$R$429,0))</f>
        <v>0</v>
      </c>
      <c r="Q458" s="699" cm="1">
        <f t="array" ref="Q458">INDEX($H458:$K458,0,MATCH(Q$436,$H$436:$K$436,0))*INDEX($J$430:$R$433,MATCH(Q$436,$I$430:$I$433,0),MATCH(Q$435,$J$429:$R$429,0))</f>
        <v>0</v>
      </c>
      <c r="R458" s="699" cm="1">
        <f t="array" ref="R458">INDEX($H458:$K458,0,MATCH(R$436,$H$436:$K$436,0))*INDEX($J$430:$R$433,MATCH(R$436,$I$430:$I$433,0),MATCH(R$435,$J$429:$R$429,0))</f>
        <v>0</v>
      </c>
      <c r="S458" s="699" cm="1">
        <f t="array" ref="S458">INDEX($H458:$K458,0,MATCH(S$436,$H$436:$K$436,0))*INDEX($J$430:$R$433,MATCH(S$436,$I$430:$I$433,0),MATCH(S$435,$J$429:$R$429,0))</f>
        <v>0</v>
      </c>
      <c r="T458" s="699" cm="1">
        <f t="array" ref="T458">INDEX($H458:$K458,0,MATCH(T$436,$H$436:$K$436,0))*INDEX($J$430:$R$433,MATCH(T$436,$I$430:$I$433,0),MATCH(T$435,$J$429:$R$429,0))</f>
        <v>0</v>
      </c>
      <c r="U458" s="699" cm="1">
        <f t="array" ref="U458">INDEX($H458:$K458,0,MATCH(U$436,$H$436:$K$436,0))*INDEX($J$430:$R$433,MATCH(U$436,$I$430:$I$433,0),MATCH(U$435,$J$429:$R$429,0))</f>
        <v>0</v>
      </c>
      <c r="V458" s="699" cm="1">
        <f t="array" ref="V458">INDEX($H458:$K458,0,MATCH(V$436,$H$436:$K$436,0))*INDEX($J$430:$R$433,MATCH(V$436,$I$430:$I$433,0),MATCH(V$435,$J$429:$R$429,0))</f>
        <v>0</v>
      </c>
      <c r="W458" s="699" cm="1">
        <f t="array" ref="W458">INDEX($H458:$K458,0,MATCH(W$436,$H$436:$K$436,0))*INDEX($J$430:$R$433,MATCH(W$436,$I$430:$I$433,0),MATCH(W$435,$J$429:$R$429,0))</f>
        <v>0</v>
      </c>
      <c r="X458" s="699" cm="1">
        <f t="array" ref="X458">INDEX($H458:$K458,0,MATCH(X$436,$H$436:$K$436,0))*INDEX($J$430:$R$433,MATCH(X$436,$I$430:$I$433,0),MATCH(X$435,$J$429:$R$429,0))</f>
        <v>0</v>
      </c>
      <c r="Y458" s="699" cm="1">
        <f t="array" ref="Y458">INDEX($H458:$K458,0,MATCH(Y$436,$H$436:$K$436,0))*INDEX($J$430:$R$433,MATCH(Y$436,$I$430:$I$433,0),MATCH(Y$435,$J$429:$R$429,0))</f>
        <v>0</v>
      </c>
      <c r="Z458" s="699" cm="1">
        <f t="array" ref="Z458">INDEX($H458:$K458,0,MATCH(Z$436,$H$436:$K$436,0))*INDEX($J$430:$R$433,MATCH(Z$436,$I$430:$I$433,0),MATCH(Z$435,$J$429:$R$429,0))</f>
        <v>0</v>
      </c>
      <c r="AA458" s="699" cm="1">
        <f t="array" ref="AA458">INDEX($H458:$K458,0,MATCH(AA$436,$H$436:$K$436,0))*INDEX($J$430:$R$433,MATCH(AA$436,$I$430:$I$433,0),MATCH(AA$435,$J$429:$R$429,0))</f>
        <v>0</v>
      </c>
      <c r="AB458" s="699" cm="1">
        <f t="array" ref="AB458">INDEX($H458:$K458,0,MATCH(AB$436,$H$436:$K$436,0))*INDEX($J$430:$R$433,MATCH(AB$436,$I$430:$I$433,0),MATCH(AB$435,$J$429:$R$429,0))</f>
        <v>0</v>
      </c>
      <c r="AC458" s="699" cm="1">
        <f t="array" ref="AC458">INDEX($H458:$K458,0,MATCH(AC$436,$H$436:$K$436,0))*INDEX($J$430:$R$433,MATCH(AC$436,$I$430:$I$433,0),MATCH(AC$435,$J$429:$R$429,0))</f>
        <v>0</v>
      </c>
      <c r="AD458" s="699" cm="1">
        <f t="array" ref="AD458">INDEX($H458:$K458,0,MATCH(AD$436,$H$436:$K$436,0))*INDEX($J$430:$R$433,MATCH(AD$436,$I$430:$I$433,0),MATCH(AD$435,$J$429:$R$429,0))</f>
        <v>0</v>
      </c>
      <c r="AE458" s="699" cm="1">
        <f t="array" ref="AE458">INDEX($H458:$K458,0,MATCH(AE$436,$H$436:$K$436,0))*INDEX($J$430:$R$433,MATCH(AE$436,$I$430:$I$433,0),MATCH(AE$435,$J$429:$R$429,0))</f>
        <v>0</v>
      </c>
      <c r="AF458" s="699" cm="1">
        <f t="array" ref="AF458">INDEX($H458:$K458,0,MATCH(AF$436,$H$436:$K$436,0))*INDEX($J$430:$R$433,MATCH(AF$436,$I$430:$I$433,0),MATCH(AF$435,$J$429:$R$429,0))</f>
        <v>0</v>
      </c>
      <c r="AG458" s="699" cm="1">
        <f t="array" ref="AG458">INDEX($H458:$K458,0,MATCH(AG$436,$H$436:$K$436,0))*INDEX($J$430:$R$433,MATCH(AG$436,$I$430:$I$433,0),MATCH(AG$435,$J$429:$R$429,0))</f>
        <v>0</v>
      </c>
      <c r="AH458" s="699" cm="1">
        <f t="array" ref="AH458">INDEX($H458:$K458,0,MATCH(AH$436,$H$436:$K$436,0))*INDEX($J$430:$R$433,MATCH(AH$436,$I$430:$I$433,0),MATCH(AH$435,$J$429:$R$429,0))</f>
        <v>0</v>
      </c>
      <c r="AI458" s="699" cm="1">
        <f t="array" ref="AI458">INDEX($H458:$K458,0,MATCH(AI$436,$H$436:$K$436,0))*INDEX($J$430:$R$433,MATCH(AI$436,$I$430:$I$433,0),MATCH(AI$435,$J$429:$R$429,0))</f>
        <v>0</v>
      </c>
      <c r="AJ458" s="699" cm="1">
        <f t="array" ref="AJ458">INDEX($H458:$K458,0,MATCH(AJ$436,$H$436:$K$436,0))*INDEX($J$430:$R$433,MATCH(AJ$436,$I$430:$I$433,0),MATCH(AJ$435,$J$429:$R$429,0))</f>
        <v>0</v>
      </c>
      <c r="AK458" s="699" cm="1">
        <f t="array" ref="AK458">INDEX($H458:$K458,0,MATCH(AK$436,$H$436:$K$436,0))*INDEX($J$430:$R$433,MATCH(AK$436,$I$430:$I$433,0),MATCH(AK$435,$J$429:$R$429,0))</f>
        <v>0</v>
      </c>
      <c r="AL458" s="699" cm="1">
        <f t="array" ref="AL458">INDEX($H458:$K458,0,MATCH(AL$436,$H$436:$K$436,0))*INDEX($J$430:$R$433,MATCH(AL$436,$I$430:$I$433,0),MATCH(AL$435,$J$429:$R$429,0))</f>
        <v>0</v>
      </c>
      <c r="AM458" s="699" cm="1">
        <f t="array" ref="AM458">INDEX($H458:$K458,0,MATCH(AM$436,$H$436:$K$436,0))*INDEX($J$430:$R$433,MATCH(AM$436,$I$430:$I$433,0),MATCH(AM$435,$J$429:$R$429,0))</f>
        <v>0</v>
      </c>
      <c r="AN458" s="699" cm="1">
        <f t="array" ref="AN458">INDEX($H458:$K458,0,MATCH(AN$436,$H$436:$K$436,0))*INDEX($J$430:$R$433,MATCH(AN$436,$I$430:$I$433,0),MATCH(AN$435,$J$429:$R$429,0))</f>
        <v>0</v>
      </c>
      <c r="AO458" s="699" cm="1">
        <f t="array" ref="AO458">INDEX($H458:$K458,0,MATCH(AO$436,$H$436:$K$436,0))*INDEX($J$430:$R$433,MATCH(AO$436,$I$430:$I$433,0),MATCH(AO$435,$J$429:$R$429,0))</f>
        <v>0</v>
      </c>
      <c r="AP458" s="699" cm="1">
        <f t="array" ref="AP458">INDEX($H458:$K458,0,MATCH(AP$436,$H$436:$K$436,0))*INDEX($J$430:$R$433,MATCH(AP$436,$I$430:$I$433,0),MATCH(AP$435,$J$429:$R$429,0))</f>
        <v>0</v>
      </c>
      <c r="AQ458" s="699" cm="1">
        <f t="array" ref="AQ458">INDEX($H458:$K458,0,MATCH(AQ$436,$H$436:$K$436,0))*INDEX($J$430:$R$433,MATCH(AQ$436,$I$430:$I$433,0),MATCH(AQ$435,$J$429:$R$429,0))</f>
        <v>0</v>
      </c>
      <c r="AR458" s="699" cm="1">
        <f t="array" ref="AR458">INDEX($H458:$K458,0,MATCH(AR$436,$H$436:$K$436,0))*INDEX($J$430:$R$433,MATCH(AR$436,$I$430:$I$433,0),MATCH(AR$435,$J$429:$R$429,0))</f>
        <v>0</v>
      </c>
      <c r="AS458" s="699" cm="1">
        <f t="array" ref="AS458">INDEX($H458:$K458,0,MATCH(AS$436,$H$436:$K$436,0))*INDEX($J$430:$R$433,MATCH(AS$436,$I$430:$I$433,0),MATCH(AS$435,$J$429:$R$429,0))</f>
        <v>0</v>
      </c>
      <c r="AT458" s="699" cm="1">
        <f t="array" ref="AT458">INDEX($H458:$K458,0,MATCH(AT$436,$H$436:$K$436,0))*INDEX($J$430:$R$433,MATCH(AT$436,$I$430:$I$433,0),MATCH(AT$435,$J$429:$R$429,0))</f>
        <v>0</v>
      </c>
      <c r="AU458" s="699" cm="1">
        <f t="array" ref="AU458">INDEX($H458:$K458,0,MATCH(AU$436,$H$436:$K$436,0))*INDEX($J$430:$R$433,MATCH(AU$436,$I$430:$I$433,0),MATCH(AU$435,$J$429:$R$429,0))</f>
        <v>0</v>
      </c>
      <c r="AV458" s="187"/>
      <c r="AW458" s="187"/>
      <c r="AX458" s="16"/>
      <c r="AY458" s="8"/>
      <c r="AZ458" s="8"/>
      <c r="BA458" s="8"/>
    </row>
    <row r="459" spans="1:53" ht="14.5" outlineLevel="1" x14ac:dyDescent="0.35">
      <c r="A459" s="6"/>
      <c r="B459" s="7"/>
      <c r="C459" s="17"/>
      <c r="D459" s="17"/>
      <c r="E459" s="17"/>
      <c r="F459" s="26"/>
      <c r="G459" s="26" t="str">
        <f t="shared" si="147"/>
        <v>YAAA2Wa</v>
      </c>
      <c r="H459" s="223">
        <v>0</v>
      </c>
      <c r="I459" s="223">
        <v>0</v>
      </c>
      <c r="J459" s="223">
        <v>0</v>
      </c>
      <c r="K459" s="223">
        <v>0</v>
      </c>
      <c r="L459" s="699" cm="1">
        <f t="array" ref="L459">INDEX($H459:$K459,0,MATCH(L$436,$H$436:$K$436,0))*INDEX($J$430:$R$433,MATCH(L$436,$I$430:$I$433,0),MATCH(L$435,$J$429:$R$429,0))</f>
        <v>0</v>
      </c>
      <c r="M459" s="699" cm="1">
        <f t="array" ref="M459">INDEX($H459:$K459,0,MATCH(M$436,$H$436:$K$436,0))*INDEX($J$430:$R$433,MATCH(M$436,$I$430:$I$433,0),MATCH(M$435,$J$429:$R$429,0))</f>
        <v>0</v>
      </c>
      <c r="N459" s="699" cm="1">
        <f t="array" ref="N459">INDEX($H459:$K459,0,MATCH(N$436,$H$436:$K$436,0))*INDEX($J$430:$R$433,MATCH(N$436,$I$430:$I$433,0),MATCH(N$435,$J$429:$R$429,0))</f>
        <v>0</v>
      </c>
      <c r="O459" s="699" cm="1">
        <f t="array" ref="O459">INDEX($H459:$K459,0,MATCH(O$436,$H$436:$K$436,0))*INDEX($J$430:$R$433,MATCH(O$436,$I$430:$I$433,0),MATCH(O$435,$J$429:$R$429,0))</f>
        <v>0</v>
      </c>
      <c r="P459" s="699" cm="1">
        <f t="array" ref="P459">INDEX($H459:$K459,0,MATCH(P$436,$H$436:$K$436,0))*INDEX($J$430:$R$433,MATCH(P$436,$I$430:$I$433,0),MATCH(P$435,$J$429:$R$429,0))</f>
        <v>0</v>
      </c>
      <c r="Q459" s="699" cm="1">
        <f t="array" ref="Q459">INDEX($H459:$K459,0,MATCH(Q$436,$H$436:$K$436,0))*INDEX($J$430:$R$433,MATCH(Q$436,$I$430:$I$433,0),MATCH(Q$435,$J$429:$R$429,0))</f>
        <v>0</v>
      </c>
      <c r="R459" s="699" cm="1">
        <f t="array" ref="R459">INDEX($H459:$K459,0,MATCH(R$436,$H$436:$K$436,0))*INDEX($J$430:$R$433,MATCH(R$436,$I$430:$I$433,0),MATCH(R$435,$J$429:$R$429,0))</f>
        <v>0</v>
      </c>
      <c r="S459" s="699" cm="1">
        <f t="array" ref="S459">INDEX($H459:$K459,0,MATCH(S$436,$H$436:$K$436,0))*INDEX($J$430:$R$433,MATCH(S$436,$I$430:$I$433,0),MATCH(S$435,$J$429:$R$429,0))</f>
        <v>0</v>
      </c>
      <c r="T459" s="699" cm="1">
        <f t="array" ref="T459">INDEX($H459:$K459,0,MATCH(T$436,$H$436:$K$436,0))*INDEX($J$430:$R$433,MATCH(T$436,$I$430:$I$433,0),MATCH(T$435,$J$429:$R$429,0))</f>
        <v>0</v>
      </c>
      <c r="U459" s="699" cm="1">
        <f t="array" ref="U459">INDEX($H459:$K459,0,MATCH(U$436,$H$436:$K$436,0))*INDEX($J$430:$R$433,MATCH(U$436,$I$430:$I$433,0),MATCH(U$435,$J$429:$R$429,0))</f>
        <v>0</v>
      </c>
      <c r="V459" s="699" cm="1">
        <f t="array" ref="V459">INDEX($H459:$K459,0,MATCH(V$436,$H$436:$K$436,0))*INDEX($J$430:$R$433,MATCH(V$436,$I$430:$I$433,0),MATCH(V$435,$J$429:$R$429,0))</f>
        <v>0</v>
      </c>
      <c r="W459" s="699" cm="1">
        <f t="array" ref="W459">INDEX($H459:$K459,0,MATCH(W$436,$H$436:$K$436,0))*INDEX($J$430:$R$433,MATCH(W$436,$I$430:$I$433,0),MATCH(W$435,$J$429:$R$429,0))</f>
        <v>0</v>
      </c>
      <c r="X459" s="699" cm="1">
        <f t="array" ref="X459">INDEX($H459:$K459,0,MATCH(X$436,$H$436:$K$436,0))*INDEX($J$430:$R$433,MATCH(X$436,$I$430:$I$433,0),MATCH(X$435,$J$429:$R$429,0))</f>
        <v>0</v>
      </c>
      <c r="Y459" s="699" cm="1">
        <f t="array" ref="Y459">INDEX($H459:$K459,0,MATCH(Y$436,$H$436:$K$436,0))*INDEX($J$430:$R$433,MATCH(Y$436,$I$430:$I$433,0),MATCH(Y$435,$J$429:$R$429,0))</f>
        <v>0</v>
      </c>
      <c r="Z459" s="699" cm="1">
        <f t="array" ref="Z459">INDEX($H459:$K459,0,MATCH(Z$436,$H$436:$K$436,0))*INDEX($J$430:$R$433,MATCH(Z$436,$I$430:$I$433,0),MATCH(Z$435,$J$429:$R$429,0))</f>
        <v>0</v>
      </c>
      <c r="AA459" s="699" cm="1">
        <f t="array" ref="AA459">INDEX($H459:$K459,0,MATCH(AA$436,$H$436:$K$436,0))*INDEX($J$430:$R$433,MATCH(AA$436,$I$430:$I$433,0),MATCH(AA$435,$J$429:$R$429,0))</f>
        <v>0</v>
      </c>
      <c r="AB459" s="699" cm="1">
        <f t="array" ref="AB459">INDEX($H459:$K459,0,MATCH(AB$436,$H$436:$K$436,0))*INDEX($J$430:$R$433,MATCH(AB$436,$I$430:$I$433,0),MATCH(AB$435,$J$429:$R$429,0))</f>
        <v>0</v>
      </c>
      <c r="AC459" s="699" cm="1">
        <f t="array" ref="AC459">INDEX($H459:$K459,0,MATCH(AC$436,$H$436:$K$436,0))*INDEX($J$430:$R$433,MATCH(AC$436,$I$430:$I$433,0),MATCH(AC$435,$J$429:$R$429,0))</f>
        <v>0</v>
      </c>
      <c r="AD459" s="699" cm="1">
        <f t="array" ref="AD459">INDEX($H459:$K459,0,MATCH(AD$436,$H$436:$K$436,0))*INDEX($J$430:$R$433,MATCH(AD$436,$I$430:$I$433,0),MATCH(AD$435,$J$429:$R$429,0))</f>
        <v>0</v>
      </c>
      <c r="AE459" s="699" cm="1">
        <f t="array" ref="AE459">INDEX($H459:$K459,0,MATCH(AE$436,$H$436:$K$436,0))*INDEX($J$430:$R$433,MATCH(AE$436,$I$430:$I$433,0),MATCH(AE$435,$J$429:$R$429,0))</f>
        <v>0</v>
      </c>
      <c r="AF459" s="699" cm="1">
        <f t="array" ref="AF459">INDEX($H459:$K459,0,MATCH(AF$436,$H$436:$K$436,0))*INDEX($J$430:$R$433,MATCH(AF$436,$I$430:$I$433,0),MATCH(AF$435,$J$429:$R$429,0))</f>
        <v>0</v>
      </c>
      <c r="AG459" s="699" cm="1">
        <f t="array" ref="AG459">INDEX($H459:$K459,0,MATCH(AG$436,$H$436:$K$436,0))*INDEX($J$430:$R$433,MATCH(AG$436,$I$430:$I$433,0),MATCH(AG$435,$J$429:$R$429,0))</f>
        <v>0</v>
      </c>
      <c r="AH459" s="699" cm="1">
        <f t="array" ref="AH459">INDEX($H459:$K459,0,MATCH(AH$436,$H$436:$K$436,0))*INDEX($J$430:$R$433,MATCH(AH$436,$I$430:$I$433,0),MATCH(AH$435,$J$429:$R$429,0))</f>
        <v>0</v>
      </c>
      <c r="AI459" s="699" cm="1">
        <f t="array" ref="AI459">INDEX($H459:$K459,0,MATCH(AI$436,$H$436:$K$436,0))*INDEX($J$430:$R$433,MATCH(AI$436,$I$430:$I$433,0),MATCH(AI$435,$J$429:$R$429,0))</f>
        <v>0</v>
      </c>
      <c r="AJ459" s="699" cm="1">
        <f t="array" ref="AJ459">INDEX($H459:$K459,0,MATCH(AJ$436,$H$436:$K$436,0))*INDEX($J$430:$R$433,MATCH(AJ$436,$I$430:$I$433,0),MATCH(AJ$435,$J$429:$R$429,0))</f>
        <v>0</v>
      </c>
      <c r="AK459" s="699" cm="1">
        <f t="array" ref="AK459">INDEX($H459:$K459,0,MATCH(AK$436,$H$436:$K$436,0))*INDEX($J$430:$R$433,MATCH(AK$436,$I$430:$I$433,0),MATCH(AK$435,$J$429:$R$429,0))</f>
        <v>0</v>
      </c>
      <c r="AL459" s="699" cm="1">
        <f t="array" ref="AL459">INDEX($H459:$K459,0,MATCH(AL$436,$H$436:$K$436,0))*INDEX($J$430:$R$433,MATCH(AL$436,$I$430:$I$433,0),MATCH(AL$435,$J$429:$R$429,0))</f>
        <v>0</v>
      </c>
      <c r="AM459" s="699" cm="1">
        <f t="array" ref="AM459">INDEX($H459:$K459,0,MATCH(AM$436,$H$436:$K$436,0))*INDEX($J$430:$R$433,MATCH(AM$436,$I$430:$I$433,0),MATCH(AM$435,$J$429:$R$429,0))</f>
        <v>0</v>
      </c>
      <c r="AN459" s="699" cm="1">
        <f t="array" ref="AN459">INDEX($H459:$K459,0,MATCH(AN$436,$H$436:$K$436,0))*INDEX($J$430:$R$433,MATCH(AN$436,$I$430:$I$433,0),MATCH(AN$435,$J$429:$R$429,0))</f>
        <v>0</v>
      </c>
      <c r="AO459" s="699" cm="1">
        <f t="array" ref="AO459">INDEX($H459:$K459,0,MATCH(AO$436,$H$436:$K$436,0))*INDEX($J$430:$R$433,MATCH(AO$436,$I$430:$I$433,0),MATCH(AO$435,$J$429:$R$429,0))</f>
        <v>0</v>
      </c>
      <c r="AP459" s="699" cm="1">
        <f t="array" ref="AP459">INDEX($H459:$K459,0,MATCH(AP$436,$H$436:$K$436,0))*INDEX($J$430:$R$433,MATCH(AP$436,$I$430:$I$433,0),MATCH(AP$435,$J$429:$R$429,0))</f>
        <v>0</v>
      </c>
      <c r="AQ459" s="699" cm="1">
        <f t="array" ref="AQ459">INDEX($H459:$K459,0,MATCH(AQ$436,$H$436:$K$436,0))*INDEX($J$430:$R$433,MATCH(AQ$436,$I$430:$I$433,0),MATCH(AQ$435,$J$429:$R$429,0))</f>
        <v>0</v>
      </c>
      <c r="AR459" s="699" cm="1">
        <f t="array" ref="AR459">INDEX($H459:$K459,0,MATCH(AR$436,$H$436:$K$436,0))*INDEX($J$430:$R$433,MATCH(AR$436,$I$430:$I$433,0),MATCH(AR$435,$J$429:$R$429,0))</f>
        <v>0</v>
      </c>
      <c r="AS459" s="699" cm="1">
        <f t="array" ref="AS459">INDEX($H459:$K459,0,MATCH(AS$436,$H$436:$K$436,0))*INDEX($J$430:$R$433,MATCH(AS$436,$I$430:$I$433,0),MATCH(AS$435,$J$429:$R$429,0))</f>
        <v>0</v>
      </c>
      <c r="AT459" s="699" cm="1">
        <f t="array" ref="AT459">INDEX($H459:$K459,0,MATCH(AT$436,$H$436:$K$436,0))*INDEX($J$430:$R$433,MATCH(AT$436,$I$430:$I$433,0),MATCH(AT$435,$J$429:$R$429,0))</f>
        <v>0</v>
      </c>
      <c r="AU459" s="699" cm="1">
        <f t="array" ref="AU459">INDEX($H459:$K459,0,MATCH(AU$436,$H$436:$K$436,0))*INDEX($J$430:$R$433,MATCH(AU$436,$I$430:$I$433,0),MATCH(AU$435,$J$429:$R$429,0))</f>
        <v>0</v>
      </c>
      <c r="AV459" s="187"/>
      <c r="AW459" s="187"/>
      <c r="AX459" s="16"/>
      <c r="AY459" s="8"/>
      <c r="AZ459" s="8"/>
      <c r="BA459" s="8"/>
    </row>
    <row r="460" spans="1:53" ht="14.5" outlineLevel="1" x14ac:dyDescent="0.35">
      <c r="A460" s="6"/>
      <c r="B460" s="7"/>
      <c r="C460" s="17"/>
      <c r="D460" s="17"/>
      <c r="E460" s="17"/>
      <c r="F460" s="26"/>
      <c r="G460" s="26" t="str">
        <f t="shared" si="147"/>
        <v>AYAA2A1o</v>
      </c>
      <c r="H460" s="223">
        <v>1</v>
      </c>
      <c r="I460" s="223">
        <v>1</v>
      </c>
      <c r="J460" s="223">
        <v>2</v>
      </c>
      <c r="K460" s="223">
        <v>2</v>
      </c>
      <c r="L460" s="699" cm="1">
        <f t="array" ref="L460">INDEX($H460:$K460,0,MATCH(L$436,$H$436:$K$436,0))*INDEX($J$430:$R$433,MATCH(L$436,$I$430:$I$433,0),MATCH(L$435,$J$429:$R$429,0))</f>
        <v>2</v>
      </c>
      <c r="M460" s="699" cm="1">
        <f t="array" ref="M460">INDEX($H460:$K460,0,MATCH(M$436,$H$436:$K$436,0))*INDEX($J$430:$R$433,MATCH(M$436,$I$430:$I$433,0),MATCH(M$435,$J$429:$R$429,0))</f>
        <v>1</v>
      </c>
      <c r="N460" s="699" cm="1">
        <f t="array" ref="N460">INDEX($H460:$K460,0,MATCH(N$436,$H$436:$K$436,0))*INDEX($J$430:$R$433,MATCH(N$436,$I$430:$I$433,0),MATCH(N$435,$J$429:$R$429,0))</f>
        <v>2</v>
      </c>
      <c r="O460" s="699" cm="1">
        <f t="array" ref="O460">INDEX($H460:$K460,0,MATCH(O$436,$H$436:$K$436,0))*INDEX($J$430:$R$433,MATCH(O$436,$I$430:$I$433,0),MATCH(O$435,$J$429:$R$429,0))</f>
        <v>2</v>
      </c>
      <c r="P460" s="699" cm="1">
        <f t="array" ref="P460">INDEX($H460:$K460,0,MATCH(P$436,$H$436:$K$436,0))*INDEX($J$430:$R$433,MATCH(P$436,$I$430:$I$433,0),MATCH(P$435,$J$429:$R$429,0))</f>
        <v>2</v>
      </c>
      <c r="Q460" s="699" cm="1">
        <f t="array" ref="Q460">INDEX($H460:$K460,0,MATCH(Q$436,$H$436:$K$436,0))*INDEX($J$430:$R$433,MATCH(Q$436,$I$430:$I$433,0),MATCH(Q$435,$J$429:$R$429,0))</f>
        <v>1</v>
      </c>
      <c r="R460" s="699" cm="1">
        <f t="array" ref="R460">INDEX($H460:$K460,0,MATCH(R$436,$H$436:$K$436,0))*INDEX($J$430:$R$433,MATCH(R$436,$I$430:$I$433,0),MATCH(R$435,$J$429:$R$429,0))</f>
        <v>2</v>
      </c>
      <c r="S460" s="699" cm="1">
        <f t="array" ref="S460">INDEX($H460:$K460,0,MATCH(S$436,$H$436:$K$436,0))*INDEX($J$430:$R$433,MATCH(S$436,$I$430:$I$433,0),MATCH(S$435,$J$429:$R$429,0))</f>
        <v>2</v>
      </c>
      <c r="T460" s="699" cm="1">
        <f t="array" ref="T460">INDEX($H460:$K460,0,MATCH(T$436,$H$436:$K$436,0))*INDEX($J$430:$R$433,MATCH(T$436,$I$430:$I$433,0),MATCH(T$435,$J$429:$R$429,0))</f>
        <v>2</v>
      </c>
      <c r="U460" s="699" cm="1">
        <f t="array" ref="U460">INDEX($H460:$K460,0,MATCH(U$436,$H$436:$K$436,0))*INDEX($J$430:$R$433,MATCH(U$436,$I$430:$I$433,0),MATCH(U$435,$J$429:$R$429,0))</f>
        <v>1</v>
      </c>
      <c r="V460" s="699" cm="1">
        <f t="array" ref="V460">INDEX($H460:$K460,0,MATCH(V$436,$H$436:$K$436,0))*INDEX($J$430:$R$433,MATCH(V$436,$I$430:$I$433,0),MATCH(V$435,$J$429:$R$429,0))</f>
        <v>2</v>
      </c>
      <c r="W460" s="699" cm="1">
        <f t="array" ref="W460">INDEX($H460:$K460,0,MATCH(W$436,$H$436:$K$436,0))*INDEX($J$430:$R$433,MATCH(W$436,$I$430:$I$433,0),MATCH(W$435,$J$429:$R$429,0))</f>
        <v>2</v>
      </c>
      <c r="X460" s="699" cm="1">
        <f t="array" ref="X460">INDEX($H460:$K460,0,MATCH(X$436,$H$436:$K$436,0))*INDEX($J$430:$R$433,MATCH(X$436,$I$430:$I$433,0),MATCH(X$435,$J$429:$R$429,0))</f>
        <v>2</v>
      </c>
      <c r="Y460" s="699" cm="1">
        <f t="array" ref="Y460">INDEX($H460:$K460,0,MATCH(Y$436,$H$436:$K$436,0))*INDEX($J$430:$R$433,MATCH(Y$436,$I$430:$I$433,0),MATCH(Y$435,$J$429:$R$429,0))</f>
        <v>1</v>
      </c>
      <c r="Z460" s="699" cm="1">
        <f t="array" ref="Z460">INDEX($H460:$K460,0,MATCH(Z$436,$H$436:$K$436,0))*INDEX($J$430:$R$433,MATCH(Z$436,$I$430:$I$433,0),MATCH(Z$435,$J$429:$R$429,0))</f>
        <v>2</v>
      </c>
      <c r="AA460" s="699" cm="1">
        <f t="array" ref="AA460">INDEX($H460:$K460,0,MATCH(AA$436,$H$436:$K$436,0))*INDEX($J$430:$R$433,MATCH(AA$436,$I$430:$I$433,0),MATCH(AA$435,$J$429:$R$429,0))</f>
        <v>2</v>
      </c>
      <c r="AB460" s="699" cm="1">
        <f t="array" ref="AB460">INDEX($H460:$K460,0,MATCH(AB$436,$H$436:$K$436,0))*INDEX($J$430:$R$433,MATCH(AB$436,$I$430:$I$433,0),MATCH(AB$435,$J$429:$R$429,0))</f>
        <v>1</v>
      </c>
      <c r="AC460" s="699" cm="1">
        <f t="array" ref="AC460">INDEX($H460:$K460,0,MATCH(AC$436,$H$436:$K$436,0))*INDEX($J$430:$R$433,MATCH(AC$436,$I$430:$I$433,0),MATCH(AC$435,$J$429:$R$429,0))</f>
        <v>1</v>
      </c>
      <c r="AD460" s="699" cm="1">
        <f t="array" ref="AD460">INDEX($H460:$K460,0,MATCH(AD$436,$H$436:$K$436,0))*INDEX($J$430:$R$433,MATCH(AD$436,$I$430:$I$433,0),MATCH(AD$435,$J$429:$R$429,0))</f>
        <v>2</v>
      </c>
      <c r="AE460" s="699" cm="1">
        <f t="array" ref="AE460">INDEX($H460:$K460,0,MATCH(AE$436,$H$436:$K$436,0))*INDEX($J$430:$R$433,MATCH(AE$436,$I$430:$I$433,0),MATCH(AE$435,$J$429:$R$429,0))</f>
        <v>2</v>
      </c>
      <c r="AF460" s="699" cm="1">
        <f t="array" ref="AF460">INDEX($H460:$K460,0,MATCH(AF$436,$H$436:$K$436,0))*INDEX($J$430:$R$433,MATCH(AF$436,$I$430:$I$433,0),MATCH(AF$435,$J$429:$R$429,0))</f>
        <v>1</v>
      </c>
      <c r="AG460" s="699" cm="1">
        <f t="array" ref="AG460">INDEX($H460:$K460,0,MATCH(AG$436,$H$436:$K$436,0))*INDEX($J$430:$R$433,MATCH(AG$436,$I$430:$I$433,0),MATCH(AG$435,$J$429:$R$429,0))</f>
        <v>1</v>
      </c>
      <c r="AH460" s="699" cm="1">
        <f t="array" ref="AH460">INDEX($H460:$K460,0,MATCH(AH$436,$H$436:$K$436,0))*INDEX($J$430:$R$433,MATCH(AH$436,$I$430:$I$433,0),MATCH(AH$435,$J$429:$R$429,0))</f>
        <v>2</v>
      </c>
      <c r="AI460" s="699" cm="1">
        <f t="array" ref="AI460">INDEX($H460:$K460,0,MATCH(AI$436,$H$436:$K$436,0))*INDEX($J$430:$R$433,MATCH(AI$436,$I$430:$I$433,0),MATCH(AI$435,$J$429:$R$429,0))</f>
        <v>2</v>
      </c>
      <c r="AJ460" s="699" cm="1">
        <f t="array" ref="AJ460">INDEX($H460:$K460,0,MATCH(AJ$436,$H$436:$K$436,0))*INDEX($J$430:$R$433,MATCH(AJ$436,$I$430:$I$433,0),MATCH(AJ$435,$J$429:$R$429,0))</f>
        <v>1</v>
      </c>
      <c r="AK460" s="699" cm="1">
        <f t="array" ref="AK460">INDEX($H460:$K460,0,MATCH(AK$436,$H$436:$K$436,0))*INDEX($J$430:$R$433,MATCH(AK$436,$I$430:$I$433,0),MATCH(AK$435,$J$429:$R$429,0))</f>
        <v>1</v>
      </c>
      <c r="AL460" s="699" cm="1">
        <f t="array" ref="AL460">INDEX($H460:$K460,0,MATCH(AL$436,$H$436:$K$436,0))*INDEX($J$430:$R$433,MATCH(AL$436,$I$430:$I$433,0),MATCH(AL$435,$J$429:$R$429,0))</f>
        <v>2</v>
      </c>
      <c r="AM460" s="699" cm="1">
        <f t="array" ref="AM460">INDEX($H460:$K460,0,MATCH(AM$436,$H$436:$K$436,0))*INDEX($J$430:$R$433,MATCH(AM$436,$I$430:$I$433,0),MATCH(AM$435,$J$429:$R$429,0))</f>
        <v>2</v>
      </c>
      <c r="AN460" s="699" cm="1">
        <f t="array" ref="AN460">INDEX($H460:$K460,0,MATCH(AN$436,$H$436:$K$436,0))*INDEX($J$430:$R$433,MATCH(AN$436,$I$430:$I$433,0),MATCH(AN$435,$J$429:$R$429,0))</f>
        <v>1</v>
      </c>
      <c r="AO460" s="699" cm="1">
        <f t="array" ref="AO460">INDEX($H460:$K460,0,MATCH(AO$436,$H$436:$K$436,0))*INDEX($J$430:$R$433,MATCH(AO$436,$I$430:$I$433,0),MATCH(AO$435,$J$429:$R$429,0))</f>
        <v>1</v>
      </c>
      <c r="AP460" s="699" cm="1">
        <f t="array" ref="AP460">INDEX($H460:$K460,0,MATCH(AP$436,$H$436:$K$436,0))*INDEX($J$430:$R$433,MATCH(AP$436,$I$430:$I$433,0),MATCH(AP$435,$J$429:$R$429,0))</f>
        <v>2</v>
      </c>
      <c r="AQ460" s="699" cm="1">
        <f t="array" ref="AQ460">INDEX($H460:$K460,0,MATCH(AQ$436,$H$436:$K$436,0))*INDEX($J$430:$R$433,MATCH(AQ$436,$I$430:$I$433,0),MATCH(AQ$435,$J$429:$R$429,0))</f>
        <v>2</v>
      </c>
      <c r="AR460" s="699" cm="1">
        <f t="array" ref="AR460">INDEX($H460:$K460,0,MATCH(AR$436,$H$436:$K$436,0))*INDEX($J$430:$R$433,MATCH(AR$436,$I$430:$I$433,0),MATCH(AR$435,$J$429:$R$429,0))</f>
        <v>1</v>
      </c>
      <c r="AS460" s="699" cm="1">
        <f t="array" ref="AS460">INDEX($H460:$K460,0,MATCH(AS$436,$H$436:$K$436,0))*INDEX($J$430:$R$433,MATCH(AS$436,$I$430:$I$433,0),MATCH(AS$435,$J$429:$R$429,0))</f>
        <v>1</v>
      </c>
      <c r="AT460" s="699" cm="1">
        <f t="array" ref="AT460">INDEX($H460:$K460,0,MATCH(AT$436,$H$436:$K$436,0))*INDEX($J$430:$R$433,MATCH(AT$436,$I$430:$I$433,0),MATCH(AT$435,$J$429:$R$429,0))</f>
        <v>2</v>
      </c>
      <c r="AU460" s="699" cm="1">
        <f t="array" ref="AU460">INDEX($H460:$K460,0,MATCH(AU$436,$H$436:$K$436,0))*INDEX($J$430:$R$433,MATCH(AU$436,$I$430:$I$433,0),MATCH(AU$435,$J$429:$R$429,0))</f>
        <v>2</v>
      </c>
      <c r="AV460" s="187"/>
      <c r="AW460" s="187"/>
      <c r="AX460" s="16"/>
      <c r="AY460" s="8"/>
      <c r="AZ460" s="8"/>
      <c r="BA460" s="8"/>
    </row>
    <row r="461" spans="1:53" ht="14.5" outlineLevel="1" x14ac:dyDescent="0.35">
      <c r="A461" s="6"/>
      <c r="B461" s="7"/>
      <c r="C461" s="17"/>
      <c r="D461" s="17"/>
      <c r="E461" s="17"/>
      <c r="F461" s="26"/>
      <c r="G461" s="26" t="str">
        <f t="shared" si="147"/>
        <v>AYAA2A1od</v>
      </c>
      <c r="H461" s="223">
        <v>1</v>
      </c>
      <c r="I461" s="223">
        <v>1</v>
      </c>
      <c r="J461" s="223">
        <v>2</v>
      </c>
      <c r="K461" s="223">
        <v>2</v>
      </c>
      <c r="L461" s="699" cm="1">
        <f t="array" ref="L461">INDEX($H461:$K461,0,MATCH(L$436,$H$436:$K$436,0))*INDEX($J$430:$R$433,MATCH(L$436,$I$430:$I$433,0),MATCH(L$435,$J$429:$R$429,0))</f>
        <v>2</v>
      </c>
      <c r="M461" s="699" cm="1">
        <f t="array" ref="M461">INDEX($H461:$K461,0,MATCH(M$436,$H$436:$K$436,0))*INDEX($J$430:$R$433,MATCH(M$436,$I$430:$I$433,0),MATCH(M$435,$J$429:$R$429,0))</f>
        <v>1</v>
      </c>
      <c r="N461" s="699" cm="1">
        <f t="array" ref="N461">INDEX($H461:$K461,0,MATCH(N$436,$H$436:$K$436,0))*INDEX($J$430:$R$433,MATCH(N$436,$I$430:$I$433,0),MATCH(N$435,$J$429:$R$429,0))</f>
        <v>2</v>
      </c>
      <c r="O461" s="699" cm="1">
        <f t="array" ref="O461">INDEX($H461:$K461,0,MATCH(O$436,$H$436:$K$436,0))*INDEX($J$430:$R$433,MATCH(O$436,$I$430:$I$433,0),MATCH(O$435,$J$429:$R$429,0))</f>
        <v>2</v>
      </c>
      <c r="P461" s="699" cm="1">
        <f t="array" ref="P461">INDEX($H461:$K461,0,MATCH(P$436,$H$436:$K$436,0))*INDEX($J$430:$R$433,MATCH(P$436,$I$430:$I$433,0),MATCH(P$435,$J$429:$R$429,0))</f>
        <v>2</v>
      </c>
      <c r="Q461" s="699" cm="1">
        <f t="array" ref="Q461">INDEX($H461:$K461,0,MATCH(Q$436,$H$436:$K$436,0))*INDEX($J$430:$R$433,MATCH(Q$436,$I$430:$I$433,0),MATCH(Q$435,$J$429:$R$429,0))</f>
        <v>1</v>
      </c>
      <c r="R461" s="699" cm="1">
        <f t="array" ref="R461">INDEX($H461:$K461,0,MATCH(R$436,$H$436:$K$436,0))*INDEX($J$430:$R$433,MATCH(R$436,$I$430:$I$433,0),MATCH(R$435,$J$429:$R$429,0))</f>
        <v>2</v>
      </c>
      <c r="S461" s="699" cm="1">
        <f t="array" ref="S461">INDEX($H461:$K461,0,MATCH(S$436,$H$436:$K$436,0))*INDEX($J$430:$R$433,MATCH(S$436,$I$430:$I$433,0),MATCH(S$435,$J$429:$R$429,0))</f>
        <v>2</v>
      </c>
      <c r="T461" s="699" cm="1">
        <f t="array" ref="T461">INDEX($H461:$K461,0,MATCH(T$436,$H$436:$K$436,0))*INDEX($J$430:$R$433,MATCH(T$436,$I$430:$I$433,0),MATCH(T$435,$J$429:$R$429,0))</f>
        <v>2</v>
      </c>
      <c r="U461" s="699" cm="1">
        <f t="array" ref="U461">INDEX($H461:$K461,0,MATCH(U$436,$H$436:$K$436,0))*INDEX($J$430:$R$433,MATCH(U$436,$I$430:$I$433,0),MATCH(U$435,$J$429:$R$429,0))</f>
        <v>1</v>
      </c>
      <c r="V461" s="699" cm="1">
        <f t="array" ref="V461">INDEX($H461:$K461,0,MATCH(V$436,$H$436:$K$436,0))*INDEX($J$430:$R$433,MATCH(V$436,$I$430:$I$433,0),MATCH(V$435,$J$429:$R$429,0))</f>
        <v>2</v>
      </c>
      <c r="W461" s="699" cm="1">
        <f t="array" ref="W461">INDEX($H461:$K461,0,MATCH(W$436,$H$436:$K$436,0))*INDEX($J$430:$R$433,MATCH(W$436,$I$430:$I$433,0),MATCH(W$435,$J$429:$R$429,0))</f>
        <v>2</v>
      </c>
      <c r="X461" s="699" cm="1">
        <f t="array" ref="X461">INDEX($H461:$K461,0,MATCH(X$436,$H$436:$K$436,0))*INDEX($J$430:$R$433,MATCH(X$436,$I$430:$I$433,0),MATCH(X$435,$J$429:$R$429,0))</f>
        <v>2</v>
      </c>
      <c r="Y461" s="699" cm="1">
        <f t="array" ref="Y461">INDEX($H461:$K461,0,MATCH(Y$436,$H$436:$K$436,0))*INDEX($J$430:$R$433,MATCH(Y$436,$I$430:$I$433,0),MATCH(Y$435,$J$429:$R$429,0))</f>
        <v>1</v>
      </c>
      <c r="Z461" s="699" cm="1">
        <f t="array" ref="Z461">INDEX($H461:$K461,0,MATCH(Z$436,$H$436:$K$436,0))*INDEX($J$430:$R$433,MATCH(Z$436,$I$430:$I$433,0),MATCH(Z$435,$J$429:$R$429,0))</f>
        <v>2</v>
      </c>
      <c r="AA461" s="699" cm="1">
        <f t="array" ref="AA461">INDEX($H461:$K461,0,MATCH(AA$436,$H$436:$K$436,0))*INDEX($J$430:$R$433,MATCH(AA$436,$I$430:$I$433,0),MATCH(AA$435,$J$429:$R$429,0))</f>
        <v>2</v>
      </c>
      <c r="AB461" s="699" cm="1">
        <f t="array" ref="AB461">INDEX($H461:$K461,0,MATCH(AB$436,$H$436:$K$436,0))*INDEX($J$430:$R$433,MATCH(AB$436,$I$430:$I$433,0),MATCH(AB$435,$J$429:$R$429,0))</f>
        <v>1</v>
      </c>
      <c r="AC461" s="699" cm="1">
        <f t="array" ref="AC461">INDEX($H461:$K461,0,MATCH(AC$436,$H$436:$K$436,0))*INDEX($J$430:$R$433,MATCH(AC$436,$I$430:$I$433,0),MATCH(AC$435,$J$429:$R$429,0))</f>
        <v>1</v>
      </c>
      <c r="AD461" s="699" cm="1">
        <f t="array" ref="AD461">INDEX($H461:$K461,0,MATCH(AD$436,$H$436:$K$436,0))*INDEX($J$430:$R$433,MATCH(AD$436,$I$430:$I$433,0),MATCH(AD$435,$J$429:$R$429,0))</f>
        <v>2</v>
      </c>
      <c r="AE461" s="699" cm="1">
        <f t="array" ref="AE461">INDEX($H461:$K461,0,MATCH(AE$436,$H$436:$K$436,0))*INDEX($J$430:$R$433,MATCH(AE$436,$I$430:$I$433,0),MATCH(AE$435,$J$429:$R$429,0))</f>
        <v>2</v>
      </c>
      <c r="AF461" s="699" cm="1">
        <f t="array" ref="AF461">INDEX($H461:$K461,0,MATCH(AF$436,$H$436:$K$436,0))*INDEX($J$430:$R$433,MATCH(AF$436,$I$430:$I$433,0),MATCH(AF$435,$J$429:$R$429,0))</f>
        <v>1</v>
      </c>
      <c r="AG461" s="699" cm="1">
        <f t="array" ref="AG461">INDEX($H461:$K461,0,MATCH(AG$436,$H$436:$K$436,0))*INDEX($J$430:$R$433,MATCH(AG$436,$I$430:$I$433,0),MATCH(AG$435,$J$429:$R$429,0))</f>
        <v>1</v>
      </c>
      <c r="AH461" s="699" cm="1">
        <f t="array" ref="AH461">INDEX($H461:$K461,0,MATCH(AH$436,$H$436:$K$436,0))*INDEX($J$430:$R$433,MATCH(AH$436,$I$430:$I$433,0),MATCH(AH$435,$J$429:$R$429,0))</f>
        <v>2</v>
      </c>
      <c r="AI461" s="699" cm="1">
        <f t="array" ref="AI461">INDEX($H461:$K461,0,MATCH(AI$436,$H$436:$K$436,0))*INDEX($J$430:$R$433,MATCH(AI$436,$I$430:$I$433,0),MATCH(AI$435,$J$429:$R$429,0))</f>
        <v>2</v>
      </c>
      <c r="AJ461" s="699" cm="1">
        <f t="array" ref="AJ461">INDEX($H461:$K461,0,MATCH(AJ$436,$H$436:$K$436,0))*INDEX($J$430:$R$433,MATCH(AJ$436,$I$430:$I$433,0),MATCH(AJ$435,$J$429:$R$429,0))</f>
        <v>1</v>
      </c>
      <c r="AK461" s="699" cm="1">
        <f t="array" ref="AK461">INDEX($H461:$K461,0,MATCH(AK$436,$H$436:$K$436,0))*INDEX($J$430:$R$433,MATCH(AK$436,$I$430:$I$433,0),MATCH(AK$435,$J$429:$R$429,0))</f>
        <v>1</v>
      </c>
      <c r="AL461" s="699" cm="1">
        <f t="array" ref="AL461">INDEX($H461:$K461,0,MATCH(AL$436,$H$436:$K$436,0))*INDEX($J$430:$R$433,MATCH(AL$436,$I$430:$I$433,0),MATCH(AL$435,$J$429:$R$429,0))</f>
        <v>2</v>
      </c>
      <c r="AM461" s="699" cm="1">
        <f t="array" ref="AM461">INDEX($H461:$K461,0,MATCH(AM$436,$H$436:$K$436,0))*INDEX($J$430:$R$433,MATCH(AM$436,$I$430:$I$433,0),MATCH(AM$435,$J$429:$R$429,0))</f>
        <v>2</v>
      </c>
      <c r="AN461" s="699" cm="1">
        <f t="array" ref="AN461">INDEX($H461:$K461,0,MATCH(AN$436,$H$436:$K$436,0))*INDEX($J$430:$R$433,MATCH(AN$436,$I$430:$I$433,0),MATCH(AN$435,$J$429:$R$429,0))</f>
        <v>1</v>
      </c>
      <c r="AO461" s="699" cm="1">
        <f t="array" ref="AO461">INDEX($H461:$K461,0,MATCH(AO$436,$H$436:$K$436,0))*INDEX($J$430:$R$433,MATCH(AO$436,$I$430:$I$433,0),MATCH(AO$435,$J$429:$R$429,0))</f>
        <v>1</v>
      </c>
      <c r="AP461" s="699" cm="1">
        <f t="array" ref="AP461">INDEX($H461:$K461,0,MATCH(AP$436,$H$436:$K$436,0))*INDEX($J$430:$R$433,MATCH(AP$436,$I$430:$I$433,0),MATCH(AP$435,$J$429:$R$429,0))</f>
        <v>2</v>
      </c>
      <c r="AQ461" s="699" cm="1">
        <f t="array" ref="AQ461">INDEX($H461:$K461,0,MATCH(AQ$436,$H$436:$K$436,0))*INDEX($J$430:$R$433,MATCH(AQ$436,$I$430:$I$433,0),MATCH(AQ$435,$J$429:$R$429,0))</f>
        <v>2</v>
      </c>
      <c r="AR461" s="699" cm="1">
        <f t="array" ref="AR461">INDEX($H461:$K461,0,MATCH(AR$436,$H$436:$K$436,0))*INDEX($J$430:$R$433,MATCH(AR$436,$I$430:$I$433,0),MATCH(AR$435,$J$429:$R$429,0))</f>
        <v>1</v>
      </c>
      <c r="AS461" s="699" cm="1">
        <f t="array" ref="AS461">INDEX($H461:$K461,0,MATCH(AS$436,$H$436:$K$436,0))*INDEX($J$430:$R$433,MATCH(AS$436,$I$430:$I$433,0),MATCH(AS$435,$J$429:$R$429,0))</f>
        <v>1</v>
      </c>
      <c r="AT461" s="699" cm="1">
        <f t="array" ref="AT461">INDEX($H461:$K461,0,MATCH(AT$436,$H$436:$K$436,0))*INDEX($J$430:$R$433,MATCH(AT$436,$I$430:$I$433,0),MATCH(AT$435,$J$429:$R$429,0))</f>
        <v>2</v>
      </c>
      <c r="AU461" s="699" cm="1">
        <f t="array" ref="AU461">INDEX($H461:$K461,0,MATCH(AU$436,$H$436:$K$436,0))*INDEX($J$430:$R$433,MATCH(AU$436,$I$430:$I$433,0),MATCH(AU$435,$J$429:$R$429,0))</f>
        <v>2</v>
      </c>
      <c r="AV461" s="187"/>
      <c r="AW461" s="187"/>
      <c r="AX461" s="16"/>
      <c r="AY461" s="8"/>
      <c r="AZ461" s="8"/>
      <c r="BA461" s="8"/>
    </row>
    <row r="462" spans="1:53" ht="14.5" outlineLevel="1" x14ac:dyDescent="0.35">
      <c r="A462" s="6"/>
      <c r="B462" s="7"/>
      <c r="C462" s="17"/>
      <c r="D462" s="17"/>
      <c r="E462" s="17"/>
      <c r="F462" s="26"/>
      <c r="G462" s="26" t="str">
        <f t="shared" si="147"/>
        <v>AAOA2A1a</v>
      </c>
      <c r="H462" s="223">
        <v>0</v>
      </c>
      <c r="I462" s="223">
        <v>0</v>
      </c>
      <c r="J462" s="223">
        <v>0</v>
      </c>
      <c r="K462" s="223">
        <v>0</v>
      </c>
      <c r="L462" s="699" cm="1">
        <f t="array" ref="L462">INDEX($H462:$K462,0,MATCH(L$436,$H$436:$K$436,0))*INDEX($J$430:$R$433,MATCH(L$436,$I$430:$I$433,0),MATCH(L$435,$J$429:$R$429,0))</f>
        <v>0</v>
      </c>
      <c r="M462" s="699" cm="1">
        <f t="array" ref="M462">INDEX($H462:$K462,0,MATCH(M$436,$H$436:$K$436,0))*INDEX($J$430:$R$433,MATCH(M$436,$I$430:$I$433,0),MATCH(M$435,$J$429:$R$429,0))</f>
        <v>0</v>
      </c>
      <c r="N462" s="699" cm="1">
        <f t="array" ref="N462">INDEX($H462:$K462,0,MATCH(N$436,$H$436:$K$436,0))*INDEX($J$430:$R$433,MATCH(N$436,$I$430:$I$433,0),MATCH(N$435,$J$429:$R$429,0))</f>
        <v>0</v>
      </c>
      <c r="O462" s="699" cm="1">
        <f t="array" ref="O462">INDEX($H462:$K462,0,MATCH(O$436,$H$436:$K$436,0))*INDEX($J$430:$R$433,MATCH(O$436,$I$430:$I$433,0),MATCH(O$435,$J$429:$R$429,0))</f>
        <v>0</v>
      </c>
      <c r="P462" s="699" cm="1">
        <f t="array" ref="P462">INDEX($H462:$K462,0,MATCH(P$436,$H$436:$K$436,0))*INDEX($J$430:$R$433,MATCH(P$436,$I$430:$I$433,0),MATCH(P$435,$J$429:$R$429,0))</f>
        <v>0</v>
      </c>
      <c r="Q462" s="699" cm="1">
        <f t="array" ref="Q462">INDEX($H462:$K462,0,MATCH(Q$436,$H$436:$K$436,0))*INDEX($J$430:$R$433,MATCH(Q$436,$I$430:$I$433,0),MATCH(Q$435,$J$429:$R$429,0))</f>
        <v>0</v>
      </c>
      <c r="R462" s="699" cm="1">
        <f t="array" ref="R462">INDEX($H462:$K462,0,MATCH(R$436,$H$436:$K$436,0))*INDEX($J$430:$R$433,MATCH(R$436,$I$430:$I$433,0),MATCH(R$435,$J$429:$R$429,0))</f>
        <v>0</v>
      </c>
      <c r="S462" s="699" cm="1">
        <f t="array" ref="S462">INDEX($H462:$K462,0,MATCH(S$436,$H$436:$K$436,0))*INDEX($J$430:$R$433,MATCH(S$436,$I$430:$I$433,0),MATCH(S$435,$J$429:$R$429,0))</f>
        <v>0</v>
      </c>
      <c r="T462" s="699" cm="1">
        <f t="array" ref="T462">INDEX($H462:$K462,0,MATCH(T$436,$H$436:$K$436,0))*INDEX($J$430:$R$433,MATCH(T$436,$I$430:$I$433,0),MATCH(T$435,$J$429:$R$429,0))</f>
        <v>0</v>
      </c>
      <c r="U462" s="699" cm="1">
        <f t="array" ref="U462">INDEX($H462:$K462,0,MATCH(U$436,$H$436:$K$436,0))*INDEX($J$430:$R$433,MATCH(U$436,$I$430:$I$433,0),MATCH(U$435,$J$429:$R$429,0))</f>
        <v>0</v>
      </c>
      <c r="V462" s="699" cm="1">
        <f t="array" ref="V462">INDEX($H462:$K462,0,MATCH(V$436,$H$436:$K$436,0))*INDEX($J$430:$R$433,MATCH(V$436,$I$430:$I$433,0),MATCH(V$435,$J$429:$R$429,0))</f>
        <v>0</v>
      </c>
      <c r="W462" s="699" cm="1">
        <f t="array" ref="W462">INDEX($H462:$K462,0,MATCH(W$436,$H$436:$K$436,0))*INDEX($J$430:$R$433,MATCH(W$436,$I$430:$I$433,0),MATCH(W$435,$J$429:$R$429,0))</f>
        <v>0</v>
      </c>
      <c r="X462" s="699" cm="1">
        <f t="array" ref="X462">INDEX($H462:$K462,0,MATCH(X$436,$H$436:$K$436,0))*INDEX($J$430:$R$433,MATCH(X$436,$I$430:$I$433,0),MATCH(X$435,$J$429:$R$429,0))</f>
        <v>0</v>
      </c>
      <c r="Y462" s="699" cm="1">
        <f t="array" ref="Y462">INDEX($H462:$K462,0,MATCH(Y$436,$H$436:$K$436,0))*INDEX($J$430:$R$433,MATCH(Y$436,$I$430:$I$433,0),MATCH(Y$435,$J$429:$R$429,0))</f>
        <v>0</v>
      </c>
      <c r="Z462" s="699" cm="1">
        <f t="array" ref="Z462">INDEX($H462:$K462,0,MATCH(Z$436,$H$436:$K$436,0))*INDEX($J$430:$R$433,MATCH(Z$436,$I$430:$I$433,0),MATCH(Z$435,$J$429:$R$429,0))</f>
        <v>0</v>
      </c>
      <c r="AA462" s="699" cm="1">
        <f t="array" ref="AA462">INDEX($H462:$K462,0,MATCH(AA$436,$H$436:$K$436,0))*INDEX($J$430:$R$433,MATCH(AA$436,$I$430:$I$433,0),MATCH(AA$435,$J$429:$R$429,0))</f>
        <v>0</v>
      </c>
      <c r="AB462" s="699" cm="1">
        <f t="array" ref="AB462">INDEX($H462:$K462,0,MATCH(AB$436,$H$436:$K$436,0))*INDEX($J$430:$R$433,MATCH(AB$436,$I$430:$I$433,0),MATCH(AB$435,$J$429:$R$429,0))</f>
        <v>0</v>
      </c>
      <c r="AC462" s="699" cm="1">
        <f t="array" ref="AC462">INDEX($H462:$K462,0,MATCH(AC$436,$H$436:$K$436,0))*INDEX($J$430:$R$433,MATCH(AC$436,$I$430:$I$433,0),MATCH(AC$435,$J$429:$R$429,0))</f>
        <v>0</v>
      </c>
      <c r="AD462" s="699" cm="1">
        <f t="array" ref="AD462">INDEX($H462:$K462,0,MATCH(AD$436,$H$436:$K$436,0))*INDEX($J$430:$R$433,MATCH(AD$436,$I$430:$I$433,0),MATCH(AD$435,$J$429:$R$429,0))</f>
        <v>0</v>
      </c>
      <c r="AE462" s="699" cm="1">
        <f t="array" ref="AE462">INDEX($H462:$K462,0,MATCH(AE$436,$H$436:$K$436,0))*INDEX($J$430:$R$433,MATCH(AE$436,$I$430:$I$433,0),MATCH(AE$435,$J$429:$R$429,0))</f>
        <v>0</v>
      </c>
      <c r="AF462" s="699" cm="1">
        <f t="array" ref="AF462">INDEX($H462:$K462,0,MATCH(AF$436,$H$436:$K$436,0))*INDEX($J$430:$R$433,MATCH(AF$436,$I$430:$I$433,0),MATCH(AF$435,$J$429:$R$429,0))</f>
        <v>0</v>
      </c>
      <c r="AG462" s="699" cm="1">
        <f t="array" ref="AG462">INDEX($H462:$K462,0,MATCH(AG$436,$H$436:$K$436,0))*INDEX($J$430:$R$433,MATCH(AG$436,$I$430:$I$433,0),MATCH(AG$435,$J$429:$R$429,0))</f>
        <v>0</v>
      </c>
      <c r="AH462" s="699" cm="1">
        <f t="array" ref="AH462">INDEX($H462:$K462,0,MATCH(AH$436,$H$436:$K$436,0))*INDEX($J$430:$R$433,MATCH(AH$436,$I$430:$I$433,0),MATCH(AH$435,$J$429:$R$429,0))</f>
        <v>0</v>
      </c>
      <c r="AI462" s="699" cm="1">
        <f t="array" ref="AI462">INDEX($H462:$K462,0,MATCH(AI$436,$H$436:$K$436,0))*INDEX($J$430:$R$433,MATCH(AI$436,$I$430:$I$433,0),MATCH(AI$435,$J$429:$R$429,0))</f>
        <v>0</v>
      </c>
      <c r="AJ462" s="699" cm="1">
        <f t="array" ref="AJ462">INDEX($H462:$K462,0,MATCH(AJ$436,$H$436:$K$436,0))*INDEX($J$430:$R$433,MATCH(AJ$436,$I$430:$I$433,0),MATCH(AJ$435,$J$429:$R$429,0))</f>
        <v>0</v>
      </c>
      <c r="AK462" s="699" cm="1">
        <f t="array" ref="AK462">INDEX($H462:$K462,0,MATCH(AK$436,$H$436:$K$436,0))*INDEX($J$430:$R$433,MATCH(AK$436,$I$430:$I$433,0),MATCH(AK$435,$J$429:$R$429,0))</f>
        <v>0</v>
      </c>
      <c r="AL462" s="699" cm="1">
        <f t="array" ref="AL462">INDEX($H462:$K462,0,MATCH(AL$436,$H$436:$K$436,0))*INDEX($J$430:$R$433,MATCH(AL$436,$I$430:$I$433,0),MATCH(AL$435,$J$429:$R$429,0))</f>
        <v>0</v>
      </c>
      <c r="AM462" s="699" cm="1">
        <f t="array" ref="AM462">INDEX($H462:$K462,0,MATCH(AM$436,$H$436:$K$436,0))*INDEX($J$430:$R$433,MATCH(AM$436,$I$430:$I$433,0),MATCH(AM$435,$J$429:$R$429,0))</f>
        <v>0</v>
      </c>
      <c r="AN462" s="699" cm="1">
        <f t="array" ref="AN462">INDEX($H462:$K462,0,MATCH(AN$436,$H$436:$K$436,0))*INDEX($J$430:$R$433,MATCH(AN$436,$I$430:$I$433,0),MATCH(AN$435,$J$429:$R$429,0))</f>
        <v>0</v>
      </c>
      <c r="AO462" s="699" cm="1">
        <f t="array" ref="AO462">INDEX($H462:$K462,0,MATCH(AO$436,$H$436:$K$436,0))*INDEX($J$430:$R$433,MATCH(AO$436,$I$430:$I$433,0),MATCH(AO$435,$J$429:$R$429,0))</f>
        <v>0</v>
      </c>
      <c r="AP462" s="699" cm="1">
        <f t="array" ref="AP462">INDEX($H462:$K462,0,MATCH(AP$436,$H$436:$K$436,0))*INDEX($J$430:$R$433,MATCH(AP$436,$I$430:$I$433,0),MATCH(AP$435,$J$429:$R$429,0))</f>
        <v>0</v>
      </c>
      <c r="AQ462" s="699" cm="1">
        <f t="array" ref="AQ462">INDEX($H462:$K462,0,MATCH(AQ$436,$H$436:$K$436,0))*INDEX($J$430:$R$433,MATCH(AQ$436,$I$430:$I$433,0),MATCH(AQ$435,$J$429:$R$429,0))</f>
        <v>0</v>
      </c>
      <c r="AR462" s="699" cm="1">
        <f t="array" ref="AR462">INDEX($H462:$K462,0,MATCH(AR$436,$H$436:$K$436,0))*INDEX($J$430:$R$433,MATCH(AR$436,$I$430:$I$433,0),MATCH(AR$435,$J$429:$R$429,0))</f>
        <v>0</v>
      </c>
      <c r="AS462" s="699" cm="1">
        <f t="array" ref="AS462">INDEX($H462:$K462,0,MATCH(AS$436,$H$436:$K$436,0))*INDEX($J$430:$R$433,MATCH(AS$436,$I$430:$I$433,0),MATCH(AS$435,$J$429:$R$429,0))</f>
        <v>0</v>
      </c>
      <c r="AT462" s="699" cm="1">
        <f t="array" ref="AT462">INDEX($H462:$K462,0,MATCH(AT$436,$H$436:$K$436,0))*INDEX($J$430:$R$433,MATCH(AT$436,$I$430:$I$433,0),MATCH(AT$435,$J$429:$R$429,0))</f>
        <v>0</v>
      </c>
      <c r="AU462" s="699" cm="1">
        <f t="array" ref="AU462">INDEX($H462:$K462,0,MATCH(AU$436,$H$436:$K$436,0))*INDEX($J$430:$R$433,MATCH(AU$436,$I$430:$I$433,0),MATCH(AU$435,$J$429:$R$429,0))</f>
        <v>0</v>
      </c>
      <c r="AV462" s="187"/>
      <c r="AW462" s="187"/>
      <c r="AX462" s="16"/>
      <c r="AY462" s="8"/>
      <c r="AZ462" s="8"/>
      <c r="BA462" s="8"/>
    </row>
    <row r="463" spans="1:53" ht="14.5" outlineLevel="1" x14ac:dyDescent="0.35">
      <c r="A463" s="6"/>
      <c r="B463" s="7"/>
      <c r="C463" s="17"/>
      <c r="D463" s="17"/>
      <c r="E463" s="17"/>
      <c r="F463" s="26"/>
      <c r="G463" s="26" t="str">
        <f t="shared" si="147"/>
        <v>AAAOA1a</v>
      </c>
      <c r="H463" s="223">
        <v>0</v>
      </c>
      <c r="I463" s="223">
        <v>0</v>
      </c>
      <c r="J463" s="223">
        <v>0</v>
      </c>
      <c r="K463" s="223">
        <v>0</v>
      </c>
      <c r="L463" s="699" cm="1">
        <f t="array" ref="L463">INDEX($H463:$K463,0,MATCH(L$436,$H$436:$K$436,0))*INDEX($J$430:$R$433,MATCH(L$436,$I$430:$I$433,0),MATCH(L$435,$J$429:$R$429,0))</f>
        <v>0</v>
      </c>
      <c r="M463" s="699" cm="1">
        <f t="array" ref="M463">INDEX($H463:$K463,0,MATCH(M$436,$H$436:$K$436,0))*INDEX($J$430:$R$433,MATCH(M$436,$I$430:$I$433,0),MATCH(M$435,$J$429:$R$429,0))</f>
        <v>0</v>
      </c>
      <c r="N463" s="699" cm="1">
        <f t="array" ref="N463">INDEX($H463:$K463,0,MATCH(N$436,$H$436:$K$436,0))*INDEX($J$430:$R$433,MATCH(N$436,$I$430:$I$433,0),MATCH(N$435,$J$429:$R$429,0))</f>
        <v>0</v>
      </c>
      <c r="O463" s="699" cm="1">
        <f t="array" ref="O463">INDEX($H463:$K463,0,MATCH(O$436,$H$436:$K$436,0))*INDEX($J$430:$R$433,MATCH(O$436,$I$430:$I$433,0),MATCH(O$435,$J$429:$R$429,0))</f>
        <v>0</v>
      </c>
      <c r="P463" s="699" cm="1">
        <f t="array" ref="P463">INDEX($H463:$K463,0,MATCH(P$436,$H$436:$K$436,0))*INDEX($J$430:$R$433,MATCH(P$436,$I$430:$I$433,0),MATCH(P$435,$J$429:$R$429,0))</f>
        <v>0</v>
      </c>
      <c r="Q463" s="699" cm="1">
        <f t="array" ref="Q463">INDEX($H463:$K463,0,MATCH(Q$436,$H$436:$K$436,0))*INDEX($J$430:$R$433,MATCH(Q$436,$I$430:$I$433,0),MATCH(Q$435,$J$429:$R$429,0))</f>
        <v>0</v>
      </c>
      <c r="R463" s="699" cm="1">
        <f t="array" ref="R463">INDEX($H463:$K463,0,MATCH(R$436,$H$436:$K$436,0))*INDEX($J$430:$R$433,MATCH(R$436,$I$430:$I$433,0),MATCH(R$435,$J$429:$R$429,0))</f>
        <v>0</v>
      </c>
      <c r="S463" s="699" cm="1">
        <f t="array" ref="S463">INDEX($H463:$K463,0,MATCH(S$436,$H$436:$K$436,0))*INDEX($J$430:$R$433,MATCH(S$436,$I$430:$I$433,0),MATCH(S$435,$J$429:$R$429,0))</f>
        <v>0</v>
      </c>
      <c r="T463" s="699" cm="1">
        <f t="array" ref="T463">INDEX($H463:$K463,0,MATCH(T$436,$H$436:$K$436,0))*INDEX($J$430:$R$433,MATCH(T$436,$I$430:$I$433,0),MATCH(T$435,$J$429:$R$429,0))</f>
        <v>0</v>
      </c>
      <c r="U463" s="699" cm="1">
        <f t="array" ref="U463">INDEX($H463:$K463,0,MATCH(U$436,$H$436:$K$436,0))*INDEX($J$430:$R$433,MATCH(U$436,$I$430:$I$433,0),MATCH(U$435,$J$429:$R$429,0))</f>
        <v>0</v>
      </c>
      <c r="V463" s="699" cm="1">
        <f t="array" ref="V463">INDEX($H463:$K463,0,MATCH(V$436,$H$436:$K$436,0))*INDEX($J$430:$R$433,MATCH(V$436,$I$430:$I$433,0),MATCH(V$435,$J$429:$R$429,0))</f>
        <v>0</v>
      </c>
      <c r="W463" s="699" cm="1">
        <f t="array" ref="W463">INDEX($H463:$K463,0,MATCH(W$436,$H$436:$K$436,0))*INDEX($J$430:$R$433,MATCH(W$436,$I$430:$I$433,0),MATCH(W$435,$J$429:$R$429,0))</f>
        <v>0</v>
      </c>
      <c r="X463" s="699" cm="1">
        <f t="array" ref="X463">INDEX($H463:$K463,0,MATCH(X$436,$H$436:$K$436,0))*INDEX($J$430:$R$433,MATCH(X$436,$I$430:$I$433,0),MATCH(X$435,$J$429:$R$429,0))</f>
        <v>0</v>
      </c>
      <c r="Y463" s="699" cm="1">
        <f t="array" ref="Y463">INDEX($H463:$K463,0,MATCH(Y$436,$H$436:$K$436,0))*INDEX($J$430:$R$433,MATCH(Y$436,$I$430:$I$433,0),MATCH(Y$435,$J$429:$R$429,0))</f>
        <v>0</v>
      </c>
      <c r="Z463" s="699" cm="1">
        <f t="array" ref="Z463">INDEX($H463:$K463,0,MATCH(Z$436,$H$436:$K$436,0))*INDEX($J$430:$R$433,MATCH(Z$436,$I$430:$I$433,0),MATCH(Z$435,$J$429:$R$429,0))</f>
        <v>0</v>
      </c>
      <c r="AA463" s="699" cm="1">
        <f t="array" ref="AA463">INDEX($H463:$K463,0,MATCH(AA$436,$H$436:$K$436,0))*INDEX($J$430:$R$433,MATCH(AA$436,$I$430:$I$433,0),MATCH(AA$435,$J$429:$R$429,0))</f>
        <v>0</v>
      </c>
      <c r="AB463" s="699" cm="1">
        <f t="array" ref="AB463">INDEX($H463:$K463,0,MATCH(AB$436,$H$436:$K$436,0))*INDEX($J$430:$R$433,MATCH(AB$436,$I$430:$I$433,0),MATCH(AB$435,$J$429:$R$429,0))</f>
        <v>0</v>
      </c>
      <c r="AC463" s="699" cm="1">
        <f t="array" ref="AC463">INDEX($H463:$K463,0,MATCH(AC$436,$H$436:$K$436,0))*INDEX($J$430:$R$433,MATCH(AC$436,$I$430:$I$433,0),MATCH(AC$435,$J$429:$R$429,0))</f>
        <v>0</v>
      </c>
      <c r="AD463" s="699" cm="1">
        <f t="array" ref="AD463">INDEX($H463:$K463,0,MATCH(AD$436,$H$436:$K$436,0))*INDEX($J$430:$R$433,MATCH(AD$436,$I$430:$I$433,0),MATCH(AD$435,$J$429:$R$429,0))</f>
        <v>0</v>
      </c>
      <c r="AE463" s="699" cm="1">
        <f t="array" ref="AE463">INDEX($H463:$K463,0,MATCH(AE$436,$H$436:$K$436,0))*INDEX($J$430:$R$433,MATCH(AE$436,$I$430:$I$433,0),MATCH(AE$435,$J$429:$R$429,0))</f>
        <v>0</v>
      </c>
      <c r="AF463" s="699" cm="1">
        <f t="array" ref="AF463">INDEX($H463:$K463,0,MATCH(AF$436,$H$436:$K$436,0))*INDEX($J$430:$R$433,MATCH(AF$436,$I$430:$I$433,0),MATCH(AF$435,$J$429:$R$429,0))</f>
        <v>0</v>
      </c>
      <c r="AG463" s="699" cm="1">
        <f t="array" ref="AG463">INDEX($H463:$K463,0,MATCH(AG$436,$H$436:$K$436,0))*INDEX($J$430:$R$433,MATCH(AG$436,$I$430:$I$433,0),MATCH(AG$435,$J$429:$R$429,0))</f>
        <v>0</v>
      </c>
      <c r="AH463" s="699" cm="1">
        <f t="array" ref="AH463">INDEX($H463:$K463,0,MATCH(AH$436,$H$436:$K$436,0))*INDEX($J$430:$R$433,MATCH(AH$436,$I$430:$I$433,0),MATCH(AH$435,$J$429:$R$429,0))</f>
        <v>0</v>
      </c>
      <c r="AI463" s="699" cm="1">
        <f t="array" ref="AI463">INDEX($H463:$K463,0,MATCH(AI$436,$H$436:$K$436,0))*INDEX($J$430:$R$433,MATCH(AI$436,$I$430:$I$433,0),MATCH(AI$435,$J$429:$R$429,0))</f>
        <v>0</v>
      </c>
      <c r="AJ463" s="699" cm="1">
        <f t="array" ref="AJ463">INDEX($H463:$K463,0,MATCH(AJ$436,$H$436:$K$436,0))*INDEX($J$430:$R$433,MATCH(AJ$436,$I$430:$I$433,0),MATCH(AJ$435,$J$429:$R$429,0))</f>
        <v>0</v>
      </c>
      <c r="AK463" s="699" cm="1">
        <f t="array" ref="AK463">INDEX($H463:$K463,0,MATCH(AK$436,$H$436:$K$436,0))*INDEX($J$430:$R$433,MATCH(AK$436,$I$430:$I$433,0),MATCH(AK$435,$J$429:$R$429,0))</f>
        <v>0</v>
      </c>
      <c r="AL463" s="699" cm="1">
        <f t="array" ref="AL463">INDEX($H463:$K463,0,MATCH(AL$436,$H$436:$K$436,0))*INDEX($J$430:$R$433,MATCH(AL$436,$I$430:$I$433,0),MATCH(AL$435,$J$429:$R$429,0))</f>
        <v>0</v>
      </c>
      <c r="AM463" s="699" cm="1">
        <f t="array" ref="AM463">INDEX($H463:$K463,0,MATCH(AM$436,$H$436:$K$436,0))*INDEX($J$430:$R$433,MATCH(AM$436,$I$430:$I$433,0),MATCH(AM$435,$J$429:$R$429,0))</f>
        <v>0</v>
      </c>
      <c r="AN463" s="699" cm="1">
        <f t="array" ref="AN463">INDEX($H463:$K463,0,MATCH(AN$436,$H$436:$K$436,0))*INDEX($J$430:$R$433,MATCH(AN$436,$I$430:$I$433,0),MATCH(AN$435,$J$429:$R$429,0))</f>
        <v>0</v>
      </c>
      <c r="AO463" s="699" cm="1">
        <f t="array" ref="AO463">INDEX($H463:$K463,0,MATCH(AO$436,$H$436:$K$436,0))*INDEX($J$430:$R$433,MATCH(AO$436,$I$430:$I$433,0),MATCH(AO$435,$J$429:$R$429,0))</f>
        <v>0</v>
      </c>
      <c r="AP463" s="699" cm="1">
        <f t="array" ref="AP463">INDEX($H463:$K463,0,MATCH(AP$436,$H$436:$K$436,0))*INDEX($J$430:$R$433,MATCH(AP$436,$I$430:$I$433,0),MATCH(AP$435,$J$429:$R$429,0))</f>
        <v>0</v>
      </c>
      <c r="AQ463" s="699" cm="1">
        <f t="array" ref="AQ463">INDEX($H463:$K463,0,MATCH(AQ$436,$H$436:$K$436,0))*INDEX($J$430:$R$433,MATCH(AQ$436,$I$430:$I$433,0),MATCH(AQ$435,$J$429:$R$429,0))</f>
        <v>0</v>
      </c>
      <c r="AR463" s="699" cm="1">
        <f t="array" ref="AR463">INDEX($H463:$K463,0,MATCH(AR$436,$H$436:$K$436,0))*INDEX($J$430:$R$433,MATCH(AR$436,$I$430:$I$433,0),MATCH(AR$435,$J$429:$R$429,0))</f>
        <v>0</v>
      </c>
      <c r="AS463" s="699" cm="1">
        <f t="array" ref="AS463">INDEX($H463:$K463,0,MATCH(AS$436,$H$436:$K$436,0))*INDEX($J$430:$R$433,MATCH(AS$436,$I$430:$I$433,0),MATCH(AS$435,$J$429:$R$429,0))</f>
        <v>0</v>
      </c>
      <c r="AT463" s="699" cm="1">
        <f t="array" ref="AT463">INDEX($H463:$K463,0,MATCH(AT$436,$H$436:$K$436,0))*INDEX($J$430:$R$433,MATCH(AT$436,$I$430:$I$433,0),MATCH(AT$435,$J$429:$R$429,0))</f>
        <v>0</v>
      </c>
      <c r="AU463" s="699" cm="1">
        <f t="array" ref="AU463">INDEX($H463:$K463,0,MATCH(AU$436,$H$436:$K$436,0))*INDEX($J$430:$R$433,MATCH(AU$436,$I$430:$I$433,0),MATCH(AU$435,$J$429:$R$429,0))</f>
        <v>0</v>
      </c>
      <c r="AV463" s="187"/>
      <c r="AW463" s="187"/>
      <c r="AX463" s="16"/>
      <c r="AY463" s="8"/>
      <c r="AZ463" s="8"/>
      <c r="BA463" s="8"/>
    </row>
    <row r="464" spans="1:53" ht="14.5" outlineLevel="1" x14ac:dyDescent="0.35">
      <c r="A464" s="6"/>
      <c r="B464" s="7"/>
      <c r="C464" s="17"/>
      <c r="D464" s="17"/>
      <c r="E464" s="17"/>
      <c r="F464" s="26"/>
      <c r="G464" s="26" t="str">
        <f t="shared" si="147"/>
        <v>YAAA2Oa</v>
      </c>
      <c r="H464" s="223">
        <v>0</v>
      </c>
      <c r="I464" s="223">
        <v>0</v>
      </c>
      <c r="J464" s="223">
        <v>0</v>
      </c>
      <c r="K464" s="223">
        <v>0</v>
      </c>
      <c r="L464" s="699" cm="1">
        <f t="array" ref="L464">INDEX($H464:$K464,0,MATCH(L$436,$H$436:$K$436,0))*INDEX($J$430:$R$433,MATCH(L$436,$I$430:$I$433,0),MATCH(L$435,$J$429:$R$429,0))</f>
        <v>0</v>
      </c>
      <c r="M464" s="699" cm="1">
        <f t="array" ref="M464">INDEX($H464:$K464,0,MATCH(M$436,$H$436:$K$436,0))*INDEX($J$430:$R$433,MATCH(M$436,$I$430:$I$433,0),MATCH(M$435,$J$429:$R$429,0))</f>
        <v>0</v>
      </c>
      <c r="N464" s="699" cm="1">
        <f t="array" ref="N464">INDEX($H464:$K464,0,MATCH(N$436,$H$436:$K$436,0))*INDEX($J$430:$R$433,MATCH(N$436,$I$430:$I$433,0),MATCH(N$435,$J$429:$R$429,0))</f>
        <v>0</v>
      </c>
      <c r="O464" s="699" cm="1">
        <f t="array" ref="O464">INDEX($H464:$K464,0,MATCH(O$436,$H$436:$K$436,0))*INDEX($J$430:$R$433,MATCH(O$436,$I$430:$I$433,0),MATCH(O$435,$J$429:$R$429,0))</f>
        <v>0</v>
      </c>
      <c r="P464" s="699" cm="1">
        <f t="array" ref="P464">INDEX($H464:$K464,0,MATCH(P$436,$H$436:$K$436,0))*INDEX($J$430:$R$433,MATCH(P$436,$I$430:$I$433,0),MATCH(P$435,$J$429:$R$429,0))</f>
        <v>0</v>
      </c>
      <c r="Q464" s="699" cm="1">
        <f t="array" ref="Q464">INDEX($H464:$K464,0,MATCH(Q$436,$H$436:$K$436,0))*INDEX($J$430:$R$433,MATCH(Q$436,$I$430:$I$433,0),MATCH(Q$435,$J$429:$R$429,0))</f>
        <v>0</v>
      </c>
      <c r="R464" s="699" cm="1">
        <f t="array" ref="R464">INDEX($H464:$K464,0,MATCH(R$436,$H$436:$K$436,0))*INDEX($J$430:$R$433,MATCH(R$436,$I$430:$I$433,0),MATCH(R$435,$J$429:$R$429,0))</f>
        <v>0</v>
      </c>
      <c r="S464" s="699" cm="1">
        <f t="array" ref="S464">INDEX($H464:$K464,0,MATCH(S$436,$H$436:$K$436,0))*INDEX($J$430:$R$433,MATCH(S$436,$I$430:$I$433,0),MATCH(S$435,$J$429:$R$429,0))</f>
        <v>0</v>
      </c>
      <c r="T464" s="699" cm="1">
        <f t="array" ref="T464">INDEX($H464:$K464,0,MATCH(T$436,$H$436:$K$436,0))*INDEX($J$430:$R$433,MATCH(T$436,$I$430:$I$433,0),MATCH(T$435,$J$429:$R$429,0))</f>
        <v>0</v>
      </c>
      <c r="U464" s="699" cm="1">
        <f t="array" ref="U464">INDEX($H464:$K464,0,MATCH(U$436,$H$436:$K$436,0))*INDEX($J$430:$R$433,MATCH(U$436,$I$430:$I$433,0),MATCH(U$435,$J$429:$R$429,0))</f>
        <v>0</v>
      </c>
      <c r="V464" s="699" cm="1">
        <f t="array" ref="V464">INDEX($H464:$K464,0,MATCH(V$436,$H$436:$K$436,0))*INDEX($J$430:$R$433,MATCH(V$436,$I$430:$I$433,0),MATCH(V$435,$J$429:$R$429,0))</f>
        <v>0</v>
      </c>
      <c r="W464" s="699" cm="1">
        <f t="array" ref="W464">INDEX($H464:$K464,0,MATCH(W$436,$H$436:$K$436,0))*INDEX($J$430:$R$433,MATCH(W$436,$I$430:$I$433,0),MATCH(W$435,$J$429:$R$429,0))</f>
        <v>0</v>
      </c>
      <c r="X464" s="699" cm="1">
        <f t="array" ref="X464">INDEX($H464:$K464,0,MATCH(X$436,$H$436:$K$436,0))*INDEX($J$430:$R$433,MATCH(X$436,$I$430:$I$433,0),MATCH(X$435,$J$429:$R$429,0))</f>
        <v>0</v>
      </c>
      <c r="Y464" s="699" cm="1">
        <f t="array" ref="Y464">INDEX($H464:$K464,0,MATCH(Y$436,$H$436:$K$436,0))*INDEX($J$430:$R$433,MATCH(Y$436,$I$430:$I$433,0),MATCH(Y$435,$J$429:$R$429,0))</f>
        <v>0</v>
      </c>
      <c r="Z464" s="699" cm="1">
        <f t="array" ref="Z464">INDEX($H464:$K464,0,MATCH(Z$436,$H$436:$K$436,0))*INDEX($J$430:$R$433,MATCH(Z$436,$I$430:$I$433,0),MATCH(Z$435,$J$429:$R$429,0))</f>
        <v>0</v>
      </c>
      <c r="AA464" s="699" cm="1">
        <f t="array" ref="AA464">INDEX($H464:$K464,0,MATCH(AA$436,$H$436:$K$436,0))*INDEX($J$430:$R$433,MATCH(AA$436,$I$430:$I$433,0),MATCH(AA$435,$J$429:$R$429,0))</f>
        <v>0</v>
      </c>
      <c r="AB464" s="699" cm="1">
        <f t="array" ref="AB464">INDEX($H464:$K464,0,MATCH(AB$436,$H$436:$K$436,0))*INDEX($J$430:$R$433,MATCH(AB$436,$I$430:$I$433,0),MATCH(AB$435,$J$429:$R$429,0))</f>
        <v>0</v>
      </c>
      <c r="AC464" s="699" cm="1">
        <f t="array" ref="AC464">INDEX($H464:$K464,0,MATCH(AC$436,$H$436:$K$436,0))*INDEX($J$430:$R$433,MATCH(AC$436,$I$430:$I$433,0),MATCH(AC$435,$J$429:$R$429,0))</f>
        <v>0</v>
      </c>
      <c r="AD464" s="699" cm="1">
        <f t="array" ref="AD464">INDEX($H464:$K464,0,MATCH(AD$436,$H$436:$K$436,0))*INDEX($J$430:$R$433,MATCH(AD$436,$I$430:$I$433,0),MATCH(AD$435,$J$429:$R$429,0))</f>
        <v>0</v>
      </c>
      <c r="AE464" s="699" cm="1">
        <f t="array" ref="AE464">INDEX($H464:$K464,0,MATCH(AE$436,$H$436:$K$436,0))*INDEX($J$430:$R$433,MATCH(AE$436,$I$430:$I$433,0),MATCH(AE$435,$J$429:$R$429,0))</f>
        <v>0</v>
      </c>
      <c r="AF464" s="699" cm="1">
        <f t="array" ref="AF464">INDEX($H464:$K464,0,MATCH(AF$436,$H$436:$K$436,0))*INDEX($J$430:$R$433,MATCH(AF$436,$I$430:$I$433,0),MATCH(AF$435,$J$429:$R$429,0))</f>
        <v>0</v>
      </c>
      <c r="AG464" s="699" cm="1">
        <f t="array" ref="AG464">INDEX($H464:$K464,0,MATCH(AG$436,$H$436:$K$436,0))*INDEX($J$430:$R$433,MATCH(AG$436,$I$430:$I$433,0),MATCH(AG$435,$J$429:$R$429,0))</f>
        <v>0</v>
      </c>
      <c r="AH464" s="699" cm="1">
        <f t="array" ref="AH464">INDEX($H464:$K464,0,MATCH(AH$436,$H$436:$K$436,0))*INDEX($J$430:$R$433,MATCH(AH$436,$I$430:$I$433,0),MATCH(AH$435,$J$429:$R$429,0))</f>
        <v>0</v>
      </c>
      <c r="AI464" s="699" cm="1">
        <f t="array" ref="AI464">INDEX($H464:$K464,0,MATCH(AI$436,$H$436:$K$436,0))*INDEX($J$430:$R$433,MATCH(AI$436,$I$430:$I$433,0),MATCH(AI$435,$J$429:$R$429,0))</f>
        <v>0</v>
      </c>
      <c r="AJ464" s="699" cm="1">
        <f t="array" ref="AJ464">INDEX($H464:$K464,0,MATCH(AJ$436,$H$436:$K$436,0))*INDEX($J$430:$R$433,MATCH(AJ$436,$I$430:$I$433,0),MATCH(AJ$435,$J$429:$R$429,0))</f>
        <v>0</v>
      </c>
      <c r="AK464" s="699" cm="1">
        <f t="array" ref="AK464">INDEX($H464:$K464,0,MATCH(AK$436,$H$436:$K$436,0))*INDEX($J$430:$R$433,MATCH(AK$436,$I$430:$I$433,0),MATCH(AK$435,$J$429:$R$429,0))</f>
        <v>0</v>
      </c>
      <c r="AL464" s="699" cm="1">
        <f t="array" ref="AL464">INDEX($H464:$K464,0,MATCH(AL$436,$H$436:$K$436,0))*INDEX($J$430:$R$433,MATCH(AL$436,$I$430:$I$433,0),MATCH(AL$435,$J$429:$R$429,0))</f>
        <v>0</v>
      </c>
      <c r="AM464" s="699" cm="1">
        <f t="array" ref="AM464">INDEX($H464:$K464,0,MATCH(AM$436,$H$436:$K$436,0))*INDEX($J$430:$R$433,MATCH(AM$436,$I$430:$I$433,0),MATCH(AM$435,$J$429:$R$429,0))</f>
        <v>0</v>
      </c>
      <c r="AN464" s="699" cm="1">
        <f t="array" ref="AN464">INDEX($H464:$K464,0,MATCH(AN$436,$H$436:$K$436,0))*INDEX($J$430:$R$433,MATCH(AN$436,$I$430:$I$433,0),MATCH(AN$435,$J$429:$R$429,0))</f>
        <v>0</v>
      </c>
      <c r="AO464" s="699" cm="1">
        <f t="array" ref="AO464">INDEX($H464:$K464,0,MATCH(AO$436,$H$436:$K$436,0))*INDEX($J$430:$R$433,MATCH(AO$436,$I$430:$I$433,0),MATCH(AO$435,$J$429:$R$429,0))</f>
        <v>0</v>
      </c>
      <c r="AP464" s="699" cm="1">
        <f t="array" ref="AP464">INDEX($H464:$K464,0,MATCH(AP$436,$H$436:$K$436,0))*INDEX($J$430:$R$433,MATCH(AP$436,$I$430:$I$433,0),MATCH(AP$435,$J$429:$R$429,0))</f>
        <v>0</v>
      </c>
      <c r="AQ464" s="699" cm="1">
        <f t="array" ref="AQ464">INDEX($H464:$K464,0,MATCH(AQ$436,$H$436:$K$436,0))*INDEX($J$430:$R$433,MATCH(AQ$436,$I$430:$I$433,0),MATCH(AQ$435,$J$429:$R$429,0))</f>
        <v>0</v>
      </c>
      <c r="AR464" s="699" cm="1">
        <f t="array" ref="AR464">INDEX($H464:$K464,0,MATCH(AR$436,$H$436:$K$436,0))*INDEX($J$430:$R$433,MATCH(AR$436,$I$430:$I$433,0),MATCH(AR$435,$J$429:$R$429,0))</f>
        <v>0</v>
      </c>
      <c r="AS464" s="699" cm="1">
        <f t="array" ref="AS464">INDEX($H464:$K464,0,MATCH(AS$436,$H$436:$K$436,0))*INDEX($J$430:$R$433,MATCH(AS$436,$I$430:$I$433,0),MATCH(AS$435,$J$429:$R$429,0))</f>
        <v>0</v>
      </c>
      <c r="AT464" s="699" cm="1">
        <f t="array" ref="AT464">INDEX($H464:$K464,0,MATCH(AT$436,$H$436:$K$436,0))*INDEX($J$430:$R$433,MATCH(AT$436,$I$430:$I$433,0),MATCH(AT$435,$J$429:$R$429,0))</f>
        <v>0</v>
      </c>
      <c r="AU464" s="699" cm="1">
        <f t="array" ref="AU464">INDEX($H464:$K464,0,MATCH(AU$436,$H$436:$K$436,0))*INDEX($J$430:$R$433,MATCH(AU$436,$I$430:$I$433,0),MATCH(AU$435,$J$429:$R$429,0))</f>
        <v>0</v>
      </c>
      <c r="AV464" s="187"/>
      <c r="AW464" s="187"/>
      <c r="AX464" s="16"/>
      <c r="AY464" s="8"/>
      <c r="AZ464" s="8"/>
      <c r="BA464" s="8"/>
    </row>
    <row r="465" spans="1:53" ht="14.5" outlineLevel="1" x14ac:dyDescent="0.35">
      <c r="A465" s="6"/>
      <c r="B465" s="7"/>
      <c r="C465" s="17"/>
      <c r="D465" s="17"/>
      <c r="E465" s="17"/>
      <c r="F465" s="26"/>
      <c r="G465" s="26" t="str">
        <f t="shared" si="147"/>
        <v>AYAWA1w</v>
      </c>
      <c r="H465" s="223">
        <v>1</v>
      </c>
      <c r="I465" s="223">
        <v>1</v>
      </c>
      <c r="J465" s="223">
        <v>2</v>
      </c>
      <c r="K465" s="223">
        <v>2</v>
      </c>
      <c r="L465" s="699" cm="1">
        <f t="array" ref="L465">INDEX($H465:$K465,0,MATCH(L$436,$H$436:$K$436,0))*INDEX($J$430:$R$433,MATCH(L$436,$I$430:$I$433,0),MATCH(L$435,$J$429:$R$429,0))</f>
        <v>2</v>
      </c>
      <c r="M465" s="699" cm="1">
        <f t="array" ref="M465">INDEX($H465:$K465,0,MATCH(M$436,$H$436:$K$436,0))*INDEX($J$430:$R$433,MATCH(M$436,$I$430:$I$433,0),MATCH(M$435,$J$429:$R$429,0))</f>
        <v>1</v>
      </c>
      <c r="N465" s="699" cm="1">
        <f t="array" ref="N465">INDEX($H465:$K465,0,MATCH(N$436,$H$436:$K$436,0))*INDEX($J$430:$R$433,MATCH(N$436,$I$430:$I$433,0),MATCH(N$435,$J$429:$R$429,0))</f>
        <v>2</v>
      </c>
      <c r="O465" s="699" cm="1">
        <f t="array" ref="O465">INDEX($H465:$K465,0,MATCH(O$436,$H$436:$K$436,0))*INDEX($J$430:$R$433,MATCH(O$436,$I$430:$I$433,0),MATCH(O$435,$J$429:$R$429,0))</f>
        <v>2</v>
      </c>
      <c r="P465" s="699" cm="1">
        <f t="array" ref="P465">INDEX($H465:$K465,0,MATCH(P$436,$H$436:$K$436,0))*INDEX($J$430:$R$433,MATCH(P$436,$I$430:$I$433,0),MATCH(P$435,$J$429:$R$429,0))</f>
        <v>2</v>
      </c>
      <c r="Q465" s="699" cm="1">
        <f t="array" ref="Q465">INDEX($H465:$K465,0,MATCH(Q$436,$H$436:$K$436,0))*INDEX($J$430:$R$433,MATCH(Q$436,$I$430:$I$433,0),MATCH(Q$435,$J$429:$R$429,0))</f>
        <v>1</v>
      </c>
      <c r="R465" s="699" cm="1">
        <f t="array" ref="R465">INDEX($H465:$K465,0,MATCH(R$436,$H$436:$K$436,0))*INDEX($J$430:$R$433,MATCH(R$436,$I$430:$I$433,0),MATCH(R$435,$J$429:$R$429,0))</f>
        <v>2</v>
      </c>
      <c r="S465" s="699" cm="1">
        <f t="array" ref="S465">INDEX($H465:$K465,0,MATCH(S$436,$H$436:$K$436,0))*INDEX($J$430:$R$433,MATCH(S$436,$I$430:$I$433,0),MATCH(S$435,$J$429:$R$429,0))</f>
        <v>2</v>
      </c>
      <c r="T465" s="699" cm="1">
        <f t="array" ref="T465">INDEX($H465:$K465,0,MATCH(T$436,$H$436:$K$436,0))*INDEX($J$430:$R$433,MATCH(T$436,$I$430:$I$433,0),MATCH(T$435,$J$429:$R$429,0))</f>
        <v>2</v>
      </c>
      <c r="U465" s="699" cm="1">
        <f t="array" ref="U465">INDEX($H465:$K465,0,MATCH(U$436,$H$436:$K$436,0))*INDEX($J$430:$R$433,MATCH(U$436,$I$430:$I$433,0),MATCH(U$435,$J$429:$R$429,0))</f>
        <v>1</v>
      </c>
      <c r="V465" s="699" cm="1">
        <f t="array" ref="V465">INDEX($H465:$K465,0,MATCH(V$436,$H$436:$K$436,0))*INDEX($J$430:$R$433,MATCH(V$436,$I$430:$I$433,0),MATCH(V$435,$J$429:$R$429,0))</f>
        <v>2</v>
      </c>
      <c r="W465" s="699" cm="1">
        <f t="array" ref="W465">INDEX($H465:$K465,0,MATCH(W$436,$H$436:$K$436,0))*INDEX($J$430:$R$433,MATCH(W$436,$I$430:$I$433,0),MATCH(W$435,$J$429:$R$429,0))</f>
        <v>2</v>
      </c>
      <c r="X465" s="699" cm="1">
        <f t="array" ref="X465">INDEX($H465:$K465,0,MATCH(X$436,$H$436:$K$436,0))*INDEX($J$430:$R$433,MATCH(X$436,$I$430:$I$433,0),MATCH(X$435,$J$429:$R$429,0))</f>
        <v>2</v>
      </c>
      <c r="Y465" s="699" cm="1">
        <f t="array" ref="Y465">INDEX($H465:$K465,0,MATCH(Y$436,$H$436:$K$436,0))*INDEX($J$430:$R$433,MATCH(Y$436,$I$430:$I$433,0),MATCH(Y$435,$J$429:$R$429,0))</f>
        <v>1</v>
      </c>
      <c r="Z465" s="699" cm="1">
        <f t="array" ref="Z465">INDEX($H465:$K465,0,MATCH(Z$436,$H$436:$K$436,0))*INDEX($J$430:$R$433,MATCH(Z$436,$I$430:$I$433,0),MATCH(Z$435,$J$429:$R$429,0))</f>
        <v>2</v>
      </c>
      <c r="AA465" s="699" cm="1">
        <f t="array" ref="AA465">INDEX($H465:$K465,0,MATCH(AA$436,$H$436:$K$436,0))*INDEX($J$430:$R$433,MATCH(AA$436,$I$430:$I$433,0),MATCH(AA$435,$J$429:$R$429,0))</f>
        <v>2</v>
      </c>
      <c r="AB465" s="699" cm="1">
        <f t="array" ref="AB465">INDEX($H465:$K465,0,MATCH(AB$436,$H$436:$K$436,0))*INDEX($J$430:$R$433,MATCH(AB$436,$I$430:$I$433,0),MATCH(AB$435,$J$429:$R$429,0))</f>
        <v>1</v>
      </c>
      <c r="AC465" s="699" cm="1">
        <f t="array" ref="AC465">INDEX($H465:$K465,0,MATCH(AC$436,$H$436:$K$436,0))*INDEX($J$430:$R$433,MATCH(AC$436,$I$430:$I$433,0),MATCH(AC$435,$J$429:$R$429,0))</f>
        <v>1</v>
      </c>
      <c r="AD465" s="699" cm="1">
        <f t="array" ref="AD465">INDEX($H465:$K465,0,MATCH(AD$436,$H$436:$K$436,0))*INDEX($J$430:$R$433,MATCH(AD$436,$I$430:$I$433,0),MATCH(AD$435,$J$429:$R$429,0))</f>
        <v>2</v>
      </c>
      <c r="AE465" s="699" cm="1">
        <f t="array" ref="AE465">INDEX($H465:$K465,0,MATCH(AE$436,$H$436:$K$436,0))*INDEX($J$430:$R$433,MATCH(AE$436,$I$430:$I$433,0),MATCH(AE$435,$J$429:$R$429,0))</f>
        <v>2</v>
      </c>
      <c r="AF465" s="699" cm="1">
        <f t="array" ref="AF465">INDEX($H465:$K465,0,MATCH(AF$436,$H$436:$K$436,0))*INDEX($J$430:$R$433,MATCH(AF$436,$I$430:$I$433,0),MATCH(AF$435,$J$429:$R$429,0))</f>
        <v>1</v>
      </c>
      <c r="AG465" s="699" cm="1">
        <f t="array" ref="AG465">INDEX($H465:$K465,0,MATCH(AG$436,$H$436:$K$436,0))*INDEX($J$430:$R$433,MATCH(AG$436,$I$430:$I$433,0),MATCH(AG$435,$J$429:$R$429,0))</f>
        <v>1</v>
      </c>
      <c r="AH465" s="699" cm="1">
        <f t="array" ref="AH465">INDEX($H465:$K465,0,MATCH(AH$436,$H$436:$K$436,0))*INDEX($J$430:$R$433,MATCH(AH$436,$I$430:$I$433,0),MATCH(AH$435,$J$429:$R$429,0))</f>
        <v>2</v>
      </c>
      <c r="AI465" s="699" cm="1">
        <f t="array" ref="AI465">INDEX($H465:$K465,0,MATCH(AI$436,$H$436:$K$436,0))*INDEX($J$430:$R$433,MATCH(AI$436,$I$430:$I$433,0),MATCH(AI$435,$J$429:$R$429,0))</f>
        <v>2</v>
      </c>
      <c r="AJ465" s="699" cm="1">
        <f t="array" ref="AJ465">INDEX($H465:$K465,0,MATCH(AJ$436,$H$436:$K$436,0))*INDEX($J$430:$R$433,MATCH(AJ$436,$I$430:$I$433,0),MATCH(AJ$435,$J$429:$R$429,0))</f>
        <v>1</v>
      </c>
      <c r="AK465" s="699" cm="1">
        <f t="array" ref="AK465">INDEX($H465:$K465,0,MATCH(AK$436,$H$436:$K$436,0))*INDEX($J$430:$R$433,MATCH(AK$436,$I$430:$I$433,0),MATCH(AK$435,$J$429:$R$429,0))</f>
        <v>1</v>
      </c>
      <c r="AL465" s="699" cm="1">
        <f t="array" ref="AL465">INDEX($H465:$K465,0,MATCH(AL$436,$H$436:$K$436,0))*INDEX($J$430:$R$433,MATCH(AL$436,$I$430:$I$433,0),MATCH(AL$435,$J$429:$R$429,0))</f>
        <v>2</v>
      </c>
      <c r="AM465" s="699" cm="1">
        <f t="array" ref="AM465">INDEX($H465:$K465,0,MATCH(AM$436,$H$436:$K$436,0))*INDEX($J$430:$R$433,MATCH(AM$436,$I$430:$I$433,0),MATCH(AM$435,$J$429:$R$429,0))</f>
        <v>2</v>
      </c>
      <c r="AN465" s="699" cm="1">
        <f t="array" ref="AN465">INDEX($H465:$K465,0,MATCH(AN$436,$H$436:$K$436,0))*INDEX($J$430:$R$433,MATCH(AN$436,$I$430:$I$433,0),MATCH(AN$435,$J$429:$R$429,0))</f>
        <v>1</v>
      </c>
      <c r="AO465" s="699" cm="1">
        <f t="array" ref="AO465">INDEX($H465:$K465,0,MATCH(AO$436,$H$436:$K$436,0))*INDEX($J$430:$R$433,MATCH(AO$436,$I$430:$I$433,0),MATCH(AO$435,$J$429:$R$429,0))</f>
        <v>1</v>
      </c>
      <c r="AP465" s="699" cm="1">
        <f t="array" ref="AP465">INDEX($H465:$K465,0,MATCH(AP$436,$H$436:$K$436,0))*INDEX($J$430:$R$433,MATCH(AP$436,$I$430:$I$433,0),MATCH(AP$435,$J$429:$R$429,0))</f>
        <v>2</v>
      </c>
      <c r="AQ465" s="699" cm="1">
        <f t="array" ref="AQ465">INDEX($H465:$K465,0,MATCH(AQ$436,$H$436:$K$436,0))*INDEX($J$430:$R$433,MATCH(AQ$436,$I$430:$I$433,0),MATCH(AQ$435,$J$429:$R$429,0))</f>
        <v>2</v>
      </c>
      <c r="AR465" s="699" cm="1">
        <f t="array" ref="AR465">INDEX($H465:$K465,0,MATCH(AR$436,$H$436:$K$436,0))*INDEX($J$430:$R$433,MATCH(AR$436,$I$430:$I$433,0),MATCH(AR$435,$J$429:$R$429,0))</f>
        <v>1</v>
      </c>
      <c r="AS465" s="699" cm="1">
        <f t="array" ref="AS465">INDEX($H465:$K465,0,MATCH(AS$436,$H$436:$K$436,0))*INDEX($J$430:$R$433,MATCH(AS$436,$I$430:$I$433,0),MATCH(AS$435,$J$429:$R$429,0))</f>
        <v>1</v>
      </c>
      <c r="AT465" s="699" cm="1">
        <f t="array" ref="AT465">INDEX($H465:$K465,0,MATCH(AT$436,$H$436:$K$436,0))*INDEX($J$430:$R$433,MATCH(AT$436,$I$430:$I$433,0),MATCH(AT$435,$J$429:$R$429,0))</f>
        <v>2</v>
      </c>
      <c r="AU465" s="699" cm="1">
        <f t="array" ref="AU465">INDEX($H465:$K465,0,MATCH(AU$436,$H$436:$K$436,0))*INDEX($J$430:$R$433,MATCH(AU$436,$I$430:$I$433,0),MATCH(AU$435,$J$429:$R$429,0))</f>
        <v>2</v>
      </c>
      <c r="AV465" s="187"/>
      <c r="AW465" s="187"/>
      <c r="AX465" s="16"/>
      <c r="AY465" s="8"/>
      <c r="AZ465" s="8"/>
      <c r="BA465" s="8"/>
    </row>
    <row r="466" spans="1:53" ht="14.5" outlineLevel="1" x14ac:dyDescent="0.35">
      <c r="A466" s="6"/>
      <c r="B466" s="7"/>
      <c r="C466" s="17"/>
      <c r="D466" s="17"/>
      <c r="E466" s="17"/>
      <c r="F466" s="26"/>
      <c r="G466" s="26" t="str">
        <f t="shared" si="147"/>
        <v>AYAWA1wd</v>
      </c>
      <c r="H466" s="223">
        <v>1</v>
      </c>
      <c r="I466" s="223">
        <v>1</v>
      </c>
      <c r="J466" s="223">
        <v>2</v>
      </c>
      <c r="K466" s="223">
        <v>2</v>
      </c>
      <c r="L466" s="699" cm="1">
        <f t="array" ref="L466">INDEX($H466:$K466,0,MATCH(L$436,$H$436:$K$436,0))*INDEX($J$430:$R$433,MATCH(L$436,$I$430:$I$433,0),MATCH(L$435,$J$429:$R$429,0))</f>
        <v>2</v>
      </c>
      <c r="M466" s="699" cm="1">
        <f t="array" ref="M466">INDEX($H466:$K466,0,MATCH(M$436,$H$436:$K$436,0))*INDEX($J$430:$R$433,MATCH(M$436,$I$430:$I$433,0),MATCH(M$435,$J$429:$R$429,0))</f>
        <v>1</v>
      </c>
      <c r="N466" s="699" cm="1">
        <f t="array" ref="N466">INDEX($H466:$K466,0,MATCH(N$436,$H$436:$K$436,0))*INDEX($J$430:$R$433,MATCH(N$436,$I$430:$I$433,0),MATCH(N$435,$J$429:$R$429,0))</f>
        <v>2</v>
      </c>
      <c r="O466" s="699" cm="1">
        <f t="array" ref="O466">INDEX($H466:$K466,0,MATCH(O$436,$H$436:$K$436,0))*INDEX($J$430:$R$433,MATCH(O$436,$I$430:$I$433,0),MATCH(O$435,$J$429:$R$429,0))</f>
        <v>2</v>
      </c>
      <c r="P466" s="699" cm="1">
        <f t="array" ref="P466">INDEX($H466:$K466,0,MATCH(P$436,$H$436:$K$436,0))*INDEX($J$430:$R$433,MATCH(P$436,$I$430:$I$433,0),MATCH(P$435,$J$429:$R$429,0))</f>
        <v>2</v>
      </c>
      <c r="Q466" s="699" cm="1">
        <f t="array" ref="Q466">INDEX($H466:$K466,0,MATCH(Q$436,$H$436:$K$436,0))*INDEX($J$430:$R$433,MATCH(Q$436,$I$430:$I$433,0),MATCH(Q$435,$J$429:$R$429,0))</f>
        <v>1</v>
      </c>
      <c r="R466" s="699" cm="1">
        <f t="array" ref="R466">INDEX($H466:$K466,0,MATCH(R$436,$H$436:$K$436,0))*INDEX($J$430:$R$433,MATCH(R$436,$I$430:$I$433,0),MATCH(R$435,$J$429:$R$429,0))</f>
        <v>2</v>
      </c>
      <c r="S466" s="699" cm="1">
        <f t="array" ref="S466">INDEX($H466:$K466,0,MATCH(S$436,$H$436:$K$436,0))*INDEX($J$430:$R$433,MATCH(S$436,$I$430:$I$433,0),MATCH(S$435,$J$429:$R$429,0))</f>
        <v>2</v>
      </c>
      <c r="T466" s="699" cm="1">
        <f t="array" ref="T466">INDEX($H466:$K466,0,MATCH(T$436,$H$436:$K$436,0))*INDEX($J$430:$R$433,MATCH(T$436,$I$430:$I$433,0),MATCH(T$435,$J$429:$R$429,0))</f>
        <v>2</v>
      </c>
      <c r="U466" s="699" cm="1">
        <f t="array" ref="U466">INDEX($H466:$K466,0,MATCH(U$436,$H$436:$K$436,0))*INDEX($J$430:$R$433,MATCH(U$436,$I$430:$I$433,0),MATCH(U$435,$J$429:$R$429,0))</f>
        <v>1</v>
      </c>
      <c r="V466" s="699" cm="1">
        <f t="array" ref="V466">INDEX($H466:$K466,0,MATCH(V$436,$H$436:$K$436,0))*INDEX($J$430:$R$433,MATCH(V$436,$I$430:$I$433,0),MATCH(V$435,$J$429:$R$429,0))</f>
        <v>2</v>
      </c>
      <c r="W466" s="699" cm="1">
        <f t="array" ref="W466">INDEX($H466:$K466,0,MATCH(W$436,$H$436:$K$436,0))*INDEX($J$430:$R$433,MATCH(W$436,$I$430:$I$433,0),MATCH(W$435,$J$429:$R$429,0))</f>
        <v>2</v>
      </c>
      <c r="X466" s="699" cm="1">
        <f t="array" ref="X466">INDEX($H466:$K466,0,MATCH(X$436,$H$436:$K$436,0))*INDEX($J$430:$R$433,MATCH(X$436,$I$430:$I$433,0),MATCH(X$435,$J$429:$R$429,0))</f>
        <v>2</v>
      </c>
      <c r="Y466" s="699" cm="1">
        <f t="array" ref="Y466">INDEX($H466:$K466,0,MATCH(Y$436,$H$436:$K$436,0))*INDEX($J$430:$R$433,MATCH(Y$436,$I$430:$I$433,0),MATCH(Y$435,$J$429:$R$429,0))</f>
        <v>1</v>
      </c>
      <c r="Z466" s="699" cm="1">
        <f t="array" ref="Z466">INDEX($H466:$K466,0,MATCH(Z$436,$H$436:$K$436,0))*INDEX($J$430:$R$433,MATCH(Z$436,$I$430:$I$433,0),MATCH(Z$435,$J$429:$R$429,0))</f>
        <v>2</v>
      </c>
      <c r="AA466" s="699" cm="1">
        <f t="array" ref="AA466">INDEX($H466:$K466,0,MATCH(AA$436,$H$436:$K$436,0))*INDEX($J$430:$R$433,MATCH(AA$436,$I$430:$I$433,0),MATCH(AA$435,$J$429:$R$429,0))</f>
        <v>2</v>
      </c>
      <c r="AB466" s="699" cm="1">
        <f t="array" ref="AB466">INDEX($H466:$K466,0,MATCH(AB$436,$H$436:$K$436,0))*INDEX($J$430:$R$433,MATCH(AB$436,$I$430:$I$433,0),MATCH(AB$435,$J$429:$R$429,0))</f>
        <v>1</v>
      </c>
      <c r="AC466" s="699" cm="1">
        <f t="array" ref="AC466">INDEX($H466:$K466,0,MATCH(AC$436,$H$436:$K$436,0))*INDEX($J$430:$R$433,MATCH(AC$436,$I$430:$I$433,0),MATCH(AC$435,$J$429:$R$429,0))</f>
        <v>1</v>
      </c>
      <c r="AD466" s="699" cm="1">
        <f t="array" ref="AD466">INDEX($H466:$K466,0,MATCH(AD$436,$H$436:$K$436,0))*INDEX($J$430:$R$433,MATCH(AD$436,$I$430:$I$433,0),MATCH(AD$435,$J$429:$R$429,0))</f>
        <v>2</v>
      </c>
      <c r="AE466" s="699" cm="1">
        <f t="array" ref="AE466">INDEX($H466:$K466,0,MATCH(AE$436,$H$436:$K$436,0))*INDEX($J$430:$R$433,MATCH(AE$436,$I$430:$I$433,0),MATCH(AE$435,$J$429:$R$429,0))</f>
        <v>2</v>
      </c>
      <c r="AF466" s="699" cm="1">
        <f t="array" ref="AF466">INDEX($H466:$K466,0,MATCH(AF$436,$H$436:$K$436,0))*INDEX($J$430:$R$433,MATCH(AF$436,$I$430:$I$433,0),MATCH(AF$435,$J$429:$R$429,0))</f>
        <v>1</v>
      </c>
      <c r="AG466" s="699" cm="1">
        <f t="array" ref="AG466">INDEX($H466:$K466,0,MATCH(AG$436,$H$436:$K$436,0))*INDEX($J$430:$R$433,MATCH(AG$436,$I$430:$I$433,0),MATCH(AG$435,$J$429:$R$429,0))</f>
        <v>1</v>
      </c>
      <c r="AH466" s="699" cm="1">
        <f t="array" ref="AH466">INDEX($H466:$K466,0,MATCH(AH$436,$H$436:$K$436,0))*INDEX($J$430:$R$433,MATCH(AH$436,$I$430:$I$433,0),MATCH(AH$435,$J$429:$R$429,0))</f>
        <v>2</v>
      </c>
      <c r="AI466" s="699" cm="1">
        <f t="array" ref="AI466">INDEX($H466:$K466,0,MATCH(AI$436,$H$436:$K$436,0))*INDEX($J$430:$R$433,MATCH(AI$436,$I$430:$I$433,0),MATCH(AI$435,$J$429:$R$429,0))</f>
        <v>2</v>
      </c>
      <c r="AJ466" s="699" cm="1">
        <f t="array" ref="AJ466">INDEX($H466:$K466,0,MATCH(AJ$436,$H$436:$K$436,0))*INDEX($J$430:$R$433,MATCH(AJ$436,$I$430:$I$433,0),MATCH(AJ$435,$J$429:$R$429,0))</f>
        <v>1</v>
      </c>
      <c r="AK466" s="699" cm="1">
        <f t="array" ref="AK466">INDEX($H466:$K466,0,MATCH(AK$436,$H$436:$K$436,0))*INDEX($J$430:$R$433,MATCH(AK$436,$I$430:$I$433,0),MATCH(AK$435,$J$429:$R$429,0))</f>
        <v>1</v>
      </c>
      <c r="AL466" s="699" cm="1">
        <f t="array" ref="AL466">INDEX($H466:$K466,0,MATCH(AL$436,$H$436:$K$436,0))*INDEX($J$430:$R$433,MATCH(AL$436,$I$430:$I$433,0),MATCH(AL$435,$J$429:$R$429,0))</f>
        <v>2</v>
      </c>
      <c r="AM466" s="699" cm="1">
        <f t="array" ref="AM466">INDEX($H466:$K466,0,MATCH(AM$436,$H$436:$K$436,0))*INDEX($J$430:$R$433,MATCH(AM$436,$I$430:$I$433,0),MATCH(AM$435,$J$429:$R$429,0))</f>
        <v>2</v>
      </c>
      <c r="AN466" s="699" cm="1">
        <f t="array" ref="AN466">INDEX($H466:$K466,0,MATCH(AN$436,$H$436:$K$436,0))*INDEX($J$430:$R$433,MATCH(AN$436,$I$430:$I$433,0),MATCH(AN$435,$J$429:$R$429,0))</f>
        <v>1</v>
      </c>
      <c r="AO466" s="699" cm="1">
        <f t="array" ref="AO466">INDEX($H466:$K466,0,MATCH(AO$436,$H$436:$K$436,0))*INDEX($J$430:$R$433,MATCH(AO$436,$I$430:$I$433,0),MATCH(AO$435,$J$429:$R$429,0))</f>
        <v>1</v>
      </c>
      <c r="AP466" s="699" cm="1">
        <f t="array" ref="AP466">INDEX($H466:$K466,0,MATCH(AP$436,$H$436:$K$436,0))*INDEX($J$430:$R$433,MATCH(AP$436,$I$430:$I$433,0),MATCH(AP$435,$J$429:$R$429,0))</f>
        <v>2</v>
      </c>
      <c r="AQ466" s="699" cm="1">
        <f t="array" ref="AQ466">INDEX($H466:$K466,0,MATCH(AQ$436,$H$436:$K$436,0))*INDEX($J$430:$R$433,MATCH(AQ$436,$I$430:$I$433,0),MATCH(AQ$435,$J$429:$R$429,0))</f>
        <v>2</v>
      </c>
      <c r="AR466" s="699" cm="1">
        <f t="array" ref="AR466">INDEX($H466:$K466,0,MATCH(AR$436,$H$436:$K$436,0))*INDEX($J$430:$R$433,MATCH(AR$436,$I$430:$I$433,0),MATCH(AR$435,$J$429:$R$429,0))</f>
        <v>1</v>
      </c>
      <c r="AS466" s="699" cm="1">
        <f t="array" ref="AS466">INDEX($H466:$K466,0,MATCH(AS$436,$H$436:$K$436,0))*INDEX($J$430:$R$433,MATCH(AS$436,$I$430:$I$433,0),MATCH(AS$435,$J$429:$R$429,0))</f>
        <v>1</v>
      </c>
      <c r="AT466" s="699" cm="1">
        <f t="array" ref="AT466">INDEX($H466:$K466,0,MATCH(AT$436,$H$436:$K$436,0))*INDEX($J$430:$R$433,MATCH(AT$436,$I$430:$I$433,0),MATCH(AT$435,$J$429:$R$429,0))</f>
        <v>2</v>
      </c>
      <c r="AU466" s="699" cm="1">
        <f t="array" ref="AU466">INDEX($H466:$K466,0,MATCH(AU$436,$H$436:$K$436,0))*INDEX($J$430:$R$433,MATCH(AU$436,$I$430:$I$433,0),MATCH(AU$435,$J$429:$R$429,0))</f>
        <v>2</v>
      </c>
      <c r="AV466" s="187"/>
      <c r="AW466" s="187"/>
      <c r="AX466" s="16"/>
      <c r="AY466" s="8"/>
      <c r="AZ466" s="8"/>
      <c r="BA466" s="8"/>
    </row>
    <row r="467" spans="1:53" ht="14.5" outlineLevel="1" x14ac:dyDescent="0.35">
      <c r="A467" s="6"/>
      <c r="B467" s="7"/>
      <c r="C467" s="17"/>
      <c r="D467" s="17"/>
      <c r="E467" s="17"/>
      <c r="F467" s="26"/>
      <c r="G467" s="26" t="str">
        <f t="shared" si="147"/>
        <v>YAWA2Wa</v>
      </c>
      <c r="H467" s="223">
        <v>0</v>
      </c>
      <c r="I467" s="223">
        <v>0</v>
      </c>
      <c r="J467" s="223">
        <v>0</v>
      </c>
      <c r="K467" s="223">
        <v>0</v>
      </c>
      <c r="L467" s="699" cm="1">
        <f t="array" ref="L467">INDEX($H467:$K467,0,MATCH(L$436,$H$436:$K$436,0))*INDEX($J$430:$R$433,MATCH(L$436,$I$430:$I$433,0),MATCH(L$435,$J$429:$R$429,0))</f>
        <v>0</v>
      </c>
      <c r="M467" s="699" cm="1">
        <f t="array" ref="M467">INDEX($H467:$K467,0,MATCH(M$436,$H$436:$K$436,0))*INDEX($J$430:$R$433,MATCH(M$436,$I$430:$I$433,0),MATCH(M$435,$J$429:$R$429,0))</f>
        <v>0</v>
      </c>
      <c r="N467" s="699" cm="1">
        <f t="array" ref="N467">INDEX($H467:$K467,0,MATCH(N$436,$H$436:$K$436,0))*INDEX($J$430:$R$433,MATCH(N$436,$I$430:$I$433,0),MATCH(N$435,$J$429:$R$429,0))</f>
        <v>0</v>
      </c>
      <c r="O467" s="699" cm="1">
        <f t="array" ref="O467">INDEX($H467:$K467,0,MATCH(O$436,$H$436:$K$436,0))*INDEX($J$430:$R$433,MATCH(O$436,$I$430:$I$433,0),MATCH(O$435,$J$429:$R$429,0))</f>
        <v>0</v>
      </c>
      <c r="P467" s="699" cm="1">
        <f t="array" ref="P467">INDEX($H467:$K467,0,MATCH(P$436,$H$436:$K$436,0))*INDEX($J$430:$R$433,MATCH(P$436,$I$430:$I$433,0),MATCH(P$435,$J$429:$R$429,0))</f>
        <v>0</v>
      </c>
      <c r="Q467" s="699" cm="1">
        <f t="array" ref="Q467">INDEX($H467:$K467,0,MATCH(Q$436,$H$436:$K$436,0))*INDEX($J$430:$R$433,MATCH(Q$436,$I$430:$I$433,0),MATCH(Q$435,$J$429:$R$429,0))</f>
        <v>0</v>
      </c>
      <c r="R467" s="699" cm="1">
        <f t="array" ref="R467">INDEX($H467:$K467,0,MATCH(R$436,$H$436:$K$436,0))*INDEX($J$430:$R$433,MATCH(R$436,$I$430:$I$433,0),MATCH(R$435,$J$429:$R$429,0))</f>
        <v>0</v>
      </c>
      <c r="S467" s="699" cm="1">
        <f t="array" ref="S467">INDEX($H467:$K467,0,MATCH(S$436,$H$436:$K$436,0))*INDEX($J$430:$R$433,MATCH(S$436,$I$430:$I$433,0),MATCH(S$435,$J$429:$R$429,0))</f>
        <v>0</v>
      </c>
      <c r="T467" s="699" cm="1">
        <f t="array" ref="T467">INDEX($H467:$K467,0,MATCH(T$436,$H$436:$K$436,0))*INDEX($J$430:$R$433,MATCH(T$436,$I$430:$I$433,0),MATCH(T$435,$J$429:$R$429,0))</f>
        <v>0</v>
      </c>
      <c r="U467" s="699" cm="1">
        <f t="array" ref="U467">INDEX($H467:$K467,0,MATCH(U$436,$H$436:$K$436,0))*INDEX($J$430:$R$433,MATCH(U$436,$I$430:$I$433,0),MATCH(U$435,$J$429:$R$429,0))</f>
        <v>0</v>
      </c>
      <c r="V467" s="699" cm="1">
        <f t="array" ref="V467">INDEX($H467:$K467,0,MATCH(V$436,$H$436:$K$436,0))*INDEX($J$430:$R$433,MATCH(V$436,$I$430:$I$433,0),MATCH(V$435,$J$429:$R$429,0))</f>
        <v>0</v>
      </c>
      <c r="W467" s="699" cm="1">
        <f t="array" ref="W467">INDEX($H467:$K467,0,MATCH(W$436,$H$436:$K$436,0))*INDEX($J$430:$R$433,MATCH(W$436,$I$430:$I$433,0),MATCH(W$435,$J$429:$R$429,0))</f>
        <v>0</v>
      </c>
      <c r="X467" s="699" cm="1">
        <f t="array" ref="X467">INDEX($H467:$K467,0,MATCH(X$436,$H$436:$K$436,0))*INDEX($J$430:$R$433,MATCH(X$436,$I$430:$I$433,0),MATCH(X$435,$J$429:$R$429,0))</f>
        <v>0</v>
      </c>
      <c r="Y467" s="699" cm="1">
        <f t="array" ref="Y467">INDEX($H467:$K467,0,MATCH(Y$436,$H$436:$K$436,0))*INDEX($J$430:$R$433,MATCH(Y$436,$I$430:$I$433,0),MATCH(Y$435,$J$429:$R$429,0))</f>
        <v>0</v>
      </c>
      <c r="Z467" s="699" cm="1">
        <f t="array" ref="Z467">INDEX($H467:$K467,0,MATCH(Z$436,$H$436:$K$436,0))*INDEX($J$430:$R$433,MATCH(Z$436,$I$430:$I$433,0),MATCH(Z$435,$J$429:$R$429,0))</f>
        <v>0</v>
      </c>
      <c r="AA467" s="699" cm="1">
        <f t="array" ref="AA467">INDEX($H467:$K467,0,MATCH(AA$436,$H$436:$K$436,0))*INDEX($J$430:$R$433,MATCH(AA$436,$I$430:$I$433,0),MATCH(AA$435,$J$429:$R$429,0))</f>
        <v>0</v>
      </c>
      <c r="AB467" s="699" cm="1">
        <f t="array" ref="AB467">INDEX($H467:$K467,0,MATCH(AB$436,$H$436:$K$436,0))*INDEX($J$430:$R$433,MATCH(AB$436,$I$430:$I$433,0),MATCH(AB$435,$J$429:$R$429,0))</f>
        <v>0</v>
      </c>
      <c r="AC467" s="699" cm="1">
        <f t="array" ref="AC467">INDEX($H467:$K467,0,MATCH(AC$436,$H$436:$K$436,0))*INDEX($J$430:$R$433,MATCH(AC$436,$I$430:$I$433,0),MATCH(AC$435,$J$429:$R$429,0))</f>
        <v>0</v>
      </c>
      <c r="AD467" s="699" cm="1">
        <f t="array" ref="AD467">INDEX($H467:$K467,0,MATCH(AD$436,$H$436:$K$436,0))*INDEX($J$430:$R$433,MATCH(AD$436,$I$430:$I$433,0),MATCH(AD$435,$J$429:$R$429,0))</f>
        <v>0</v>
      </c>
      <c r="AE467" s="699" cm="1">
        <f t="array" ref="AE467">INDEX($H467:$K467,0,MATCH(AE$436,$H$436:$K$436,0))*INDEX($J$430:$R$433,MATCH(AE$436,$I$430:$I$433,0),MATCH(AE$435,$J$429:$R$429,0))</f>
        <v>0</v>
      </c>
      <c r="AF467" s="699" cm="1">
        <f t="array" ref="AF467">INDEX($H467:$K467,0,MATCH(AF$436,$H$436:$K$436,0))*INDEX($J$430:$R$433,MATCH(AF$436,$I$430:$I$433,0),MATCH(AF$435,$J$429:$R$429,0))</f>
        <v>0</v>
      </c>
      <c r="AG467" s="699" cm="1">
        <f t="array" ref="AG467">INDEX($H467:$K467,0,MATCH(AG$436,$H$436:$K$436,0))*INDEX($J$430:$R$433,MATCH(AG$436,$I$430:$I$433,0),MATCH(AG$435,$J$429:$R$429,0))</f>
        <v>0</v>
      </c>
      <c r="AH467" s="699" cm="1">
        <f t="array" ref="AH467">INDEX($H467:$K467,0,MATCH(AH$436,$H$436:$K$436,0))*INDEX($J$430:$R$433,MATCH(AH$436,$I$430:$I$433,0),MATCH(AH$435,$J$429:$R$429,0))</f>
        <v>0</v>
      </c>
      <c r="AI467" s="699" cm="1">
        <f t="array" ref="AI467">INDEX($H467:$K467,0,MATCH(AI$436,$H$436:$K$436,0))*INDEX($J$430:$R$433,MATCH(AI$436,$I$430:$I$433,0),MATCH(AI$435,$J$429:$R$429,0))</f>
        <v>0</v>
      </c>
      <c r="AJ467" s="699" cm="1">
        <f t="array" ref="AJ467">INDEX($H467:$K467,0,MATCH(AJ$436,$H$436:$K$436,0))*INDEX($J$430:$R$433,MATCH(AJ$436,$I$430:$I$433,0),MATCH(AJ$435,$J$429:$R$429,0))</f>
        <v>0</v>
      </c>
      <c r="AK467" s="699" cm="1">
        <f t="array" ref="AK467">INDEX($H467:$K467,0,MATCH(AK$436,$H$436:$K$436,0))*INDEX($J$430:$R$433,MATCH(AK$436,$I$430:$I$433,0),MATCH(AK$435,$J$429:$R$429,0))</f>
        <v>0</v>
      </c>
      <c r="AL467" s="699" cm="1">
        <f t="array" ref="AL467">INDEX($H467:$K467,0,MATCH(AL$436,$H$436:$K$436,0))*INDEX($J$430:$R$433,MATCH(AL$436,$I$430:$I$433,0),MATCH(AL$435,$J$429:$R$429,0))</f>
        <v>0</v>
      </c>
      <c r="AM467" s="699" cm="1">
        <f t="array" ref="AM467">INDEX($H467:$K467,0,MATCH(AM$436,$H$436:$K$436,0))*INDEX($J$430:$R$433,MATCH(AM$436,$I$430:$I$433,0),MATCH(AM$435,$J$429:$R$429,0))</f>
        <v>0</v>
      </c>
      <c r="AN467" s="699" cm="1">
        <f t="array" ref="AN467">INDEX($H467:$K467,0,MATCH(AN$436,$H$436:$K$436,0))*INDEX($J$430:$R$433,MATCH(AN$436,$I$430:$I$433,0),MATCH(AN$435,$J$429:$R$429,0))</f>
        <v>0</v>
      </c>
      <c r="AO467" s="699" cm="1">
        <f t="array" ref="AO467">INDEX($H467:$K467,0,MATCH(AO$436,$H$436:$K$436,0))*INDEX($J$430:$R$433,MATCH(AO$436,$I$430:$I$433,0),MATCH(AO$435,$J$429:$R$429,0))</f>
        <v>0</v>
      </c>
      <c r="AP467" s="699" cm="1">
        <f t="array" ref="AP467">INDEX($H467:$K467,0,MATCH(AP$436,$H$436:$K$436,0))*INDEX($J$430:$R$433,MATCH(AP$436,$I$430:$I$433,0),MATCH(AP$435,$J$429:$R$429,0))</f>
        <v>0</v>
      </c>
      <c r="AQ467" s="699" cm="1">
        <f t="array" ref="AQ467">INDEX($H467:$K467,0,MATCH(AQ$436,$H$436:$K$436,0))*INDEX($J$430:$R$433,MATCH(AQ$436,$I$430:$I$433,0),MATCH(AQ$435,$J$429:$R$429,0))</f>
        <v>0</v>
      </c>
      <c r="AR467" s="699" cm="1">
        <f t="array" ref="AR467">INDEX($H467:$K467,0,MATCH(AR$436,$H$436:$K$436,0))*INDEX($J$430:$R$433,MATCH(AR$436,$I$430:$I$433,0),MATCH(AR$435,$J$429:$R$429,0))</f>
        <v>0</v>
      </c>
      <c r="AS467" s="699" cm="1">
        <f t="array" ref="AS467">INDEX($H467:$K467,0,MATCH(AS$436,$H$436:$K$436,0))*INDEX($J$430:$R$433,MATCH(AS$436,$I$430:$I$433,0),MATCH(AS$435,$J$429:$R$429,0))</f>
        <v>0</v>
      </c>
      <c r="AT467" s="699" cm="1">
        <f t="array" ref="AT467">INDEX($H467:$K467,0,MATCH(AT$436,$H$436:$K$436,0))*INDEX($J$430:$R$433,MATCH(AT$436,$I$430:$I$433,0),MATCH(AT$435,$J$429:$R$429,0))</f>
        <v>0</v>
      </c>
      <c r="AU467" s="699" cm="1">
        <f t="array" ref="AU467">INDEX($H467:$K467,0,MATCH(AU$436,$H$436:$K$436,0))*INDEX($J$430:$R$433,MATCH(AU$436,$I$430:$I$433,0),MATCH(AU$435,$J$429:$R$429,0))</f>
        <v>0</v>
      </c>
      <c r="AV467" s="187"/>
      <c r="AW467" s="187"/>
      <c r="AX467" s="16"/>
      <c r="AY467" s="8"/>
      <c r="AZ467" s="8"/>
      <c r="BA467" s="8"/>
    </row>
    <row r="468" spans="1:53" ht="14.5" outlineLevel="1" x14ac:dyDescent="0.35">
      <c r="A468" s="6"/>
      <c r="B468" s="7"/>
      <c r="C468" s="17"/>
      <c r="D468" s="17"/>
      <c r="E468" s="17"/>
      <c r="F468" s="26"/>
      <c r="G468" s="26" t="str">
        <f t="shared" si="147"/>
        <v>AYAOA1o</v>
      </c>
      <c r="H468" s="223">
        <v>1</v>
      </c>
      <c r="I468" s="223">
        <v>1</v>
      </c>
      <c r="J468" s="223">
        <v>2</v>
      </c>
      <c r="K468" s="223">
        <v>2</v>
      </c>
      <c r="L468" s="699" cm="1">
        <f t="array" ref="L468">INDEX($H468:$K468,0,MATCH(L$436,$H$436:$K$436,0))*INDEX($J$430:$R$433,MATCH(L$436,$I$430:$I$433,0),MATCH(L$435,$J$429:$R$429,0))</f>
        <v>2</v>
      </c>
      <c r="M468" s="699" cm="1">
        <f t="array" ref="M468">INDEX($H468:$K468,0,MATCH(M$436,$H$436:$K$436,0))*INDEX($J$430:$R$433,MATCH(M$436,$I$430:$I$433,0),MATCH(M$435,$J$429:$R$429,0))</f>
        <v>1</v>
      </c>
      <c r="N468" s="699" cm="1">
        <f t="array" ref="N468">INDEX($H468:$K468,0,MATCH(N$436,$H$436:$K$436,0))*INDEX($J$430:$R$433,MATCH(N$436,$I$430:$I$433,0),MATCH(N$435,$J$429:$R$429,0))</f>
        <v>2</v>
      </c>
      <c r="O468" s="699" cm="1">
        <f t="array" ref="O468">INDEX($H468:$K468,0,MATCH(O$436,$H$436:$K$436,0))*INDEX($J$430:$R$433,MATCH(O$436,$I$430:$I$433,0),MATCH(O$435,$J$429:$R$429,0))</f>
        <v>2</v>
      </c>
      <c r="P468" s="699" cm="1">
        <f t="array" ref="P468">INDEX($H468:$K468,0,MATCH(P$436,$H$436:$K$436,0))*INDEX($J$430:$R$433,MATCH(P$436,$I$430:$I$433,0),MATCH(P$435,$J$429:$R$429,0))</f>
        <v>2</v>
      </c>
      <c r="Q468" s="699" cm="1">
        <f t="array" ref="Q468">INDEX($H468:$K468,0,MATCH(Q$436,$H$436:$K$436,0))*INDEX($J$430:$R$433,MATCH(Q$436,$I$430:$I$433,0),MATCH(Q$435,$J$429:$R$429,0))</f>
        <v>1</v>
      </c>
      <c r="R468" s="699" cm="1">
        <f t="array" ref="R468">INDEX($H468:$K468,0,MATCH(R$436,$H$436:$K$436,0))*INDEX($J$430:$R$433,MATCH(R$436,$I$430:$I$433,0),MATCH(R$435,$J$429:$R$429,0))</f>
        <v>2</v>
      </c>
      <c r="S468" s="699" cm="1">
        <f t="array" ref="S468">INDEX($H468:$K468,0,MATCH(S$436,$H$436:$K$436,0))*INDEX($J$430:$R$433,MATCH(S$436,$I$430:$I$433,0),MATCH(S$435,$J$429:$R$429,0))</f>
        <v>2</v>
      </c>
      <c r="T468" s="699" cm="1">
        <f t="array" ref="T468">INDEX($H468:$K468,0,MATCH(T$436,$H$436:$K$436,0))*INDEX($J$430:$R$433,MATCH(T$436,$I$430:$I$433,0),MATCH(T$435,$J$429:$R$429,0))</f>
        <v>2</v>
      </c>
      <c r="U468" s="699" cm="1">
        <f t="array" ref="U468">INDEX($H468:$K468,0,MATCH(U$436,$H$436:$K$436,0))*INDEX($J$430:$R$433,MATCH(U$436,$I$430:$I$433,0),MATCH(U$435,$J$429:$R$429,0))</f>
        <v>1</v>
      </c>
      <c r="V468" s="699" cm="1">
        <f t="array" ref="V468">INDEX($H468:$K468,0,MATCH(V$436,$H$436:$K$436,0))*INDEX($J$430:$R$433,MATCH(V$436,$I$430:$I$433,0),MATCH(V$435,$J$429:$R$429,0))</f>
        <v>2</v>
      </c>
      <c r="W468" s="699" cm="1">
        <f t="array" ref="W468">INDEX($H468:$K468,0,MATCH(W$436,$H$436:$K$436,0))*INDEX($J$430:$R$433,MATCH(W$436,$I$430:$I$433,0),MATCH(W$435,$J$429:$R$429,0))</f>
        <v>2</v>
      </c>
      <c r="X468" s="699" cm="1">
        <f t="array" ref="X468">INDEX($H468:$K468,0,MATCH(X$436,$H$436:$K$436,0))*INDEX($J$430:$R$433,MATCH(X$436,$I$430:$I$433,0),MATCH(X$435,$J$429:$R$429,0))</f>
        <v>2</v>
      </c>
      <c r="Y468" s="699" cm="1">
        <f t="array" ref="Y468">INDEX($H468:$K468,0,MATCH(Y$436,$H$436:$K$436,0))*INDEX($J$430:$R$433,MATCH(Y$436,$I$430:$I$433,0),MATCH(Y$435,$J$429:$R$429,0))</f>
        <v>1</v>
      </c>
      <c r="Z468" s="699" cm="1">
        <f t="array" ref="Z468">INDEX($H468:$K468,0,MATCH(Z$436,$H$436:$K$436,0))*INDEX($J$430:$R$433,MATCH(Z$436,$I$430:$I$433,0),MATCH(Z$435,$J$429:$R$429,0))</f>
        <v>2</v>
      </c>
      <c r="AA468" s="699" cm="1">
        <f t="array" ref="AA468">INDEX($H468:$K468,0,MATCH(AA$436,$H$436:$K$436,0))*INDEX($J$430:$R$433,MATCH(AA$436,$I$430:$I$433,0),MATCH(AA$435,$J$429:$R$429,0))</f>
        <v>2</v>
      </c>
      <c r="AB468" s="699" cm="1">
        <f t="array" ref="AB468">INDEX($H468:$K468,0,MATCH(AB$436,$H$436:$K$436,0))*INDEX($J$430:$R$433,MATCH(AB$436,$I$430:$I$433,0),MATCH(AB$435,$J$429:$R$429,0))</f>
        <v>1</v>
      </c>
      <c r="AC468" s="699" cm="1">
        <f t="array" ref="AC468">INDEX($H468:$K468,0,MATCH(AC$436,$H$436:$K$436,0))*INDEX($J$430:$R$433,MATCH(AC$436,$I$430:$I$433,0),MATCH(AC$435,$J$429:$R$429,0))</f>
        <v>1</v>
      </c>
      <c r="AD468" s="699" cm="1">
        <f t="array" ref="AD468">INDEX($H468:$K468,0,MATCH(AD$436,$H$436:$K$436,0))*INDEX($J$430:$R$433,MATCH(AD$436,$I$430:$I$433,0),MATCH(AD$435,$J$429:$R$429,0))</f>
        <v>2</v>
      </c>
      <c r="AE468" s="699" cm="1">
        <f t="array" ref="AE468">INDEX($H468:$K468,0,MATCH(AE$436,$H$436:$K$436,0))*INDEX($J$430:$R$433,MATCH(AE$436,$I$430:$I$433,0),MATCH(AE$435,$J$429:$R$429,0))</f>
        <v>2</v>
      </c>
      <c r="AF468" s="699" cm="1">
        <f t="array" ref="AF468">INDEX($H468:$K468,0,MATCH(AF$436,$H$436:$K$436,0))*INDEX($J$430:$R$433,MATCH(AF$436,$I$430:$I$433,0),MATCH(AF$435,$J$429:$R$429,0))</f>
        <v>1</v>
      </c>
      <c r="AG468" s="699" cm="1">
        <f t="array" ref="AG468">INDEX($H468:$K468,0,MATCH(AG$436,$H$436:$K$436,0))*INDEX($J$430:$R$433,MATCH(AG$436,$I$430:$I$433,0),MATCH(AG$435,$J$429:$R$429,0))</f>
        <v>1</v>
      </c>
      <c r="AH468" s="699" cm="1">
        <f t="array" ref="AH468">INDEX($H468:$K468,0,MATCH(AH$436,$H$436:$K$436,0))*INDEX($J$430:$R$433,MATCH(AH$436,$I$430:$I$433,0),MATCH(AH$435,$J$429:$R$429,0))</f>
        <v>2</v>
      </c>
      <c r="AI468" s="699" cm="1">
        <f t="array" ref="AI468">INDEX($H468:$K468,0,MATCH(AI$436,$H$436:$K$436,0))*INDEX($J$430:$R$433,MATCH(AI$436,$I$430:$I$433,0),MATCH(AI$435,$J$429:$R$429,0))</f>
        <v>2</v>
      </c>
      <c r="AJ468" s="699" cm="1">
        <f t="array" ref="AJ468">INDEX($H468:$K468,0,MATCH(AJ$436,$H$436:$K$436,0))*INDEX($J$430:$R$433,MATCH(AJ$436,$I$430:$I$433,0),MATCH(AJ$435,$J$429:$R$429,0))</f>
        <v>1</v>
      </c>
      <c r="AK468" s="699" cm="1">
        <f t="array" ref="AK468">INDEX($H468:$K468,0,MATCH(AK$436,$H$436:$K$436,0))*INDEX($J$430:$R$433,MATCH(AK$436,$I$430:$I$433,0),MATCH(AK$435,$J$429:$R$429,0))</f>
        <v>1</v>
      </c>
      <c r="AL468" s="699" cm="1">
        <f t="array" ref="AL468">INDEX($H468:$K468,0,MATCH(AL$436,$H$436:$K$436,0))*INDEX($J$430:$R$433,MATCH(AL$436,$I$430:$I$433,0),MATCH(AL$435,$J$429:$R$429,0))</f>
        <v>2</v>
      </c>
      <c r="AM468" s="699" cm="1">
        <f t="array" ref="AM468">INDEX($H468:$K468,0,MATCH(AM$436,$H$436:$K$436,0))*INDEX($J$430:$R$433,MATCH(AM$436,$I$430:$I$433,0),MATCH(AM$435,$J$429:$R$429,0))</f>
        <v>2</v>
      </c>
      <c r="AN468" s="699" cm="1">
        <f t="array" ref="AN468">INDEX($H468:$K468,0,MATCH(AN$436,$H$436:$K$436,0))*INDEX($J$430:$R$433,MATCH(AN$436,$I$430:$I$433,0),MATCH(AN$435,$J$429:$R$429,0))</f>
        <v>1</v>
      </c>
      <c r="AO468" s="699" cm="1">
        <f t="array" ref="AO468">INDEX($H468:$K468,0,MATCH(AO$436,$H$436:$K$436,0))*INDEX($J$430:$R$433,MATCH(AO$436,$I$430:$I$433,0),MATCH(AO$435,$J$429:$R$429,0))</f>
        <v>1</v>
      </c>
      <c r="AP468" s="699" cm="1">
        <f t="array" ref="AP468">INDEX($H468:$K468,0,MATCH(AP$436,$H$436:$K$436,0))*INDEX($J$430:$R$433,MATCH(AP$436,$I$430:$I$433,0),MATCH(AP$435,$J$429:$R$429,0))</f>
        <v>2</v>
      </c>
      <c r="AQ468" s="699" cm="1">
        <f t="array" ref="AQ468">INDEX($H468:$K468,0,MATCH(AQ$436,$H$436:$K$436,0))*INDEX($J$430:$R$433,MATCH(AQ$436,$I$430:$I$433,0),MATCH(AQ$435,$J$429:$R$429,0))</f>
        <v>2</v>
      </c>
      <c r="AR468" s="699" cm="1">
        <f t="array" ref="AR468">INDEX($H468:$K468,0,MATCH(AR$436,$H$436:$K$436,0))*INDEX($J$430:$R$433,MATCH(AR$436,$I$430:$I$433,0),MATCH(AR$435,$J$429:$R$429,0))</f>
        <v>1</v>
      </c>
      <c r="AS468" s="699" cm="1">
        <f t="array" ref="AS468">INDEX($H468:$K468,0,MATCH(AS$436,$H$436:$K$436,0))*INDEX($J$430:$R$433,MATCH(AS$436,$I$430:$I$433,0),MATCH(AS$435,$J$429:$R$429,0))</f>
        <v>1</v>
      </c>
      <c r="AT468" s="699" cm="1">
        <f t="array" ref="AT468">INDEX($H468:$K468,0,MATCH(AT$436,$H$436:$K$436,0))*INDEX($J$430:$R$433,MATCH(AT$436,$I$430:$I$433,0),MATCH(AT$435,$J$429:$R$429,0))</f>
        <v>2</v>
      </c>
      <c r="AU468" s="699" cm="1">
        <f t="array" ref="AU468">INDEX($H468:$K468,0,MATCH(AU$436,$H$436:$K$436,0))*INDEX($J$430:$R$433,MATCH(AU$436,$I$430:$I$433,0),MATCH(AU$435,$J$429:$R$429,0))</f>
        <v>2</v>
      </c>
      <c r="AV468" s="187"/>
      <c r="AW468" s="187"/>
      <c r="AX468" s="16"/>
      <c r="AY468" s="8"/>
      <c r="AZ468" s="8"/>
      <c r="BA468" s="8"/>
    </row>
    <row r="469" spans="1:53" ht="14.5" outlineLevel="1" x14ac:dyDescent="0.35">
      <c r="A469" s="6"/>
      <c r="B469" s="7"/>
      <c r="C469" s="17"/>
      <c r="D469" s="17"/>
      <c r="E469" s="17"/>
      <c r="F469" s="26"/>
      <c r="G469" s="26" t="str">
        <f t="shared" si="147"/>
        <v>AYAOA1od</v>
      </c>
      <c r="H469" s="223">
        <v>1</v>
      </c>
      <c r="I469" s="223">
        <v>1</v>
      </c>
      <c r="J469" s="223">
        <v>2</v>
      </c>
      <c r="K469" s="223">
        <v>2</v>
      </c>
      <c r="L469" s="699" cm="1">
        <f t="array" ref="L469">INDEX($H469:$K469,0,MATCH(L$436,$H$436:$K$436,0))*INDEX($J$430:$R$433,MATCH(L$436,$I$430:$I$433,0),MATCH(L$435,$J$429:$R$429,0))</f>
        <v>2</v>
      </c>
      <c r="M469" s="699" cm="1">
        <f t="array" ref="M469">INDEX($H469:$K469,0,MATCH(M$436,$H$436:$K$436,0))*INDEX($J$430:$R$433,MATCH(M$436,$I$430:$I$433,0),MATCH(M$435,$J$429:$R$429,0))</f>
        <v>1</v>
      </c>
      <c r="N469" s="699" cm="1">
        <f t="array" ref="N469">INDEX($H469:$K469,0,MATCH(N$436,$H$436:$K$436,0))*INDEX($J$430:$R$433,MATCH(N$436,$I$430:$I$433,0),MATCH(N$435,$J$429:$R$429,0))</f>
        <v>2</v>
      </c>
      <c r="O469" s="699" cm="1">
        <f t="array" ref="O469">INDEX($H469:$K469,0,MATCH(O$436,$H$436:$K$436,0))*INDEX($J$430:$R$433,MATCH(O$436,$I$430:$I$433,0),MATCH(O$435,$J$429:$R$429,0))</f>
        <v>2</v>
      </c>
      <c r="P469" s="699" cm="1">
        <f t="array" ref="P469">INDEX($H469:$K469,0,MATCH(P$436,$H$436:$K$436,0))*INDEX($J$430:$R$433,MATCH(P$436,$I$430:$I$433,0),MATCH(P$435,$J$429:$R$429,0))</f>
        <v>2</v>
      </c>
      <c r="Q469" s="699" cm="1">
        <f t="array" ref="Q469">INDEX($H469:$K469,0,MATCH(Q$436,$H$436:$K$436,0))*INDEX($J$430:$R$433,MATCH(Q$436,$I$430:$I$433,0),MATCH(Q$435,$J$429:$R$429,0))</f>
        <v>1</v>
      </c>
      <c r="R469" s="699" cm="1">
        <f t="array" ref="R469">INDEX($H469:$K469,0,MATCH(R$436,$H$436:$K$436,0))*INDEX($J$430:$R$433,MATCH(R$436,$I$430:$I$433,0),MATCH(R$435,$J$429:$R$429,0))</f>
        <v>2</v>
      </c>
      <c r="S469" s="699" cm="1">
        <f t="array" ref="S469">INDEX($H469:$K469,0,MATCH(S$436,$H$436:$K$436,0))*INDEX($J$430:$R$433,MATCH(S$436,$I$430:$I$433,0),MATCH(S$435,$J$429:$R$429,0))</f>
        <v>2</v>
      </c>
      <c r="T469" s="699" cm="1">
        <f t="array" ref="T469">INDEX($H469:$K469,0,MATCH(T$436,$H$436:$K$436,0))*INDEX($J$430:$R$433,MATCH(T$436,$I$430:$I$433,0),MATCH(T$435,$J$429:$R$429,0))</f>
        <v>2</v>
      </c>
      <c r="U469" s="699" cm="1">
        <f t="array" ref="U469">INDEX($H469:$K469,0,MATCH(U$436,$H$436:$K$436,0))*INDEX($J$430:$R$433,MATCH(U$436,$I$430:$I$433,0),MATCH(U$435,$J$429:$R$429,0))</f>
        <v>1</v>
      </c>
      <c r="V469" s="699" cm="1">
        <f t="array" ref="V469">INDEX($H469:$K469,0,MATCH(V$436,$H$436:$K$436,0))*INDEX($J$430:$R$433,MATCH(V$436,$I$430:$I$433,0),MATCH(V$435,$J$429:$R$429,0))</f>
        <v>2</v>
      </c>
      <c r="W469" s="699" cm="1">
        <f t="array" ref="W469">INDEX($H469:$K469,0,MATCH(W$436,$H$436:$K$436,0))*INDEX($J$430:$R$433,MATCH(W$436,$I$430:$I$433,0),MATCH(W$435,$J$429:$R$429,0))</f>
        <v>2</v>
      </c>
      <c r="X469" s="699" cm="1">
        <f t="array" ref="X469">INDEX($H469:$K469,0,MATCH(X$436,$H$436:$K$436,0))*INDEX($J$430:$R$433,MATCH(X$436,$I$430:$I$433,0),MATCH(X$435,$J$429:$R$429,0))</f>
        <v>2</v>
      </c>
      <c r="Y469" s="699" cm="1">
        <f t="array" ref="Y469">INDEX($H469:$K469,0,MATCH(Y$436,$H$436:$K$436,0))*INDEX($J$430:$R$433,MATCH(Y$436,$I$430:$I$433,0),MATCH(Y$435,$J$429:$R$429,0))</f>
        <v>1</v>
      </c>
      <c r="Z469" s="699" cm="1">
        <f t="array" ref="Z469">INDEX($H469:$K469,0,MATCH(Z$436,$H$436:$K$436,0))*INDEX($J$430:$R$433,MATCH(Z$436,$I$430:$I$433,0),MATCH(Z$435,$J$429:$R$429,0))</f>
        <v>2</v>
      </c>
      <c r="AA469" s="699" cm="1">
        <f t="array" ref="AA469">INDEX($H469:$K469,0,MATCH(AA$436,$H$436:$K$436,0))*INDEX($J$430:$R$433,MATCH(AA$436,$I$430:$I$433,0),MATCH(AA$435,$J$429:$R$429,0))</f>
        <v>2</v>
      </c>
      <c r="AB469" s="699" cm="1">
        <f t="array" ref="AB469">INDEX($H469:$K469,0,MATCH(AB$436,$H$436:$K$436,0))*INDEX($J$430:$R$433,MATCH(AB$436,$I$430:$I$433,0),MATCH(AB$435,$J$429:$R$429,0))</f>
        <v>1</v>
      </c>
      <c r="AC469" s="699" cm="1">
        <f t="array" ref="AC469">INDEX($H469:$K469,0,MATCH(AC$436,$H$436:$K$436,0))*INDEX($J$430:$R$433,MATCH(AC$436,$I$430:$I$433,0),MATCH(AC$435,$J$429:$R$429,0))</f>
        <v>1</v>
      </c>
      <c r="AD469" s="699" cm="1">
        <f t="array" ref="AD469">INDEX($H469:$K469,0,MATCH(AD$436,$H$436:$K$436,0))*INDEX($J$430:$R$433,MATCH(AD$436,$I$430:$I$433,0),MATCH(AD$435,$J$429:$R$429,0))</f>
        <v>2</v>
      </c>
      <c r="AE469" s="699" cm="1">
        <f t="array" ref="AE469">INDEX($H469:$K469,0,MATCH(AE$436,$H$436:$K$436,0))*INDEX($J$430:$R$433,MATCH(AE$436,$I$430:$I$433,0),MATCH(AE$435,$J$429:$R$429,0))</f>
        <v>2</v>
      </c>
      <c r="AF469" s="699" cm="1">
        <f t="array" ref="AF469">INDEX($H469:$K469,0,MATCH(AF$436,$H$436:$K$436,0))*INDEX($J$430:$R$433,MATCH(AF$436,$I$430:$I$433,0),MATCH(AF$435,$J$429:$R$429,0))</f>
        <v>1</v>
      </c>
      <c r="AG469" s="699" cm="1">
        <f t="array" ref="AG469">INDEX($H469:$K469,0,MATCH(AG$436,$H$436:$K$436,0))*INDEX($J$430:$R$433,MATCH(AG$436,$I$430:$I$433,0),MATCH(AG$435,$J$429:$R$429,0))</f>
        <v>1</v>
      </c>
      <c r="AH469" s="699" cm="1">
        <f t="array" ref="AH469">INDEX($H469:$K469,0,MATCH(AH$436,$H$436:$K$436,0))*INDEX($J$430:$R$433,MATCH(AH$436,$I$430:$I$433,0),MATCH(AH$435,$J$429:$R$429,0))</f>
        <v>2</v>
      </c>
      <c r="AI469" s="699" cm="1">
        <f t="array" ref="AI469">INDEX($H469:$K469,0,MATCH(AI$436,$H$436:$K$436,0))*INDEX($J$430:$R$433,MATCH(AI$436,$I$430:$I$433,0),MATCH(AI$435,$J$429:$R$429,0))</f>
        <v>2</v>
      </c>
      <c r="AJ469" s="699" cm="1">
        <f t="array" ref="AJ469">INDEX($H469:$K469,0,MATCH(AJ$436,$H$436:$K$436,0))*INDEX($J$430:$R$433,MATCH(AJ$436,$I$430:$I$433,0),MATCH(AJ$435,$J$429:$R$429,0))</f>
        <v>1</v>
      </c>
      <c r="AK469" s="699" cm="1">
        <f t="array" ref="AK469">INDEX($H469:$K469,0,MATCH(AK$436,$H$436:$K$436,0))*INDEX($J$430:$R$433,MATCH(AK$436,$I$430:$I$433,0),MATCH(AK$435,$J$429:$R$429,0))</f>
        <v>1</v>
      </c>
      <c r="AL469" s="699" cm="1">
        <f t="array" ref="AL469">INDEX($H469:$K469,0,MATCH(AL$436,$H$436:$K$436,0))*INDEX($J$430:$R$433,MATCH(AL$436,$I$430:$I$433,0),MATCH(AL$435,$J$429:$R$429,0))</f>
        <v>2</v>
      </c>
      <c r="AM469" s="699" cm="1">
        <f t="array" ref="AM469">INDEX($H469:$K469,0,MATCH(AM$436,$H$436:$K$436,0))*INDEX($J$430:$R$433,MATCH(AM$436,$I$430:$I$433,0),MATCH(AM$435,$J$429:$R$429,0))</f>
        <v>2</v>
      </c>
      <c r="AN469" s="699" cm="1">
        <f t="array" ref="AN469">INDEX($H469:$K469,0,MATCH(AN$436,$H$436:$K$436,0))*INDEX($J$430:$R$433,MATCH(AN$436,$I$430:$I$433,0),MATCH(AN$435,$J$429:$R$429,0))</f>
        <v>1</v>
      </c>
      <c r="AO469" s="699" cm="1">
        <f t="array" ref="AO469">INDEX($H469:$K469,0,MATCH(AO$436,$H$436:$K$436,0))*INDEX($J$430:$R$433,MATCH(AO$436,$I$430:$I$433,0),MATCH(AO$435,$J$429:$R$429,0))</f>
        <v>1</v>
      </c>
      <c r="AP469" s="699" cm="1">
        <f t="array" ref="AP469">INDEX($H469:$K469,0,MATCH(AP$436,$H$436:$K$436,0))*INDEX($J$430:$R$433,MATCH(AP$436,$I$430:$I$433,0),MATCH(AP$435,$J$429:$R$429,0))</f>
        <v>2</v>
      </c>
      <c r="AQ469" s="699" cm="1">
        <f t="array" ref="AQ469">INDEX($H469:$K469,0,MATCH(AQ$436,$H$436:$K$436,0))*INDEX($J$430:$R$433,MATCH(AQ$436,$I$430:$I$433,0),MATCH(AQ$435,$J$429:$R$429,0))</f>
        <v>2</v>
      </c>
      <c r="AR469" s="699" cm="1">
        <f t="array" ref="AR469">INDEX($H469:$K469,0,MATCH(AR$436,$H$436:$K$436,0))*INDEX($J$430:$R$433,MATCH(AR$436,$I$430:$I$433,0),MATCH(AR$435,$J$429:$R$429,0))</f>
        <v>1</v>
      </c>
      <c r="AS469" s="699" cm="1">
        <f t="array" ref="AS469">INDEX($H469:$K469,0,MATCH(AS$436,$H$436:$K$436,0))*INDEX($J$430:$R$433,MATCH(AS$436,$I$430:$I$433,0),MATCH(AS$435,$J$429:$R$429,0))</f>
        <v>1</v>
      </c>
      <c r="AT469" s="699" cm="1">
        <f t="array" ref="AT469">INDEX($H469:$K469,0,MATCH(AT$436,$H$436:$K$436,0))*INDEX($J$430:$R$433,MATCH(AT$436,$I$430:$I$433,0),MATCH(AT$435,$J$429:$R$429,0))</f>
        <v>2</v>
      </c>
      <c r="AU469" s="699" cm="1">
        <f t="array" ref="AU469">INDEX($H469:$K469,0,MATCH(AU$436,$H$436:$K$436,0))*INDEX($J$430:$R$433,MATCH(AU$436,$I$430:$I$433,0),MATCH(AU$435,$J$429:$R$429,0))</f>
        <v>2</v>
      </c>
      <c r="AV469" s="187"/>
      <c r="AW469" s="187"/>
      <c r="AX469" s="16"/>
      <c r="AY469" s="8"/>
      <c r="AZ469" s="8"/>
      <c r="BA469" s="8"/>
    </row>
    <row r="470" spans="1:53" ht="14.5" outlineLevel="1" x14ac:dyDescent="0.35">
      <c r="A470" s="6"/>
      <c r="B470" s="7"/>
      <c r="C470" s="17"/>
      <c r="D470" s="17"/>
      <c r="E470" s="17"/>
      <c r="F470" s="26"/>
      <c r="G470" s="26" t="str">
        <f t="shared" si="147"/>
        <v>YAOA2Oa</v>
      </c>
      <c r="H470" s="223">
        <v>0</v>
      </c>
      <c r="I470" s="223">
        <v>0</v>
      </c>
      <c r="J470" s="223">
        <v>0</v>
      </c>
      <c r="K470" s="223">
        <v>0</v>
      </c>
      <c r="L470" s="699" cm="1">
        <f t="array" ref="L470">INDEX($H470:$K470,0,MATCH(L$436,$H$436:$K$436,0))*INDEX($J$430:$R$433,MATCH(L$436,$I$430:$I$433,0),MATCH(L$435,$J$429:$R$429,0))</f>
        <v>0</v>
      </c>
      <c r="M470" s="699" cm="1">
        <f t="array" ref="M470">INDEX($H470:$K470,0,MATCH(M$436,$H$436:$K$436,0))*INDEX($J$430:$R$433,MATCH(M$436,$I$430:$I$433,0),MATCH(M$435,$J$429:$R$429,0))</f>
        <v>0</v>
      </c>
      <c r="N470" s="699" cm="1">
        <f t="array" ref="N470">INDEX($H470:$K470,0,MATCH(N$436,$H$436:$K$436,0))*INDEX($J$430:$R$433,MATCH(N$436,$I$430:$I$433,0),MATCH(N$435,$J$429:$R$429,0))</f>
        <v>0</v>
      </c>
      <c r="O470" s="699" cm="1">
        <f t="array" ref="O470">INDEX($H470:$K470,0,MATCH(O$436,$H$436:$K$436,0))*INDEX($J$430:$R$433,MATCH(O$436,$I$430:$I$433,0),MATCH(O$435,$J$429:$R$429,0))</f>
        <v>0</v>
      </c>
      <c r="P470" s="699" cm="1">
        <f t="array" ref="P470">INDEX($H470:$K470,0,MATCH(P$436,$H$436:$K$436,0))*INDEX($J$430:$R$433,MATCH(P$436,$I$430:$I$433,0),MATCH(P$435,$J$429:$R$429,0))</f>
        <v>0</v>
      </c>
      <c r="Q470" s="699" cm="1">
        <f t="array" ref="Q470">INDEX($H470:$K470,0,MATCH(Q$436,$H$436:$K$436,0))*INDEX($J$430:$R$433,MATCH(Q$436,$I$430:$I$433,0),MATCH(Q$435,$J$429:$R$429,0))</f>
        <v>0</v>
      </c>
      <c r="R470" s="699" cm="1">
        <f t="array" ref="R470">INDEX($H470:$K470,0,MATCH(R$436,$H$436:$K$436,0))*INDEX($J$430:$R$433,MATCH(R$436,$I$430:$I$433,0),MATCH(R$435,$J$429:$R$429,0))</f>
        <v>0</v>
      </c>
      <c r="S470" s="699" cm="1">
        <f t="array" ref="S470">INDEX($H470:$K470,0,MATCH(S$436,$H$436:$K$436,0))*INDEX($J$430:$R$433,MATCH(S$436,$I$430:$I$433,0),MATCH(S$435,$J$429:$R$429,0))</f>
        <v>0</v>
      </c>
      <c r="T470" s="699" cm="1">
        <f t="array" ref="T470">INDEX($H470:$K470,0,MATCH(T$436,$H$436:$K$436,0))*INDEX($J$430:$R$433,MATCH(T$436,$I$430:$I$433,0),MATCH(T$435,$J$429:$R$429,0))</f>
        <v>0</v>
      </c>
      <c r="U470" s="699" cm="1">
        <f t="array" ref="U470">INDEX($H470:$K470,0,MATCH(U$436,$H$436:$K$436,0))*INDEX($J$430:$R$433,MATCH(U$436,$I$430:$I$433,0),MATCH(U$435,$J$429:$R$429,0))</f>
        <v>0</v>
      </c>
      <c r="V470" s="699" cm="1">
        <f t="array" ref="V470">INDEX($H470:$K470,0,MATCH(V$436,$H$436:$K$436,0))*INDEX($J$430:$R$433,MATCH(V$436,$I$430:$I$433,0),MATCH(V$435,$J$429:$R$429,0))</f>
        <v>0</v>
      </c>
      <c r="W470" s="699" cm="1">
        <f t="array" ref="W470">INDEX($H470:$K470,0,MATCH(W$436,$H$436:$K$436,0))*INDEX($J$430:$R$433,MATCH(W$436,$I$430:$I$433,0),MATCH(W$435,$J$429:$R$429,0))</f>
        <v>0</v>
      </c>
      <c r="X470" s="699" cm="1">
        <f t="array" ref="X470">INDEX($H470:$K470,0,MATCH(X$436,$H$436:$K$436,0))*INDEX($J$430:$R$433,MATCH(X$436,$I$430:$I$433,0),MATCH(X$435,$J$429:$R$429,0))</f>
        <v>0</v>
      </c>
      <c r="Y470" s="699" cm="1">
        <f t="array" ref="Y470">INDEX($H470:$K470,0,MATCH(Y$436,$H$436:$K$436,0))*INDEX($J$430:$R$433,MATCH(Y$436,$I$430:$I$433,0),MATCH(Y$435,$J$429:$R$429,0))</f>
        <v>0</v>
      </c>
      <c r="Z470" s="699" cm="1">
        <f t="array" ref="Z470">INDEX($H470:$K470,0,MATCH(Z$436,$H$436:$K$436,0))*INDEX($J$430:$R$433,MATCH(Z$436,$I$430:$I$433,0),MATCH(Z$435,$J$429:$R$429,0))</f>
        <v>0</v>
      </c>
      <c r="AA470" s="699" cm="1">
        <f t="array" ref="AA470">INDEX($H470:$K470,0,MATCH(AA$436,$H$436:$K$436,0))*INDEX($J$430:$R$433,MATCH(AA$436,$I$430:$I$433,0),MATCH(AA$435,$J$429:$R$429,0))</f>
        <v>0</v>
      </c>
      <c r="AB470" s="699" cm="1">
        <f t="array" ref="AB470">INDEX($H470:$K470,0,MATCH(AB$436,$H$436:$K$436,0))*INDEX($J$430:$R$433,MATCH(AB$436,$I$430:$I$433,0),MATCH(AB$435,$J$429:$R$429,0))</f>
        <v>0</v>
      </c>
      <c r="AC470" s="699" cm="1">
        <f t="array" ref="AC470">INDEX($H470:$K470,0,MATCH(AC$436,$H$436:$K$436,0))*INDEX($J$430:$R$433,MATCH(AC$436,$I$430:$I$433,0),MATCH(AC$435,$J$429:$R$429,0))</f>
        <v>0</v>
      </c>
      <c r="AD470" s="699" cm="1">
        <f t="array" ref="AD470">INDEX($H470:$K470,0,MATCH(AD$436,$H$436:$K$436,0))*INDEX($J$430:$R$433,MATCH(AD$436,$I$430:$I$433,0),MATCH(AD$435,$J$429:$R$429,0))</f>
        <v>0</v>
      </c>
      <c r="AE470" s="699" cm="1">
        <f t="array" ref="AE470">INDEX($H470:$K470,0,MATCH(AE$436,$H$436:$K$436,0))*INDEX($J$430:$R$433,MATCH(AE$436,$I$430:$I$433,0),MATCH(AE$435,$J$429:$R$429,0))</f>
        <v>0</v>
      </c>
      <c r="AF470" s="699" cm="1">
        <f t="array" ref="AF470">INDEX($H470:$K470,0,MATCH(AF$436,$H$436:$K$436,0))*INDEX($J$430:$R$433,MATCH(AF$436,$I$430:$I$433,0),MATCH(AF$435,$J$429:$R$429,0))</f>
        <v>0</v>
      </c>
      <c r="AG470" s="699" cm="1">
        <f t="array" ref="AG470">INDEX($H470:$K470,0,MATCH(AG$436,$H$436:$K$436,0))*INDEX($J$430:$R$433,MATCH(AG$436,$I$430:$I$433,0),MATCH(AG$435,$J$429:$R$429,0))</f>
        <v>0</v>
      </c>
      <c r="AH470" s="699" cm="1">
        <f t="array" ref="AH470">INDEX($H470:$K470,0,MATCH(AH$436,$H$436:$K$436,0))*INDEX($J$430:$R$433,MATCH(AH$436,$I$430:$I$433,0),MATCH(AH$435,$J$429:$R$429,0))</f>
        <v>0</v>
      </c>
      <c r="AI470" s="699" cm="1">
        <f t="array" ref="AI470">INDEX($H470:$K470,0,MATCH(AI$436,$H$436:$K$436,0))*INDEX($J$430:$R$433,MATCH(AI$436,$I$430:$I$433,0),MATCH(AI$435,$J$429:$R$429,0))</f>
        <v>0</v>
      </c>
      <c r="AJ470" s="699" cm="1">
        <f t="array" ref="AJ470">INDEX($H470:$K470,0,MATCH(AJ$436,$H$436:$K$436,0))*INDEX($J$430:$R$433,MATCH(AJ$436,$I$430:$I$433,0),MATCH(AJ$435,$J$429:$R$429,0))</f>
        <v>0</v>
      </c>
      <c r="AK470" s="699" cm="1">
        <f t="array" ref="AK470">INDEX($H470:$K470,0,MATCH(AK$436,$H$436:$K$436,0))*INDEX($J$430:$R$433,MATCH(AK$436,$I$430:$I$433,0),MATCH(AK$435,$J$429:$R$429,0))</f>
        <v>0</v>
      </c>
      <c r="AL470" s="699" cm="1">
        <f t="array" ref="AL470">INDEX($H470:$K470,0,MATCH(AL$436,$H$436:$K$436,0))*INDEX($J$430:$R$433,MATCH(AL$436,$I$430:$I$433,0),MATCH(AL$435,$J$429:$R$429,0))</f>
        <v>0</v>
      </c>
      <c r="AM470" s="699" cm="1">
        <f t="array" ref="AM470">INDEX($H470:$K470,0,MATCH(AM$436,$H$436:$K$436,0))*INDEX($J$430:$R$433,MATCH(AM$436,$I$430:$I$433,0),MATCH(AM$435,$J$429:$R$429,0))</f>
        <v>0</v>
      </c>
      <c r="AN470" s="699" cm="1">
        <f t="array" ref="AN470">INDEX($H470:$K470,0,MATCH(AN$436,$H$436:$K$436,0))*INDEX($J$430:$R$433,MATCH(AN$436,$I$430:$I$433,0),MATCH(AN$435,$J$429:$R$429,0))</f>
        <v>0</v>
      </c>
      <c r="AO470" s="699" cm="1">
        <f t="array" ref="AO470">INDEX($H470:$K470,0,MATCH(AO$436,$H$436:$K$436,0))*INDEX($J$430:$R$433,MATCH(AO$436,$I$430:$I$433,0),MATCH(AO$435,$J$429:$R$429,0))</f>
        <v>0</v>
      </c>
      <c r="AP470" s="699" cm="1">
        <f t="array" ref="AP470">INDEX($H470:$K470,0,MATCH(AP$436,$H$436:$K$436,0))*INDEX($J$430:$R$433,MATCH(AP$436,$I$430:$I$433,0),MATCH(AP$435,$J$429:$R$429,0))</f>
        <v>0</v>
      </c>
      <c r="AQ470" s="699" cm="1">
        <f t="array" ref="AQ470">INDEX($H470:$K470,0,MATCH(AQ$436,$H$436:$K$436,0))*INDEX($J$430:$R$433,MATCH(AQ$436,$I$430:$I$433,0),MATCH(AQ$435,$J$429:$R$429,0))</f>
        <v>0</v>
      </c>
      <c r="AR470" s="699" cm="1">
        <f t="array" ref="AR470">INDEX($H470:$K470,0,MATCH(AR$436,$H$436:$K$436,0))*INDEX($J$430:$R$433,MATCH(AR$436,$I$430:$I$433,0),MATCH(AR$435,$J$429:$R$429,0))</f>
        <v>0</v>
      </c>
      <c r="AS470" s="699" cm="1">
        <f t="array" ref="AS470">INDEX($H470:$K470,0,MATCH(AS$436,$H$436:$K$436,0))*INDEX($J$430:$R$433,MATCH(AS$436,$I$430:$I$433,0),MATCH(AS$435,$J$429:$R$429,0))</f>
        <v>0</v>
      </c>
      <c r="AT470" s="699" cm="1">
        <f t="array" ref="AT470">INDEX($H470:$K470,0,MATCH(AT$436,$H$436:$K$436,0))*INDEX($J$430:$R$433,MATCH(AT$436,$I$430:$I$433,0),MATCH(AT$435,$J$429:$R$429,0))</f>
        <v>0</v>
      </c>
      <c r="AU470" s="699" cm="1">
        <f t="array" ref="AU470">INDEX($H470:$K470,0,MATCH(AU$436,$H$436:$K$436,0))*INDEX($J$430:$R$433,MATCH(AU$436,$I$430:$I$433,0),MATCH(AU$435,$J$429:$R$429,0))</f>
        <v>0</v>
      </c>
      <c r="AV470" s="187"/>
      <c r="AW470" s="187"/>
      <c r="AX470" s="16"/>
      <c r="AY470" s="8"/>
      <c r="AZ470" s="8"/>
      <c r="BA470" s="8"/>
    </row>
    <row r="471" spans="1:53" ht="14.5" outlineLevel="1" x14ac:dyDescent="0.35">
      <c r="A471" s="6"/>
      <c r="B471" s="7"/>
      <c r="C471" s="17"/>
      <c r="D471" s="17"/>
      <c r="E471" s="17"/>
      <c r="F471" s="26"/>
      <c r="G471" s="26" t="str">
        <f t="shared" si="147"/>
        <v>YYWWWw</v>
      </c>
      <c r="H471" s="223">
        <v>1</v>
      </c>
      <c r="I471" s="223">
        <v>1</v>
      </c>
      <c r="J471" s="223">
        <v>1</v>
      </c>
      <c r="K471" s="223">
        <v>2</v>
      </c>
      <c r="L471" s="699" cm="1">
        <f t="array" ref="L471">INDEX($H471:$K471,0,MATCH(L$436,$H$436:$K$436,0))*INDEX($J$430:$R$433,MATCH(L$436,$I$430:$I$433,0),MATCH(L$435,$J$429:$R$429,0))</f>
        <v>2</v>
      </c>
      <c r="M471" s="699" cm="1">
        <f t="array" ref="M471">INDEX($H471:$K471,0,MATCH(M$436,$H$436:$K$436,0))*INDEX($J$430:$R$433,MATCH(M$436,$I$430:$I$433,0),MATCH(M$435,$J$429:$R$429,0))</f>
        <v>1</v>
      </c>
      <c r="N471" s="699" cm="1">
        <f t="array" ref="N471">INDEX($H471:$K471,0,MATCH(N$436,$H$436:$K$436,0))*INDEX($J$430:$R$433,MATCH(N$436,$I$430:$I$433,0),MATCH(N$435,$J$429:$R$429,0))</f>
        <v>1</v>
      </c>
      <c r="O471" s="699" cm="1">
        <f t="array" ref="O471">INDEX($H471:$K471,0,MATCH(O$436,$H$436:$K$436,0))*INDEX($J$430:$R$433,MATCH(O$436,$I$430:$I$433,0),MATCH(O$435,$J$429:$R$429,0))</f>
        <v>2</v>
      </c>
      <c r="P471" s="699" cm="1">
        <f t="array" ref="P471">INDEX($H471:$K471,0,MATCH(P$436,$H$436:$K$436,0))*INDEX($J$430:$R$433,MATCH(P$436,$I$430:$I$433,0),MATCH(P$435,$J$429:$R$429,0))</f>
        <v>2</v>
      </c>
      <c r="Q471" s="699" cm="1">
        <f t="array" ref="Q471">INDEX($H471:$K471,0,MATCH(Q$436,$H$436:$K$436,0))*INDEX($J$430:$R$433,MATCH(Q$436,$I$430:$I$433,0),MATCH(Q$435,$J$429:$R$429,0))</f>
        <v>1</v>
      </c>
      <c r="R471" s="699" cm="1">
        <f t="array" ref="R471">INDEX($H471:$K471,0,MATCH(R$436,$H$436:$K$436,0))*INDEX($J$430:$R$433,MATCH(R$436,$I$430:$I$433,0),MATCH(R$435,$J$429:$R$429,0))</f>
        <v>1</v>
      </c>
      <c r="S471" s="699" cm="1">
        <f t="array" ref="S471">INDEX($H471:$K471,0,MATCH(S$436,$H$436:$K$436,0))*INDEX($J$430:$R$433,MATCH(S$436,$I$430:$I$433,0),MATCH(S$435,$J$429:$R$429,0))</f>
        <v>2</v>
      </c>
      <c r="T471" s="699" cm="1">
        <f t="array" ref="T471">INDEX($H471:$K471,0,MATCH(T$436,$H$436:$K$436,0))*INDEX($J$430:$R$433,MATCH(T$436,$I$430:$I$433,0),MATCH(T$435,$J$429:$R$429,0))</f>
        <v>2</v>
      </c>
      <c r="U471" s="699" cm="1">
        <f t="array" ref="U471">INDEX($H471:$K471,0,MATCH(U$436,$H$436:$K$436,0))*INDEX($J$430:$R$433,MATCH(U$436,$I$430:$I$433,0),MATCH(U$435,$J$429:$R$429,0))</f>
        <v>1</v>
      </c>
      <c r="V471" s="699" cm="1">
        <f t="array" ref="V471">INDEX($H471:$K471,0,MATCH(V$436,$H$436:$K$436,0))*INDEX($J$430:$R$433,MATCH(V$436,$I$430:$I$433,0),MATCH(V$435,$J$429:$R$429,0))</f>
        <v>1</v>
      </c>
      <c r="W471" s="699" cm="1">
        <f t="array" ref="W471">INDEX($H471:$K471,0,MATCH(W$436,$H$436:$K$436,0))*INDEX($J$430:$R$433,MATCH(W$436,$I$430:$I$433,0),MATCH(W$435,$J$429:$R$429,0))</f>
        <v>2</v>
      </c>
      <c r="X471" s="699" cm="1">
        <f t="array" ref="X471">INDEX($H471:$K471,0,MATCH(X$436,$H$436:$K$436,0))*INDEX($J$430:$R$433,MATCH(X$436,$I$430:$I$433,0),MATCH(X$435,$J$429:$R$429,0))</f>
        <v>2</v>
      </c>
      <c r="Y471" s="699" cm="1">
        <f t="array" ref="Y471">INDEX($H471:$K471,0,MATCH(Y$436,$H$436:$K$436,0))*INDEX($J$430:$R$433,MATCH(Y$436,$I$430:$I$433,0),MATCH(Y$435,$J$429:$R$429,0))</f>
        <v>1</v>
      </c>
      <c r="Z471" s="699" cm="1">
        <f t="array" ref="Z471">INDEX($H471:$K471,0,MATCH(Z$436,$H$436:$K$436,0))*INDEX($J$430:$R$433,MATCH(Z$436,$I$430:$I$433,0),MATCH(Z$435,$J$429:$R$429,0))</f>
        <v>1</v>
      </c>
      <c r="AA471" s="699" cm="1">
        <f t="array" ref="AA471">INDEX($H471:$K471,0,MATCH(AA$436,$H$436:$K$436,0))*INDEX($J$430:$R$433,MATCH(AA$436,$I$430:$I$433,0),MATCH(AA$435,$J$429:$R$429,0))</f>
        <v>2</v>
      </c>
      <c r="AB471" s="699" cm="1">
        <f t="array" ref="AB471">INDEX($H471:$K471,0,MATCH(AB$436,$H$436:$K$436,0))*INDEX($J$430:$R$433,MATCH(AB$436,$I$430:$I$433,0),MATCH(AB$435,$J$429:$R$429,0))</f>
        <v>1</v>
      </c>
      <c r="AC471" s="699" cm="1">
        <f t="array" ref="AC471">INDEX($H471:$K471,0,MATCH(AC$436,$H$436:$K$436,0))*INDEX($J$430:$R$433,MATCH(AC$436,$I$430:$I$433,0),MATCH(AC$435,$J$429:$R$429,0))</f>
        <v>1</v>
      </c>
      <c r="AD471" s="699" cm="1">
        <f t="array" ref="AD471">INDEX($H471:$K471,0,MATCH(AD$436,$H$436:$K$436,0))*INDEX($J$430:$R$433,MATCH(AD$436,$I$430:$I$433,0),MATCH(AD$435,$J$429:$R$429,0))</f>
        <v>1</v>
      </c>
      <c r="AE471" s="699" cm="1">
        <f t="array" ref="AE471">INDEX($H471:$K471,0,MATCH(AE$436,$H$436:$K$436,0))*INDEX($J$430:$R$433,MATCH(AE$436,$I$430:$I$433,0),MATCH(AE$435,$J$429:$R$429,0))</f>
        <v>2</v>
      </c>
      <c r="AF471" s="699" cm="1">
        <f t="array" ref="AF471">INDEX($H471:$K471,0,MATCH(AF$436,$H$436:$K$436,0))*INDEX($J$430:$R$433,MATCH(AF$436,$I$430:$I$433,0),MATCH(AF$435,$J$429:$R$429,0))</f>
        <v>1</v>
      </c>
      <c r="AG471" s="699" cm="1">
        <f t="array" ref="AG471">INDEX($H471:$K471,0,MATCH(AG$436,$H$436:$K$436,0))*INDEX($J$430:$R$433,MATCH(AG$436,$I$430:$I$433,0),MATCH(AG$435,$J$429:$R$429,0))</f>
        <v>1</v>
      </c>
      <c r="AH471" s="699" cm="1">
        <f t="array" ref="AH471">INDEX($H471:$K471,0,MATCH(AH$436,$H$436:$K$436,0))*INDEX($J$430:$R$433,MATCH(AH$436,$I$430:$I$433,0),MATCH(AH$435,$J$429:$R$429,0))</f>
        <v>1</v>
      </c>
      <c r="AI471" s="699" cm="1">
        <f t="array" ref="AI471">INDEX($H471:$K471,0,MATCH(AI$436,$H$436:$K$436,0))*INDEX($J$430:$R$433,MATCH(AI$436,$I$430:$I$433,0),MATCH(AI$435,$J$429:$R$429,0))</f>
        <v>2</v>
      </c>
      <c r="AJ471" s="699" cm="1">
        <f t="array" ref="AJ471">INDEX($H471:$K471,0,MATCH(AJ$436,$H$436:$K$436,0))*INDEX($J$430:$R$433,MATCH(AJ$436,$I$430:$I$433,0),MATCH(AJ$435,$J$429:$R$429,0))</f>
        <v>1</v>
      </c>
      <c r="AK471" s="699" cm="1">
        <f t="array" ref="AK471">INDEX($H471:$K471,0,MATCH(AK$436,$H$436:$K$436,0))*INDEX($J$430:$R$433,MATCH(AK$436,$I$430:$I$433,0),MATCH(AK$435,$J$429:$R$429,0))</f>
        <v>1</v>
      </c>
      <c r="AL471" s="699" cm="1">
        <f t="array" ref="AL471">INDEX($H471:$K471,0,MATCH(AL$436,$H$436:$K$436,0))*INDEX($J$430:$R$433,MATCH(AL$436,$I$430:$I$433,0),MATCH(AL$435,$J$429:$R$429,0))</f>
        <v>1</v>
      </c>
      <c r="AM471" s="699" cm="1">
        <f t="array" ref="AM471">INDEX($H471:$K471,0,MATCH(AM$436,$H$436:$K$436,0))*INDEX($J$430:$R$433,MATCH(AM$436,$I$430:$I$433,0),MATCH(AM$435,$J$429:$R$429,0))</f>
        <v>2</v>
      </c>
      <c r="AN471" s="699" cm="1">
        <f t="array" ref="AN471">INDEX($H471:$K471,0,MATCH(AN$436,$H$436:$K$436,0))*INDEX($J$430:$R$433,MATCH(AN$436,$I$430:$I$433,0),MATCH(AN$435,$J$429:$R$429,0))</f>
        <v>1</v>
      </c>
      <c r="AO471" s="699" cm="1">
        <f t="array" ref="AO471">INDEX($H471:$K471,0,MATCH(AO$436,$H$436:$K$436,0))*INDEX($J$430:$R$433,MATCH(AO$436,$I$430:$I$433,0),MATCH(AO$435,$J$429:$R$429,0))</f>
        <v>1</v>
      </c>
      <c r="AP471" s="699" cm="1">
        <f t="array" ref="AP471">INDEX($H471:$K471,0,MATCH(AP$436,$H$436:$K$436,0))*INDEX($J$430:$R$433,MATCH(AP$436,$I$430:$I$433,0),MATCH(AP$435,$J$429:$R$429,0))</f>
        <v>1</v>
      </c>
      <c r="AQ471" s="699" cm="1">
        <f t="array" ref="AQ471">INDEX($H471:$K471,0,MATCH(AQ$436,$H$436:$K$436,0))*INDEX($J$430:$R$433,MATCH(AQ$436,$I$430:$I$433,0),MATCH(AQ$435,$J$429:$R$429,0))</f>
        <v>2</v>
      </c>
      <c r="AR471" s="699" cm="1">
        <f t="array" ref="AR471">INDEX($H471:$K471,0,MATCH(AR$436,$H$436:$K$436,0))*INDEX($J$430:$R$433,MATCH(AR$436,$I$430:$I$433,0),MATCH(AR$435,$J$429:$R$429,0))</f>
        <v>1</v>
      </c>
      <c r="AS471" s="699" cm="1">
        <f t="array" ref="AS471">INDEX($H471:$K471,0,MATCH(AS$436,$H$436:$K$436,0))*INDEX($J$430:$R$433,MATCH(AS$436,$I$430:$I$433,0),MATCH(AS$435,$J$429:$R$429,0))</f>
        <v>1</v>
      </c>
      <c r="AT471" s="699" cm="1">
        <f t="array" ref="AT471">INDEX($H471:$K471,0,MATCH(AT$436,$H$436:$K$436,0))*INDEX($J$430:$R$433,MATCH(AT$436,$I$430:$I$433,0),MATCH(AT$435,$J$429:$R$429,0))</f>
        <v>1</v>
      </c>
      <c r="AU471" s="699" cm="1">
        <f t="array" ref="AU471">INDEX($H471:$K471,0,MATCH(AU$436,$H$436:$K$436,0))*INDEX($J$430:$R$433,MATCH(AU$436,$I$430:$I$433,0),MATCH(AU$435,$J$429:$R$429,0))</f>
        <v>2</v>
      </c>
      <c r="AV471" s="187"/>
      <c r="AW471" s="187"/>
      <c r="AX471" s="16"/>
      <c r="AY471" s="8"/>
      <c r="AZ471" s="8"/>
      <c r="BA471" s="8"/>
    </row>
    <row r="472" spans="1:53" ht="14.5" outlineLevel="1" x14ac:dyDescent="0.35">
      <c r="A472" s="6"/>
      <c r="B472" s="7"/>
      <c r="C472" s="17"/>
      <c r="D472" s="17"/>
      <c r="E472" s="17"/>
      <c r="F472" s="26"/>
      <c r="G472" s="26" t="str">
        <f t="shared" si="147"/>
        <v>YYWWWwd</v>
      </c>
      <c r="H472" s="223">
        <v>1</v>
      </c>
      <c r="I472" s="223">
        <v>1</v>
      </c>
      <c r="J472" s="223">
        <v>1</v>
      </c>
      <c r="K472" s="223">
        <v>2</v>
      </c>
      <c r="L472" s="699" cm="1">
        <f t="array" ref="L472">INDEX($H472:$K472,0,MATCH(L$436,$H$436:$K$436,0))*INDEX($J$430:$R$433,MATCH(L$436,$I$430:$I$433,0),MATCH(L$435,$J$429:$R$429,0))</f>
        <v>2</v>
      </c>
      <c r="M472" s="699" cm="1">
        <f t="array" ref="M472">INDEX($H472:$K472,0,MATCH(M$436,$H$436:$K$436,0))*INDEX($J$430:$R$433,MATCH(M$436,$I$430:$I$433,0),MATCH(M$435,$J$429:$R$429,0))</f>
        <v>1</v>
      </c>
      <c r="N472" s="699" cm="1">
        <f t="array" ref="N472">INDEX($H472:$K472,0,MATCH(N$436,$H$436:$K$436,0))*INDEX($J$430:$R$433,MATCH(N$436,$I$430:$I$433,0),MATCH(N$435,$J$429:$R$429,0))</f>
        <v>1</v>
      </c>
      <c r="O472" s="699" cm="1">
        <f t="array" ref="O472">INDEX($H472:$K472,0,MATCH(O$436,$H$436:$K$436,0))*INDEX($J$430:$R$433,MATCH(O$436,$I$430:$I$433,0),MATCH(O$435,$J$429:$R$429,0))</f>
        <v>2</v>
      </c>
      <c r="P472" s="699" cm="1">
        <f t="array" ref="P472">INDEX($H472:$K472,0,MATCH(P$436,$H$436:$K$436,0))*INDEX($J$430:$R$433,MATCH(P$436,$I$430:$I$433,0),MATCH(P$435,$J$429:$R$429,0))</f>
        <v>2</v>
      </c>
      <c r="Q472" s="699" cm="1">
        <f t="array" ref="Q472">INDEX($H472:$K472,0,MATCH(Q$436,$H$436:$K$436,0))*INDEX($J$430:$R$433,MATCH(Q$436,$I$430:$I$433,0),MATCH(Q$435,$J$429:$R$429,0))</f>
        <v>1</v>
      </c>
      <c r="R472" s="699" cm="1">
        <f t="array" ref="R472">INDEX($H472:$K472,0,MATCH(R$436,$H$436:$K$436,0))*INDEX($J$430:$R$433,MATCH(R$436,$I$430:$I$433,0),MATCH(R$435,$J$429:$R$429,0))</f>
        <v>1</v>
      </c>
      <c r="S472" s="699" cm="1">
        <f t="array" ref="S472">INDEX($H472:$K472,0,MATCH(S$436,$H$436:$K$436,0))*INDEX($J$430:$R$433,MATCH(S$436,$I$430:$I$433,0),MATCH(S$435,$J$429:$R$429,0))</f>
        <v>2</v>
      </c>
      <c r="T472" s="699" cm="1">
        <f t="array" ref="T472">INDEX($H472:$K472,0,MATCH(T$436,$H$436:$K$436,0))*INDEX($J$430:$R$433,MATCH(T$436,$I$430:$I$433,0),MATCH(T$435,$J$429:$R$429,0))</f>
        <v>2</v>
      </c>
      <c r="U472" s="699" cm="1">
        <f t="array" ref="U472">INDEX($H472:$K472,0,MATCH(U$436,$H$436:$K$436,0))*INDEX($J$430:$R$433,MATCH(U$436,$I$430:$I$433,0),MATCH(U$435,$J$429:$R$429,0))</f>
        <v>1</v>
      </c>
      <c r="V472" s="699" cm="1">
        <f t="array" ref="V472">INDEX($H472:$K472,0,MATCH(V$436,$H$436:$K$436,0))*INDEX($J$430:$R$433,MATCH(V$436,$I$430:$I$433,0),MATCH(V$435,$J$429:$R$429,0))</f>
        <v>1</v>
      </c>
      <c r="W472" s="699" cm="1">
        <f t="array" ref="W472">INDEX($H472:$K472,0,MATCH(W$436,$H$436:$K$436,0))*INDEX($J$430:$R$433,MATCH(W$436,$I$430:$I$433,0),MATCH(W$435,$J$429:$R$429,0))</f>
        <v>2</v>
      </c>
      <c r="X472" s="699" cm="1">
        <f t="array" ref="X472">INDEX($H472:$K472,0,MATCH(X$436,$H$436:$K$436,0))*INDEX($J$430:$R$433,MATCH(X$436,$I$430:$I$433,0),MATCH(X$435,$J$429:$R$429,0))</f>
        <v>2</v>
      </c>
      <c r="Y472" s="699" cm="1">
        <f t="array" ref="Y472">INDEX($H472:$K472,0,MATCH(Y$436,$H$436:$K$436,0))*INDEX($J$430:$R$433,MATCH(Y$436,$I$430:$I$433,0),MATCH(Y$435,$J$429:$R$429,0))</f>
        <v>1</v>
      </c>
      <c r="Z472" s="699" cm="1">
        <f t="array" ref="Z472">INDEX($H472:$K472,0,MATCH(Z$436,$H$436:$K$436,0))*INDEX($J$430:$R$433,MATCH(Z$436,$I$430:$I$433,0),MATCH(Z$435,$J$429:$R$429,0))</f>
        <v>1</v>
      </c>
      <c r="AA472" s="699" cm="1">
        <f t="array" ref="AA472">INDEX($H472:$K472,0,MATCH(AA$436,$H$436:$K$436,0))*INDEX($J$430:$R$433,MATCH(AA$436,$I$430:$I$433,0),MATCH(AA$435,$J$429:$R$429,0))</f>
        <v>2</v>
      </c>
      <c r="AB472" s="699" cm="1">
        <f t="array" ref="AB472">INDEX($H472:$K472,0,MATCH(AB$436,$H$436:$K$436,0))*INDEX($J$430:$R$433,MATCH(AB$436,$I$430:$I$433,0),MATCH(AB$435,$J$429:$R$429,0))</f>
        <v>1</v>
      </c>
      <c r="AC472" s="699" cm="1">
        <f t="array" ref="AC472">INDEX($H472:$K472,0,MATCH(AC$436,$H$436:$K$436,0))*INDEX($J$430:$R$433,MATCH(AC$436,$I$430:$I$433,0),MATCH(AC$435,$J$429:$R$429,0))</f>
        <v>1</v>
      </c>
      <c r="AD472" s="699" cm="1">
        <f t="array" ref="AD472">INDEX($H472:$K472,0,MATCH(AD$436,$H$436:$K$436,0))*INDEX($J$430:$R$433,MATCH(AD$436,$I$430:$I$433,0),MATCH(AD$435,$J$429:$R$429,0))</f>
        <v>1</v>
      </c>
      <c r="AE472" s="699" cm="1">
        <f t="array" ref="AE472">INDEX($H472:$K472,0,MATCH(AE$436,$H$436:$K$436,0))*INDEX($J$430:$R$433,MATCH(AE$436,$I$430:$I$433,0),MATCH(AE$435,$J$429:$R$429,0))</f>
        <v>2</v>
      </c>
      <c r="AF472" s="699" cm="1">
        <f t="array" ref="AF472">INDEX($H472:$K472,0,MATCH(AF$436,$H$436:$K$436,0))*INDEX($J$430:$R$433,MATCH(AF$436,$I$430:$I$433,0),MATCH(AF$435,$J$429:$R$429,0))</f>
        <v>1</v>
      </c>
      <c r="AG472" s="699" cm="1">
        <f t="array" ref="AG472">INDEX($H472:$K472,0,MATCH(AG$436,$H$436:$K$436,0))*INDEX($J$430:$R$433,MATCH(AG$436,$I$430:$I$433,0),MATCH(AG$435,$J$429:$R$429,0))</f>
        <v>1</v>
      </c>
      <c r="AH472" s="699" cm="1">
        <f t="array" ref="AH472">INDEX($H472:$K472,0,MATCH(AH$436,$H$436:$K$436,0))*INDEX($J$430:$R$433,MATCH(AH$436,$I$430:$I$433,0),MATCH(AH$435,$J$429:$R$429,0))</f>
        <v>1</v>
      </c>
      <c r="AI472" s="699" cm="1">
        <f t="array" ref="AI472">INDEX($H472:$K472,0,MATCH(AI$436,$H$436:$K$436,0))*INDEX($J$430:$R$433,MATCH(AI$436,$I$430:$I$433,0),MATCH(AI$435,$J$429:$R$429,0))</f>
        <v>2</v>
      </c>
      <c r="AJ472" s="699" cm="1">
        <f t="array" ref="AJ472">INDEX($H472:$K472,0,MATCH(AJ$436,$H$436:$K$436,0))*INDEX($J$430:$R$433,MATCH(AJ$436,$I$430:$I$433,0),MATCH(AJ$435,$J$429:$R$429,0))</f>
        <v>1</v>
      </c>
      <c r="AK472" s="699" cm="1">
        <f t="array" ref="AK472">INDEX($H472:$K472,0,MATCH(AK$436,$H$436:$K$436,0))*INDEX($J$430:$R$433,MATCH(AK$436,$I$430:$I$433,0),MATCH(AK$435,$J$429:$R$429,0))</f>
        <v>1</v>
      </c>
      <c r="AL472" s="699" cm="1">
        <f t="array" ref="AL472">INDEX($H472:$K472,0,MATCH(AL$436,$H$436:$K$436,0))*INDEX($J$430:$R$433,MATCH(AL$436,$I$430:$I$433,0),MATCH(AL$435,$J$429:$R$429,0))</f>
        <v>1</v>
      </c>
      <c r="AM472" s="699" cm="1">
        <f t="array" ref="AM472">INDEX($H472:$K472,0,MATCH(AM$436,$H$436:$K$436,0))*INDEX($J$430:$R$433,MATCH(AM$436,$I$430:$I$433,0),MATCH(AM$435,$J$429:$R$429,0))</f>
        <v>2</v>
      </c>
      <c r="AN472" s="699" cm="1">
        <f t="array" ref="AN472">INDEX($H472:$K472,0,MATCH(AN$436,$H$436:$K$436,0))*INDEX($J$430:$R$433,MATCH(AN$436,$I$430:$I$433,0),MATCH(AN$435,$J$429:$R$429,0))</f>
        <v>1</v>
      </c>
      <c r="AO472" s="699" cm="1">
        <f t="array" ref="AO472">INDEX($H472:$K472,0,MATCH(AO$436,$H$436:$K$436,0))*INDEX($J$430:$R$433,MATCH(AO$436,$I$430:$I$433,0),MATCH(AO$435,$J$429:$R$429,0))</f>
        <v>1</v>
      </c>
      <c r="AP472" s="699" cm="1">
        <f t="array" ref="AP472">INDEX($H472:$K472,0,MATCH(AP$436,$H$436:$K$436,0))*INDEX($J$430:$R$433,MATCH(AP$436,$I$430:$I$433,0),MATCH(AP$435,$J$429:$R$429,0))</f>
        <v>1</v>
      </c>
      <c r="AQ472" s="699" cm="1">
        <f t="array" ref="AQ472">INDEX($H472:$K472,0,MATCH(AQ$436,$H$436:$K$436,0))*INDEX($J$430:$R$433,MATCH(AQ$436,$I$430:$I$433,0),MATCH(AQ$435,$J$429:$R$429,0))</f>
        <v>2</v>
      </c>
      <c r="AR472" s="699" cm="1">
        <f t="array" ref="AR472">INDEX($H472:$K472,0,MATCH(AR$436,$H$436:$K$436,0))*INDEX($J$430:$R$433,MATCH(AR$436,$I$430:$I$433,0),MATCH(AR$435,$J$429:$R$429,0))</f>
        <v>1</v>
      </c>
      <c r="AS472" s="699" cm="1">
        <f t="array" ref="AS472">INDEX($H472:$K472,0,MATCH(AS$436,$H$436:$K$436,0))*INDEX($J$430:$R$433,MATCH(AS$436,$I$430:$I$433,0),MATCH(AS$435,$J$429:$R$429,0))</f>
        <v>1</v>
      </c>
      <c r="AT472" s="699" cm="1">
        <f t="array" ref="AT472">INDEX($H472:$K472,0,MATCH(AT$436,$H$436:$K$436,0))*INDEX($J$430:$R$433,MATCH(AT$436,$I$430:$I$433,0),MATCH(AT$435,$J$429:$R$429,0))</f>
        <v>1</v>
      </c>
      <c r="AU472" s="699" cm="1">
        <f t="array" ref="AU472">INDEX($H472:$K472,0,MATCH(AU$436,$H$436:$K$436,0))*INDEX($J$430:$R$433,MATCH(AU$436,$I$430:$I$433,0),MATCH(AU$435,$J$429:$R$429,0))</f>
        <v>2</v>
      </c>
      <c r="AV472" s="187"/>
      <c r="AW472" s="187"/>
      <c r="AX472" s="16"/>
      <c r="AY472" s="8"/>
      <c r="AZ472" s="8"/>
      <c r="BA472" s="8"/>
    </row>
    <row r="473" spans="1:53" ht="14.5" outlineLevel="1" x14ac:dyDescent="0.35">
      <c r="A473" s="6"/>
      <c r="B473" s="7"/>
      <c r="C473" s="17"/>
      <c r="D473" s="17"/>
      <c r="E473" s="17"/>
      <c r="F473" s="26"/>
      <c r="G473" s="26" t="str">
        <f t="shared" ref="G473:G477" si="148">_xlfn.CONCAT(H199:M199)</f>
        <v>YYLWBl</v>
      </c>
      <c r="H473" s="223">
        <v>1</v>
      </c>
      <c r="I473" s="223">
        <v>1</v>
      </c>
      <c r="J473" s="223">
        <v>2</v>
      </c>
      <c r="K473" s="223">
        <v>1</v>
      </c>
      <c r="L473" s="699" cm="1">
        <f t="array" ref="L473">INDEX($H473:$K473,0,MATCH(L$436,$H$436:$K$436,0))*INDEX($J$430:$R$433,MATCH(L$436,$I$430:$I$433,0),MATCH(L$435,$J$429:$R$429,0))</f>
        <v>2</v>
      </c>
      <c r="M473" s="699" cm="1">
        <f t="array" ref="M473">INDEX($H473:$K473,0,MATCH(M$436,$H$436:$K$436,0))*INDEX($J$430:$R$433,MATCH(M$436,$I$430:$I$433,0),MATCH(M$435,$J$429:$R$429,0))</f>
        <v>1</v>
      </c>
      <c r="N473" s="699" cm="1">
        <f t="array" ref="N473">INDEX($H473:$K473,0,MATCH(N$436,$H$436:$K$436,0))*INDEX($J$430:$R$433,MATCH(N$436,$I$430:$I$433,0),MATCH(N$435,$J$429:$R$429,0))</f>
        <v>2</v>
      </c>
      <c r="O473" s="699" cm="1">
        <f t="array" ref="O473">INDEX($H473:$K473,0,MATCH(O$436,$H$436:$K$436,0))*INDEX($J$430:$R$433,MATCH(O$436,$I$430:$I$433,0),MATCH(O$435,$J$429:$R$429,0))</f>
        <v>1</v>
      </c>
      <c r="P473" s="699" cm="1">
        <f t="array" ref="P473">INDEX($H473:$K473,0,MATCH(P$436,$H$436:$K$436,0))*INDEX($J$430:$R$433,MATCH(P$436,$I$430:$I$433,0),MATCH(P$435,$J$429:$R$429,0))</f>
        <v>2</v>
      </c>
      <c r="Q473" s="699" cm="1">
        <f t="array" ref="Q473">INDEX($H473:$K473,0,MATCH(Q$436,$H$436:$K$436,0))*INDEX($J$430:$R$433,MATCH(Q$436,$I$430:$I$433,0),MATCH(Q$435,$J$429:$R$429,0))</f>
        <v>1</v>
      </c>
      <c r="R473" s="699" cm="1">
        <f t="array" ref="R473">INDEX($H473:$K473,0,MATCH(R$436,$H$436:$K$436,0))*INDEX($J$430:$R$433,MATCH(R$436,$I$430:$I$433,0),MATCH(R$435,$J$429:$R$429,0))</f>
        <v>2</v>
      </c>
      <c r="S473" s="699" cm="1">
        <f t="array" ref="S473">INDEX($H473:$K473,0,MATCH(S$436,$H$436:$K$436,0))*INDEX($J$430:$R$433,MATCH(S$436,$I$430:$I$433,0),MATCH(S$435,$J$429:$R$429,0))</f>
        <v>1</v>
      </c>
      <c r="T473" s="699" cm="1">
        <f t="array" ref="T473">INDEX($H473:$K473,0,MATCH(T$436,$H$436:$K$436,0))*INDEX($J$430:$R$433,MATCH(T$436,$I$430:$I$433,0),MATCH(T$435,$J$429:$R$429,0))</f>
        <v>2</v>
      </c>
      <c r="U473" s="699" cm="1">
        <f t="array" ref="U473">INDEX($H473:$K473,0,MATCH(U$436,$H$436:$K$436,0))*INDEX($J$430:$R$433,MATCH(U$436,$I$430:$I$433,0),MATCH(U$435,$J$429:$R$429,0))</f>
        <v>1</v>
      </c>
      <c r="V473" s="699" cm="1">
        <f t="array" ref="V473">INDEX($H473:$K473,0,MATCH(V$436,$H$436:$K$436,0))*INDEX($J$430:$R$433,MATCH(V$436,$I$430:$I$433,0),MATCH(V$435,$J$429:$R$429,0))</f>
        <v>2</v>
      </c>
      <c r="W473" s="699" cm="1">
        <f t="array" ref="W473">INDEX($H473:$K473,0,MATCH(W$436,$H$436:$K$436,0))*INDEX($J$430:$R$433,MATCH(W$436,$I$430:$I$433,0),MATCH(W$435,$J$429:$R$429,0))</f>
        <v>1</v>
      </c>
      <c r="X473" s="699" cm="1">
        <f t="array" ref="X473">INDEX($H473:$K473,0,MATCH(X$436,$H$436:$K$436,0))*INDEX($J$430:$R$433,MATCH(X$436,$I$430:$I$433,0),MATCH(X$435,$J$429:$R$429,0))</f>
        <v>2</v>
      </c>
      <c r="Y473" s="699" cm="1">
        <f t="array" ref="Y473">INDEX($H473:$K473,0,MATCH(Y$436,$H$436:$K$436,0))*INDEX($J$430:$R$433,MATCH(Y$436,$I$430:$I$433,0),MATCH(Y$435,$J$429:$R$429,0))</f>
        <v>1</v>
      </c>
      <c r="Z473" s="699" cm="1">
        <f t="array" ref="Z473">INDEX($H473:$K473,0,MATCH(Z$436,$H$436:$K$436,0))*INDEX($J$430:$R$433,MATCH(Z$436,$I$430:$I$433,0),MATCH(Z$435,$J$429:$R$429,0))</f>
        <v>2</v>
      </c>
      <c r="AA473" s="699" cm="1">
        <f t="array" ref="AA473">INDEX($H473:$K473,0,MATCH(AA$436,$H$436:$K$436,0))*INDEX($J$430:$R$433,MATCH(AA$436,$I$430:$I$433,0),MATCH(AA$435,$J$429:$R$429,0))</f>
        <v>1</v>
      </c>
      <c r="AB473" s="699" cm="1">
        <f t="array" ref="AB473">INDEX($H473:$K473,0,MATCH(AB$436,$H$436:$K$436,0))*INDEX($J$430:$R$433,MATCH(AB$436,$I$430:$I$433,0),MATCH(AB$435,$J$429:$R$429,0))</f>
        <v>1</v>
      </c>
      <c r="AC473" s="699" cm="1">
        <f t="array" ref="AC473">INDEX($H473:$K473,0,MATCH(AC$436,$H$436:$K$436,0))*INDEX($J$430:$R$433,MATCH(AC$436,$I$430:$I$433,0),MATCH(AC$435,$J$429:$R$429,0))</f>
        <v>1</v>
      </c>
      <c r="AD473" s="699" cm="1">
        <f t="array" ref="AD473">INDEX($H473:$K473,0,MATCH(AD$436,$H$436:$K$436,0))*INDEX($J$430:$R$433,MATCH(AD$436,$I$430:$I$433,0),MATCH(AD$435,$J$429:$R$429,0))</f>
        <v>2</v>
      </c>
      <c r="AE473" s="699" cm="1">
        <f t="array" ref="AE473">INDEX($H473:$K473,0,MATCH(AE$436,$H$436:$K$436,0))*INDEX($J$430:$R$433,MATCH(AE$436,$I$430:$I$433,0),MATCH(AE$435,$J$429:$R$429,0))</f>
        <v>1</v>
      </c>
      <c r="AF473" s="699" cm="1">
        <f t="array" ref="AF473">INDEX($H473:$K473,0,MATCH(AF$436,$H$436:$K$436,0))*INDEX($J$430:$R$433,MATCH(AF$436,$I$430:$I$433,0),MATCH(AF$435,$J$429:$R$429,0))</f>
        <v>1</v>
      </c>
      <c r="AG473" s="699" cm="1">
        <f t="array" ref="AG473">INDEX($H473:$K473,0,MATCH(AG$436,$H$436:$K$436,0))*INDEX($J$430:$R$433,MATCH(AG$436,$I$430:$I$433,0),MATCH(AG$435,$J$429:$R$429,0))</f>
        <v>1</v>
      </c>
      <c r="AH473" s="699" cm="1">
        <f t="array" ref="AH473">INDEX($H473:$K473,0,MATCH(AH$436,$H$436:$K$436,0))*INDEX($J$430:$R$433,MATCH(AH$436,$I$430:$I$433,0),MATCH(AH$435,$J$429:$R$429,0))</f>
        <v>2</v>
      </c>
      <c r="AI473" s="699" cm="1">
        <f t="array" ref="AI473">INDEX($H473:$K473,0,MATCH(AI$436,$H$436:$K$436,0))*INDEX($J$430:$R$433,MATCH(AI$436,$I$430:$I$433,0),MATCH(AI$435,$J$429:$R$429,0))</f>
        <v>1</v>
      </c>
      <c r="AJ473" s="699" cm="1">
        <f t="array" ref="AJ473">INDEX($H473:$K473,0,MATCH(AJ$436,$H$436:$K$436,0))*INDEX($J$430:$R$433,MATCH(AJ$436,$I$430:$I$433,0),MATCH(AJ$435,$J$429:$R$429,0))</f>
        <v>1</v>
      </c>
      <c r="AK473" s="699" cm="1">
        <f t="array" ref="AK473">INDEX($H473:$K473,0,MATCH(AK$436,$H$436:$K$436,0))*INDEX($J$430:$R$433,MATCH(AK$436,$I$430:$I$433,0),MATCH(AK$435,$J$429:$R$429,0))</f>
        <v>1</v>
      </c>
      <c r="AL473" s="699" cm="1">
        <f t="array" ref="AL473">INDEX($H473:$K473,0,MATCH(AL$436,$H$436:$K$436,0))*INDEX($J$430:$R$433,MATCH(AL$436,$I$430:$I$433,0),MATCH(AL$435,$J$429:$R$429,0))</f>
        <v>2</v>
      </c>
      <c r="AM473" s="699" cm="1">
        <f t="array" ref="AM473">INDEX($H473:$K473,0,MATCH(AM$436,$H$436:$K$436,0))*INDEX($J$430:$R$433,MATCH(AM$436,$I$430:$I$433,0),MATCH(AM$435,$J$429:$R$429,0))</f>
        <v>1</v>
      </c>
      <c r="AN473" s="699" cm="1">
        <f t="array" ref="AN473">INDEX($H473:$K473,0,MATCH(AN$436,$H$436:$K$436,0))*INDEX($J$430:$R$433,MATCH(AN$436,$I$430:$I$433,0),MATCH(AN$435,$J$429:$R$429,0))</f>
        <v>1</v>
      </c>
      <c r="AO473" s="699" cm="1">
        <f t="array" ref="AO473">INDEX($H473:$K473,0,MATCH(AO$436,$H$436:$K$436,0))*INDEX($J$430:$R$433,MATCH(AO$436,$I$430:$I$433,0),MATCH(AO$435,$J$429:$R$429,0))</f>
        <v>1</v>
      </c>
      <c r="AP473" s="699" cm="1">
        <f t="array" ref="AP473">INDEX($H473:$K473,0,MATCH(AP$436,$H$436:$K$436,0))*INDEX($J$430:$R$433,MATCH(AP$436,$I$430:$I$433,0),MATCH(AP$435,$J$429:$R$429,0))</f>
        <v>2</v>
      </c>
      <c r="AQ473" s="699" cm="1">
        <f t="array" ref="AQ473">INDEX($H473:$K473,0,MATCH(AQ$436,$H$436:$K$436,0))*INDEX($J$430:$R$433,MATCH(AQ$436,$I$430:$I$433,0),MATCH(AQ$435,$J$429:$R$429,0))</f>
        <v>1</v>
      </c>
      <c r="AR473" s="699" cm="1">
        <f t="array" ref="AR473">INDEX($H473:$K473,0,MATCH(AR$436,$H$436:$K$436,0))*INDEX($J$430:$R$433,MATCH(AR$436,$I$430:$I$433,0),MATCH(AR$435,$J$429:$R$429,0))</f>
        <v>1</v>
      </c>
      <c r="AS473" s="699" cm="1">
        <f t="array" ref="AS473">INDEX($H473:$K473,0,MATCH(AS$436,$H$436:$K$436,0))*INDEX($J$430:$R$433,MATCH(AS$436,$I$430:$I$433,0),MATCH(AS$435,$J$429:$R$429,0))</f>
        <v>1</v>
      </c>
      <c r="AT473" s="699" cm="1">
        <f t="array" ref="AT473">INDEX($H473:$K473,0,MATCH(AT$436,$H$436:$K$436,0))*INDEX($J$430:$R$433,MATCH(AT$436,$I$430:$I$433,0),MATCH(AT$435,$J$429:$R$429,0))</f>
        <v>2</v>
      </c>
      <c r="AU473" s="699" cm="1">
        <f t="array" ref="AU473">INDEX($H473:$K473,0,MATCH(AU$436,$H$436:$K$436,0))*INDEX($J$430:$R$433,MATCH(AU$436,$I$430:$I$433,0),MATCH(AU$435,$J$429:$R$429,0))</f>
        <v>1</v>
      </c>
      <c r="AV473" s="187"/>
      <c r="AW473" s="187"/>
      <c r="AX473" s="16"/>
      <c r="AY473" s="8"/>
      <c r="AZ473" s="8"/>
      <c r="BA473" s="8"/>
    </row>
    <row r="474" spans="1:53" ht="14.5" outlineLevel="1" x14ac:dyDescent="0.35">
      <c r="A474" s="6"/>
      <c r="B474" s="7"/>
      <c r="C474" s="17"/>
      <c r="D474" s="17"/>
      <c r="E474" s="17"/>
      <c r="F474" s="26"/>
      <c r="G474" s="26" t="str">
        <f t="shared" si="148"/>
        <v>YYBLWb</v>
      </c>
      <c r="H474" s="223">
        <v>1</v>
      </c>
      <c r="I474" s="223">
        <v>1</v>
      </c>
      <c r="J474" s="223">
        <v>1</v>
      </c>
      <c r="K474" s="223">
        <v>3</v>
      </c>
      <c r="L474" s="699" cm="1">
        <f t="array" ref="L474">INDEX($H474:$K474,0,MATCH(L$436,$H$436:$K$436,0))*INDEX($J$430:$R$433,MATCH(L$436,$I$430:$I$433,0),MATCH(L$435,$J$429:$R$429,0))</f>
        <v>2</v>
      </c>
      <c r="M474" s="699" cm="1">
        <f t="array" ref="M474">INDEX($H474:$K474,0,MATCH(M$436,$H$436:$K$436,0))*INDEX($J$430:$R$433,MATCH(M$436,$I$430:$I$433,0),MATCH(M$435,$J$429:$R$429,0))</f>
        <v>1</v>
      </c>
      <c r="N474" s="699" cm="1">
        <f t="array" ref="N474">INDEX($H474:$K474,0,MATCH(N$436,$H$436:$K$436,0))*INDEX($J$430:$R$433,MATCH(N$436,$I$430:$I$433,0),MATCH(N$435,$J$429:$R$429,0))</f>
        <v>1</v>
      </c>
      <c r="O474" s="699" cm="1">
        <f t="array" ref="O474">INDEX($H474:$K474,0,MATCH(O$436,$H$436:$K$436,0))*INDEX($J$430:$R$433,MATCH(O$436,$I$430:$I$433,0),MATCH(O$435,$J$429:$R$429,0))</f>
        <v>3</v>
      </c>
      <c r="P474" s="699" cm="1">
        <f t="array" ref="P474">INDEX($H474:$K474,0,MATCH(P$436,$H$436:$K$436,0))*INDEX($J$430:$R$433,MATCH(P$436,$I$430:$I$433,0),MATCH(P$435,$J$429:$R$429,0))</f>
        <v>2</v>
      </c>
      <c r="Q474" s="699" cm="1">
        <f t="array" ref="Q474">INDEX($H474:$K474,0,MATCH(Q$436,$H$436:$K$436,0))*INDEX($J$430:$R$433,MATCH(Q$436,$I$430:$I$433,0),MATCH(Q$435,$J$429:$R$429,0))</f>
        <v>1</v>
      </c>
      <c r="R474" s="699" cm="1">
        <f t="array" ref="R474">INDEX($H474:$K474,0,MATCH(R$436,$H$436:$K$436,0))*INDEX($J$430:$R$433,MATCH(R$436,$I$430:$I$433,0),MATCH(R$435,$J$429:$R$429,0))</f>
        <v>1</v>
      </c>
      <c r="S474" s="699" cm="1">
        <f t="array" ref="S474">INDEX($H474:$K474,0,MATCH(S$436,$H$436:$K$436,0))*INDEX($J$430:$R$433,MATCH(S$436,$I$430:$I$433,0),MATCH(S$435,$J$429:$R$429,0))</f>
        <v>3</v>
      </c>
      <c r="T474" s="699" cm="1">
        <f t="array" ref="T474">INDEX($H474:$K474,0,MATCH(T$436,$H$436:$K$436,0))*INDEX($J$430:$R$433,MATCH(T$436,$I$430:$I$433,0),MATCH(T$435,$J$429:$R$429,0))</f>
        <v>2</v>
      </c>
      <c r="U474" s="699" cm="1">
        <f t="array" ref="U474">INDEX($H474:$K474,0,MATCH(U$436,$H$436:$K$436,0))*INDEX($J$430:$R$433,MATCH(U$436,$I$430:$I$433,0),MATCH(U$435,$J$429:$R$429,0))</f>
        <v>1</v>
      </c>
      <c r="V474" s="699" cm="1">
        <f t="array" ref="V474">INDEX($H474:$K474,0,MATCH(V$436,$H$436:$K$436,0))*INDEX($J$430:$R$433,MATCH(V$436,$I$430:$I$433,0),MATCH(V$435,$J$429:$R$429,0))</f>
        <v>1</v>
      </c>
      <c r="W474" s="699" cm="1">
        <f t="array" ref="W474">INDEX($H474:$K474,0,MATCH(W$436,$H$436:$K$436,0))*INDEX($J$430:$R$433,MATCH(W$436,$I$430:$I$433,0),MATCH(W$435,$J$429:$R$429,0))</f>
        <v>3</v>
      </c>
      <c r="X474" s="699" cm="1">
        <f t="array" ref="X474">INDEX($H474:$K474,0,MATCH(X$436,$H$436:$K$436,0))*INDEX($J$430:$R$433,MATCH(X$436,$I$430:$I$433,0),MATCH(X$435,$J$429:$R$429,0))</f>
        <v>2</v>
      </c>
      <c r="Y474" s="699" cm="1">
        <f t="array" ref="Y474">INDEX($H474:$K474,0,MATCH(Y$436,$H$436:$K$436,0))*INDEX($J$430:$R$433,MATCH(Y$436,$I$430:$I$433,0),MATCH(Y$435,$J$429:$R$429,0))</f>
        <v>1</v>
      </c>
      <c r="Z474" s="699" cm="1">
        <f t="array" ref="Z474">INDEX($H474:$K474,0,MATCH(Z$436,$H$436:$K$436,0))*INDEX($J$430:$R$433,MATCH(Z$436,$I$430:$I$433,0),MATCH(Z$435,$J$429:$R$429,0))</f>
        <v>1</v>
      </c>
      <c r="AA474" s="699" cm="1">
        <f t="array" ref="AA474">INDEX($H474:$K474,0,MATCH(AA$436,$H$436:$K$436,0))*INDEX($J$430:$R$433,MATCH(AA$436,$I$430:$I$433,0),MATCH(AA$435,$J$429:$R$429,0))</f>
        <v>3</v>
      </c>
      <c r="AB474" s="699" cm="1">
        <f t="array" ref="AB474">INDEX($H474:$K474,0,MATCH(AB$436,$H$436:$K$436,0))*INDEX($J$430:$R$433,MATCH(AB$436,$I$430:$I$433,0),MATCH(AB$435,$J$429:$R$429,0))</f>
        <v>1</v>
      </c>
      <c r="AC474" s="699" cm="1">
        <f t="array" ref="AC474">INDEX($H474:$K474,0,MATCH(AC$436,$H$436:$K$436,0))*INDEX($J$430:$R$433,MATCH(AC$436,$I$430:$I$433,0),MATCH(AC$435,$J$429:$R$429,0))</f>
        <v>1</v>
      </c>
      <c r="AD474" s="699" cm="1">
        <f t="array" ref="AD474">INDEX($H474:$K474,0,MATCH(AD$436,$H$436:$K$436,0))*INDEX($J$430:$R$433,MATCH(AD$436,$I$430:$I$433,0),MATCH(AD$435,$J$429:$R$429,0))</f>
        <v>1</v>
      </c>
      <c r="AE474" s="699" cm="1">
        <f t="array" ref="AE474">INDEX($H474:$K474,0,MATCH(AE$436,$H$436:$K$436,0))*INDEX($J$430:$R$433,MATCH(AE$436,$I$430:$I$433,0),MATCH(AE$435,$J$429:$R$429,0))</f>
        <v>3</v>
      </c>
      <c r="AF474" s="699" cm="1">
        <f t="array" ref="AF474">INDEX($H474:$K474,0,MATCH(AF$436,$H$436:$K$436,0))*INDEX($J$430:$R$433,MATCH(AF$436,$I$430:$I$433,0),MATCH(AF$435,$J$429:$R$429,0))</f>
        <v>1</v>
      </c>
      <c r="AG474" s="699" cm="1">
        <f t="array" ref="AG474">INDEX($H474:$K474,0,MATCH(AG$436,$H$436:$K$436,0))*INDEX($J$430:$R$433,MATCH(AG$436,$I$430:$I$433,0),MATCH(AG$435,$J$429:$R$429,0))</f>
        <v>1</v>
      </c>
      <c r="AH474" s="699" cm="1">
        <f t="array" ref="AH474">INDEX($H474:$K474,0,MATCH(AH$436,$H$436:$K$436,0))*INDEX($J$430:$R$433,MATCH(AH$436,$I$430:$I$433,0),MATCH(AH$435,$J$429:$R$429,0))</f>
        <v>1</v>
      </c>
      <c r="AI474" s="699" cm="1">
        <f t="array" ref="AI474">INDEX($H474:$K474,0,MATCH(AI$436,$H$436:$K$436,0))*INDEX($J$430:$R$433,MATCH(AI$436,$I$430:$I$433,0),MATCH(AI$435,$J$429:$R$429,0))</f>
        <v>3</v>
      </c>
      <c r="AJ474" s="699" cm="1">
        <f t="array" ref="AJ474">INDEX($H474:$K474,0,MATCH(AJ$436,$H$436:$K$436,0))*INDEX($J$430:$R$433,MATCH(AJ$436,$I$430:$I$433,0),MATCH(AJ$435,$J$429:$R$429,0))</f>
        <v>1</v>
      </c>
      <c r="AK474" s="699" cm="1">
        <f t="array" ref="AK474">INDEX($H474:$K474,0,MATCH(AK$436,$H$436:$K$436,0))*INDEX($J$430:$R$433,MATCH(AK$436,$I$430:$I$433,0),MATCH(AK$435,$J$429:$R$429,0))</f>
        <v>1</v>
      </c>
      <c r="AL474" s="699" cm="1">
        <f t="array" ref="AL474">INDEX($H474:$K474,0,MATCH(AL$436,$H$436:$K$436,0))*INDEX($J$430:$R$433,MATCH(AL$436,$I$430:$I$433,0),MATCH(AL$435,$J$429:$R$429,0))</f>
        <v>1</v>
      </c>
      <c r="AM474" s="699" cm="1">
        <f t="array" ref="AM474">INDEX($H474:$K474,0,MATCH(AM$436,$H$436:$K$436,0))*INDEX($J$430:$R$433,MATCH(AM$436,$I$430:$I$433,0),MATCH(AM$435,$J$429:$R$429,0))</f>
        <v>3</v>
      </c>
      <c r="AN474" s="699" cm="1">
        <f t="array" ref="AN474">INDEX($H474:$K474,0,MATCH(AN$436,$H$436:$K$436,0))*INDEX($J$430:$R$433,MATCH(AN$436,$I$430:$I$433,0),MATCH(AN$435,$J$429:$R$429,0))</f>
        <v>1</v>
      </c>
      <c r="AO474" s="699" cm="1">
        <f t="array" ref="AO474">INDEX($H474:$K474,0,MATCH(AO$436,$H$436:$K$436,0))*INDEX($J$430:$R$433,MATCH(AO$436,$I$430:$I$433,0),MATCH(AO$435,$J$429:$R$429,0))</f>
        <v>1</v>
      </c>
      <c r="AP474" s="699" cm="1">
        <f t="array" ref="AP474">INDEX($H474:$K474,0,MATCH(AP$436,$H$436:$K$436,0))*INDEX($J$430:$R$433,MATCH(AP$436,$I$430:$I$433,0),MATCH(AP$435,$J$429:$R$429,0))</f>
        <v>1</v>
      </c>
      <c r="AQ474" s="699" cm="1">
        <f t="array" ref="AQ474">INDEX($H474:$K474,0,MATCH(AQ$436,$H$436:$K$436,0))*INDEX($J$430:$R$433,MATCH(AQ$436,$I$430:$I$433,0),MATCH(AQ$435,$J$429:$R$429,0))</f>
        <v>3</v>
      </c>
      <c r="AR474" s="699" cm="1">
        <f t="array" ref="AR474">INDEX($H474:$K474,0,MATCH(AR$436,$H$436:$K$436,0))*INDEX($J$430:$R$433,MATCH(AR$436,$I$430:$I$433,0),MATCH(AR$435,$J$429:$R$429,0))</f>
        <v>1</v>
      </c>
      <c r="AS474" s="699" cm="1">
        <f t="array" ref="AS474">INDEX($H474:$K474,0,MATCH(AS$436,$H$436:$K$436,0))*INDEX($J$430:$R$433,MATCH(AS$436,$I$430:$I$433,0),MATCH(AS$435,$J$429:$R$429,0))</f>
        <v>1</v>
      </c>
      <c r="AT474" s="699" cm="1">
        <f t="array" ref="AT474">INDEX($H474:$K474,0,MATCH(AT$436,$H$436:$K$436,0))*INDEX($J$430:$R$433,MATCH(AT$436,$I$430:$I$433,0),MATCH(AT$435,$J$429:$R$429,0))</f>
        <v>1</v>
      </c>
      <c r="AU474" s="699" cm="1">
        <f t="array" ref="AU474">INDEX($H474:$K474,0,MATCH(AU$436,$H$436:$K$436,0))*INDEX($J$430:$R$433,MATCH(AU$436,$I$430:$I$433,0),MATCH(AU$435,$J$429:$R$429,0))</f>
        <v>3</v>
      </c>
      <c r="AV474" s="187"/>
      <c r="AW474" s="187"/>
      <c r="AX474" s="16"/>
      <c r="AY474" s="8"/>
      <c r="AZ474" s="8"/>
      <c r="BA474" s="8"/>
    </row>
    <row r="475" spans="1:53" ht="14.5" outlineLevel="1" x14ac:dyDescent="0.35">
      <c r="A475" s="6"/>
      <c r="B475" s="7"/>
      <c r="C475" s="17"/>
      <c r="D475" s="17"/>
      <c r="E475" s="17"/>
      <c r="F475" s="26"/>
      <c r="G475" s="26" t="str">
        <f t="shared" si="148"/>
        <v>YYBLWbd</v>
      </c>
      <c r="H475" s="223">
        <v>1</v>
      </c>
      <c r="I475" s="223">
        <v>1</v>
      </c>
      <c r="J475" s="223">
        <v>1</v>
      </c>
      <c r="K475" s="223">
        <v>3</v>
      </c>
      <c r="L475" s="699" cm="1">
        <f t="array" ref="L475">INDEX($H475:$K475,0,MATCH(L$436,$H$436:$K$436,0))*INDEX($J$430:$R$433,MATCH(L$436,$I$430:$I$433,0),MATCH(L$435,$J$429:$R$429,0))</f>
        <v>2</v>
      </c>
      <c r="M475" s="699" cm="1">
        <f t="array" ref="M475">INDEX($H475:$K475,0,MATCH(M$436,$H$436:$K$436,0))*INDEX($J$430:$R$433,MATCH(M$436,$I$430:$I$433,0),MATCH(M$435,$J$429:$R$429,0))</f>
        <v>1</v>
      </c>
      <c r="N475" s="699" cm="1">
        <f t="array" ref="N475">INDEX($H475:$K475,0,MATCH(N$436,$H$436:$K$436,0))*INDEX($J$430:$R$433,MATCH(N$436,$I$430:$I$433,0),MATCH(N$435,$J$429:$R$429,0))</f>
        <v>1</v>
      </c>
      <c r="O475" s="699" cm="1">
        <f t="array" ref="O475">INDEX($H475:$K475,0,MATCH(O$436,$H$436:$K$436,0))*INDEX($J$430:$R$433,MATCH(O$436,$I$430:$I$433,0),MATCH(O$435,$J$429:$R$429,0))</f>
        <v>3</v>
      </c>
      <c r="P475" s="699" cm="1">
        <f t="array" ref="P475">INDEX($H475:$K475,0,MATCH(P$436,$H$436:$K$436,0))*INDEX($J$430:$R$433,MATCH(P$436,$I$430:$I$433,0),MATCH(P$435,$J$429:$R$429,0))</f>
        <v>2</v>
      </c>
      <c r="Q475" s="699" cm="1">
        <f t="array" ref="Q475">INDEX($H475:$K475,0,MATCH(Q$436,$H$436:$K$436,0))*INDEX($J$430:$R$433,MATCH(Q$436,$I$430:$I$433,0),MATCH(Q$435,$J$429:$R$429,0))</f>
        <v>1</v>
      </c>
      <c r="R475" s="699" cm="1">
        <f t="array" ref="R475">INDEX($H475:$K475,0,MATCH(R$436,$H$436:$K$436,0))*INDEX($J$430:$R$433,MATCH(R$436,$I$430:$I$433,0),MATCH(R$435,$J$429:$R$429,0))</f>
        <v>1</v>
      </c>
      <c r="S475" s="699" cm="1">
        <f t="array" ref="S475">INDEX($H475:$K475,0,MATCH(S$436,$H$436:$K$436,0))*INDEX($J$430:$R$433,MATCH(S$436,$I$430:$I$433,0),MATCH(S$435,$J$429:$R$429,0))</f>
        <v>3</v>
      </c>
      <c r="T475" s="699" cm="1">
        <f t="array" ref="T475">INDEX($H475:$K475,0,MATCH(T$436,$H$436:$K$436,0))*INDEX($J$430:$R$433,MATCH(T$436,$I$430:$I$433,0),MATCH(T$435,$J$429:$R$429,0))</f>
        <v>2</v>
      </c>
      <c r="U475" s="699" cm="1">
        <f t="array" ref="U475">INDEX($H475:$K475,0,MATCH(U$436,$H$436:$K$436,0))*INDEX($J$430:$R$433,MATCH(U$436,$I$430:$I$433,0),MATCH(U$435,$J$429:$R$429,0))</f>
        <v>1</v>
      </c>
      <c r="V475" s="699" cm="1">
        <f t="array" ref="V475">INDEX($H475:$K475,0,MATCH(V$436,$H$436:$K$436,0))*INDEX($J$430:$R$433,MATCH(V$436,$I$430:$I$433,0),MATCH(V$435,$J$429:$R$429,0))</f>
        <v>1</v>
      </c>
      <c r="W475" s="699" cm="1">
        <f t="array" ref="W475">INDEX($H475:$K475,0,MATCH(W$436,$H$436:$K$436,0))*INDEX($J$430:$R$433,MATCH(W$436,$I$430:$I$433,0),MATCH(W$435,$J$429:$R$429,0))</f>
        <v>3</v>
      </c>
      <c r="X475" s="699" cm="1">
        <f t="array" ref="X475">INDEX($H475:$K475,0,MATCH(X$436,$H$436:$K$436,0))*INDEX($J$430:$R$433,MATCH(X$436,$I$430:$I$433,0),MATCH(X$435,$J$429:$R$429,0))</f>
        <v>2</v>
      </c>
      <c r="Y475" s="699" cm="1">
        <f t="array" ref="Y475">INDEX($H475:$K475,0,MATCH(Y$436,$H$436:$K$436,0))*INDEX($J$430:$R$433,MATCH(Y$436,$I$430:$I$433,0),MATCH(Y$435,$J$429:$R$429,0))</f>
        <v>1</v>
      </c>
      <c r="Z475" s="699" cm="1">
        <f t="array" ref="Z475">INDEX($H475:$K475,0,MATCH(Z$436,$H$436:$K$436,0))*INDEX($J$430:$R$433,MATCH(Z$436,$I$430:$I$433,0),MATCH(Z$435,$J$429:$R$429,0))</f>
        <v>1</v>
      </c>
      <c r="AA475" s="699" cm="1">
        <f t="array" ref="AA475">INDEX($H475:$K475,0,MATCH(AA$436,$H$436:$K$436,0))*INDEX($J$430:$R$433,MATCH(AA$436,$I$430:$I$433,0),MATCH(AA$435,$J$429:$R$429,0))</f>
        <v>3</v>
      </c>
      <c r="AB475" s="699" cm="1">
        <f t="array" ref="AB475">INDEX($H475:$K475,0,MATCH(AB$436,$H$436:$K$436,0))*INDEX($J$430:$R$433,MATCH(AB$436,$I$430:$I$433,0),MATCH(AB$435,$J$429:$R$429,0))</f>
        <v>1</v>
      </c>
      <c r="AC475" s="699" cm="1">
        <f t="array" ref="AC475">INDEX($H475:$K475,0,MATCH(AC$436,$H$436:$K$436,0))*INDEX($J$430:$R$433,MATCH(AC$436,$I$430:$I$433,0),MATCH(AC$435,$J$429:$R$429,0))</f>
        <v>1</v>
      </c>
      <c r="AD475" s="699" cm="1">
        <f t="array" ref="AD475">INDEX($H475:$K475,0,MATCH(AD$436,$H$436:$K$436,0))*INDEX($J$430:$R$433,MATCH(AD$436,$I$430:$I$433,0),MATCH(AD$435,$J$429:$R$429,0))</f>
        <v>1</v>
      </c>
      <c r="AE475" s="699" cm="1">
        <f t="array" ref="AE475">INDEX($H475:$K475,0,MATCH(AE$436,$H$436:$K$436,0))*INDEX($J$430:$R$433,MATCH(AE$436,$I$430:$I$433,0),MATCH(AE$435,$J$429:$R$429,0))</f>
        <v>3</v>
      </c>
      <c r="AF475" s="699" cm="1">
        <f t="array" ref="AF475">INDEX($H475:$K475,0,MATCH(AF$436,$H$436:$K$436,0))*INDEX($J$430:$R$433,MATCH(AF$436,$I$430:$I$433,0),MATCH(AF$435,$J$429:$R$429,0))</f>
        <v>1</v>
      </c>
      <c r="AG475" s="699" cm="1">
        <f t="array" ref="AG475">INDEX($H475:$K475,0,MATCH(AG$436,$H$436:$K$436,0))*INDEX($J$430:$R$433,MATCH(AG$436,$I$430:$I$433,0),MATCH(AG$435,$J$429:$R$429,0))</f>
        <v>1</v>
      </c>
      <c r="AH475" s="699" cm="1">
        <f t="array" ref="AH475">INDEX($H475:$K475,0,MATCH(AH$436,$H$436:$K$436,0))*INDEX($J$430:$R$433,MATCH(AH$436,$I$430:$I$433,0),MATCH(AH$435,$J$429:$R$429,0))</f>
        <v>1</v>
      </c>
      <c r="AI475" s="699" cm="1">
        <f t="array" ref="AI475">INDEX($H475:$K475,0,MATCH(AI$436,$H$436:$K$436,0))*INDEX($J$430:$R$433,MATCH(AI$436,$I$430:$I$433,0),MATCH(AI$435,$J$429:$R$429,0))</f>
        <v>3</v>
      </c>
      <c r="AJ475" s="699" cm="1">
        <f t="array" ref="AJ475">INDEX($H475:$K475,0,MATCH(AJ$436,$H$436:$K$436,0))*INDEX($J$430:$R$433,MATCH(AJ$436,$I$430:$I$433,0),MATCH(AJ$435,$J$429:$R$429,0))</f>
        <v>1</v>
      </c>
      <c r="AK475" s="699" cm="1">
        <f t="array" ref="AK475">INDEX($H475:$K475,0,MATCH(AK$436,$H$436:$K$436,0))*INDEX($J$430:$R$433,MATCH(AK$436,$I$430:$I$433,0),MATCH(AK$435,$J$429:$R$429,0))</f>
        <v>1</v>
      </c>
      <c r="AL475" s="699" cm="1">
        <f t="array" ref="AL475">INDEX($H475:$K475,0,MATCH(AL$436,$H$436:$K$436,0))*INDEX($J$430:$R$433,MATCH(AL$436,$I$430:$I$433,0),MATCH(AL$435,$J$429:$R$429,0))</f>
        <v>1</v>
      </c>
      <c r="AM475" s="699" cm="1">
        <f t="array" ref="AM475">INDEX($H475:$K475,0,MATCH(AM$436,$H$436:$K$436,0))*INDEX($J$430:$R$433,MATCH(AM$436,$I$430:$I$433,0),MATCH(AM$435,$J$429:$R$429,0))</f>
        <v>3</v>
      </c>
      <c r="AN475" s="699" cm="1">
        <f t="array" ref="AN475">INDEX($H475:$K475,0,MATCH(AN$436,$H$436:$K$436,0))*INDEX($J$430:$R$433,MATCH(AN$436,$I$430:$I$433,0),MATCH(AN$435,$J$429:$R$429,0))</f>
        <v>1</v>
      </c>
      <c r="AO475" s="699" cm="1">
        <f t="array" ref="AO475">INDEX($H475:$K475,0,MATCH(AO$436,$H$436:$K$436,0))*INDEX($J$430:$R$433,MATCH(AO$436,$I$430:$I$433,0),MATCH(AO$435,$J$429:$R$429,0))</f>
        <v>1</v>
      </c>
      <c r="AP475" s="699" cm="1">
        <f t="array" ref="AP475">INDEX($H475:$K475,0,MATCH(AP$436,$H$436:$K$436,0))*INDEX($J$430:$R$433,MATCH(AP$436,$I$430:$I$433,0),MATCH(AP$435,$J$429:$R$429,0))</f>
        <v>1</v>
      </c>
      <c r="AQ475" s="699" cm="1">
        <f t="array" ref="AQ475">INDEX($H475:$K475,0,MATCH(AQ$436,$H$436:$K$436,0))*INDEX($J$430:$R$433,MATCH(AQ$436,$I$430:$I$433,0),MATCH(AQ$435,$J$429:$R$429,0))</f>
        <v>3</v>
      </c>
      <c r="AR475" s="699" cm="1">
        <f t="array" ref="AR475">INDEX($H475:$K475,0,MATCH(AR$436,$H$436:$K$436,0))*INDEX($J$430:$R$433,MATCH(AR$436,$I$430:$I$433,0),MATCH(AR$435,$J$429:$R$429,0))</f>
        <v>1</v>
      </c>
      <c r="AS475" s="699" cm="1">
        <f t="array" ref="AS475">INDEX($H475:$K475,0,MATCH(AS$436,$H$436:$K$436,0))*INDEX($J$430:$R$433,MATCH(AS$436,$I$430:$I$433,0),MATCH(AS$435,$J$429:$R$429,0))</f>
        <v>1</v>
      </c>
      <c r="AT475" s="699" cm="1">
        <f t="array" ref="AT475">INDEX($H475:$K475,0,MATCH(AT$436,$H$436:$K$436,0))*INDEX($J$430:$R$433,MATCH(AT$436,$I$430:$I$433,0),MATCH(AT$435,$J$429:$R$429,0))</f>
        <v>1</v>
      </c>
      <c r="AU475" s="699" cm="1">
        <f t="array" ref="AU475">INDEX($H475:$K475,0,MATCH(AU$436,$H$436:$K$436,0))*INDEX($J$430:$R$433,MATCH(AU$436,$I$430:$I$433,0),MATCH(AU$435,$J$429:$R$429,0))</f>
        <v>3</v>
      </c>
      <c r="AV475" s="187"/>
      <c r="AW475" s="187"/>
      <c r="AX475" s="16"/>
      <c r="AY475" s="8"/>
      <c r="AZ475" s="8"/>
      <c r="BA475" s="8"/>
    </row>
    <row r="476" spans="1:53" ht="14.5" outlineLevel="1" x14ac:dyDescent="0.35">
      <c r="A476" s="6"/>
      <c r="B476" s="7"/>
      <c r="C476" s="17"/>
      <c r="D476" s="17"/>
      <c r="E476" s="17"/>
      <c r="F476" s="26"/>
      <c r="G476" s="26" t="str">
        <f t="shared" si="148"/>
        <v>YYWBLw</v>
      </c>
      <c r="H476" s="223">
        <v>1</v>
      </c>
      <c r="I476" s="223">
        <v>1</v>
      </c>
      <c r="J476" s="223">
        <v>1</v>
      </c>
      <c r="K476" s="223">
        <v>2</v>
      </c>
      <c r="L476" s="699" cm="1">
        <f t="array" ref="L476">INDEX($H476:$K476,0,MATCH(L$436,$H$436:$K$436,0))*INDEX($J$430:$R$433,MATCH(L$436,$I$430:$I$433,0),MATCH(L$435,$J$429:$R$429,0))</f>
        <v>2</v>
      </c>
      <c r="M476" s="699" cm="1">
        <f t="array" ref="M476">INDEX($H476:$K476,0,MATCH(M$436,$H$436:$K$436,0))*INDEX($J$430:$R$433,MATCH(M$436,$I$430:$I$433,0),MATCH(M$435,$J$429:$R$429,0))</f>
        <v>1</v>
      </c>
      <c r="N476" s="699" cm="1">
        <f t="array" ref="N476">INDEX($H476:$K476,0,MATCH(N$436,$H$436:$K$436,0))*INDEX($J$430:$R$433,MATCH(N$436,$I$430:$I$433,0),MATCH(N$435,$J$429:$R$429,0))</f>
        <v>1</v>
      </c>
      <c r="O476" s="699" cm="1">
        <f t="array" ref="O476">INDEX($H476:$K476,0,MATCH(O$436,$H$436:$K$436,0))*INDEX($J$430:$R$433,MATCH(O$436,$I$430:$I$433,0),MATCH(O$435,$J$429:$R$429,0))</f>
        <v>2</v>
      </c>
      <c r="P476" s="699" cm="1">
        <f t="array" ref="P476">INDEX($H476:$K476,0,MATCH(P$436,$H$436:$K$436,0))*INDEX($J$430:$R$433,MATCH(P$436,$I$430:$I$433,0),MATCH(P$435,$J$429:$R$429,0))</f>
        <v>2</v>
      </c>
      <c r="Q476" s="699" cm="1">
        <f t="array" ref="Q476">INDEX($H476:$K476,0,MATCH(Q$436,$H$436:$K$436,0))*INDEX($J$430:$R$433,MATCH(Q$436,$I$430:$I$433,0),MATCH(Q$435,$J$429:$R$429,0))</f>
        <v>1</v>
      </c>
      <c r="R476" s="699" cm="1">
        <f t="array" ref="R476">INDEX($H476:$K476,0,MATCH(R$436,$H$436:$K$436,0))*INDEX($J$430:$R$433,MATCH(R$436,$I$430:$I$433,0),MATCH(R$435,$J$429:$R$429,0))</f>
        <v>1</v>
      </c>
      <c r="S476" s="699" cm="1">
        <f t="array" ref="S476">INDEX($H476:$K476,0,MATCH(S$436,$H$436:$K$436,0))*INDEX($J$430:$R$433,MATCH(S$436,$I$430:$I$433,0),MATCH(S$435,$J$429:$R$429,0))</f>
        <v>2</v>
      </c>
      <c r="T476" s="699" cm="1">
        <f t="array" ref="T476">INDEX($H476:$K476,0,MATCH(T$436,$H$436:$K$436,0))*INDEX($J$430:$R$433,MATCH(T$436,$I$430:$I$433,0),MATCH(T$435,$J$429:$R$429,0))</f>
        <v>2</v>
      </c>
      <c r="U476" s="699" cm="1">
        <f t="array" ref="U476">INDEX($H476:$K476,0,MATCH(U$436,$H$436:$K$436,0))*INDEX($J$430:$R$433,MATCH(U$436,$I$430:$I$433,0),MATCH(U$435,$J$429:$R$429,0))</f>
        <v>1</v>
      </c>
      <c r="V476" s="699" cm="1">
        <f t="array" ref="V476">INDEX($H476:$K476,0,MATCH(V$436,$H$436:$K$436,0))*INDEX($J$430:$R$433,MATCH(V$436,$I$430:$I$433,0),MATCH(V$435,$J$429:$R$429,0))</f>
        <v>1</v>
      </c>
      <c r="W476" s="699" cm="1">
        <f t="array" ref="W476">INDEX($H476:$K476,0,MATCH(W$436,$H$436:$K$436,0))*INDEX($J$430:$R$433,MATCH(W$436,$I$430:$I$433,0),MATCH(W$435,$J$429:$R$429,0))</f>
        <v>2</v>
      </c>
      <c r="X476" s="699" cm="1">
        <f t="array" ref="X476">INDEX($H476:$K476,0,MATCH(X$436,$H$436:$K$436,0))*INDEX($J$430:$R$433,MATCH(X$436,$I$430:$I$433,0),MATCH(X$435,$J$429:$R$429,0))</f>
        <v>2</v>
      </c>
      <c r="Y476" s="699" cm="1">
        <f t="array" ref="Y476">INDEX($H476:$K476,0,MATCH(Y$436,$H$436:$K$436,0))*INDEX($J$430:$R$433,MATCH(Y$436,$I$430:$I$433,0),MATCH(Y$435,$J$429:$R$429,0))</f>
        <v>1</v>
      </c>
      <c r="Z476" s="699" cm="1">
        <f t="array" ref="Z476">INDEX($H476:$K476,0,MATCH(Z$436,$H$436:$K$436,0))*INDEX($J$430:$R$433,MATCH(Z$436,$I$430:$I$433,0),MATCH(Z$435,$J$429:$R$429,0))</f>
        <v>1</v>
      </c>
      <c r="AA476" s="699" cm="1">
        <f t="array" ref="AA476">INDEX($H476:$K476,0,MATCH(AA$436,$H$436:$K$436,0))*INDEX($J$430:$R$433,MATCH(AA$436,$I$430:$I$433,0),MATCH(AA$435,$J$429:$R$429,0))</f>
        <v>2</v>
      </c>
      <c r="AB476" s="699" cm="1">
        <f t="array" ref="AB476">INDEX($H476:$K476,0,MATCH(AB$436,$H$436:$K$436,0))*INDEX($J$430:$R$433,MATCH(AB$436,$I$430:$I$433,0),MATCH(AB$435,$J$429:$R$429,0))</f>
        <v>1</v>
      </c>
      <c r="AC476" s="699" cm="1">
        <f t="array" ref="AC476">INDEX($H476:$K476,0,MATCH(AC$436,$H$436:$K$436,0))*INDEX($J$430:$R$433,MATCH(AC$436,$I$430:$I$433,0),MATCH(AC$435,$J$429:$R$429,0))</f>
        <v>1</v>
      </c>
      <c r="AD476" s="699" cm="1">
        <f t="array" ref="AD476">INDEX($H476:$K476,0,MATCH(AD$436,$H$436:$K$436,0))*INDEX($J$430:$R$433,MATCH(AD$436,$I$430:$I$433,0),MATCH(AD$435,$J$429:$R$429,0))</f>
        <v>1</v>
      </c>
      <c r="AE476" s="699" cm="1">
        <f t="array" ref="AE476">INDEX($H476:$K476,0,MATCH(AE$436,$H$436:$K$436,0))*INDEX($J$430:$R$433,MATCH(AE$436,$I$430:$I$433,0),MATCH(AE$435,$J$429:$R$429,0))</f>
        <v>2</v>
      </c>
      <c r="AF476" s="699" cm="1">
        <f t="array" ref="AF476">INDEX($H476:$K476,0,MATCH(AF$436,$H$436:$K$436,0))*INDEX($J$430:$R$433,MATCH(AF$436,$I$430:$I$433,0),MATCH(AF$435,$J$429:$R$429,0))</f>
        <v>1</v>
      </c>
      <c r="AG476" s="699" cm="1">
        <f t="array" ref="AG476">INDEX($H476:$K476,0,MATCH(AG$436,$H$436:$K$436,0))*INDEX($J$430:$R$433,MATCH(AG$436,$I$430:$I$433,0),MATCH(AG$435,$J$429:$R$429,0))</f>
        <v>1</v>
      </c>
      <c r="AH476" s="699" cm="1">
        <f t="array" ref="AH476">INDEX($H476:$K476,0,MATCH(AH$436,$H$436:$K$436,0))*INDEX($J$430:$R$433,MATCH(AH$436,$I$430:$I$433,0),MATCH(AH$435,$J$429:$R$429,0))</f>
        <v>1</v>
      </c>
      <c r="AI476" s="699" cm="1">
        <f t="array" ref="AI476">INDEX($H476:$K476,0,MATCH(AI$436,$H$436:$K$436,0))*INDEX($J$430:$R$433,MATCH(AI$436,$I$430:$I$433,0),MATCH(AI$435,$J$429:$R$429,0))</f>
        <v>2</v>
      </c>
      <c r="AJ476" s="699" cm="1">
        <f t="array" ref="AJ476">INDEX($H476:$K476,0,MATCH(AJ$436,$H$436:$K$436,0))*INDEX($J$430:$R$433,MATCH(AJ$436,$I$430:$I$433,0),MATCH(AJ$435,$J$429:$R$429,0))</f>
        <v>1</v>
      </c>
      <c r="AK476" s="699" cm="1">
        <f t="array" ref="AK476">INDEX($H476:$K476,0,MATCH(AK$436,$H$436:$K$436,0))*INDEX($J$430:$R$433,MATCH(AK$436,$I$430:$I$433,0),MATCH(AK$435,$J$429:$R$429,0))</f>
        <v>1</v>
      </c>
      <c r="AL476" s="699" cm="1">
        <f t="array" ref="AL476">INDEX($H476:$K476,0,MATCH(AL$436,$H$436:$K$436,0))*INDEX($J$430:$R$433,MATCH(AL$436,$I$430:$I$433,0),MATCH(AL$435,$J$429:$R$429,0))</f>
        <v>1</v>
      </c>
      <c r="AM476" s="699" cm="1">
        <f t="array" ref="AM476">INDEX($H476:$K476,0,MATCH(AM$436,$H$436:$K$436,0))*INDEX($J$430:$R$433,MATCH(AM$436,$I$430:$I$433,0),MATCH(AM$435,$J$429:$R$429,0))</f>
        <v>2</v>
      </c>
      <c r="AN476" s="699" cm="1">
        <f t="array" ref="AN476">INDEX($H476:$K476,0,MATCH(AN$436,$H$436:$K$436,0))*INDEX($J$430:$R$433,MATCH(AN$436,$I$430:$I$433,0),MATCH(AN$435,$J$429:$R$429,0))</f>
        <v>1</v>
      </c>
      <c r="AO476" s="699" cm="1">
        <f t="array" ref="AO476">INDEX($H476:$K476,0,MATCH(AO$436,$H$436:$K$436,0))*INDEX($J$430:$R$433,MATCH(AO$436,$I$430:$I$433,0),MATCH(AO$435,$J$429:$R$429,0))</f>
        <v>1</v>
      </c>
      <c r="AP476" s="699" cm="1">
        <f t="array" ref="AP476">INDEX($H476:$K476,0,MATCH(AP$436,$H$436:$K$436,0))*INDEX($J$430:$R$433,MATCH(AP$436,$I$430:$I$433,0),MATCH(AP$435,$J$429:$R$429,0))</f>
        <v>1</v>
      </c>
      <c r="AQ476" s="699" cm="1">
        <f t="array" ref="AQ476">INDEX($H476:$K476,0,MATCH(AQ$436,$H$436:$K$436,0))*INDEX($J$430:$R$433,MATCH(AQ$436,$I$430:$I$433,0),MATCH(AQ$435,$J$429:$R$429,0))</f>
        <v>2</v>
      </c>
      <c r="AR476" s="699" cm="1">
        <f t="array" ref="AR476">INDEX($H476:$K476,0,MATCH(AR$436,$H$436:$K$436,0))*INDEX($J$430:$R$433,MATCH(AR$436,$I$430:$I$433,0),MATCH(AR$435,$J$429:$R$429,0))</f>
        <v>1</v>
      </c>
      <c r="AS476" s="699" cm="1">
        <f t="array" ref="AS476">INDEX($H476:$K476,0,MATCH(AS$436,$H$436:$K$436,0))*INDEX($J$430:$R$433,MATCH(AS$436,$I$430:$I$433,0),MATCH(AS$435,$J$429:$R$429,0))</f>
        <v>1</v>
      </c>
      <c r="AT476" s="699" cm="1">
        <f t="array" ref="AT476">INDEX($H476:$K476,0,MATCH(AT$436,$H$436:$K$436,0))*INDEX($J$430:$R$433,MATCH(AT$436,$I$430:$I$433,0),MATCH(AT$435,$J$429:$R$429,0))</f>
        <v>1</v>
      </c>
      <c r="AU476" s="699" cm="1">
        <f t="array" ref="AU476">INDEX($H476:$K476,0,MATCH(AU$436,$H$436:$K$436,0))*INDEX($J$430:$R$433,MATCH(AU$436,$I$430:$I$433,0),MATCH(AU$435,$J$429:$R$429,0))</f>
        <v>2</v>
      </c>
      <c r="AV476" s="187"/>
      <c r="AW476" s="187"/>
      <c r="AX476" s="16"/>
      <c r="AY476" s="8"/>
      <c r="AZ476" s="8"/>
      <c r="BA476" s="8"/>
    </row>
    <row r="477" spans="1:53" ht="14.5" outlineLevel="1" x14ac:dyDescent="0.35">
      <c r="A477" s="6"/>
      <c r="B477" s="7"/>
      <c r="C477" s="17"/>
      <c r="D477" s="17"/>
      <c r="E477" s="17"/>
      <c r="F477" s="26"/>
      <c r="G477" s="26" t="str">
        <f t="shared" si="148"/>
        <v>YYWBLwd</v>
      </c>
      <c r="H477" s="223">
        <v>1</v>
      </c>
      <c r="I477" s="223">
        <v>1</v>
      </c>
      <c r="J477" s="223">
        <v>1</v>
      </c>
      <c r="K477" s="223">
        <v>2</v>
      </c>
      <c r="L477" s="699" cm="1">
        <f t="array" ref="L477">INDEX($H477:$K477,0,MATCH(L$436,$H$436:$K$436,0))*INDEX($J$430:$R$433,MATCH(L$436,$I$430:$I$433,0),MATCH(L$435,$J$429:$R$429,0))</f>
        <v>2</v>
      </c>
      <c r="M477" s="699" cm="1">
        <f t="array" ref="M477">INDEX($H477:$K477,0,MATCH(M$436,$H$436:$K$436,0))*INDEX($J$430:$R$433,MATCH(M$436,$I$430:$I$433,0),MATCH(M$435,$J$429:$R$429,0))</f>
        <v>1</v>
      </c>
      <c r="N477" s="699" cm="1">
        <f t="array" ref="N477">INDEX($H477:$K477,0,MATCH(N$436,$H$436:$K$436,0))*INDEX($J$430:$R$433,MATCH(N$436,$I$430:$I$433,0),MATCH(N$435,$J$429:$R$429,0))</f>
        <v>1</v>
      </c>
      <c r="O477" s="699" cm="1">
        <f t="array" ref="O477">INDEX($H477:$K477,0,MATCH(O$436,$H$436:$K$436,0))*INDEX($J$430:$R$433,MATCH(O$436,$I$430:$I$433,0),MATCH(O$435,$J$429:$R$429,0))</f>
        <v>2</v>
      </c>
      <c r="P477" s="699" cm="1">
        <f t="array" ref="P477">INDEX($H477:$K477,0,MATCH(P$436,$H$436:$K$436,0))*INDEX($J$430:$R$433,MATCH(P$436,$I$430:$I$433,0),MATCH(P$435,$J$429:$R$429,0))</f>
        <v>2</v>
      </c>
      <c r="Q477" s="699" cm="1">
        <f t="array" ref="Q477">INDEX($H477:$K477,0,MATCH(Q$436,$H$436:$K$436,0))*INDEX($J$430:$R$433,MATCH(Q$436,$I$430:$I$433,0),MATCH(Q$435,$J$429:$R$429,0))</f>
        <v>1</v>
      </c>
      <c r="R477" s="699" cm="1">
        <f t="array" ref="R477">INDEX($H477:$K477,0,MATCH(R$436,$H$436:$K$436,0))*INDEX($J$430:$R$433,MATCH(R$436,$I$430:$I$433,0),MATCH(R$435,$J$429:$R$429,0))</f>
        <v>1</v>
      </c>
      <c r="S477" s="699" cm="1">
        <f t="array" ref="S477">INDEX($H477:$K477,0,MATCH(S$436,$H$436:$K$436,0))*INDEX($J$430:$R$433,MATCH(S$436,$I$430:$I$433,0),MATCH(S$435,$J$429:$R$429,0))</f>
        <v>2</v>
      </c>
      <c r="T477" s="699" cm="1">
        <f t="array" ref="T477">INDEX($H477:$K477,0,MATCH(T$436,$H$436:$K$436,0))*INDEX($J$430:$R$433,MATCH(T$436,$I$430:$I$433,0),MATCH(T$435,$J$429:$R$429,0))</f>
        <v>2</v>
      </c>
      <c r="U477" s="699" cm="1">
        <f t="array" ref="U477">INDEX($H477:$K477,0,MATCH(U$436,$H$436:$K$436,0))*INDEX($J$430:$R$433,MATCH(U$436,$I$430:$I$433,0),MATCH(U$435,$J$429:$R$429,0))</f>
        <v>1</v>
      </c>
      <c r="V477" s="699" cm="1">
        <f t="array" ref="V477">INDEX($H477:$K477,0,MATCH(V$436,$H$436:$K$436,0))*INDEX($J$430:$R$433,MATCH(V$436,$I$430:$I$433,0),MATCH(V$435,$J$429:$R$429,0))</f>
        <v>1</v>
      </c>
      <c r="W477" s="699" cm="1">
        <f t="array" ref="W477">INDEX($H477:$K477,0,MATCH(W$436,$H$436:$K$436,0))*INDEX($J$430:$R$433,MATCH(W$436,$I$430:$I$433,0),MATCH(W$435,$J$429:$R$429,0))</f>
        <v>2</v>
      </c>
      <c r="X477" s="699" cm="1">
        <f t="array" ref="X477">INDEX($H477:$K477,0,MATCH(X$436,$H$436:$K$436,0))*INDEX($J$430:$R$433,MATCH(X$436,$I$430:$I$433,0),MATCH(X$435,$J$429:$R$429,0))</f>
        <v>2</v>
      </c>
      <c r="Y477" s="699" cm="1">
        <f t="array" ref="Y477">INDEX($H477:$K477,0,MATCH(Y$436,$H$436:$K$436,0))*INDEX($J$430:$R$433,MATCH(Y$436,$I$430:$I$433,0),MATCH(Y$435,$J$429:$R$429,0))</f>
        <v>1</v>
      </c>
      <c r="Z477" s="699" cm="1">
        <f t="array" ref="Z477">INDEX($H477:$K477,0,MATCH(Z$436,$H$436:$K$436,0))*INDEX($J$430:$R$433,MATCH(Z$436,$I$430:$I$433,0),MATCH(Z$435,$J$429:$R$429,0))</f>
        <v>1</v>
      </c>
      <c r="AA477" s="699" cm="1">
        <f t="array" ref="AA477">INDEX($H477:$K477,0,MATCH(AA$436,$H$436:$K$436,0))*INDEX($J$430:$R$433,MATCH(AA$436,$I$430:$I$433,0),MATCH(AA$435,$J$429:$R$429,0))</f>
        <v>2</v>
      </c>
      <c r="AB477" s="699" cm="1">
        <f t="array" ref="AB477">INDEX($H477:$K477,0,MATCH(AB$436,$H$436:$K$436,0))*INDEX($J$430:$R$433,MATCH(AB$436,$I$430:$I$433,0),MATCH(AB$435,$J$429:$R$429,0))</f>
        <v>1</v>
      </c>
      <c r="AC477" s="699" cm="1">
        <f t="array" ref="AC477">INDEX($H477:$K477,0,MATCH(AC$436,$H$436:$K$436,0))*INDEX($J$430:$R$433,MATCH(AC$436,$I$430:$I$433,0),MATCH(AC$435,$J$429:$R$429,0))</f>
        <v>1</v>
      </c>
      <c r="AD477" s="699" cm="1">
        <f t="array" ref="AD477">INDEX($H477:$K477,0,MATCH(AD$436,$H$436:$K$436,0))*INDEX($J$430:$R$433,MATCH(AD$436,$I$430:$I$433,0),MATCH(AD$435,$J$429:$R$429,0))</f>
        <v>1</v>
      </c>
      <c r="AE477" s="699" cm="1">
        <f t="array" ref="AE477">INDEX($H477:$K477,0,MATCH(AE$436,$H$436:$K$436,0))*INDEX($J$430:$R$433,MATCH(AE$436,$I$430:$I$433,0),MATCH(AE$435,$J$429:$R$429,0))</f>
        <v>2</v>
      </c>
      <c r="AF477" s="699" cm="1">
        <f t="array" ref="AF477">INDEX($H477:$K477,0,MATCH(AF$436,$H$436:$K$436,0))*INDEX($J$430:$R$433,MATCH(AF$436,$I$430:$I$433,0),MATCH(AF$435,$J$429:$R$429,0))</f>
        <v>1</v>
      </c>
      <c r="AG477" s="699" cm="1">
        <f t="array" ref="AG477">INDEX($H477:$K477,0,MATCH(AG$436,$H$436:$K$436,0))*INDEX($J$430:$R$433,MATCH(AG$436,$I$430:$I$433,0),MATCH(AG$435,$J$429:$R$429,0))</f>
        <v>1</v>
      </c>
      <c r="AH477" s="699" cm="1">
        <f t="array" ref="AH477">INDEX($H477:$K477,0,MATCH(AH$436,$H$436:$K$436,0))*INDEX($J$430:$R$433,MATCH(AH$436,$I$430:$I$433,0),MATCH(AH$435,$J$429:$R$429,0))</f>
        <v>1</v>
      </c>
      <c r="AI477" s="699" cm="1">
        <f t="array" ref="AI477">INDEX($H477:$K477,0,MATCH(AI$436,$H$436:$K$436,0))*INDEX($J$430:$R$433,MATCH(AI$436,$I$430:$I$433,0),MATCH(AI$435,$J$429:$R$429,0))</f>
        <v>2</v>
      </c>
      <c r="AJ477" s="699" cm="1">
        <f t="array" ref="AJ477">INDEX($H477:$K477,0,MATCH(AJ$436,$H$436:$K$436,0))*INDEX($J$430:$R$433,MATCH(AJ$436,$I$430:$I$433,0),MATCH(AJ$435,$J$429:$R$429,0))</f>
        <v>1</v>
      </c>
      <c r="AK477" s="699" cm="1">
        <f t="array" ref="AK477">INDEX($H477:$K477,0,MATCH(AK$436,$H$436:$K$436,0))*INDEX($J$430:$R$433,MATCH(AK$436,$I$430:$I$433,0),MATCH(AK$435,$J$429:$R$429,0))</f>
        <v>1</v>
      </c>
      <c r="AL477" s="699" cm="1">
        <f t="array" ref="AL477">INDEX($H477:$K477,0,MATCH(AL$436,$H$436:$K$436,0))*INDEX($J$430:$R$433,MATCH(AL$436,$I$430:$I$433,0),MATCH(AL$435,$J$429:$R$429,0))</f>
        <v>1</v>
      </c>
      <c r="AM477" s="699" cm="1">
        <f t="array" ref="AM477">INDEX($H477:$K477,0,MATCH(AM$436,$H$436:$K$436,0))*INDEX($J$430:$R$433,MATCH(AM$436,$I$430:$I$433,0),MATCH(AM$435,$J$429:$R$429,0))</f>
        <v>2</v>
      </c>
      <c r="AN477" s="699" cm="1">
        <f t="array" ref="AN477">INDEX($H477:$K477,0,MATCH(AN$436,$H$436:$K$436,0))*INDEX($J$430:$R$433,MATCH(AN$436,$I$430:$I$433,0),MATCH(AN$435,$J$429:$R$429,0))</f>
        <v>1</v>
      </c>
      <c r="AO477" s="699" cm="1">
        <f t="array" ref="AO477">INDEX($H477:$K477,0,MATCH(AO$436,$H$436:$K$436,0))*INDEX($J$430:$R$433,MATCH(AO$436,$I$430:$I$433,0),MATCH(AO$435,$J$429:$R$429,0))</f>
        <v>1</v>
      </c>
      <c r="AP477" s="699" cm="1">
        <f t="array" ref="AP477">INDEX($H477:$K477,0,MATCH(AP$436,$H$436:$K$436,0))*INDEX($J$430:$R$433,MATCH(AP$436,$I$430:$I$433,0),MATCH(AP$435,$J$429:$R$429,0))</f>
        <v>1</v>
      </c>
      <c r="AQ477" s="699" cm="1">
        <f t="array" ref="AQ477">INDEX($H477:$K477,0,MATCH(AQ$436,$H$436:$K$436,0))*INDEX($J$430:$R$433,MATCH(AQ$436,$I$430:$I$433,0),MATCH(AQ$435,$J$429:$R$429,0))</f>
        <v>2</v>
      </c>
      <c r="AR477" s="699" cm="1">
        <f t="array" ref="AR477">INDEX($H477:$K477,0,MATCH(AR$436,$H$436:$K$436,0))*INDEX($J$430:$R$433,MATCH(AR$436,$I$430:$I$433,0),MATCH(AR$435,$J$429:$R$429,0))</f>
        <v>1</v>
      </c>
      <c r="AS477" s="699" cm="1">
        <f t="array" ref="AS477">INDEX($H477:$K477,0,MATCH(AS$436,$H$436:$K$436,0))*INDEX($J$430:$R$433,MATCH(AS$436,$I$430:$I$433,0),MATCH(AS$435,$J$429:$R$429,0))</f>
        <v>1</v>
      </c>
      <c r="AT477" s="699" cm="1">
        <f t="array" ref="AT477">INDEX($H477:$K477,0,MATCH(AT$436,$H$436:$K$436,0))*INDEX($J$430:$R$433,MATCH(AT$436,$I$430:$I$433,0),MATCH(AT$435,$J$429:$R$429,0))</f>
        <v>1</v>
      </c>
      <c r="AU477" s="699" cm="1">
        <f t="array" ref="AU477">INDEX($H477:$K477,0,MATCH(AU$436,$H$436:$K$436,0))*INDEX($J$430:$R$433,MATCH(AU$436,$I$430:$I$433,0),MATCH(AU$435,$J$429:$R$429,0))</f>
        <v>2</v>
      </c>
      <c r="AV477" s="187"/>
      <c r="AW477" s="187"/>
      <c r="AX477" s="16"/>
      <c r="AY477" s="8"/>
      <c r="AZ477" s="8"/>
      <c r="BA477" s="8"/>
    </row>
    <row r="478" spans="1:53" ht="14.5" outlineLevel="1" x14ac:dyDescent="0.35">
      <c r="A478" s="6"/>
      <c r="B478" s="7"/>
      <c r="C478" s="17"/>
      <c r="D478" s="17"/>
      <c r="E478" s="17"/>
      <c r="F478" s="26"/>
      <c r="G478" s="26" t="str">
        <f t="shared" ref="G478:G519" si="149">_xlfn.CONCAT(H204:M204)</f>
        <v>YYNWBl</v>
      </c>
      <c r="H478" s="223">
        <v>1</v>
      </c>
      <c r="I478" s="223">
        <v>1</v>
      </c>
      <c r="J478" s="223">
        <v>2</v>
      </c>
      <c r="K478" s="223">
        <v>1</v>
      </c>
      <c r="L478" s="699" cm="1">
        <f t="array" ref="L478">INDEX($H478:$K478,0,MATCH(L$436,$H$436:$K$436,0))*INDEX($J$430:$R$433,MATCH(L$436,$I$430:$I$433,0),MATCH(L$435,$J$429:$R$429,0))</f>
        <v>2</v>
      </c>
      <c r="M478" s="699" cm="1">
        <f t="array" ref="M478">INDEX($H478:$K478,0,MATCH(M$436,$H$436:$K$436,0))*INDEX($J$430:$R$433,MATCH(M$436,$I$430:$I$433,0),MATCH(M$435,$J$429:$R$429,0))</f>
        <v>1</v>
      </c>
      <c r="N478" s="699" cm="1">
        <f t="array" ref="N478">INDEX($H478:$K478,0,MATCH(N$436,$H$436:$K$436,0))*INDEX($J$430:$R$433,MATCH(N$436,$I$430:$I$433,0),MATCH(N$435,$J$429:$R$429,0))</f>
        <v>2</v>
      </c>
      <c r="O478" s="699" cm="1">
        <f t="array" ref="O478">INDEX($H478:$K478,0,MATCH(O$436,$H$436:$K$436,0))*INDEX($J$430:$R$433,MATCH(O$436,$I$430:$I$433,0),MATCH(O$435,$J$429:$R$429,0))</f>
        <v>1</v>
      </c>
      <c r="P478" s="699" cm="1">
        <f t="array" ref="P478">INDEX($H478:$K478,0,MATCH(P$436,$H$436:$K$436,0))*INDEX($J$430:$R$433,MATCH(P$436,$I$430:$I$433,0),MATCH(P$435,$J$429:$R$429,0))</f>
        <v>2</v>
      </c>
      <c r="Q478" s="699" cm="1">
        <f t="array" ref="Q478">INDEX($H478:$K478,0,MATCH(Q$436,$H$436:$K$436,0))*INDEX($J$430:$R$433,MATCH(Q$436,$I$430:$I$433,0),MATCH(Q$435,$J$429:$R$429,0))</f>
        <v>1</v>
      </c>
      <c r="R478" s="699" cm="1">
        <f t="array" ref="R478">INDEX($H478:$K478,0,MATCH(R$436,$H$436:$K$436,0))*INDEX($J$430:$R$433,MATCH(R$436,$I$430:$I$433,0),MATCH(R$435,$J$429:$R$429,0))</f>
        <v>2</v>
      </c>
      <c r="S478" s="699" cm="1">
        <f t="array" ref="S478">INDEX($H478:$K478,0,MATCH(S$436,$H$436:$K$436,0))*INDEX($J$430:$R$433,MATCH(S$436,$I$430:$I$433,0),MATCH(S$435,$J$429:$R$429,0))</f>
        <v>1</v>
      </c>
      <c r="T478" s="699" cm="1">
        <f t="array" ref="T478">INDEX($H478:$K478,0,MATCH(T$436,$H$436:$K$436,0))*INDEX($J$430:$R$433,MATCH(T$436,$I$430:$I$433,0),MATCH(T$435,$J$429:$R$429,0))</f>
        <v>2</v>
      </c>
      <c r="U478" s="699" cm="1">
        <f t="array" ref="U478">INDEX($H478:$K478,0,MATCH(U$436,$H$436:$K$436,0))*INDEX($J$430:$R$433,MATCH(U$436,$I$430:$I$433,0),MATCH(U$435,$J$429:$R$429,0))</f>
        <v>1</v>
      </c>
      <c r="V478" s="699" cm="1">
        <f t="array" ref="V478">INDEX($H478:$K478,0,MATCH(V$436,$H$436:$K$436,0))*INDEX($J$430:$R$433,MATCH(V$436,$I$430:$I$433,0),MATCH(V$435,$J$429:$R$429,0))</f>
        <v>2</v>
      </c>
      <c r="W478" s="699" cm="1">
        <f t="array" ref="W478">INDEX($H478:$K478,0,MATCH(W$436,$H$436:$K$436,0))*INDEX($J$430:$R$433,MATCH(W$436,$I$430:$I$433,0),MATCH(W$435,$J$429:$R$429,0))</f>
        <v>1</v>
      </c>
      <c r="X478" s="699" cm="1">
        <f t="array" ref="X478">INDEX($H478:$K478,0,MATCH(X$436,$H$436:$K$436,0))*INDEX($J$430:$R$433,MATCH(X$436,$I$430:$I$433,0),MATCH(X$435,$J$429:$R$429,0))</f>
        <v>2</v>
      </c>
      <c r="Y478" s="699" cm="1">
        <f t="array" ref="Y478">INDEX($H478:$K478,0,MATCH(Y$436,$H$436:$K$436,0))*INDEX($J$430:$R$433,MATCH(Y$436,$I$430:$I$433,0),MATCH(Y$435,$J$429:$R$429,0))</f>
        <v>1</v>
      </c>
      <c r="Z478" s="699" cm="1">
        <f t="array" ref="Z478">INDEX($H478:$K478,0,MATCH(Z$436,$H$436:$K$436,0))*INDEX($J$430:$R$433,MATCH(Z$436,$I$430:$I$433,0),MATCH(Z$435,$J$429:$R$429,0))</f>
        <v>2</v>
      </c>
      <c r="AA478" s="699" cm="1">
        <f t="array" ref="AA478">INDEX($H478:$K478,0,MATCH(AA$436,$H$436:$K$436,0))*INDEX($J$430:$R$433,MATCH(AA$436,$I$430:$I$433,0),MATCH(AA$435,$J$429:$R$429,0))</f>
        <v>1</v>
      </c>
      <c r="AB478" s="699" cm="1">
        <f t="array" ref="AB478">INDEX($H478:$K478,0,MATCH(AB$436,$H$436:$K$436,0))*INDEX($J$430:$R$433,MATCH(AB$436,$I$430:$I$433,0),MATCH(AB$435,$J$429:$R$429,0))</f>
        <v>1</v>
      </c>
      <c r="AC478" s="699" cm="1">
        <f t="array" ref="AC478">INDEX($H478:$K478,0,MATCH(AC$436,$H$436:$K$436,0))*INDEX($J$430:$R$433,MATCH(AC$436,$I$430:$I$433,0),MATCH(AC$435,$J$429:$R$429,0))</f>
        <v>1</v>
      </c>
      <c r="AD478" s="699" cm="1">
        <f t="array" ref="AD478">INDEX($H478:$K478,0,MATCH(AD$436,$H$436:$K$436,0))*INDEX($J$430:$R$433,MATCH(AD$436,$I$430:$I$433,0),MATCH(AD$435,$J$429:$R$429,0))</f>
        <v>2</v>
      </c>
      <c r="AE478" s="699" cm="1">
        <f t="array" ref="AE478">INDEX($H478:$K478,0,MATCH(AE$436,$H$436:$K$436,0))*INDEX($J$430:$R$433,MATCH(AE$436,$I$430:$I$433,0),MATCH(AE$435,$J$429:$R$429,0))</f>
        <v>1</v>
      </c>
      <c r="AF478" s="699" cm="1">
        <f t="array" ref="AF478">INDEX($H478:$K478,0,MATCH(AF$436,$H$436:$K$436,0))*INDEX($J$430:$R$433,MATCH(AF$436,$I$430:$I$433,0),MATCH(AF$435,$J$429:$R$429,0))</f>
        <v>1</v>
      </c>
      <c r="AG478" s="699" cm="1">
        <f t="array" ref="AG478">INDEX($H478:$K478,0,MATCH(AG$436,$H$436:$K$436,0))*INDEX($J$430:$R$433,MATCH(AG$436,$I$430:$I$433,0),MATCH(AG$435,$J$429:$R$429,0))</f>
        <v>1</v>
      </c>
      <c r="AH478" s="699" cm="1">
        <f t="array" ref="AH478">INDEX($H478:$K478,0,MATCH(AH$436,$H$436:$K$436,0))*INDEX($J$430:$R$433,MATCH(AH$436,$I$430:$I$433,0),MATCH(AH$435,$J$429:$R$429,0))</f>
        <v>2</v>
      </c>
      <c r="AI478" s="699" cm="1">
        <f t="array" ref="AI478">INDEX($H478:$K478,0,MATCH(AI$436,$H$436:$K$436,0))*INDEX($J$430:$R$433,MATCH(AI$436,$I$430:$I$433,0),MATCH(AI$435,$J$429:$R$429,0))</f>
        <v>1</v>
      </c>
      <c r="AJ478" s="699" cm="1">
        <f t="array" ref="AJ478">INDEX($H478:$K478,0,MATCH(AJ$436,$H$436:$K$436,0))*INDEX($J$430:$R$433,MATCH(AJ$436,$I$430:$I$433,0),MATCH(AJ$435,$J$429:$R$429,0))</f>
        <v>1</v>
      </c>
      <c r="AK478" s="699" cm="1">
        <f t="array" ref="AK478">INDEX($H478:$K478,0,MATCH(AK$436,$H$436:$K$436,0))*INDEX($J$430:$R$433,MATCH(AK$436,$I$430:$I$433,0),MATCH(AK$435,$J$429:$R$429,0))</f>
        <v>1</v>
      </c>
      <c r="AL478" s="699" cm="1">
        <f t="array" ref="AL478">INDEX($H478:$K478,0,MATCH(AL$436,$H$436:$K$436,0))*INDEX($J$430:$R$433,MATCH(AL$436,$I$430:$I$433,0),MATCH(AL$435,$J$429:$R$429,0))</f>
        <v>2</v>
      </c>
      <c r="AM478" s="699" cm="1">
        <f t="array" ref="AM478">INDEX($H478:$K478,0,MATCH(AM$436,$H$436:$K$436,0))*INDEX($J$430:$R$433,MATCH(AM$436,$I$430:$I$433,0),MATCH(AM$435,$J$429:$R$429,0))</f>
        <v>1</v>
      </c>
      <c r="AN478" s="699" cm="1">
        <f t="array" ref="AN478">INDEX($H478:$K478,0,MATCH(AN$436,$H$436:$K$436,0))*INDEX($J$430:$R$433,MATCH(AN$436,$I$430:$I$433,0),MATCH(AN$435,$J$429:$R$429,0))</f>
        <v>1</v>
      </c>
      <c r="AO478" s="699" cm="1">
        <f t="array" ref="AO478">INDEX($H478:$K478,0,MATCH(AO$436,$H$436:$K$436,0))*INDEX($J$430:$R$433,MATCH(AO$436,$I$430:$I$433,0),MATCH(AO$435,$J$429:$R$429,0))</f>
        <v>1</v>
      </c>
      <c r="AP478" s="699" cm="1">
        <f t="array" ref="AP478">INDEX($H478:$K478,0,MATCH(AP$436,$H$436:$K$436,0))*INDEX($J$430:$R$433,MATCH(AP$436,$I$430:$I$433,0),MATCH(AP$435,$J$429:$R$429,0))</f>
        <v>2</v>
      </c>
      <c r="AQ478" s="699" cm="1">
        <f t="array" ref="AQ478">INDEX($H478:$K478,0,MATCH(AQ$436,$H$436:$K$436,0))*INDEX($J$430:$R$433,MATCH(AQ$436,$I$430:$I$433,0),MATCH(AQ$435,$J$429:$R$429,0))</f>
        <v>1</v>
      </c>
      <c r="AR478" s="699" cm="1">
        <f t="array" ref="AR478">INDEX($H478:$K478,0,MATCH(AR$436,$H$436:$K$436,0))*INDEX($J$430:$R$433,MATCH(AR$436,$I$430:$I$433,0),MATCH(AR$435,$J$429:$R$429,0))</f>
        <v>1</v>
      </c>
      <c r="AS478" s="699" cm="1">
        <f t="array" ref="AS478">INDEX($H478:$K478,0,MATCH(AS$436,$H$436:$K$436,0))*INDEX($J$430:$R$433,MATCH(AS$436,$I$430:$I$433,0),MATCH(AS$435,$J$429:$R$429,0))</f>
        <v>1</v>
      </c>
      <c r="AT478" s="699" cm="1">
        <f t="array" ref="AT478">INDEX($H478:$K478,0,MATCH(AT$436,$H$436:$K$436,0))*INDEX($J$430:$R$433,MATCH(AT$436,$I$430:$I$433,0),MATCH(AT$435,$J$429:$R$429,0))</f>
        <v>2</v>
      </c>
      <c r="AU478" s="699" cm="1">
        <f t="array" ref="AU478">INDEX($H478:$K478,0,MATCH(AU$436,$H$436:$K$436,0))*INDEX($J$430:$R$433,MATCH(AU$436,$I$430:$I$433,0),MATCH(AU$435,$J$429:$R$429,0))</f>
        <v>1</v>
      </c>
      <c r="AV478" s="187"/>
      <c r="AW478" s="187"/>
      <c r="AX478" s="16"/>
      <c r="AY478" s="8"/>
      <c r="AZ478" s="8"/>
      <c r="BA478" s="8"/>
    </row>
    <row r="479" spans="1:53" ht="14.5" outlineLevel="1" x14ac:dyDescent="0.35">
      <c r="A479" s="6"/>
      <c r="B479" s="7"/>
      <c r="C479" s="17"/>
      <c r="D479" s="17"/>
      <c r="E479" s="17"/>
      <c r="F479" s="26"/>
      <c r="G479" s="26" t="str">
        <f t="shared" si="149"/>
        <v>YYLNWb</v>
      </c>
      <c r="H479" s="223">
        <v>1</v>
      </c>
      <c r="I479" s="223">
        <v>1</v>
      </c>
      <c r="J479" s="223">
        <v>1</v>
      </c>
      <c r="K479" s="223">
        <v>3</v>
      </c>
      <c r="L479" s="699" cm="1">
        <f t="array" ref="L479">INDEX($H479:$K479,0,MATCH(L$436,$H$436:$K$436,0))*INDEX($J$430:$R$433,MATCH(L$436,$I$430:$I$433,0),MATCH(L$435,$J$429:$R$429,0))</f>
        <v>2</v>
      </c>
      <c r="M479" s="699" cm="1">
        <f t="array" ref="M479">INDEX($H479:$K479,0,MATCH(M$436,$H$436:$K$436,0))*INDEX($J$430:$R$433,MATCH(M$436,$I$430:$I$433,0),MATCH(M$435,$J$429:$R$429,0))</f>
        <v>1</v>
      </c>
      <c r="N479" s="699" cm="1">
        <f t="array" ref="N479">INDEX($H479:$K479,0,MATCH(N$436,$H$436:$K$436,0))*INDEX($J$430:$R$433,MATCH(N$436,$I$430:$I$433,0),MATCH(N$435,$J$429:$R$429,0))</f>
        <v>1</v>
      </c>
      <c r="O479" s="699" cm="1">
        <f t="array" ref="O479">INDEX($H479:$K479,0,MATCH(O$436,$H$436:$K$436,0))*INDEX($J$430:$R$433,MATCH(O$436,$I$430:$I$433,0),MATCH(O$435,$J$429:$R$429,0))</f>
        <v>3</v>
      </c>
      <c r="P479" s="699" cm="1">
        <f t="array" ref="P479">INDEX($H479:$K479,0,MATCH(P$436,$H$436:$K$436,0))*INDEX($J$430:$R$433,MATCH(P$436,$I$430:$I$433,0),MATCH(P$435,$J$429:$R$429,0))</f>
        <v>2</v>
      </c>
      <c r="Q479" s="699" cm="1">
        <f t="array" ref="Q479">INDEX($H479:$K479,0,MATCH(Q$436,$H$436:$K$436,0))*INDEX($J$430:$R$433,MATCH(Q$436,$I$430:$I$433,0),MATCH(Q$435,$J$429:$R$429,0))</f>
        <v>1</v>
      </c>
      <c r="R479" s="699" cm="1">
        <f t="array" ref="R479">INDEX($H479:$K479,0,MATCH(R$436,$H$436:$K$436,0))*INDEX($J$430:$R$433,MATCH(R$436,$I$430:$I$433,0),MATCH(R$435,$J$429:$R$429,0))</f>
        <v>1</v>
      </c>
      <c r="S479" s="699" cm="1">
        <f t="array" ref="S479">INDEX($H479:$K479,0,MATCH(S$436,$H$436:$K$436,0))*INDEX($J$430:$R$433,MATCH(S$436,$I$430:$I$433,0),MATCH(S$435,$J$429:$R$429,0))</f>
        <v>3</v>
      </c>
      <c r="T479" s="699" cm="1">
        <f t="array" ref="T479">INDEX($H479:$K479,0,MATCH(T$436,$H$436:$K$436,0))*INDEX($J$430:$R$433,MATCH(T$436,$I$430:$I$433,0),MATCH(T$435,$J$429:$R$429,0))</f>
        <v>2</v>
      </c>
      <c r="U479" s="699" cm="1">
        <f t="array" ref="U479">INDEX($H479:$K479,0,MATCH(U$436,$H$436:$K$436,0))*INDEX($J$430:$R$433,MATCH(U$436,$I$430:$I$433,0),MATCH(U$435,$J$429:$R$429,0))</f>
        <v>1</v>
      </c>
      <c r="V479" s="699" cm="1">
        <f t="array" ref="V479">INDEX($H479:$K479,0,MATCH(V$436,$H$436:$K$436,0))*INDEX($J$430:$R$433,MATCH(V$436,$I$430:$I$433,0),MATCH(V$435,$J$429:$R$429,0))</f>
        <v>1</v>
      </c>
      <c r="W479" s="699" cm="1">
        <f t="array" ref="W479">INDEX($H479:$K479,0,MATCH(W$436,$H$436:$K$436,0))*INDEX($J$430:$R$433,MATCH(W$436,$I$430:$I$433,0),MATCH(W$435,$J$429:$R$429,0))</f>
        <v>3</v>
      </c>
      <c r="X479" s="699" cm="1">
        <f t="array" ref="X479">INDEX($H479:$K479,0,MATCH(X$436,$H$436:$K$436,0))*INDEX($J$430:$R$433,MATCH(X$436,$I$430:$I$433,0),MATCH(X$435,$J$429:$R$429,0))</f>
        <v>2</v>
      </c>
      <c r="Y479" s="699" cm="1">
        <f t="array" ref="Y479">INDEX($H479:$K479,0,MATCH(Y$436,$H$436:$K$436,0))*INDEX($J$430:$R$433,MATCH(Y$436,$I$430:$I$433,0),MATCH(Y$435,$J$429:$R$429,0))</f>
        <v>1</v>
      </c>
      <c r="Z479" s="699" cm="1">
        <f t="array" ref="Z479">INDEX($H479:$K479,0,MATCH(Z$436,$H$436:$K$436,0))*INDEX($J$430:$R$433,MATCH(Z$436,$I$430:$I$433,0),MATCH(Z$435,$J$429:$R$429,0))</f>
        <v>1</v>
      </c>
      <c r="AA479" s="699" cm="1">
        <f t="array" ref="AA479">INDEX($H479:$K479,0,MATCH(AA$436,$H$436:$K$436,0))*INDEX($J$430:$R$433,MATCH(AA$436,$I$430:$I$433,0),MATCH(AA$435,$J$429:$R$429,0))</f>
        <v>3</v>
      </c>
      <c r="AB479" s="699" cm="1">
        <f t="array" ref="AB479">INDEX($H479:$K479,0,MATCH(AB$436,$H$436:$K$436,0))*INDEX($J$430:$R$433,MATCH(AB$436,$I$430:$I$433,0),MATCH(AB$435,$J$429:$R$429,0))</f>
        <v>1</v>
      </c>
      <c r="AC479" s="699" cm="1">
        <f t="array" ref="AC479">INDEX($H479:$K479,0,MATCH(AC$436,$H$436:$K$436,0))*INDEX($J$430:$R$433,MATCH(AC$436,$I$430:$I$433,0),MATCH(AC$435,$J$429:$R$429,0))</f>
        <v>1</v>
      </c>
      <c r="AD479" s="699" cm="1">
        <f t="array" ref="AD479">INDEX($H479:$K479,0,MATCH(AD$436,$H$436:$K$436,0))*INDEX($J$430:$R$433,MATCH(AD$436,$I$430:$I$433,0),MATCH(AD$435,$J$429:$R$429,0))</f>
        <v>1</v>
      </c>
      <c r="AE479" s="699" cm="1">
        <f t="array" ref="AE479">INDEX($H479:$K479,0,MATCH(AE$436,$H$436:$K$436,0))*INDEX($J$430:$R$433,MATCH(AE$436,$I$430:$I$433,0),MATCH(AE$435,$J$429:$R$429,0))</f>
        <v>3</v>
      </c>
      <c r="AF479" s="699" cm="1">
        <f t="array" ref="AF479">INDEX($H479:$K479,0,MATCH(AF$436,$H$436:$K$436,0))*INDEX($J$430:$R$433,MATCH(AF$436,$I$430:$I$433,0),MATCH(AF$435,$J$429:$R$429,0))</f>
        <v>1</v>
      </c>
      <c r="AG479" s="699" cm="1">
        <f t="array" ref="AG479">INDEX($H479:$K479,0,MATCH(AG$436,$H$436:$K$436,0))*INDEX($J$430:$R$433,MATCH(AG$436,$I$430:$I$433,0),MATCH(AG$435,$J$429:$R$429,0))</f>
        <v>1</v>
      </c>
      <c r="AH479" s="699" cm="1">
        <f t="array" ref="AH479">INDEX($H479:$K479,0,MATCH(AH$436,$H$436:$K$436,0))*INDEX($J$430:$R$433,MATCH(AH$436,$I$430:$I$433,0),MATCH(AH$435,$J$429:$R$429,0))</f>
        <v>1</v>
      </c>
      <c r="AI479" s="699" cm="1">
        <f t="array" ref="AI479">INDEX($H479:$K479,0,MATCH(AI$436,$H$436:$K$436,0))*INDEX($J$430:$R$433,MATCH(AI$436,$I$430:$I$433,0),MATCH(AI$435,$J$429:$R$429,0))</f>
        <v>3</v>
      </c>
      <c r="AJ479" s="699" cm="1">
        <f t="array" ref="AJ479">INDEX($H479:$K479,0,MATCH(AJ$436,$H$436:$K$436,0))*INDEX($J$430:$R$433,MATCH(AJ$436,$I$430:$I$433,0),MATCH(AJ$435,$J$429:$R$429,0))</f>
        <v>1</v>
      </c>
      <c r="AK479" s="699" cm="1">
        <f t="array" ref="AK479">INDEX($H479:$K479,0,MATCH(AK$436,$H$436:$K$436,0))*INDEX($J$430:$R$433,MATCH(AK$436,$I$430:$I$433,0),MATCH(AK$435,$J$429:$R$429,0))</f>
        <v>1</v>
      </c>
      <c r="AL479" s="699" cm="1">
        <f t="array" ref="AL479">INDEX($H479:$K479,0,MATCH(AL$436,$H$436:$K$436,0))*INDEX($J$430:$R$433,MATCH(AL$436,$I$430:$I$433,0),MATCH(AL$435,$J$429:$R$429,0))</f>
        <v>1</v>
      </c>
      <c r="AM479" s="699" cm="1">
        <f t="array" ref="AM479">INDEX($H479:$K479,0,MATCH(AM$436,$H$436:$K$436,0))*INDEX($J$430:$R$433,MATCH(AM$436,$I$430:$I$433,0),MATCH(AM$435,$J$429:$R$429,0))</f>
        <v>3</v>
      </c>
      <c r="AN479" s="699" cm="1">
        <f t="array" ref="AN479">INDEX($H479:$K479,0,MATCH(AN$436,$H$436:$K$436,0))*INDEX($J$430:$R$433,MATCH(AN$436,$I$430:$I$433,0),MATCH(AN$435,$J$429:$R$429,0))</f>
        <v>1</v>
      </c>
      <c r="AO479" s="699" cm="1">
        <f t="array" ref="AO479">INDEX($H479:$K479,0,MATCH(AO$436,$H$436:$K$436,0))*INDEX($J$430:$R$433,MATCH(AO$436,$I$430:$I$433,0),MATCH(AO$435,$J$429:$R$429,0))</f>
        <v>1</v>
      </c>
      <c r="AP479" s="699" cm="1">
        <f t="array" ref="AP479">INDEX($H479:$K479,0,MATCH(AP$436,$H$436:$K$436,0))*INDEX($J$430:$R$433,MATCH(AP$436,$I$430:$I$433,0),MATCH(AP$435,$J$429:$R$429,0))</f>
        <v>1</v>
      </c>
      <c r="AQ479" s="699" cm="1">
        <f t="array" ref="AQ479">INDEX($H479:$K479,0,MATCH(AQ$436,$H$436:$K$436,0))*INDEX($J$430:$R$433,MATCH(AQ$436,$I$430:$I$433,0),MATCH(AQ$435,$J$429:$R$429,0))</f>
        <v>3</v>
      </c>
      <c r="AR479" s="699" cm="1">
        <f t="array" ref="AR479">INDEX($H479:$K479,0,MATCH(AR$436,$H$436:$K$436,0))*INDEX($J$430:$R$433,MATCH(AR$436,$I$430:$I$433,0),MATCH(AR$435,$J$429:$R$429,0))</f>
        <v>1</v>
      </c>
      <c r="AS479" s="699" cm="1">
        <f t="array" ref="AS479">INDEX($H479:$K479,0,MATCH(AS$436,$H$436:$K$436,0))*INDEX($J$430:$R$433,MATCH(AS$436,$I$430:$I$433,0),MATCH(AS$435,$J$429:$R$429,0))</f>
        <v>1</v>
      </c>
      <c r="AT479" s="699" cm="1">
        <f t="array" ref="AT479">INDEX($H479:$K479,0,MATCH(AT$436,$H$436:$K$436,0))*INDEX($J$430:$R$433,MATCH(AT$436,$I$430:$I$433,0),MATCH(AT$435,$J$429:$R$429,0))</f>
        <v>1</v>
      </c>
      <c r="AU479" s="699" cm="1">
        <f t="array" ref="AU479">INDEX($H479:$K479,0,MATCH(AU$436,$H$436:$K$436,0))*INDEX($J$430:$R$433,MATCH(AU$436,$I$430:$I$433,0),MATCH(AU$435,$J$429:$R$429,0))</f>
        <v>3</v>
      </c>
      <c r="AV479" s="187"/>
      <c r="AW479" s="187"/>
      <c r="AX479" s="16"/>
      <c r="AY479" s="8"/>
      <c r="AZ479" s="8"/>
      <c r="BA479" s="8"/>
    </row>
    <row r="480" spans="1:53" ht="14.5" outlineLevel="1" x14ac:dyDescent="0.35">
      <c r="A480" s="6"/>
      <c r="B480" s="7"/>
      <c r="C480" s="17"/>
      <c r="D480" s="17"/>
      <c r="E480" s="17"/>
      <c r="F480" s="26"/>
      <c r="G480" s="26" t="str">
        <f t="shared" si="149"/>
        <v>YYLNWbd</v>
      </c>
      <c r="H480" s="223">
        <v>1</v>
      </c>
      <c r="I480" s="223">
        <v>1</v>
      </c>
      <c r="J480" s="223">
        <v>1</v>
      </c>
      <c r="K480" s="223">
        <v>3</v>
      </c>
      <c r="L480" s="699" cm="1">
        <f t="array" ref="L480">INDEX($H480:$K480,0,MATCH(L$436,$H$436:$K$436,0))*INDEX($J$430:$R$433,MATCH(L$436,$I$430:$I$433,0),MATCH(L$435,$J$429:$R$429,0))</f>
        <v>2</v>
      </c>
      <c r="M480" s="699" cm="1">
        <f t="array" ref="M480">INDEX($H480:$K480,0,MATCH(M$436,$H$436:$K$436,0))*INDEX($J$430:$R$433,MATCH(M$436,$I$430:$I$433,0),MATCH(M$435,$J$429:$R$429,0))</f>
        <v>1</v>
      </c>
      <c r="N480" s="699" cm="1">
        <f t="array" ref="N480">INDEX($H480:$K480,0,MATCH(N$436,$H$436:$K$436,0))*INDEX($J$430:$R$433,MATCH(N$436,$I$430:$I$433,0),MATCH(N$435,$J$429:$R$429,0))</f>
        <v>1</v>
      </c>
      <c r="O480" s="699" cm="1">
        <f t="array" ref="O480">INDEX($H480:$K480,0,MATCH(O$436,$H$436:$K$436,0))*INDEX($J$430:$R$433,MATCH(O$436,$I$430:$I$433,0),MATCH(O$435,$J$429:$R$429,0))</f>
        <v>3</v>
      </c>
      <c r="P480" s="699" cm="1">
        <f t="array" ref="P480">INDEX($H480:$K480,0,MATCH(P$436,$H$436:$K$436,0))*INDEX($J$430:$R$433,MATCH(P$436,$I$430:$I$433,0),MATCH(P$435,$J$429:$R$429,0))</f>
        <v>2</v>
      </c>
      <c r="Q480" s="699" cm="1">
        <f t="array" ref="Q480">INDEX($H480:$K480,0,MATCH(Q$436,$H$436:$K$436,0))*INDEX($J$430:$R$433,MATCH(Q$436,$I$430:$I$433,0),MATCH(Q$435,$J$429:$R$429,0))</f>
        <v>1</v>
      </c>
      <c r="R480" s="699" cm="1">
        <f t="array" ref="R480">INDEX($H480:$K480,0,MATCH(R$436,$H$436:$K$436,0))*INDEX($J$430:$R$433,MATCH(R$436,$I$430:$I$433,0),MATCH(R$435,$J$429:$R$429,0))</f>
        <v>1</v>
      </c>
      <c r="S480" s="699" cm="1">
        <f t="array" ref="S480">INDEX($H480:$K480,0,MATCH(S$436,$H$436:$K$436,0))*INDEX($J$430:$R$433,MATCH(S$436,$I$430:$I$433,0),MATCH(S$435,$J$429:$R$429,0))</f>
        <v>3</v>
      </c>
      <c r="T480" s="699" cm="1">
        <f t="array" ref="T480">INDEX($H480:$K480,0,MATCH(T$436,$H$436:$K$436,0))*INDEX($J$430:$R$433,MATCH(T$436,$I$430:$I$433,0),MATCH(T$435,$J$429:$R$429,0))</f>
        <v>2</v>
      </c>
      <c r="U480" s="699" cm="1">
        <f t="array" ref="U480">INDEX($H480:$K480,0,MATCH(U$436,$H$436:$K$436,0))*INDEX($J$430:$R$433,MATCH(U$436,$I$430:$I$433,0),MATCH(U$435,$J$429:$R$429,0))</f>
        <v>1</v>
      </c>
      <c r="V480" s="699" cm="1">
        <f t="array" ref="V480">INDEX($H480:$K480,0,MATCH(V$436,$H$436:$K$436,0))*INDEX($J$430:$R$433,MATCH(V$436,$I$430:$I$433,0),MATCH(V$435,$J$429:$R$429,0))</f>
        <v>1</v>
      </c>
      <c r="W480" s="699" cm="1">
        <f t="array" ref="W480">INDEX($H480:$K480,0,MATCH(W$436,$H$436:$K$436,0))*INDEX($J$430:$R$433,MATCH(W$436,$I$430:$I$433,0),MATCH(W$435,$J$429:$R$429,0))</f>
        <v>3</v>
      </c>
      <c r="X480" s="699" cm="1">
        <f t="array" ref="X480">INDEX($H480:$K480,0,MATCH(X$436,$H$436:$K$436,0))*INDEX($J$430:$R$433,MATCH(X$436,$I$430:$I$433,0),MATCH(X$435,$J$429:$R$429,0))</f>
        <v>2</v>
      </c>
      <c r="Y480" s="699" cm="1">
        <f t="array" ref="Y480">INDEX($H480:$K480,0,MATCH(Y$436,$H$436:$K$436,0))*INDEX($J$430:$R$433,MATCH(Y$436,$I$430:$I$433,0),MATCH(Y$435,$J$429:$R$429,0))</f>
        <v>1</v>
      </c>
      <c r="Z480" s="699" cm="1">
        <f t="array" ref="Z480">INDEX($H480:$K480,0,MATCH(Z$436,$H$436:$K$436,0))*INDEX($J$430:$R$433,MATCH(Z$436,$I$430:$I$433,0),MATCH(Z$435,$J$429:$R$429,0))</f>
        <v>1</v>
      </c>
      <c r="AA480" s="699" cm="1">
        <f t="array" ref="AA480">INDEX($H480:$K480,0,MATCH(AA$436,$H$436:$K$436,0))*INDEX($J$430:$R$433,MATCH(AA$436,$I$430:$I$433,0),MATCH(AA$435,$J$429:$R$429,0))</f>
        <v>3</v>
      </c>
      <c r="AB480" s="699" cm="1">
        <f t="array" ref="AB480">INDEX($H480:$K480,0,MATCH(AB$436,$H$436:$K$436,0))*INDEX($J$430:$R$433,MATCH(AB$436,$I$430:$I$433,0),MATCH(AB$435,$J$429:$R$429,0))</f>
        <v>1</v>
      </c>
      <c r="AC480" s="699" cm="1">
        <f t="array" ref="AC480">INDEX($H480:$K480,0,MATCH(AC$436,$H$436:$K$436,0))*INDEX($J$430:$R$433,MATCH(AC$436,$I$430:$I$433,0),MATCH(AC$435,$J$429:$R$429,0))</f>
        <v>1</v>
      </c>
      <c r="AD480" s="699" cm="1">
        <f t="array" ref="AD480">INDEX($H480:$K480,0,MATCH(AD$436,$H$436:$K$436,0))*INDEX($J$430:$R$433,MATCH(AD$436,$I$430:$I$433,0),MATCH(AD$435,$J$429:$R$429,0))</f>
        <v>1</v>
      </c>
      <c r="AE480" s="699" cm="1">
        <f t="array" ref="AE480">INDEX($H480:$K480,0,MATCH(AE$436,$H$436:$K$436,0))*INDEX($J$430:$R$433,MATCH(AE$436,$I$430:$I$433,0),MATCH(AE$435,$J$429:$R$429,0))</f>
        <v>3</v>
      </c>
      <c r="AF480" s="699" cm="1">
        <f t="array" ref="AF480">INDEX($H480:$K480,0,MATCH(AF$436,$H$436:$K$436,0))*INDEX($J$430:$R$433,MATCH(AF$436,$I$430:$I$433,0),MATCH(AF$435,$J$429:$R$429,0))</f>
        <v>1</v>
      </c>
      <c r="AG480" s="699" cm="1">
        <f t="array" ref="AG480">INDEX($H480:$K480,0,MATCH(AG$436,$H$436:$K$436,0))*INDEX($J$430:$R$433,MATCH(AG$436,$I$430:$I$433,0),MATCH(AG$435,$J$429:$R$429,0))</f>
        <v>1</v>
      </c>
      <c r="AH480" s="699" cm="1">
        <f t="array" ref="AH480">INDEX($H480:$K480,0,MATCH(AH$436,$H$436:$K$436,0))*INDEX($J$430:$R$433,MATCH(AH$436,$I$430:$I$433,0),MATCH(AH$435,$J$429:$R$429,0))</f>
        <v>1</v>
      </c>
      <c r="AI480" s="699" cm="1">
        <f t="array" ref="AI480">INDEX($H480:$K480,0,MATCH(AI$436,$H$436:$K$436,0))*INDEX($J$430:$R$433,MATCH(AI$436,$I$430:$I$433,0),MATCH(AI$435,$J$429:$R$429,0))</f>
        <v>3</v>
      </c>
      <c r="AJ480" s="699" cm="1">
        <f t="array" ref="AJ480">INDEX($H480:$K480,0,MATCH(AJ$436,$H$436:$K$436,0))*INDEX($J$430:$R$433,MATCH(AJ$436,$I$430:$I$433,0),MATCH(AJ$435,$J$429:$R$429,0))</f>
        <v>1</v>
      </c>
      <c r="AK480" s="699" cm="1">
        <f t="array" ref="AK480">INDEX($H480:$K480,0,MATCH(AK$436,$H$436:$K$436,0))*INDEX($J$430:$R$433,MATCH(AK$436,$I$430:$I$433,0),MATCH(AK$435,$J$429:$R$429,0))</f>
        <v>1</v>
      </c>
      <c r="AL480" s="699" cm="1">
        <f t="array" ref="AL480">INDEX($H480:$K480,0,MATCH(AL$436,$H$436:$K$436,0))*INDEX($J$430:$R$433,MATCH(AL$436,$I$430:$I$433,0),MATCH(AL$435,$J$429:$R$429,0))</f>
        <v>1</v>
      </c>
      <c r="AM480" s="699" cm="1">
        <f t="array" ref="AM480">INDEX($H480:$K480,0,MATCH(AM$436,$H$436:$K$436,0))*INDEX($J$430:$R$433,MATCH(AM$436,$I$430:$I$433,0),MATCH(AM$435,$J$429:$R$429,0))</f>
        <v>3</v>
      </c>
      <c r="AN480" s="699" cm="1">
        <f t="array" ref="AN480">INDEX($H480:$K480,0,MATCH(AN$436,$H$436:$K$436,0))*INDEX($J$430:$R$433,MATCH(AN$436,$I$430:$I$433,0),MATCH(AN$435,$J$429:$R$429,0))</f>
        <v>1</v>
      </c>
      <c r="AO480" s="699" cm="1">
        <f t="array" ref="AO480">INDEX($H480:$K480,0,MATCH(AO$436,$H$436:$K$436,0))*INDEX($J$430:$R$433,MATCH(AO$436,$I$430:$I$433,0),MATCH(AO$435,$J$429:$R$429,0))</f>
        <v>1</v>
      </c>
      <c r="AP480" s="699" cm="1">
        <f t="array" ref="AP480">INDEX($H480:$K480,0,MATCH(AP$436,$H$436:$K$436,0))*INDEX($J$430:$R$433,MATCH(AP$436,$I$430:$I$433,0),MATCH(AP$435,$J$429:$R$429,0))</f>
        <v>1</v>
      </c>
      <c r="AQ480" s="699" cm="1">
        <f t="array" ref="AQ480">INDEX($H480:$K480,0,MATCH(AQ$436,$H$436:$K$436,0))*INDEX($J$430:$R$433,MATCH(AQ$436,$I$430:$I$433,0),MATCH(AQ$435,$J$429:$R$429,0))</f>
        <v>3</v>
      </c>
      <c r="AR480" s="699" cm="1">
        <f t="array" ref="AR480">INDEX($H480:$K480,0,MATCH(AR$436,$H$436:$K$436,0))*INDEX($J$430:$R$433,MATCH(AR$436,$I$430:$I$433,0),MATCH(AR$435,$J$429:$R$429,0))</f>
        <v>1</v>
      </c>
      <c r="AS480" s="699" cm="1">
        <f t="array" ref="AS480">INDEX($H480:$K480,0,MATCH(AS$436,$H$436:$K$436,0))*INDEX($J$430:$R$433,MATCH(AS$436,$I$430:$I$433,0),MATCH(AS$435,$J$429:$R$429,0))</f>
        <v>1</v>
      </c>
      <c r="AT480" s="699" cm="1">
        <f t="array" ref="AT480">INDEX($H480:$K480,0,MATCH(AT$436,$H$436:$K$436,0))*INDEX($J$430:$R$433,MATCH(AT$436,$I$430:$I$433,0),MATCH(AT$435,$J$429:$R$429,0))</f>
        <v>1</v>
      </c>
      <c r="AU480" s="699" cm="1">
        <f t="array" ref="AU480">INDEX($H480:$K480,0,MATCH(AU$436,$H$436:$K$436,0))*INDEX($J$430:$R$433,MATCH(AU$436,$I$430:$I$433,0),MATCH(AU$435,$J$429:$R$429,0))</f>
        <v>3</v>
      </c>
      <c r="AV480" s="187"/>
      <c r="AW480" s="187"/>
      <c r="AX480" s="16"/>
      <c r="AY480" s="8"/>
      <c r="AZ480" s="8"/>
      <c r="BA480" s="8"/>
    </row>
    <row r="481" spans="1:53" ht="14.5" outlineLevel="1" x14ac:dyDescent="0.35">
      <c r="A481" s="6"/>
      <c r="B481" s="7"/>
      <c r="C481" s="17"/>
      <c r="D481" s="17"/>
      <c r="E481" s="17"/>
      <c r="F481" s="26"/>
      <c r="G481" s="26" t="str">
        <f t="shared" si="149"/>
        <v>YYBLNw</v>
      </c>
      <c r="H481" s="223">
        <v>1</v>
      </c>
      <c r="I481" s="223">
        <v>1</v>
      </c>
      <c r="J481" s="223">
        <v>1</v>
      </c>
      <c r="K481" s="223">
        <v>2</v>
      </c>
      <c r="L481" s="699" cm="1">
        <f t="array" ref="L481">INDEX($H481:$K481,0,MATCH(L$436,$H$436:$K$436,0))*INDEX($J$430:$R$433,MATCH(L$436,$I$430:$I$433,0),MATCH(L$435,$J$429:$R$429,0))</f>
        <v>2</v>
      </c>
      <c r="M481" s="699" cm="1">
        <f t="array" ref="M481">INDEX($H481:$K481,0,MATCH(M$436,$H$436:$K$436,0))*INDEX($J$430:$R$433,MATCH(M$436,$I$430:$I$433,0),MATCH(M$435,$J$429:$R$429,0))</f>
        <v>1</v>
      </c>
      <c r="N481" s="699" cm="1">
        <f t="array" ref="N481">INDEX($H481:$K481,0,MATCH(N$436,$H$436:$K$436,0))*INDEX($J$430:$R$433,MATCH(N$436,$I$430:$I$433,0),MATCH(N$435,$J$429:$R$429,0))</f>
        <v>1</v>
      </c>
      <c r="O481" s="699" cm="1">
        <f t="array" ref="O481">INDEX($H481:$K481,0,MATCH(O$436,$H$436:$K$436,0))*INDEX($J$430:$R$433,MATCH(O$436,$I$430:$I$433,0),MATCH(O$435,$J$429:$R$429,0))</f>
        <v>2</v>
      </c>
      <c r="P481" s="699" cm="1">
        <f t="array" ref="P481">INDEX($H481:$K481,0,MATCH(P$436,$H$436:$K$436,0))*INDEX($J$430:$R$433,MATCH(P$436,$I$430:$I$433,0),MATCH(P$435,$J$429:$R$429,0))</f>
        <v>2</v>
      </c>
      <c r="Q481" s="699" cm="1">
        <f t="array" ref="Q481">INDEX($H481:$K481,0,MATCH(Q$436,$H$436:$K$436,0))*INDEX($J$430:$R$433,MATCH(Q$436,$I$430:$I$433,0),MATCH(Q$435,$J$429:$R$429,0))</f>
        <v>1</v>
      </c>
      <c r="R481" s="699" cm="1">
        <f t="array" ref="R481">INDEX($H481:$K481,0,MATCH(R$436,$H$436:$K$436,0))*INDEX($J$430:$R$433,MATCH(R$436,$I$430:$I$433,0),MATCH(R$435,$J$429:$R$429,0))</f>
        <v>1</v>
      </c>
      <c r="S481" s="699" cm="1">
        <f t="array" ref="S481">INDEX($H481:$K481,0,MATCH(S$436,$H$436:$K$436,0))*INDEX($J$430:$R$433,MATCH(S$436,$I$430:$I$433,0),MATCH(S$435,$J$429:$R$429,0))</f>
        <v>2</v>
      </c>
      <c r="T481" s="699" cm="1">
        <f t="array" ref="T481">INDEX($H481:$K481,0,MATCH(T$436,$H$436:$K$436,0))*INDEX($J$430:$R$433,MATCH(T$436,$I$430:$I$433,0),MATCH(T$435,$J$429:$R$429,0))</f>
        <v>2</v>
      </c>
      <c r="U481" s="699" cm="1">
        <f t="array" ref="U481">INDEX($H481:$K481,0,MATCH(U$436,$H$436:$K$436,0))*INDEX($J$430:$R$433,MATCH(U$436,$I$430:$I$433,0),MATCH(U$435,$J$429:$R$429,0))</f>
        <v>1</v>
      </c>
      <c r="V481" s="699" cm="1">
        <f t="array" ref="V481">INDEX($H481:$K481,0,MATCH(V$436,$H$436:$K$436,0))*INDEX($J$430:$R$433,MATCH(V$436,$I$430:$I$433,0),MATCH(V$435,$J$429:$R$429,0))</f>
        <v>1</v>
      </c>
      <c r="W481" s="699" cm="1">
        <f t="array" ref="W481">INDEX($H481:$K481,0,MATCH(W$436,$H$436:$K$436,0))*INDEX($J$430:$R$433,MATCH(W$436,$I$430:$I$433,0),MATCH(W$435,$J$429:$R$429,0))</f>
        <v>2</v>
      </c>
      <c r="X481" s="699" cm="1">
        <f t="array" ref="X481">INDEX($H481:$K481,0,MATCH(X$436,$H$436:$K$436,0))*INDEX($J$430:$R$433,MATCH(X$436,$I$430:$I$433,0),MATCH(X$435,$J$429:$R$429,0))</f>
        <v>2</v>
      </c>
      <c r="Y481" s="699" cm="1">
        <f t="array" ref="Y481">INDEX($H481:$K481,0,MATCH(Y$436,$H$436:$K$436,0))*INDEX($J$430:$R$433,MATCH(Y$436,$I$430:$I$433,0),MATCH(Y$435,$J$429:$R$429,0))</f>
        <v>1</v>
      </c>
      <c r="Z481" s="699" cm="1">
        <f t="array" ref="Z481">INDEX($H481:$K481,0,MATCH(Z$436,$H$436:$K$436,0))*INDEX($J$430:$R$433,MATCH(Z$436,$I$430:$I$433,0),MATCH(Z$435,$J$429:$R$429,0))</f>
        <v>1</v>
      </c>
      <c r="AA481" s="699" cm="1">
        <f t="array" ref="AA481">INDEX($H481:$K481,0,MATCH(AA$436,$H$436:$K$436,0))*INDEX($J$430:$R$433,MATCH(AA$436,$I$430:$I$433,0),MATCH(AA$435,$J$429:$R$429,0))</f>
        <v>2</v>
      </c>
      <c r="AB481" s="699" cm="1">
        <f t="array" ref="AB481">INDEX($H481:$K481,0,MATCH(AB$436,$H$436:$K$436,0))*INDEX($J$430:$R$433,MATCH(AB$436,$I$430:$I$433,0),MATCH(AB$435,$J$429:$R$429,0))</f>
        <v>1</v>
      </c>
      <c r="AC481" s="699" cm="1">
        <f t="array" ref="AC481">INDEX($H481:$K481,0,MATCH(AC$436,$H$436:$K$436,0))*INDEX($J$430:$R$433,MATCH(AC$436,$I$430:$I$433,0),MATCH(AC$435,$J$429:$R$429,0))</f>
        <v>1</v>
      </c>
      <c r="AD481" s="699" cm="1">
        <f t="array" ref="AD481">INDEX($H481:$K481,0,MATCH(AD$436,$H$436:$K$436,0))*INDEX($J$430:$R$433,MATCH(AD$436,$I$430:$I$433,0),MATCH(AD$435,$J$429:$R$429,0))</f>
        <v>1</v>
      </c>
      <c r="AE481" s="699" cm="1">
        <f t="array" ref="AE481">INDEX($H481:$K481,0,MATCH(AE$436,$H$436:$K$436,0))*INDEX($J$430:$R$433,MATCH(AE$436,$I$430:$I$433,0),MATCH(AE$435,$J$429:$R$429,0))</f>
        <v>2</v>
      </c>
      <c r="AF481" s="699" cm="1">
        <f t="array" ref="AF481">INDEX($H481:$K481,0,MATCH(AF$436,$H$436:$K$436,0))*INDEX($J$430:$R$433,MATCH(AF$436,$I$430:$I$433,0),MATCH(AF$435,$J$429:$R$429,0))</f>
        <v>1</v>
      </c>
      <c r="AG481" s="699" cm="1">
        <f t="array" ref="AG481">INDEX($H481:$K481,0,MATCH(AG$436,$H$436:$K$436,0))*INDEX($J$430:$R$433,MATCH(AG$436,$I$430:$I$433,0),MATCH(AG$435,$J$429:$R$429,0))</f>
        <v>1</v>
      </c>
      <c r="AH481" s="699" cm="1">
        <f t="array" ref="AH481">INDEX($H481:$K481,0,MATCH(AH$436,$H$436:$K$436,0))*INDEX($J$430:$R$433,MATCH(AH$436,$I$430:$I$433,0),MATCH(AH$435,$J$429:$R$429,0))</f>
        <v>1</v>
      </c>
      <c r="AI481" s="699" cm="1">
        <f t="array" ref="AI481">INDEX($H481:$K481,0,MATCH(AI$436,$H$436:$K$436,0))*INDEX($J$430:$R$433,MATCH(AI$436,$I$430:$I$433,0),MATCH(AI$435,$J$429:$R$429,0))</f>
        <v>2</v>
      </c>
      <c r="AJ481" s="699" cm="1">
        <f t="array" ref="AJ481">INDEX($H481:$K481,0,MATCH(AJ$436,$H$436:$K$436,0))*INDEX($J$430:$R$433,MATCH(AJ$436,$I$430:$I$433,0),MATCH(AJ$435,$J$429:$R$429,0))</f>
        <v>1</v>
      </c>
      <c r="AK481" s="699" cm="1">
        <f t="array" ref="AK481">INDEX($H481:$K481,0,MATCH(AK$436,$H$436:$K$436,0))*INDEX($J$430:$R$433,MATCH(AK$436,$I$430:$I$433,0),MATCH(AK$435,$J$429:$R$429,0))</f>
        <v>1</v>
      </c>
      <c r="AL481" s="699" cm="1">
        <f t="array" ref="AL481">INDEX($H481:$K481,0,MATCH(AL$436,$H$436:$K$436,0))*INDEX($J$430:$R$433,MATCH(AL$436,$I$430:$I$433,0),MATCH(AL$435,$J$429:$R$429,0))</f>
        <v>1</v>
      </c>
      <c r="AM481" s="699" cm="1">
        <f t="array" ref="AM481">INDEX($H481:$K481,0,MATCH(AM$436,$H$436:$K$436,0))*INDEX($J$430:$R$433,MATCH(AM$436,$I$430:$I$433,0),MATCH(AM$435,$J$429:$R$429,0))</f>
        <v>2</v>
      </c>
      <c r="AN481" s="699" cm="1">
        <f t="array" ref="AN481">INDEX($H481:$K481,0,MATCH(AN$436,$H$436:$K$436,0))*INDEX($J$430:$R$433,MATCH(AN$436,$I$430:$I$433,0),MATCH(AN$435,$J$429:$R$429,0))</f>
        <v>1</v>
      </c>
      <c r="AO481" s="699" cm="1">
        <f t="array" ref="AO481">INDEX($H481:$K481,0,MATCH(AO$436,$H$436:$K$436,0))*INDEX($J$430:$R$433,MATCH(AO$436,$I$430:$I$433,0),MATCH(AO$435,$J$429:$R$429,0))</f>
        <v>1</v>
      </c>
      <c r="AP481" s="699" cm="1">
        <f t="array" ref="AP481">INDEX($H481:$K481,0,MATCH(AP$436,$H$436:$K$436,0))*INDEX($J$430:$R$433,MATCH(AP$436,$I$430:$I$433,0),MATCH(AP$435,$J$429:$R$429,0))</f>
        <v>1</v>
      </c>
      <c r="AQ481" s="699" cm="1">
        <f t="array" ref="AQ481">INDEX($H481:$K481,0,MATCH(AQ$436,$H$436:$K$436,0))*INDEX($J$430:$R$433,MATCH(AQ$436,$I$430:$I$433,0),MATCH(AQ$435,$J$429:$R$429,0))</f>
        <v>2</v>
      </c>
      <c r="AR481" s="699" cm="1">
        <f t="array" ref="AR481">INDEX($H481:$K481,0,MATCH(AR$436,$H$436:$K$436,0))*INDEX($J$430:$R$433,MATCH(AR$436,$I$430:$I$433,0),MATCH(AR$435,$J$429:$R$429,0))</f>
        <v>1</v>
      </c>
      <c r="AS481" s="699" cm="1">
        <f t="array" ref="AS481">INDEX($H481:$K481,0,MATCH(AS$436,$H$436:$K$436,0))*INDEX($J$430:$R$433,MATCH(AS$436,$I$430:$I$433,0),MATCH(AS$435,$J$429:$R$429,0))</f>
        <v>1</v>
      </c>
      <c r="AT481" s="699" cm="1">
        <f t="array" ref="AT481">INDEX($H481:$K481,0,MATCH(AT$436,$H$436:$K$436,0))*INDEX($J$430:$R$433,MATCH(AT$436,$I$430:$I$433,0),MATCH(AT$435,$J$429:$R$429,0))</f>
        <v>1</v>
      </c>
      <c r="AU481" s="699" cm="1">
        <f t="array" ref="AU481">INDEX($H481:$K481,0,MATCH(AU$436,$H$436:$K$436,0))*INDEX($J$430:$R$433,MATCH(AU$436,$I$430:$I$433,0),MATCH(AU$435,$J$429:$R$429,0))</f>
        <v>2</v>
      </c>
      <c r="AV481" s="187"/>
      <c r="AW481" s="187"/>
      <c r="AX481" s="16"/>
      <c r="AY481" s="8"/>
      <c r="AZ481" s="8"/>
      <c r="BA481" s="8"/>
    </row>
    <row r="482" spans="1:53" ht="14.5" outlineLevel="1" x14ac:dyDescent="0.35">
      <c r="A482" s="6"/>
      <c r="B482" s="7"/>
      <c r="C482" s="17"/>
      <c r="D482" s="17"/>
      <c r="E482" s="17"/>
      <c r="F482" s="26"/>
      <c r="G482" s="26" t="str">
        <f t="shared" si="149"/>
        <v>YYBLNwd</v>
      </c>
      <c r="H482" s="223">
        <v>1</v>
      </c>
      <c r="I482" s="223">
        <v>1</v>
      </c>
      <c r="J482" s="223">
        <v>1</v>
      </c>
      <c r="K482" s="223">
        <v>2</v>
      </c>
      <c r="L482" s="699" cm="1">
        <f t="array" ref="L482">INDEX($H482:$K482,0,MATCH(L$436,$H$436:$K$436,0))*INDEX($J$430:$R$433,MATCH(L$436,$I$430:$I$433,0),MATCH(L$435,$J$429:$R$429,0))</f>
        <v>2</v>
      </c>
      <c r="M482" s="699" cm="1">
        <f t="array" ref="M482">INDEX($H482:$K482,0,MATCH(M$436,$H$436:$K$436,0))*INDEX($J$430:$R$433,MATCH(M$436,$I$430:$I$433,0),MATCH(M$435,$J$429:$R$429,0))</f>
        <v>1</v>
      </c>
      <c r="N482" s="699" cm="1">
        <f t="array" ref="N482">INDEX($H482:$K482,0,MATCH(N$436,$H$436:$K$436,0))*INDEX($J$430:$R$433,MATCH(N$436,$I$430:$I$433,0),MATCH(N$435,$J$429:$R$429,0))</f>
        <v>1</v>
      </c>
      <c r="O482" s="699" cm="1">
        <f t="array" ref="O482">INDEX($H482:$K482,0,MATCH(O$436,$H$436:$K$436,0))*INDEX($J$430:$R$433,MATCH(O$436,$I$430:$I$433,0),MATCH(O$435,$J$429:$R$429,0))</f>
        <v>2</v>
      </c>
      <c r="P482" s="699" cm="1">
        <f t="array" ref="P482">INDEX($H482:$K482,0,MATCH(P$436,$H$436:$K$436,0))*INDEX($J$430:$R$433,MATCH(P$436,$I$430:$I$433,0),MATCH(P$435,$J$429:$R$429,0))</f>
        <v>2</v>
      </c>
      <c r="Q482" s="699" cm="1">
        <f t="array" ref="Q482">INDEX($H482:$K482,0,MATCH(Q$436,$H$436:$K$436,0))*INDEX($J$430:$R$433,MATCH(Q$436,$I$430:$I$433,0),MATCH(Q$435,$J$429:$R$429,0))</f>
        <v>1</v>
      </c>
      <c r="R482" s="699" cm="1">
        <f t="array" ref="R482">INDEX($H482:$K482,0,MATCH(R$436,$H$436:$K$436,0))*INDEX($J$430:$R$433,MATCH(R$436,$I$430:$I$433,0),MATCH(R$435,$J$429:$R$429,0))</f>
        <v>1</v>
      </c>
      <c r="S482" s="699" cm="1">
        <f t="array" ref="S482">INDEX($H482:$K482,0,MATCH(S$436,$H$436:$K$436,0))*INDEX($J$430:$R$433,MATCH(S$436,$I$430:$I$433,0),MATCH(S$435,$J$429:$R$429,0))</f>
        <v>2</v>
      </c>
      <c r="T482" s="699" cm="1">
        <f t="array" ref="T482">INDEX($H482:$K482,0,MATCH(T$436,$H$436:$K$436,0))*INDEX($J$430:$R$433,MATCH(T$436,$I$430:$I$433,0),MATCH(T$435,$J$429:$R$429,0))</f>
        <v>2</v>
      </c>
      <c r="U482" s="699" cm="1">
        <f t="array" ref="U482">INDEX($H482:$K482,0,MATCH(U$436,$H$436:$K$436,0))*INDEX($J$430:$R$433,MATCH(U$436,$I$430:$I$433,0),MATCH(U$435,$J$429:$R$429,0))</f>
        <v>1</v>
      </c>
      <c r="V482" s="699" cm="1">
        <f t="array" ref="V482">INDEX($H482:$K482,0,MATCH(V$436,$H$436:$K$436,0))*INDEX($J$430:$R$433,MATCH(V$436,$I$430:$I$433,0),MATCH(V$435,$J$429:$R$429,0))</f>
        <v>1</v>
      </c>
      <c r="W482" s="699" cm="1">
        <f t="array" ref="W482">INDEX($H482:$K482,0,MATCH(W$436,$H$436:$K$436,0))*INDEX($J$430:$R$433,MATCH(W$436,$I$430:$I$433,0),MATCH(W$435,$J$429:$R$429,0))</f>
        <v>2</v>
      </c>
      <c r="X482" s="699" cm="1">
        <f t="array" ref="X482">INDEX($H482:$K482,0,MATCH(X$436,$H$436:$K$436,0))*INDEX($J$430:$R$433,MATCH(X$436,$I$430:$I$433,0),MATCH(X$435,$J$429:$R$429,0))</f>
        <v>2</v>
      </c>
      <c r="Y482" s="699" cm="1">
        <f t="array" ref="Y482">INDEX($H482:$K482,0,MATCH(Y$436,$H$436:$K$436,0))*INDEX($J$430:$R$433,MATCH(Y$436,$I$430:$I$433,0),MATCH(Y$435,$J$429:$R$429,0))</f>
        <v>1</v>
      </c>
      <c r="Z482" s="699" cm="1">
        <f t="array" ref="Z482">INDEX($H482:$K482,0,MATCH(Z$436,$H$436:$K$436,0))*INDEX($J$430:$R$433,MATCH(Z$436,$I$430:$I$433,0),MATCH(Z$435,$J$429:$R$429,0))</f>
        <v>1</v>
      </c>
      <c r="AA482" s="699" cm="1">
        <f t="array" ref="AA482">INDEX($H482:$K482,0,MATCH(AA$436,$H$436:$K$436,0))*INDEX($J$430:$R$433,MATCH(AA$436,$I$430:$I$433,0),MATCH(AA$435,$J$429:$R$429,0))</f>
        <v>2</v>
      </c>
      <c r="AB482" s="699" cm="1">
        <f t="array" ref="AB482">INDEX($H482:$K482,0,MATCH(AB$436,$H$436:$K$436,0))*INDEX($J$430:$R$433,MATCH(AB$436,$I$430:$I$433,0),MATCH(AB$435,$J$429:$R$429,0))</f>
        <v>1</v>
      </c>
      <c r="AC482" s="699" cm="1">
        <f t="array" ref="AC482">INDEX($H482:$K482,0,MATCH(AC$436,$H$436:$K$436,0))*INDEX($J$430:$R$433,MATCH(AC$436,$I$430:$I$433,0),MATCH(AC$435,$J$429:$R$429,0))</f>
        <v>1</v>
      </c>
      <c r="AD482" s="699" cm="1">
        <f t="array" ref="AD482">INDEX($H482:$K482,0,MATCH(AD$436,$H$436:$K$436,0))*INDEX($J$430:$R$433,MATCH(AD$436,$I$430:$I$433,0),MATCH(AD$435,$J$429:$R$429,0))</f>
        <v>1</v>
      </c>
      <c r="AE482" s="699" cm="1">
        <f t="array" ref="AE482">INDEX($H482:$K482,0,MATCH(AE$436,$H$436:$K$436,0))*INDEX($J$430:$R$433,MATCH(AE$436,$I$430:$I$433,0),MATCH(AE$435,$J$429:$R$429,0))</f>
        <v>2</v>
      </c>
      <c r="AF482" s="699" cm="1">
        <f t="array" ref="AF482">INDEX($H482:$K482,0,MATCH(AF$436,$H$436:$K$436,0))*INDEX($J$430:$R$433,MATCH(AF$436,$I$430:$I$433,0),MATCH(AF$435,$J$429:$R$429,0))</f>
        <v>1</v>
      </c>
      <c r="AG482" s="699" cm="1">
        <f t="array" ref="AG482">INDEX($H482:$K482,0,MATCH(AG$436,$H$436:$K$436,0))*INDEX($J$430:$R$433,MATCH(AG$436,$I$430:$I$433,0),MATCH(AG$435,$J$429:$R$429,0))</f>
        <v>1</v>
      </c>
      <c r="AH482" s="699" cm="1">
        <f t="array" ref="AH482">INDEX($H482:$K482,0,MATCH(AH$436,$H$436:$K$436,0))*INDEX($J$430:$R$433,MATCH(AH$436,$I$430:$I$433,0),MATCH(AH$435,$J$429:$R$429,0))</f>
        <v>1</v>
      </c>
      <c r="AI482" s="699" cm="1">
        <f t="array" ref="AI482">INDEX($H482:$K482,0,MATCH(AI$436,$H$436:$K$436,0))*INDEX($J$430:$R$433,MATCH(AI$436,$I$430:$I$433,0),MATCH(AI$435,$J$429:$R$429,0))</f>
        <v>2</v>
      </c>
      <c r="AJ482" s="699" cm="1">
        <f t="array" ref="AJ482">INDEX($H482:$K482,0,MATCH(AJ$436,$H$436:$K$436,0))*INDEX($J$430:$R$433,MATCH(AJ$436,$I$430:$I$433,0),MATCH(AJ$435,$J$429:$R$429,0))</f>
        <v>1</v>
      </c>
      <c r="AK482" s="699" cm="1">
        <f t="array" ref="AK482">INDEX($H482:$K482,0,MATCH(AK$436,$H$436:$K$436,0))*INDEX($J$430:$R$433,MATCH(AK$436,$I$430:$I$433,0),MATCH(AK$435,$J$429:$R$429,0))</f>
        <v>1</v>
      </c>
      <c r="AL482" s="699" cm="1">
        <f t="array" ref="AL482">INDEX($H482:$K482,0,MATCH(AL$436,$H$436:$K$436,0))*INDEX($J$430:$R$433,MATCH(AL$436,$I$430:$I$433,0),MATCH(AL$435,$J$429:$R$429,0))</f>
        <v>1</v>
      </c>
      <c r="AM482" s="699" cm="1">
        <f t="array" ref="AM482">INDEX($H482:$K482,0,MATCH(AM$436,$H$436:$K$436,0))*INDEX($J$430:$R$433,MATCH(AM$436,$I$430:$I$433,0),MATCH(AM$435,$J$429:$R$429,0))</f>
        <v>2</v>
      </c>
      <c r="AN482" s="699" cm="1">
        <f t="array" ref="AN482">INDEX($H482:$K482,0,MATCH(AN$436,$H$436:$K$436,0))*INDEX($J$430:$R$433,MATCH(AN$436,$I$430:$I$433,0),MATCH(AN$435,$J$429:$R$429,0))</f>
        <v>1</v>
      </c>
      <c r="AO482" s="699" cm="1">
        <f t="array" ref="AO482">INDEX($H482:$K482,0,MATCH(AO$436,$H$436:$K$436,0))*INDEX($J$430:$R$433,MATCH(AO$436,$I$430:$I$433,0),MATCH(AO$435,$J$429:$R$429,0))</f>
        <v>1</v>
      </c>
      <c r="AP482" s="699" cm="1">
        <f t="array" ref="AP482">INDEX($H482:$K482,0,MATCH(AP$436,$H$436:$K$436,0))*INDEX($J$430:$R$433,MATCH(AP$436,$I$430:$I$433,0),MATCH(AP$435,$J$429:$R$429,0))</f>
        <v>1</v>
      </c>
      <c r="AQ482" s="699" cm="1">
        <f t="array" ref="AQ482">INDEX($H482:$K482,0,MATCH(AQ$436,$H$436:$K$436,0))*INDEX($J$430:$R$433,MATCH(AQ$436,$I$430:$I$433,0),MATCH(AQ$435,$J$429:$R$429,0))</f>
        <v>2</v>
      </c>
      <c r="AR482" s="699" cm="1">
        <f t="array" ref="AR482">INDEX($H482:$K482,0,MATCH(AR$436,$H$436:$K$436,0))*INDEX($J$430:$R$433,MATCH(AR$436,$I$430:$I$433,0),MATCH(AR$435,$J$429:$R$429,0))</f>
        <v>1</v>
      </c>
      <c r="AS482" s="699" cm="1">
        <f t="array" ref="AS482">INDEX($H482:$K482,0,MATCH(AS$436,$H$436:$K$436,0))*INDEX($J$430:$R$433,MATCH(AS$436,$I$430:$I$433,0),MATCH(AS$435,$J$429:$R$429,0))</f>
        <v>1</v>
      </c>
      <c r="AT482" s="699" cm="1">
        <f t="array" ref="AT482">INDEX($H482:$K482,0,MATCH(AT$436,$H$436:$K$436,0))*INDEX($J$430:$R$433,MATCH(AT$436,$I$430:$I$433,0),MATCH(AT$435,$J$429:$R$429,0))</f>
        <v>1</v>
      </c>
      <c r="AU482" s="699" cm="1">
        <f t="array" ref="AU482">INDEX($H482:$K482,0,MATCH(AU$436,$H$436:$K$436,0))*INDEX($J$430:$R$433,MATCH(AU$436,$I$430:$I$433,0),MATCH(AU$435,$J$429:$R$429,0))</f>
        <v>2</v>
      </c>
      <c r="AV482" s="187"/>
      <c r="AW482" s="187"/>
      <c r="AX482" s="16"/>
      <c r="AY482" s="8"/>
      <c r="AZ482" s="8"/>
      <c r="BA482" s="8"/>
    </row>
    <row r="483" spans="1:53" ht="14.5" outlineLevel="1" x14ac:dyDescent="0.35">
      <c r="A483" s="6"/>
      <c r="B483" s="7"/>
      <c r="C483" s="17"/>
      <c r="D483" s="17"/>
      <c r="E483" s="17"/>
      <c r="F483" s="26"/>
      <c r="G483" s="26" t="str">
        <f t="shared" si="149"/>
        <v>YYWBLz</v>
      </c>
      <c r="H483" s="223">
        <v>1</v>
      </c>
      <c r="I483" s="223">
        <v>1</v>
      </c>
      <c r="J483" s="223">
        <v>2</v>
      </c>
      <c r="K483" s="223">
        <v>4</v>
      </c>
      <c r="L483" s="699" cm="1">
        <f t="array" ref="L483">INDEX($H483:$K483,0,MATCH(L$436,$H$436:$K$436,0))*INDEX($J$430:$R$433,MATCH(L$436,$I$430:$I$433,0),MATCH(L$435,$J$429:$R$429,0))</f>
        <v>2</v>
      </c>
      <c r="M483" s="699" cm="1">
        <f t="array" ref="M483">INDEX($H483:$K483,0,MATCH(M$436,$H$436:$K$436,0))*INDEX($J$430:$R$433,MATCH(M$436,$I$430:$I$433,0),MATCH(M$435,$J$429:$R$429,0))</f>
        <v>1</v>
      </c>
      <c r="N483" s="699" cm="1">
        <f t="array" ref="N483">INDEX($H483:$K483,0,MATCH(N$436,$H$436:$K$436,0))*INDEX($J$430:$R$433,MATCH(N$436,$I$430:$I$433,0),MATCH(N$435,$J$429:$R$429,0))</f>
        <v>2</v>
      </c>
      <c r="O483" s="699" cm="1">
        <f t="array" ref="O483">INDEX($H483:$K483,0,MATCH(O$436,$H$436:$K$436,0))*INDEX($J$430:$R$433,MATCH(O$436,$I$430:$I$433,0),MATCH(O$435,$J$429:$R$429,0))</f>
        <v>4</v>
      </c>
      <c r="P483" s="699" cm="1">
        <f t="array" ref="P483">INDEX($H483:$K483,0,MATCH(P$436,$H$436:$K$436,0))*INDEX($J$430:$R$433,MATCH(P$436,$I$430:$I$433,0),MATCH(P$435,$J$429:$R$429,0))</f>
        <v>2</v>
      </c>
      <c r="Q483" s="699" cm="1">
        <f t="array" ref="Q483">INDEX($H483:$K483,0,MATCH(Q$436,$H$436:$K$436,0))*INDEX($J$430:$R$433,MATCH(Q$436,$I$430:$I$433,0),MATCH(Q$435,$J$429:$R$429,0))</f>
        <v>1</v>
      </c>
      <c r="R483" s="699" cm="1">
        <f t="array" ref="R483">INDEX($H483:$K483,0,MATCH(R$436,$H$436:$K$436,0))*INDEX($J$430:$R$433,MATCH(R$436,$I$430:$I$433,0),MATCH(R$435,$J$429:$R$429,0))</f>
        <v>2</v>
      </c>
      <c r="S483" s="699" cm="1">
        <f t="array" ref="S483">INDEX($H483:$K483,0,MATCH(S$436,$H$436:$K$436,0))*INDEX($J$430:$R$433,MATCH(S$436,$I$430:$I$433,0),MATCH(S$435,$J$429:$R$429,0))</f>
        <v>4</v>
      </c>
      <c r="T483" s="699" cm="1">
        <f t="array" ref="T483">INDEX($H483:$K483,0,MATCH(T$436,$H$436:$K$436,0))*INDEX($J$430:$R$433,MATCH(T$436,$I$430:$I$433,0),MATCH(T$435,$J$429:$R$429,0))</f>
        <v>2</v>
      </c>
      <c r="U483" s="699" cm="1">
        <f t="array" ref="U483">INDEX($H483:$K483,0,MATCH(U$436,$H$436:$K$436,0))*INDEX($J$430:$R$433,MATCH(U$436,$I$430:$I$433,0),MATCH(U$435,$J$429:$R$429,0))</f>
        <v>1</v>
      </c>
      <c r="V483" s="699" cm="1">
        <f t="array" ref="V483">INDEX($H483:$K483,0,MATCH(V$436,$H$436:$K$436,0))*INDEX($J$430:$R$433,MATCH(V$436,$I$430:$I$433,0),MATCH(V$435,$J$429:$R$429,0))</f>
        <v>2</v>
      </c>
      <c r="W483" s="699" cm="1">
        <f t="array" ref="W483">INDEX($H483:$K483,0,MATCH(W$436,$H$436:$K$436,0))*INDEX($J$430:$R$433,MATCH(W$436,$I$430:$I$433,0),MATCH(W$435,$J$429:$R$429,0))</f>
        <v>4</v>
      </c>
      <c r="X483" s="699" cm="1">
        <f t="array" ref="X483">INDEX($H483:$K483,0,MATCH(X$436,$H$436:$K$436,0))*INDEX($J$430:$R$433,MATCH(X$436,$I$430:$I$433,0),MATCH(X$435,$J$429:$R$429,0))</f>
        <v>2</v>
      </c>
      <c r="Y483" s="699" cm="1">
        <f t="array" ref="Y483">INDEX($H483:$K483,0,MATCH(Y$436,$H$436:$K$436,0))*INDEX($J$430:$R$433,MATCH(Y$436,$I$430:$I$433,0),MATCH(Y$435,$J$429:$R$429,0))</f>
        <v>1</v>
      </c>
      <c r="Z483" s="699" cm="1">
        <f t="array" ref="Z483">INDEX($H483:$K483,0,MATCH(Z$436,$H$436:$K$436,0))*INDEX($J$430:$R$433,MATCH(Z$436,$I$430:$I$433,0),MATCH(Z$435,$J$429:$R$429,0))</f>
        <v>2</v>
      </c>
      <c r="AA483" s="699" cm="1">
        <f t="array" ref="AA483">INDEX($H483:$K483,0,MATCH(AA$436,$H$436:$K$436,0))*INDEX($J$430:$R$433,MATCH(AA$436,$I$430:$I$433,0),MATCH(AA$435,$J$429:$R$429,0))</f>
        <v>4</v>
      </c>
      <c r="AB483" s="699" cm="1">
        <f t="array" ref="AB483">INDEX($H483:$K483,0,MATCH(AB$436,$H$436:$K$436,0))*INDEX($J$430:$R$433,MATCH(AB$436,$I$430:$I$433,0),MATCH(AB$435,$J$429:$R$429,0))</f>
        <v>1</v>
      </c>
      <c r="AC483" s="699" cm="1">
        <f t="array" ref="AC483">INDEX($H483:$K483,0,MATCH(AC$436,$H$436:$K$436,0))*INDEX($J$430:$R$433,MATCH(AC$436,$I$430:$I$433,0),MATCH(AC$435,$J$429:$R$429,0))</f>
        <v>1</v>
      </c>
      <c r="AD483" s="699" cm="1">
        <f t="array" ref="AD483">INDEX($H483:$K483,0,MATCH(AD$436,$H$436:$K$436,0))*INDEX($J$430:$R$433,MATCH(AD$436,$I$430:$I$433,0),MATCH(AD$435,$J$429:$R$429,0))</f>
        <v>2</v>
      </c>
      <c r="AE483" s="699" cm="1">
        <f t="array" ref="AE483">INDEX($H483:$K483,0,MATCH(AE$436,$H$436:$K$436,0))*INDEX($J$430:$R$433,MATCH(AE$436,$I$430:$I$433,0),MATCH(AE$435,$J$429:$R$429,0))</f>
        <v>4</v>
      </c>
      <c r="AF483" s="699" cm="1">
        <f t="array" ref="AF483">INDEX($H483:$K483,0,MATCH(AF$436,$H$436:$K$436,0))*INDEX($J$430:$R$433,MATCH(AF$436,$I$430:$I$433,0),MATCH(AF$435,$J$429:$R$429,0))</f>
        <v>1</v>
      </c>
      <c r="AG483" s="699" cm="1">
        <f t="array" ref="AG483">INDEX($H483:$K483,0,MATCH(AG$436,$H$436:$K$436,0))*INDEX($J$430:$R$433,MATCH(AG$436,$I$430:$I$433,0),MATCH(AG$435,$J$429:$R$429,0))</f>
        <v>1</v>
      </c>
      <c r="AH483" s="699" cm="1">
        <f t="array" ref="AH483">INDEX($H483:$K483,0,MATCH(AH$436,$H$436:$K$436,0))*INDEX($J$430:$R$433,MATCH(AH$436,$I$430:$I$433,0),MATCH(AH$435,$J$429:$R$429,0))</f>
        <v>2</v>
      </c>
      <c r="AI483" s="699" cm="1">
        <f t="array" ref="AI483">INDEX($H483:$K483,0,MATCH(AI$436,$H$436:$K$436,0))*INDEX($J$430:$R$433,MATCH(AI$436,$I$430:$I$433,0),MATCH(AI$435,$J$429:$R$429,0))</f>
        <v>4</v>
      </c>
      <c r="AJ483" s="699" cm="1">
        <f t="array" ref="AJ483">INDEX($H483:$K483,0,MATCH(AJ$436,$H$436:$K$436,0))*INDEX($J$430:$R$433,MATCH(AJ$436,$I$430:$I$433,0),MATCH(AJ$435,$J$429:$R$429,0))</f>
        <v>1</v>
      </c>
      <c r="AK483" s="699" cm="1">
        <f t="array" ref="AK483">INDEX($H483:$K483,0,MATCH(AK$436,$H$436:$K$436,0))*INDEX($J$430:$R$433,MATCH(AK$436,$I$430:$I$433,0),MATCH(AK$435,$J$429:$R$429,0))</f>
        <v>1</v>
      </c>
      <c r="AL483" s="699" cm="1">
        <f t="array" ref="AL483">INDEX($H483:$K483,0,MATCH(AL$436,$H$436:$K$436,0))*INDEX($J$430:$R$433,MATCH(AL$436,$I$430:$I$433,0),MATCH(AL$435,$J$429:$R$429,0))</f>
        <v>2</v>
      </c>
      <c r="AM483" s="699" cm="1">
        <f t="array" ref="AM483">INDEX($H483:$K483,0,MATCH(AM$436,$H$436:$K$436,0))*INDEX($J$430:$R$433,MATCH(AM$436,$I$430:$I$433,0),MATCH(AM$435,$J$429:$R$429,0))</f>
        <v>4</v>
      </c>
      <c r="AN483" s="699" cm="1">
        <f t="array" ref="AN483">INDEX($H483:$K483,0,MATCH(AN$436,$H$436:$K$436,0))*INDEX($J$430:$R$433,MATCH(AN$436,$I$430:$I$433,0),MATCH(AN$435,$J$429:$R$429,0))</f>
        <v>1</v>
      </c>
      <c r="AO483" s="699" cm="1">
        <f t="array" ref="AO483">INDEX($H483:$K483,0,MATCH(AO$436,$H$436:$K$436,0))*INDEX($J$430:$R$433,MATCH(AO$436,$I$430:$I$433,0),MATCH(AO$435,$J$429:$R$429,0))</f>
        <v>1</v>
      </c>
      <c r="AP483" s="699" cm="1">
        <f t="array" ref="AP483">INDEX($H483:$K483,0,MATCH(AP$436,$H$436:$K$436,0))*INDEX($J$430:$R$433,MATCH(AP$436,$I$430:$I$433,0),MATCH(AP$435,$J$429:$R$429,0))</f>
        <v>2</v>
      </c>
      <c r="AQ483" s="699" cm="1">
        <f t="array" ref="AQ483">INDEX($H483:$K483,0,MATCH(AQ$436,$H$436:$K$436,0))*INDEX($J$430:$R$433,MATCH(AQ$436,$I$430:$I$433,0),MATCH(AQ$435,$J$429:$R$429,0))</f>
        <v>4</v>
      </c>
      <c r="AR483" s="699" cm="1">
        <f t="array" ref="AR483">INDEX($H483:$K483,0,MATCH(AR$436,$H$436:$K$436,0))*INDEX($J$430:$R$433,MATCH(AR$436,$I$430:$I$433,0),MATCH(AR$435,$J$429:$R$429,0))</f>
        <v>1</v>
      </c>
      <c r="AS483" s="699" cm="1">
        <f t="array" ref="AS483">INDEX($H483:$K483,0,MATCH(AS$436,$H$436:$K$436,0))*INDEX($J$430:$R$433,MATCH(AS$436,$I$430:$I$433,0),MATCH(AS$435,$J$429:$R$429,0))</f>
        <v>1</v>
      </c>
      <c r="AT483" s="699" cm="1">
        <f t="array" ref="AT483">INDEX($H483:$K483,0,MATCH(AT$436,$H$436:$K$436,0))*INDEX($J$430:$R$433,MATCH(AT$436,$I$430:$I$433,0),MATCH(AT$435,$J$429:$R$429,0))</f>
        <v>2</v>
      </c>
      <c r="AU483" s="699" cm="1">
        <f t="array" ref="AU483">INDEX($H483:$K483,0,MATCH(AU$436,$H$436:$K$436,0))*INDEX($J$430:$R$433,MATCH(AU$436,$I$430:$I$433,0),MATCH(AU$435,$J$429:$R$429,0))</f>
        <v>4</v>
      </c>
      <c r="AV483" s="187"/>
      <c r="AW483" s="187"/>
      <c r="AX483" s="16"/>
      <c r="AY483" s="8"/>
      <c r="AZ483" s="8"/>
      <c r="BA483" s="8"/>
    </row>
    <row r="484" spans="1:53" ht="14.5" outlineLevel="1" x14ac:dyDescent="0.35">
      <c r="A484" s="6"/>
      <c r="B484" s="7"/>
      <c r="C484" s="17"/>
      <c r="D484" s="17"/>
      <c r="E484" s="17"/>
      <c r="F484" s="26"/>
      <c r="G484" s="26" t="str">
        <f t="shared" si="149"/>
        <v>YYWBLzd</v>
      </c>
      <c r="H484" s="223">
        <v>1</v>
      </c>
      <c r="I484" s="223">
        <v>1</v>
      </c>
      <c r="J484" s="223">
        <v>2</v>
      </c>
      <c r="K484" s="223">
        <v>4</v>
      </c>
      <c r="L484" s="699" cm="1">
        <f t="array" ref="L484">INDEX($H484:$K484,0,MATCH(L$436,$H$436:$K$436,0))*INDEX($J$430:$R$433,MATCH(L$436,$I$430:$I$433,0),MATCH(L$435,$J$429:$R$429,0))</f>
        <v>2</v>
      </c>
      <c r="M484" s="699" cm="1">
        <f t="array" ref="M484">INDEX($H484:$K484,0,MATCH(M$436,$H$436:$K$436,0))*INDEX($J$430:$R$433,MATCH(M$436,$I$430:$I$433,0),MATCH(M$435,$J$429:$R$429,0))</f>
        <v>1</v>
      </c>
      <c r="N484" s="699" cm="1">
        <f t="array" ref="N484">INDEX($H484:$K484,0,MATCH(N$436,$H$436:$K$436,0))*INDEX($J$430:$R$433,MATCH(N$436,$I$430:$I$433,0),MATCH(N$435,$J$429:$R$429,0))</f>
        <v>2</v>
      </c>
      <c r="O484" s="699" cm="1">
        <f t="array" ref="O484">INDEX($H484:$K484,0,MATCH(O$436,$H$436:$K$436,0))*INDEX($J$430:$R$433,MATCH(O$436,$I$430:$I$433,0),MATCH(O$435,$J$429:$R$429,0))</f>
        <v>4</v>
      </c>
      <c r="P484" s="699" cm="1">
        <f t="array" ref="P484">INDEX($H484:$K484,0,MATCH(P$436,$H$436:$K$436,0))*INDEX($J$430:$R$433,MATCH(P$436,$I$430:$I$433,0),MATCH(P$435,$J$429:$R$429,0))</f>
        <v>2</v>
      </c>
      <c r="Q484" s="699" cm="1">
        <f t="array" ref="Q484">INDEX($H484:$K484,0,MATCH(Q$436,$H$436:$K$436,0))*INDEX($J$430:$R$433,MATCH(Q$436,$I$430:$I$433,0),MATCH(Q$435,$J$429:$R$429,0))</f>
        <v>1</v>
      </c>
      <c r="R484" s="699" cm="1">
        <f t="array" ref="R484">INDEX($H484:$K484,0,MATCH(R$436,$H$436:$K$436,0))*INDEX($J$430:$R$433,MATCH(R$436,$I$430:$I$433,0),MATCH(R$435,$J$429:$R$429,0))</f>
        <v>2</v>
      </c>
      <c r="S484" s="699" cm="1">
        <f t="array" ref="S484">INDEX($H484:$K484,0,MATCH(S$436,$H$436:$K$436,0))*INDEX($J$430:$R$433,MATCH(S$436,$I$430:$I$433,0),MATCH(S$435,$J$429:$R$429,0))</f>
        <v>4</v>
      </c>
      <c r="T484" s="699" cm="1">
        <f t="array" ref="T484">INDEX($H484:$K484,0,MATCH(T$436,$H$436:$K$436,0))*INDEX($J$430:$R$433,MATCH(T$436,$I$430:$I$433,0),MATCH(T$435,$J$429:$R$429,0))</f>
        <v>2</v>
      </c>
      <c r="U484" s="699" cm="1">
        <f t="array" ref="U484">INDEX($H484:$K484,0,MATCH(U$436,$H$436:$K$436,0))*INDEX($J$430:$R$433,MATCH(U$436,$I$430:$I$433,0),MATCH(U$435,$J$429:$R$429,0))</f>
        <v>1</v>
      </c>
      <c r="V484" s="699" cm="1">
        <f t="array" ref="V484">INDEX($H484:$K484,0,MATCH(V$436,$H$436:$K$436,0))*INDEX($J$430:$R$433,MATCH(V$436,$I$430:$I$433,0),MATCH(V$435,$J$429:$R$429,0))</f>
        <v>2</v>
      </c>
      <c r="W484" s="699" cm="1">
        <f t="array" ref="W484">INDEX($H484:$K484,0,MATCH(W$436,$H$436:$K$436,0))*INDEX($J$430:$R$433,MATCH(W$436,$I$430:$I$433,0),MATCH(W$435,$J$429:$R$429,0))</f>
        <v>4</v>
      </c>
      <c r="X484" s="699" cm="1">
        <f t="array" ref="X484">INDEX($H484:$K484,0,MATCH(X$436,$H$436:$K$436,0))*INDEX($J$430:$R$433,MATCH(X$436,$I$430:$I$433,0),MATCH(X$435,$J$429:$R$429,0))</f>
        <v>2</v>
      </c>
      <c r="Y484" s="699" cm="1">
        <f t="array" ref="Y484">INDEX($H484:$K484,0,MATCH(Y$436,$H$436:$K$436,0))*INDEX($J$430:$R$433,MATCH(Y$436,$I$430:$I$433,0),MATCH(Y$435,$J$429:$R$429,0))</f>
        <v>1</v>
      </c>
      <c r="Z484" s="699" cm="1">
        <f t="array" ref="Z484">INDEX($H484:$K484,0,MATCH(Z$436,$H$436:$K$436,0))*INDEX($J$430:$R$433,MATCH(Z$436,$I$430:$I$433,0),MATCH(Z$435,$J$429:$R$429,0))</f>
        <v>2</v>
      </c>
      <c r="AA484" s="699" cm="1">
        <f t="array" ref="AA484">INDEX($H484:$K484,0,MATCH(AA$436,$H$436:$K$436,0))*INDEX($J$430:$R$433,MATCH(AA$436,$I$430:$I$433,0),MATCH(AA$435,$J$429:$R$429,0))</f>
        <v>4</v>
      </c>
      <c r="AB484" s="699" cm="1">
        <f t="array" ref="AB484">INDEX($H484:$K484,0,MATCH(AB$436,$H$436:$K$436,0))*INDEX($J$430:$R$433,MATCH(AB$436,$I$430:$I$433,0),MATCH(AB$435,$J$429:$R$429,0))</f>
        <v>1</v>
      </c>
      <c r="AC484" s="699" cm="1">
        <f t="array" ref="AC484">INDEX($H484:$K484,0,MATCH(AC$436,$H$436:$K$436,0))*INDEX($J$430:$R$433,MATCH(AC$436,$I$430:$I$433,0),MATCH(AC$435,$J$429:$R$429,0))</f>
        <v>1</v>
      </c>
      <c r="AD484" s="699" cm="1">
        <f t="array" ref="AD484">INDEX($H484:$K484,0,MATCH(AD$436,$H$436:$K$436,0))*INDEX($J$430:$R$433,MATCH(AD$436,$I$430:$I$433,0),MATCH(AD$435,$J$429:$R$429,0))</f>
        <v>2</v>
      </c>
      <c r="AE484" s="699" cm="1">
        <f t="array" ref="AE484">INDEX($H484:$K484,0,MATCH(AE$436,$H$436:$K$436,0))*INDEX($J$430:$R$433,MATCH(AE$436,$I$430:$I$433,0),MATCH(AE$435,$J$429:$R$429,0))</f>
        <v>4</v>
      </c>
      <c r="AF484" s="699" cm="1">
        <f t="array" ref="AF484">INDEX($H484:$K484,0,MATCH(AF$436,$H$436:$K$436,0))*INDEX($J$430:$R$433,MATCH(AF$436,$I$430:$I$433,0),MATCH(AF$435,$J$429:$R$429,0))</f>
        <v>1</v>
      </c>
      <c r="AG484" s="699" cm="1">
        <f t="array" ref="AG484">INDEX($H484:$K484,0,MATCH(AG$436,$H$436:$K$436,0))*INDEX($J$430:$R$433,MATCH(AG$436,$I$430:$I$433,0),MATCH(AG$435,$J$429:$R$429,0))</f>
        <v>1</v>
      </c>
      <c r="AH484" s="699" cm="1">
        <f t="array" ref="AH484">INDEX($H484:$K484,0,MATCH(AH$436,$H$436:$K$436,0))*INDEX($J$430:$R$433,MATCH(AH$436,$I$430:$I$433,0),MATCH(AH$435,$J$429:$R$429,0))</f>
        <v>2</v>
      </c>
      <c r="AI484" s="699" cm="1">
        <f t="array" ref="AI484">INDEX($H484:$K484,0,MATCH(AI$436,$H$436:$K$436,0))*INDEX($J$430:$R$433,MATCH(AI$436,$I$430:$I$433,0),MATCH(AI$435,$J$429:$R$429,0))</f>
        <v>4</v>
      </c>
      <c r="AJ484" s="699" cm="1">
        <f t="array" ref="AJ484">INDEX($H484:$K484,0,MATCH(AJ$436,$H$436:$K$436,0))*INDEX($J$430:$R$433,MATCH(AJ$436,$I$430:$I$433,0),MATCH(AJ$435,$J$429:$R$429,0))</f>
        <v>1</v>
      </c>
      <c r="AK484" s="699" cm="1">
        <f t="array" ref="AK484">INDEX($H484:$K484,0,MATCH(AK$436,$H$436:$K$436,0))*INDEX($J$430:$R$433,MATCH(AK$436,$I$430:$I$433,0),MATCH(AK$435,$J$429:$R$429,0))</f>
        <v>1</v>
      </c>
      <c r="AL484" s="699" cm="1">
        <f t="array" ref="AL484">INDEX($H484:$K484,0,MATCH(AL$436,$H$436:$K$436,0))*INDEX($J$430:$R$433,MATCH(AL$436,$I$430:$I$433,0),MATCH(AL$435,$J$429:$R$429,0))</f>
        <v>2</v>
      </c>
      <c r="AM484" s="699" cm="1">
        <f t="array" ref="AM484">INDEX($H484:$K484,0,MATCH(AM$436,$H$436:$K$436,0))*INDEX($J$430:$R$433,MATCH(AM$436,$I$430:$I$433,0),MATCH(AM$435,$J$429:$R$429,0))</f>
        <v>4</v>
      </c>
      <c r="AN484" s="699" cm="1">
        <f t="array" ref="AN484">INDEX($H484:$K484,0,MATCH(AN$436,$H$436:$K$436,0))*INDEX($J$430:$R$433,MATCH(AN$436,$I$430:$I$433,0),MATCH(AN$435,$J$429:$R$429,0))</f>
        <v>1</v>
      </c>
      <c r="AO484" s="699" cm="1">
        <f t="array" ref="AO484">INDEX($H484:$K484,0,MATCH(AO$436,$H$436:$K$436,0))*INDEX($J$430:$R$433,MATCH(AO$436,$I$430:$I$433,0),MATCH(AO$435,$J$429:$R$429,0))</f>
        <v>1</v>
      </c>
      <c r="AP484" s="699" cm="1">
        <f t="array" ref="AP484">INDEX($H484:$K484,0,MATCH(AP$436,$H$436:$K$436,0))*INDEX($J$430:$R$433,MATCH(AP$436,$I$430:$I$433,0),MATCH(AP$435,$J$429:$R$429,0))</f>
        <v>2</v>
      </c>
      <c r="AQ484" s="699" cm="1">
        <f t="array" ref="AQ484">INDEX($H484:$K484,0,MATCH(AQ$436,$H$436:$K$436,0))*INDEX($J$430:$R$433,MATCH(AQ$436,$I$430:$I$433,0),MATCH(AQ$435,$J$429:$R$429,0))</f>
        <v>4</v>
      </c>
      <c r="AR484" s="699" cm="1">
        <f t="array" ref="AR484">INDEX($H484:$K484,0,MATCH(AR$436,$H$436:$K$436,0))*INDEX($J$430:$R$433,MATCH(AR$436,$I$430:$I$433,0),MATCH(AR$435,$J$429:$R$429,0))</f>
        <v>1</v>
      </c>
      <c r="AS484" s="699" cm="1">
        <f t="array" ref="AS484">INDEX($H484:$K484,0,MATCH(AS$436,$H$436:$K$436,0))*INDEX($J$430:$R$433,MATCH(AS$436,$I$430:$I$433,0),MATCH(AS$435,$J$429:$R$429,0))</f>
        <v>1</v>
      </c>
      <c r="AT484" s="699" cm="1">
        <f t="array" ref="AT484">INDEX($H484:$K484,0,MATCH(AT$436,$H$436:$K$436,0))*INDEX($J$430:$R$433,MATCH(AT$436,$I$430:$I$433,0),MATCH(AT$435,$J$429:$R$429,0))</f>
        <v>2</v>
      </c>
      <c r="AU484" s="699" cm="1">
        <f t="array" ref="AU484">INDEX($H484:$K484,0,MATCH(AU$436,$H$436:$K$436,0))*INDEX($J$430:$R$433,MATCH(AU$436,$I$430:$I$433,0),MATCH(AU$435,$J$429:$R$429,0))</f>
        <v>4</v>
      </c>
      <c r="AV484" s="187"/>
      <c r="AW484" s="187"/>
      <c r="AX484" s="16"/>
      <c r="AY484" s="8"/>
      <c r="AZ484" s="8"/>
      <c r="BA484" s="8"/>
    </row>
    <row r="485" spans="1:53" ht="14.5" outlineLevel="1" x14ac:dyDescent="0.35">
      <c r="A485" s="6"/>
      <c r="B485" s="7"/>
      <c r="C485" s="17"/>
      <c r="D485" s="17"/>
      <c r="E485" s="17"/>
      <c r="F485" s="26"/>
      <c r="G485" s="26" t="str">
        <f t="shared" si="149"/>
        <v>YYWWBk</v>
      </c>
      <c r="H485" s="223">
        <v>1</v>
      </c>
      <c r="I485" s="223">
        <v>1</v>
      </c>
      <c r="J485" s="223">
        <v>4</v>
      </c>
      <c r="K485" s="223">
        <v>4</v>
      </c>
      <c r="L485" s="699" cm="1">
        <f t="array" ref="L485">INDEX($H485:$K485,0,MATCH(L$436,$H$436:$K$436,0))*INDEX($J$430:$R$433,MATCH(L$436,$I$430:$I$433,0),MATCH(L$435,$J$429:$R$429,0))</f>
        <v>2</v>
      </c>
      <c r="M485" s="699" cm="1">
        <f t="array" ref="M485">INDEX($H485:$K485,0,MATCH(M$436,$H$436:$K$436,0))*INDEX($J$430:$R$433,MATCH(M$436,$I$430:$I$433,0),MATCH(M$435,$J$429:$R$429,0))</f>
        <v>1</v>
      </c>
      <c r="N485" s="699" cm="1">
        <f t="array" ref="N485">INDEX($H485:$K485,0,MATCH(N$436,$H$436:$K$436,0))*INDEX($J$430:$R$433,MATCH(N$436,$I$430:$I$433,0),MATCH(N$435,$J$429:$R$429,0))</f>
        <v>4</v>
      </c>
      <c r="O485" s="699" cm="1">
        <f t="array" ref="O485">INDEX($H485:$K485,0,MATCH(O$436,$H$436:$K$436,0))*INDEX($J$430:$R$433,MATCH(O$436,$I$430:$I$433,0),MATCH(O$435,$J$429:$R$429,0))</f>
        <v>4</v>
      </c>
      <c r="P485" s="699" cm="1">
        <f t="array" ref="P485">INDEX($H485:$K485,0,MATCH(P$436,$H$436:$K$436,0))*INDEX($J$430:$R$433,MATCH(P$436,$I$430:$I$433,0),MATCH(P$435,$J$429:$R$429,0))</f>
        <v>2</v>
      </c>
      <c r="Q485" s="699" cm="1">
        <f t="array" ref="Q485">INDEX($H485:$K485,0,MATCH(Q$436,$H$436:$K$436,0))*INDEX($J$430:$R$433,MATCH(Q$436,$I$430:$I$433,0),MATCH(Q$435,$J$429:$R$429,0))</f>
        <v>1</v>
      </c>
      <c r="R485" s="699" cm="1">
        <f t="array" ref="R485">INDEX($H485:$K485,0,MATCH(R$436,$H$436:$K$436,0))*INDEX($J$430:$R$433,MATCH(R$436,$I$430:$I$433,0),MATCH(R$435,$J$429:$R$429,0))</f>
        <v>4</v>
      </c>
      <c r="S485" s="699" cm="1">
        <f t="array" ref="S485">INDEX($H485:$K485,0,MATCH(S$436,$H$436:$K$436,0))*INDEX($J$430:$R$433,MATCH(S$436,$I$430:$I$433,0),MATCH(S$435,$J$429:$R$429,0))</f>
        <v>4</v>
      </c>
      <c r="T485" s="699" cm="1">
        <f t="array" ref="T485">INDEX($H485:$K485,0,MATCH(T$436,$H$436:$K$436,0))*INDEX($J$430:$R$433,MATCH(T$436,$I$430:$I$433,0),MATCH(T$435,$J$429:$R$429,0))</f>
        <v>2</v>
      </c>
      <c r="U485" s="699" cm="1">
        <f t="array" ref="U485">INDEX($H485:$K485,0,MATCH(U$436,$H$436:$K$436,0))*INDEX($J$430:$R$433,MATCH(U$436,$I$430:$I$433,0),MATCH(U$435,$J$429:$R$429,0))</f>
        <v>1</v>
      </c>
      <c r="V485" s="699" cm="1">
        <f t="array" ref="V485">INDEX($H485:$K485,0,MATCH(V$436,$H$436:$K$436,0))*INDEX($J$430:$R$433,MATCH(V$436,$I$430:$I$433,0),MATCH(V$435,$J$429:$R$429,0))</f>
        <v>4</v>
      </c>
      <c r="W485" s="699" cm="1">
        <f t="array" ref="W485">INDEX($H485:$K485,0,MATCH(W$436,$H$436:$K$436,0))*INDEX($J$430:$R$433,MATCH(W$436,$I$430:$I$433,0),MATCH(W$435,$J$429:$R$429,0))</f>
        <v>4</v>
      </c>
      <c r="X485" s="699" cm="1">
        <f t="array" ref="X485">INDEX($H485:$K485,0,MATCH(X$436,$H$436:$K$436,0))*INDEX($J$430:$R$433,MATCH(X$436,$I$430:$I$433,0),MATCH(X$435,$J$429:$R$429,0))</f>
        <v>2</v>
      </c>
      <c r="Y485" s="699" cm="1">
        <f t="array" ref="Y485">INDEX($H485:$K485,0,MATCH(Y$436,$H$436:$K$436,0))*INDEX($J$430:$R$433,MATCH(Y$436,$I$430:$I$433,0),MATCH(Y$435,$J$429:$R$429,0))</f>
        <v>1</v>
      </c>
      <c r="Z485" s="699" cm="1">
        <f t="array" ref="Z485">INDEX($H485:$K485,0,MATCH(Z$436,$H$436:$K$436,0))*INDEX($J$430:$R$433,MATCH(Z$436,$I$430:$I$433,0),MATCH(Z$435,$J$429:$R$429,0))</f>
        <v>4</v>
      </c>
      <c r="AA485" s="699" cm="1">
        <f t="array" ref="AA485">INDEX($H485:$K485,0,MATCH(AA$436,$H$436:$K$436,0))*INDEX($J$430:$R$433,MATCH(AA$436,$I$430:$I$433,0),MATCH(AA$435,$J$429:$R$429,0))</f>
        <v>4</v>
      </c>
      <c r="AB485" s="699" cm="1">
        <f t="array" ref="AB485">INDEX($H485:$K485,0,MATCH(AB$436,$H$436:$K$436,0))*INDEX($J$430:$R$433,MATCH(AB$436,$I$430:$I$433,0),MATCH(AB$435,$J$429:$R$429,0))</f>
        <v>1</v>
      </c>
      <c r="AC485" s="699" cm="1">
        <f t="array" ref="AC485">INDEX($H485:$K485,0,MATCH(AC$436,$H$436:$K$436,0))*INDEX($J$430:$R$433,MATCH(AC$436,$I$430:$I$433,0),MATCH(AC$435,$J$429:$R$429,0))</f>
        <v>1</v>
      </c>
      <c r="AD485" s="699" cm="1">
        <f t="array" ref="AD485">INDEX($H485:$K485,0,MATCH(AD$436,$H$436:$K$436,0))*INDEX($J$430:$R$433,MATCH(AD$436,$I$430:$I$433,0),MATCH(AD$435,$J$429:$R$429,0))</f>
        <v>4</v>
      </c>
      <c r="AE485" s="699" cm="1">
        <f t="array" ref="AE485">INDEX($H485:$K485,0,MATCH(AE$436,$H$436:$K$436,0))*INDEX($J$430:$R$433,MATCH(AE$436,$I$430:$I$433,0),MATCH(AE$435,$J$429:$R$429,0))</f>
        <v>4</v>
      </c>
      <c r="AF485" s="699" cm="1">
        <f t="array" ref="AF485">INDEX($H485:$K485,0,MATCH(AF$436,$H$436:$K$436,0))*INDEX($J$430:$R$433,MATCH(AF$436,$I$430:$I$433,0),MATCH(AF$435,$J$429:$R$429,0))</f>
        <v>1</v>
      </c>
      <c r="AG485" s="699" cm="1">
        <f t="array" ref="AG485">INDEX($H485:$K485,0,MATCH(AG$436,$H$436:$K$436,0))*INDEX($J$430:$R$433,MATCH(AG$436,$I$430:$I$433,0),MATCH(AG$435,$J$429:$R$429,0))</f>
        <v>1</v>
      </c>
      <c r="AH485" s="699" cm="1">
        <f t="array" ref="AH485">INDEX($H485:$K485,0,MATCH(AH$436,$H$436:$K$436,0))*INDEX($J$430:$R$433,MATCH(AH$436,$I$430:$I$433,0),MATCH(AH$435,$J$429:$R$429,0))</f>
        <v>4</v>
      </c>
      <c r="AI485" s="699" cm="1">
        <f t="array" ref="AI485">INDEX($H485:$K485,0,MATCH(AI$436,$H$436:$K$436,0))*INDEX($J$430:$R$433,MATCH(AI$436,$I$430:$I$433,0),MATCH(AI$435,$J$429:$R$429,0))</f>
        <v>4</v>
      </c>
      <c r="AJ485" s="699" cm="1">
        <f t="array" ref="AJ485">INDEX($H485:$K485,0,MATCH(AJ$436,$H$436:$K$436,0))*INDEX($J$430:$R$433,MATCH(AJ$436,$I$430:$I$433,0),MATCH(AJ$435,$J$429:$R$429,0))</f>
        <v>1</v>
      </c>
      <c r="AK485" s="699" cm="1">
        <f t="array" ref="AK485">INDEX($H485:$K485,0,MATCH(AK$436,$H$436:$K$436,0))*INDEX($J$430:$R$433,MATCH(AK$436,$I$430:$I$433,0),MATCH(AK$435,$J$429:$R$429,0))</f>
        <v>1</v>
      </c>
      <c r="AL485" s="699" cm="1">
        <f t="array" ref="AL485">INDEX($H485:$K485,0,MATCH(AL$436,$H$436:$K$436,0))*INDEX($J$430:$R$433,MATCH(AL$436,$I$430:$I$433,0),MATCH(AL$435,$J$429:$R$429,0))</f>
        <v>4</v>
      </c>
      <c r="AM485" s="699" cm="1">
        <f t="array" ref="AM485">INDEX($H485:$K485,0,MATCH(AM$436,$H$436:$K$436,0))*INDEX($J$430:$R$433,MATCH(AM$436,$I$430:$I$433,0),MATCH(AM$435,$J$429:$R$429,0))</f>
        <v>4</v>
      </c>
      <c r="AN485" s="699" cm="1">
        <f t="array" ref="AN485">INDEX($H485:$K485,0,MATCH(AN$436,$H$436:$K$436,0))*INDEX($J$430:$R$433,MATCH(AN$436,$I$430:$I$433,0),MATCH(AN$435,$J$429:$R$429,0))</f>
        <v>1</v>
      </c>
      <c r="AO485" s="699" cm="1">
        <f t="array" ref="AO485">INDEX($H485:$K485,0,MATCH(AO$436,$H$436:$K$436,0))*INDEX($J$430:$R$433,MATCH(AO$436,$I$430:$I$433,0),MATCH(AO$435,$J$429:$R$429,0))</f>
        <v>1</v>
      </c>
      <c r="AP485" s="699" cm="1">
        <f t="array" ref="AP485">INDEX($H485:$K485,0,MATCH(AP$436,$H$436:$K$436,0))*INDEX($J$430:$R$433,MATCH(AP$436,$I$430:$I$433,0),MATCH(AP$435,$J$429:$R$429,0))</f>
        <v>4</v>
      </c>
      <c r="AQ485" s="699" cm="1">
        <f t="array" ref="AQ485">INDEX($H485:$K485,0,MATCH(AQ$436,$H$436:$K$436,0))*INDEX($J$430:$R$433,MATCH(AQ$436,$I$430:$I$433,0),MATCH(AQ$435,$J$429:$R$429,0))</f>
        <v>4</v>
      </c>
      <c r="AR485" s="699" cm="1">
        <f t="array" ref="AR485">INDEX($H485:$K485,0,MATCH(AR$436,$H$436:$K$436,0))*INDEX($J$430:$R$433,MATCH(AR$436,$I$430:$I$433,0),MATCH(AR$435,$J$429:$R$429,0))</f>
        <v>1</v>
      </c>
      <c r="AS485" s="699" cm="1">
        <f t="array" ref="AS485">INDEX($H485:$K485,0,MATCH(AS$436,$H$436:$K$436,0))*INDEX($J$430:$R$433,MATCH(AS$436,$I$430:$I$433,0),MATCH(AS$435,$J$429:$R$429,0))</f>
        <v>1</v>
      </c>
      <c r="AT485" s="699" cm="1">
        <f t="array" ref="AT485">INDEX($H485:$K485,0,MATCH(AT$436,$H$436:$K$436,0))*INDEX($J$430:$R$433,MATCH(AT$436,$I$430:$I$433,0),MATCH(AT$435,$J$429:$R$429,0))</f>
        <v>4</v>
      </c>
      <c r="AU485" s="699" cm="1">
        <f t="array" ref="AU485">INDEX($H485:$K485,0,MATCH(AU$436,$H$436:$K$436,0))*INDEX($J$430:$R$433,MATCH(AU$436,$I$430:$I$433,0),MATCH(AU$435,$J$429:$R$429,0))</f>
        <v>4</v>
      </c>
      <c r="AV485" s="187"/>
      <c r="AW485" s="187"/>
      <c r="AX485" s="16"/>
      <c r="AY485" s="8"/>
      <c r="AZ485" s="8"/>
      <c r="BA485" s="8"/>
    </row>
    <row r="486" spans="1:53" ht="14.5" outlineLevel="1" x14ac:dyDescent="0.35">
      <c r="A486" s="6"/>
      <c r="B486" s="7"/>
      <c r="C486" s="17"/>
      <c r="D486" s="17"/>
      <c r="E486" s="17"/>
      <c r="F486" s="26"/>
      <c r="G486" s="26" t="str">
        <f t="shared" si="149"/>
        <v>YYKWWb</v>
      </c>
      <c r="H486" s="223">
        <v>1</v>
      </c>
      <c r="I486" s="223">
        <v>1</v>
      </c>
      <c r="J486" s="223">
        <v>1</v>
      </c>
      <c r="K486" s="223">
        <v>3</v>
      </c>
      <c r="L486" s="699" cm="1">
        <f t="array" ref="L486">INDEX($H486:$K486,0,MATCH(L$436,$H$436:$K$436,0))*INDEX($J$430:$R$433,MATCH(L$436,$I$430:$I$433,0),MATCH(L$435,$J$429:$R$429,0))</f>
        <v>2</v>
      </c>
      <c r="M486" s="699" cm="1">
        <f t="array" ref="M486">INDEX($H486:$K486,0,MATCH(M$436,$H$436:$K$436,0))*INDEX($J$430:$R$433,MATCH(M$436,$I$430:$I$433,0),MATCH(M$435,$J$429:$R$429,0))</f>
        <v>1</v>
      </c>
      <c r="N486" s="699" cm="1">
        <f t="array" ref="N486">INDEX($H486:$K486,0,MATCH(N$436,$H$436:$K$436,0))*INDEX($J$430:$R$433,MATCH(N$436,$I$430:$I$433,0),MATCH(N$435,$J$429:$R$429,0))</f>
        <v>1</v>
      </c>
      <c r="O486" s="699" cm="1">
        <f t="array" ref="O486">INDEX($H486:$K486,0,MATCH(O$436,$H$436:$K$436,0))*INDEX($J$430:$R$433,MATCH(O$436,$I$430:$I$433,0),MATCH(O$435,$J$429:$R$429,0))</f>
        <v>3</v>
      </c>
      <c r="P486" s="699" cm="1">
        <f t="array" ref="P486">INDEX($H486:$K486,0,MATCH(P$436,$H$436:$K$436,0))*INDEX($J$430:$R$433,MATCH(P$436,$I$430:$I$433,0),MATCH(P$435,$J$429:$R$429,0))</f>
        <v>2</v>
      </c>
      <c r="Q486" s="699" cm="1">
        <f t="array" ref="Q486">INDEX($H486:$K486,0,MATCH(Q$436,$H$436:$K$436,0))*INDEX($J$430:$R$433,MATCH(Q$436,$I$430:$I$433,0),MATCH(Q$435,$J$429:$R$429,0))</f>
        <v>1</v>
      </c>
      <c r="R486" s="699" cm="1">
        <f t="array" ref="R486">INDEX($H486:$K486,0,MATCH(R$436,$H$436:$K$436,0))*INDEX($J$430:$R$433,MATCH(R$436,$I$430:$I$433,0),MATCH(R$435,$J$429:$R$429,0))</f>
        <v>1</v>
      </c>
      <c r="S486" s="699" cm="1">
        <f t="array" ref="S486">INDEX($H486:$K486,0,MATCH(S$436,$H$436:$K$436,0))*INDEX($J$430:$R$433,MATCH(S$436,$I$430:$I$433,0),MATCH(S$435,$J$429:$R$429,0))</f>
        <v>3</v>
      </c>
      <c r="T486" s="699" cm="1">
        <f t="array" ref="T486">INDEX($H486:$K486,0,MATCH(T$436,$H$436:$K$436,0))*INDEX($J$430:$R$433,MATCH(T$436,$I$430:$I$433,0),MATCH(T$435,$J$429:$R$429,0))</f>
        <v>2</v>
      </c>
      <c r="U486" s="699" cm="1">
        <f t="array" ref="U486">INDEX($H486:$K486,0,MATCH(U$436,$H$436:$K$436,0))*INDEX($J$430:$R$433,MATCH(U$436,$I$430:$I$433,0),MATCH(U$435,$J$429:$R$429,0))</f>
        <v>1</v>
      </c>
      <c r="V486" s="699" cm="1">
        <f t="array" ref="V486">INDEX($H486:$K486,0,MATCH(V$436,$H$436:$K$436,0))*INDEX($J$430:$R$433,MATCH(V$436,$I$430:$I$433,0),MATCH(V$435,$J$429:$R$429,0))</f>
        <v>1</v>
      </c>
      <c r="W486" s="699" cm="1">
        <f t="array" ref="W486">INDEX($H486:$K486,0,MATCH(W$436,$H$436:$K$436,0))*INDEX($J$430:$R$433,MATCH(W$436,$I$430:$I$433,0),MATCH(W$435,$J$429:$R$429,0))</f>
        <v>3</v>
      </c>
      <c r="X486" s="699" cm="1">
        <f t="array" ref="X486">INDEX($H486:$K486,0,MATCH(X$436,$H$436:$K$436,0))*INDEX($J$430:$R$433,MATCH(X$436,$I$430:$I$433,0),MATCH(X$435,$J$429:$R$429,0))</f>
        <v>2</v>
      </c>
      <c r="Y486" s="699" cm="1">
        <f t="array" ref="Y486">INDEX($H486:$K486,0,MATCH(Y$436,$H$436:$K$436,0))*INDEX($J$430:$R$433,MATCH(Y$436,$I$430:$I$433,0),MATCH(Y$435,$J$429:$R$429,0))</f>
        <v>1</v>
      </c>
      <c r="Z486" s="699" cm="1">
        <f t="array" ref="Z486">INDEX($H486:$K486,0,MATCH(Z$436,$H$436:$K$436,0))*INDEX($J$430:$R$433,MATCH(Z$436,$I$430:$I$433,0),MATCH(Z$435,$J$429:$R$429,0))</f>
        <v>1</v>
      </c>
      <c r="AA486" s="699" cm="1">
        <f t="array" ref="AA486">INDEX($H486:$K486,0,MATCH(AA$436,$H$436:$K$436,0))*INDEX($J$430:$R$433,MATCH(AA$436,$I$430:$I$433,0),MATCH(AA$435,$J$429:$R$429,0))</f>
        <v>3</v>
      </c>
      <c r="AB486" s="699" cm="1">
        <f t="array" ref="AB486">INDEX($H486:$K486,0,MATCH(AB$436,$H$436:$K$436,0))*INDEX($J$430:$R$433,MATCH(AB$436,$I$430:$I$433,0),MATCH(AB$435,$J$429:$R$429,0))</f>
        <v>1</v>
      </c>
      <c r="AC486" s="699" cm="1">
        <f t="array" ref="AC486">INDEX($H486:$K486,0,MATCH(AC$436,$H$436:$K$436,0))*INDEX($J$430:$R$433,MATCH(AC$436,$I$430:$I$433,0),MATCH(AC$435,$J$429:$R$429,0))</f>
        <v>1</v>
      </c>
      <c r="AD486" s="699" cm="1">
        <f t="array" ref="AD486">INDEX($H486:$K486,0,MATCH(AD$436,$H$436:$K$436,0))*INDEX($J$430:$R$433,MATCH(AD$436,$I$430:$I$433,0),MATCH(AD$435,$J$429:$R$429,0))</f>
        <v>1</v>
      </c>
      <c r="AE486" s="699" cm="1">
        <f t="array" ref="AE486">INDEX($H486:$K486,0,MATCH(AE$436,$H$436:$K$436,0))*INDEX($J$430:$R$433,MATCH(AE$436,$I$430:$I$433,0),MATCH(AE$435,$J$429:$R$429,0))</f>
        <v>3</v>
      </c>
      <c r="AF486" s="699" cm="1">
        <f t="array" ref="AF486">INDEX($H486:$K486,0,MATCH(AF$436,$H$436:$K$436,0))*INDEX($J$430:$R$433,MATCH(AF$436,$I$430:$I$433,0),MATCH(AF$435,$J$429:$R$429,0))</f>
        <v>1</v>
      </c>
      <c r="AG486" s="699" cm="1">
        <f t="array" ref="AG486">INDEX($H486:$K486,0,MATCH(AG$436,$H$436:$K$436,0))*INDEX($J$430:$R$433,MATCH(AG$436,$I$430:$I$433,0),MATCH(AG$435,$J$429:$R$429,0))</f>
        <v>1</v>
      </c>
      <c r="AH486" s="699" cm="1">
        <f t="array" ref="AH486">INDEX($H486:$K486,0,MATCH(AH$436,$H$436:$K$436,0))*INDEX($J$430:$R$433,MATCH(AH$436,$I$430:$I$433,0),MATCH(AH$435,$J$429:$R$429,0))</f>
        <v>1</v>
      </c>
      <c r="AI486" s="699" cm="1">
        <f t="array" ref="AI486">INDEX($H486:$K486,0,MATCH(AI$436,$H$436:$K$436,0))*INDEX($J$430:$R$433,MATCH(AI$436,$I$430:$I$433,0),MATCH(AI$435,$J$429:$R$429,0))</f>
        <v>3</v>
      </c>
      <c r="AJ486" s="699" cm="1">
        <f t="array" ref="AJ486">INDEX($H486:$K486,0,MATCH(AJ$436,$H$436:$K$436,0))*INDEX($J$430:$R$433,MATCH(AJ$436,$I$430:$I$433,0),MATCH(AJ$435,$J$429:$R$429,0))</f>
        <v>1</v>
      </c>
      <c r="AK486" s="699" cm="1">
        <f t="array" ref="AK486">INDEX($H486:$K486,0,MATCH(AK$436,$H$436:$K$436,0))*INDEX($J$430:$R$433,MATCH(AK$436,$I$430:$I$433,0),MATCH(AK$435,$J$429:$R$429,0))</f>
        <v>1</v>
      </c>
      <c r="AL486" s="699" cm="1">
        <f t="array" ref="AL486">INDEX($H486:$K486,0,MATCH(AL$436,$H$436:$K$436,0))*INDEX($J$430:$R$433,MATCH(AL$436,$I$430:$I$433,0),MATCH(AL$435,$J$429:$R$429,0))</f>
        <v>1</v>
      </c>
      <c r="AM486" s="699" cm="1">
        <f t="array" ref="AM486">INDEX($H486:$K486,0,MATCH(AM$436,$H$436:$K$436,0))*INDEX($J$430:$R$433,MATCH(AM$436,$I$430:$I$433,0),MATCH(AM$435,$J$429:$R$429,0))</f>
        <v>3</v>
      </c>
      <c r="AN486" s="699" cm="1">
        <f t="array" ref="AN486">INDEX($H486:$K486,0,MATCH(AN$436,$H$436:$K$436,0))*INDEX($J$430:$R$433,MATCH(AN$436,$I$430:$I$433,0),MATCH(AN$435,$J$429:$R$429,0))</f>
        <v>1</v>
      </c>
      <c r="AO486" s="699" cm="1">
        <f t="array" ref="AO486">INDEX($H486:$K486,0,MATCH(AO$436,$H$436:$K$436,0))*INDEX($J$430:$R$433,MATCH(AO$436,$I$430:$I$433,0),MATCH(AO$435,$J$429:$R$429,0))</f>
        <v>1</v>
      </c>
      <c r="AP486" s="699" cm="1">
        <f t="array" ref="AP486">INDEX($H486:$K486,0,MATCH(AP$436,$H$436:$K$436,0))*INDEX($J$430:$R$433,MATCH(AP$436,$I$430:$I$433,0),MATCH(AP$435,$J$429:$R$429,0))</f>
        <v>1</v>
      </c>
      <c r="AQ486" s="699" cm="1">
        <f t="array" ref="AQ486">INDEX($H486:$K486,0,MATCH(AQ$436,$H$436:$K$436,0))*INDEX($J$430:$R$433,MATCH(AQ$436,$I$430:$I$433,0),MATCH(AQ$435,$J$429:$R$429,0))</f>
        <v>3</v>
      </c>
      <c r="AR486" s="699" cm="1">
        <f t="array" ref="AR486">INDEX($H486:$K486,0,MATCH(AR$436,$H$436:$K$436,0))*INDEX($J$430:$R$433,MATCH(AR$436,$I$430:$I$433,0),MATCH(AR$435,$J$429:$R$429,0))</f>
        <v>1</v>
      </c>
      <c r="AS486" s="699" cm="1">
        <f t="array" ref="AS486">INDEX($H486:$K486,0,MATCH(AS$436,$H$436:$K$436,0))*INDEX($J$430:$R$433,MATCH(AS$436,$I$430:$I$433,0),MATCH(AS$435,$J$429:$R$429,0))</f>
        <v>1</v>
      </c>
      <c r="AT486" s="699" cm="1">
        <f t="array" ref="AT486">INDEX($H486:$K486,0,MATCH(AT$436,$H$436:$K$436,0))*INDEX($J$430:$R$433,MATCH(AT$436,$I$430:$I$433,0),MATCH(AT$435,$J$429:$R$429,0))</f>
        <v>1</v>
      </c>
      <c r="AU486" s="699" cm="1">
        <f t="array" ref="AU486">INDEX($H486:$K486,0,MATCH(AU$436,$H$436:$K$436,0))*INDEX($J$430:$R$433,MATCH(AU$436,$I$430:$I$433,0),MATCH(AU$435,$J$429:$R$429,0))</f>
        <v>3</v>
      </c>
      <c r="AV486" s="187"/>
      <c r="AW486" s="187"/>
      <c r="AX486" s="16"/>
      <c r="AY486" s="8"/>
      <c r="AZ486" s="8"/>
      <c r="BA486" s="8"/>
    </row>
    <row r="487" spans="1:53" ht="14.5" outlineLevel="1" x14ac:dyDescent="0.35">
      <c r="A487" s="6"/>
      <c r="B487" s="7"/>
      <c r="C487" s="17"/>
      <c r="D487" s="17"/>
      <c r="E487" s="17"/>
      <c r="F487" s="26"/>
      <c r="G487" s="26" t="str">
        <f t="shared" si="149"/>
        <v>YYKWWbd</v>
      </c>
      <c r="H487" s="223">
        <v>1</v>
      </c>
      <c r="I487" s="223">
        <v>1</v>
      </c>
      <c r="J487" s="223">
        <v>1</v>
      </c>
      <c r="K487" s="223">
        <v>3</v>
      </c>
      <c r="L487" s="699" cm="1">
        <f t="array" ref="L487">INDEX($H487:$K487,0,MATCH(L$436,$H$436:$K$436,0))*INDEX($J$430:$R$433,MATCH(L$436,$I$430:$I$433,0),MATCH(L$435,$J$429:$R$429,0))</f>
        <v>2</v>
      </c>
      <c r="M487" s="699" cm="1">
        <f t="array" ref="M487">INDEX($H487:$K487,0,MATCH(M$436,$H$436:$K$436,0))*INDEX($J$430:$R$433,MATCH(M$436,$I$430:$I$433,0),MATCH(M$435,$J$429:$R$429,0))</f>
        <v>1</v>
      </c>
      <c r="N487" s="699" cm="1">
        <f t="array" ref="N487">INDEX($H487:$K487,0,MATCH(N$436,$H$436:$K$436,0))*INDEX($J$430:$R$433,MATCH(N$436,$I$430:$I$433,0),MATCH(N$435,$J$429:$R$429,0))</f>
        <v>1</v>
      </c>
      <c r="O487" s="699" cm="1">
        <f t="array" ref="O487">INDEX($H487:$K487,0,MATCH(O$436,$H$436:$K$436,0))*INDEX($J$430:$R$433,MATCH(O$436,$I$430:$I$433,0),MATCH(O$435,$J$429:$R$429,0))</f>
        <v>3</v>
      </c>
      <c r="P487" s="699" cm="1">
        <f t="array" ref="P487">INDEX($H487:$K487,0,MATCH(P$436,$H$436:$K$436,0))*INDEX($J$430:$R$433,MATCH(P$436,$I$430:$I$433,0),MATCH(P$435,$J$429:$R$429,0))</f>
        <v>2</v>
      </c>
      <c r="Q487" s="699" cm="1">
        <f t="array" ref="Q487">INDEX($H487:$K487,0,MATCH(Q$436,$H$436:$K$436,0))*INDEX($J$430:$R$433,MATCH(Q$436,$I$430:$I$433,0),MATCH(Q$435,$J$429:$R$429,0))</f>
        <v>1</v>
      </c>
      <c r="R487" s="699" cm="1">
        <f t="array" ref="R487">INDEX($H487:$K487,0,MATCH(R$436,$H$436:$K$436,0))*INDEX($J$430:$R$433,MATCH(R$436,$I$430:$I$433,0),MATCH(R$435,$J$429:$R$429,0))</f>
        <v>1</v>
      </c>
      <c r="S487" s="699" cm="1">
        <f t="array" ref="S487">INDEX($H487:$K487,0,MATCH(S$436,$H$436:$K$436,0))*INDEX($J$430:$R$433,MATCH(S$436,$I$430:$I$433,0),MATCH(S$435,$J$429:$R$429,0))</f>
        <v>3</v>
      </c>
      <c r="T487" s="699" cm="1">
        <f t="array" ref="T487">INDEX($H487:$K487,0,MATCH(T$436,$H$436:$K$436,0))*INDEX($J$430:$R$433,MATCH(T$436,$I$430:$I$433,0),MATCH(T$435,$J$429:$R$429,0))</f>
        <v>2</v>
      </c>
      <c r="U487" s="699" cm="1">
        <f t="array" ref="U487">INDEX($H487:$K487,0,MATCH(U$436,$H$436:$K$436,0))*INDEX($J$430:$R$433,MATCH(U$436,$I$430:$I$433,0),MATCH(U$435,$J$429:$R$429,0))</f>
        <v>1</v>
      </c>
      <c r="V487" s="699" cm="1">
        <f t="array" ref="V487">INDEX($H487:$K487,0,MATCH(V$436,$H$436:$K$436,0))*INDEX($J$430:$R$433,MATCH(V$436,$I$430:$I$433,0),MATCH(V$435,$J$429:$R$429,0))</f>
        <v>1</v>
      </c>
      <c r="W487" s="699" cm="1">
        <f t="array" ref="W487">INDEX($H487:$K487,0,MATCH(W$436,$H$436:$K$436,0))*INDEX($J$430:$R$433,MATCH(W$436,$I$430:$I$433,0),MATCH(W$435,$J$429:$R$429,0))</f>
        <v>3</v>
      </c>
      <c r="X487" s="699" cm="1">
        <f t="array" ref="X487">INDEX($H487:$K487,0,MATCH(X$436,$H$436:$K$436,0))*INDEX($J$430:$R$433,MATCH(X$436,$I$430:$I$433,0),MATCH(X$435,$J$429:$R$429,0))</f>
        <v>2</v>
      </c>
      <c r="Y487" s="699" cm="1">
        <f t="array" ref="Y487">INDEX($H487:$K487,0,MATCH(Y$436,$H$436:$K$436,0))*INDEX($J$430:$R$433,MATCH(Y$436,$I$430:$I$433,0),MATCH(Y$435,$J$429:$R$429,0))</f>
        <v>1</v>
      </c>
      <c r="Z487" s="699" cm="1">
        <f t="array" ref="Z487">INDEX($H487:$K487,0,MATCH(Z$436,$H$436:$K$436,0))*INDEX($J$430:$R$433,MATCH(Z$436,$I$430:$I$433,0),MATCH(Z$435,$J$429:$R$429,0))</f>
        <v>1</v>
      </c>
      <c r="AA487" s="699" cm="1">
        <f t="array" ref="AA487">INDEX($H487:$K487,0,MATCH(AA$436,$H$436:$K$436,0))*INDEX($J$430:$R$433,MATCH(AA$436,$I$430:$I$433,0),MATCH(AA$435,$J$429:$R$429,0))</f>
        <v>3</v>
      </c>
      <c r="AB487" s="699" cm="1">
        <f t="array" ref="AB487">INDEX($H487:$K487,0,MATCH(AB$436,$H$436:$K$436,0))*INDEX($J$430:$R$433,MATCH(AB$436,$I$430:$I$433,0),MATCH(AB$435,$J$429:$R$429,0))</f>
        <v>1</v>
      </c>
      <c r="AC487" s="699" cm="1">
        <f t="array" ref="AC487">INDEX($H487:$K487,0,MATCH(AC$436,$H$436:$K$436,0))*INDEX($J$430:$R$433,MATCH(AC$436,$I$430:$I$433,0),MATCH(AC$435,$J$429:$R$429,0))</f>
        <v>1</v>
      </c>
      <c r="AD487" s="699" cm="1">
        <f t="array" ref="AD487">INDEX($H487:$K487,0,MATCH(AD$436,$H$436:$K$436,0))*INDEX($J$430:$R$433,MATCH(AD$436,$I$430:$I$433,0),MATCH(AD$435,$J$429:$R$429,0))</f>
        <v>1</v>
      </c>
      <c r="AE487" s="699" cm="1">
        <f t="array" ref="AE487">INDEX($H487:$K487,0,MATCH(AE$436,$H$436:$K$436,0))*INDEX($J$430:$R$433,MATCH(AE$436,$I$430:$I$433,0),MATCH(AE$435,$J$429:$R$429,0))</f>
        <v>3</v>
      </c>
      <c r="AF487" s="699" cm="1">
        <f t="array" ref="AF487">INDEX($H487:$K487,0,MATCH(AF$436,$H$436:$K$436,0))*INDEX($J$430:$R$433,MATCH(AF$436,$I$430:$I$433,0),MATCH(AF$435,$J$429:$R$429,0))</f>
        <v>1</v>
      </c>
      <c r="AG487" s="699" cm="1">
        <f t="array" ref="AG487">INDEX($H487:$K487,0,MATCH(AG$436,$H$436:$K$436,0))*INDEX($J$430:$R$433,MATCH(AG$436,$I$430:$I$433,0),MATCH(AG$435,$J$429:$R$429,0))</f>
        <v>1</v>
      </c>
      <c r="AH487" s="699" cm="1">
        <f t="array" ref="AH487">INDEX($H487:$K487,0,MATCH(AH$436,$H$436:$K$436,0))*INDEX($J$430:$R$433,MATCH(AH$436,$I$430:$I$433,0),MATCH(AH$435,$J$429:$R$429,0))</f>
        <v>1</v>
      </c>
      <c r="AI487" s="699" cm="1">
        <f t="array" ref="AI487">INDEX($H487:$K487,0,MATCH(AI$436,$H$436:$K$436,0))*INDEX($J$430:$R$433,MATCH(AI$436,$I$430:$I$433,0),MATCH(AI$435,$J$429:$R$429,0))</f>
        <v>3</v>
      </c>
      <c r="AJ487" s="699" cm="1">
        <f t="array" ref="AJ487">INDEX($H487:$K487,0,MATCH(AJ$436,$H$436:$K$436,0))*INDEX($J$430:$R$433,MATCH(AJ$436,$I$430:$I$433,0),MATCH(AJ$435,$J$429:$R$429,0))</f>
        <v>1</v>
      </c>
      <c r="AK487" s="699" cm="1">
        <f t="array" ref="AK487">INDEX($H487:$K487,0,MATCH(AK$436,$H$436:$K$436,0))*INDEX($J$430:$R$433,MATCH(AK$436,$I$430:$I$433,0),MATCH(AK$435,$J$429:$R$429,0))</f>
        <v>1</v>
      </c>
      <c r="AL487" s="699" cm="1">
        <f t="array" ref="AL487">INDEX($H487:$K487,0,MATCH(AL$436,$H$436:$K$436,0))*INDEX($J$430:$R$433,MATCH(AL$436,$I$430:$I$433,0),MATCH(AL$435,$J$429:$R$429,0))</f>
        <v>1</v>
      </c>
      <c r="AM487" s="699" cm="1">
        <f t="array" ref="AM487">INDEX($H487:$K487,0,MATCH(AM$436,$H$436:$K$436,0))*INDEX($J$430:$R$433,MATCH(AM$436,$I$430:$I$433,0),MATCH(AM$435,$J$429:$R$429,0))</f>
        <v>3</v>
      </c>
      <c r="AN487" s="699" cm="1">
        <f t="array" ref="AN487">INDEX($H487:$K487,0,MATCH(AN$436,$H$436:$K$436,0))*INDEX($J$430:$R$433,MATCH(AN$436,$I$430:$I$433,0),MATCH(AN$435,$J$429:$R$429,0))</f>
        <v>1</v>
      </c>
      <c r="AO487" s="699" cm="1">
        <f t="array" ref="AO487">INDEX($H487:$K487,0,MATCH(AO$436,$H$436:$K$436,0))*INDEX($J$430:$R$433,MATCH(AO$436,$I$430:$I$433,0),MATCH(AO$435,$J$429:$R$429,0))</f>
        <v>1</v>
      </c>
      <c r="AP487" s="699" cm="1">
        <f t="array" ref="AP487">INDEX($H487:$K487,0,MATCH(AP$436,$H$436:$K$436,0))*INDEX($J$430:$R$433,MATCH(AP$436,$I$430:$I$433,0),MATCH(AP$435,$J$429:$R$429,0))</f>
        <v>1</v>
      </c>
      <c r="AQ487" s="699" cm="1">
        <f t="array" ref="AQ487">INDEX($H487:$K487,0,MATCH(AQ$436,$H$436:$K$436,0))*INDEX($J$430:$R$433,MATCH(AQ$436,$I$430:$I$433,0),MATCH(AQ$435,$J$429:$R$429,0))</f>
        <v>3</v>
      </c>
      <c r="AR487" s="699" cm="1">
        <f t="array" ref="AR487">INDEX($H487:$K487,0,MATCH(AR$436,$H$436:$K$436,0))*INDEX($J$430:$R$433,MATCH(AR$436,$I$430:$I$433,0),MATCH(AR$435,$J$429:$R$429,0))</f>
        <v>1</v>
      </c>
      <c r="AS487" s="699" cm="1">
        <f t="array" ref="AS487">INDEX($H487:$K487,0,MATCH(AS$436,$H$436:$K$436,0))*INDEX($J$430:$R$433,MATCH(AS$436,$I$430:$I$433,0),MATCH(AS$435,$J$429:$R$429,0))</f>
        <v>1</v>
      </c>
      <c r="AT487" s="699" cm="1">
        <f t="array" ref="AT487">INDEX($H487:$K487,0,MATCH(AT$436,$H$436:$K$436,0))*INDEX($J$430:$R$433,MATCH(AT$436,$I$430:$I$433,0),MATCH(AT$435,$J$429:$R$429,0))</f>
        <v>1</v>
      </c>
      <c r="AU487" s="699" cm="1">
        <f t="array" ref="AU487">INDEX($H487:$K487,0,MATCH(AU$436,$H$436:$K$436,0))*INDEX($J$430:$R$433,MATCH(AU$436,$I$430:$I$433,0),MATCH(AU$435,$J$429:$R$429,0))</f>
        <v>3</v>
      </c>
      <c r="AV487" s="187"/>
      <c r="AW487" s="187"/>
      <c r="AX487" s="16"/>
      <c r="AY487" s="8"/>
      <c r="AZ487" s="8"/>
      <c r="BA487" s="8"/>
    </row>
    <row r="488" spans="1:53" ht="14.5" outlineLevel="1" x14ac:dyDescent="0.35">
      <c r="A488" s="6"/>
      <c r="B488" s="7"/>
      <c r="C488" s="17"/>
      <c r="D488" s="17"/>
      <c r="E488" s="17"/>
      <c r="F488" s="26"/>
      <c r="G488" s="26" t="str">
        <f t="shared" si="149"/>
        <v>YYBKWw</v>
      </c>
      <c r="H488" s="223">
        <v>1</v>
      </c>
      <c r="I488" s="223">
        <v>1</v>
      </c>
      <c r="J488" s="223">
        <v>1</v>
      </c>
      <c r="K488" s="223">
        <v>2</v>
      </c>
      <c r="L488" s="699" cm="1">
        <f t="array" ref="L488">INDEX($H488:$K488,0,MATCH(L$436,$H$436:$K$436,0))*INDEX($J$430:$R$433,MATCH(L$436,$I$430:$I$433,0),MATCH(L$435,$J$429:$R$429,0))</f>
        <v>2</v>
      </c>
      <c r="M488" s="699" cm="1">
        <f t="array" ref="M488">INDEX($H488:$K488,0,MATCH(M$436,$H$436:$K$436,0))*INDEX($J$430:$R$433,MATCH(M$436,$I$430:$I$433,0),MATCH(M$435,$J$429:$R$429,0))</f>
        <v>1</v>
      </c>
      <c r="N488" s="699" cm="1">
        <f t="array" ref="N488">INDEX($H488:$K488,0,MATCH(N$436,$H$436:$K$436,0))*INDEX($J$430:$R$433,MATCH(N$436,$I$430:$I$433,0),MATCH(N$435,$J$429:$R$429,0))</f>
        <v>1</v>
      </c>
      <c r="O488" s="699" cm="1">
        <f t="array" ref="O488">INDEX($H488:$K488,0,MATCH(O$436,$H$436:$K$436,0))*INDEX($J$430:$R$433,MATCH(O$436,$I$430:$I$433,0),MATCH(O$435,$J$429:$R$429,0))</f>
        <v>2</v>
      </c>
      <c r="P488" s="699" cm="1">
        <f t="array" ref="P488">INDEX($H488:$K488,0,MATCH(P$436,$H$436:$K$436,0))*INDEX($J$430:$R$433,MATCH(P$436,$I$430:$I$433,0),MATCH(P$435,$J$429:$R$429,0))</f>
        <v>2</v>
      </c>
      <c r="Q488" s="699" cm="1">
        <f t="array" ref="Q488">INDEX($H488:$K488,0,MATCH(Q$436,$H$436:$K$436,0))*INDEX($J$430:$R$433,MATCH(Q$436,$I$430:$I$433,0),MATCH(Q$435,$J$429:$R$429,0))</f>
        <v>1</v>
      </c>
      <c r="R488" s="699" cm="1">
        <f t="array" ref="R488">INDEX($H488:$K488,0,MATCH(R$436,$H$436:$K$436,0))*INDEX($J$430:$R$433,MATCH(R$436,$I$430:$I$433,0),MATCH(R$435,$J$429:$R$429,0))</f>
        <v>1</v>
      </c>
      <c r="S488" s="699" cm="1">
        <f t="array" ref="S488">INDEX($H488:$K488,0,MATCH(S$436,$H$436:$K$436,0))*INDEX($J$430:$R$433,MATCH(S$436,$I$430:$I$433,0),MATCH(S$435,$J$429:$R$429,0))</f>
        <v>2</v>
      </c>
      <c r="T488" s="699" cm="1">
        <f t="array" ref="T488">INDEX($H488:$K488,0,MATCH(T$436,$H$436:$K$436,0))*INDEX($J$430:$R$433,MATCH(T$436,$I$430:$I$433,0),MATCH(T$435,$J$429:$R$429,0))</f>
        <v>2</v>
      </c>
      <c r="U488" s="699" cm="1">
        <f t="array" ref="U488">INDEX($H488:$K488,0,MATCH(U$436,$H$436:$K$436,0))*INDEX($J$430:$R$433,MATCH(U$436,$I$430:$I$433,0),MATCH(U$435,$J$429:$R$429,0))</f>
        <v>1</v>
      </c>
      <c r="V488" s="699" cm="1">
        <f t="array" ref="V488">INDEX($H488:$K488,0,MATCH(V$436,$H$436:$K$436,0))*INDEX($J$430:$R$433,MATCH(V$436,$I$430:$I$433,0),MATCH(V$435,$J$429:$R$429,0))</f>
        <v>1</v>
      </c>
      <c r="W488" s="699" cm="1">
        <f t="array" ref="W488">INDEX($H488:$K488,0,MATCH(W$436,$H$436:$K$436,0))*INDEX($J$430:$R$433,MATCH(W$436,$I$430:$I$433,0),MATCH(W$435,$J$429:$R$429,0))</f>
        <v>2</v>
      </c>
      <c r="X488" s="699" cm="1">
        <f t="array" ref="X488">INDEX($H488:$K488,0,MATCH(X$436,$H$436:$K$436,0))*INDEX($J$430:$R$433,MATCH(X$436,$I$430:$I$433,0),MATCH(X$435,$J$429:$R$429,0))</f>
        <v>2</v>
      </c>
      <c r="Y488" s="699" cm="1">
        <f t="array" ref="Y488">INDEX($H488:$K488,0,MATCH(Y$436,$H$436:$K$436,0))*INDEX($J$430:$R$433,MATCH(Y$436,$I$430:$I$433,0),MATCH(Y$435,$J$429:$R$429,0))</f>
        <v>1</v>
      </c>
      <c r="Z488" s="699" cm="1">
        <f t="array" ref="Z488">INDEX($H488:$K488,0,MATCH(Z$436,$H$436:$K$436,0))*INDEX($J$430:$R$433,MATCH(Z$436,$I$430:$I$433,0),MATCH(Z$435,$J$429:$R$429,0))</f>
        <v>1</v>
      </c>
      <c r="AA488" s="699" cm="1">
        <f t="array" ref="AA488">INDEX($H488:$K488,0,MATCH(AA$436,$H$436:$K$436,0))*INDEX($J$430:$R$433,MATCH(AA$436,$I$430:$I$433,0),MATCH(AA$435,$J$429:$R$429,0))</f>
        <v>2</v>
      </c>
      <c r="AB488" s="699" cm="1">
        <f t="array" ref="AB488">INDEX($H488:$K488,0,MATCH(AB$436,$H$436:$K$436,0))*INDEX($J$430:$R$433,MATCH(AB$436,$I$430:$I$433,0),MATCH(AB$435,$J$429:$R$429,0))</f>
        <v>1</v>
      </c>
      <c r="AC488" s="699" cm="1">
        <f t="array" ref="AC488">INDEX($H488:$K488,0,MATCH(AC$436,$H$436:$K$436,0))*INDEX($J$430:$R$433,MATCH(AC$436,$I$430:$I$433,0),MATCH(AC$435,$J$429:$R$429,0))</f>
        <v>1</v>
      </c>
      <c r="AD488" s="699" cm="1">
        <f t="array" ref="AD488">INDEX($H488:$K488,0,MATCH(AD$436,$H$436:$K$436,0))*INDEX($J$430:$R$433,MATCH(AD$436,$I$430:$I$433,0),MATCH(AD$435,$J$429:$R$429,0))</f>
        <v>1</v>
      </c>
      <c r="AE488" s="699" cm="1">
        <f t="array" ref="AE488">INDEX($H488:$K488,0,MATCH(AE$436,$H$436:$K$436,0))*INDEX($J$430:$R$433,MATCH(AE$436,$I$430:$I$433,0),MATCH(AE$435,$J$429:$R$429,0))</f>
        <v>2</v>
      </c>
      <c r="AF488" s="699" cm="1">
        <f t="array" ref="AF488">INDEX($H488:$K488,0,MATCH(AF$436,$H$436:$K$436,0))*INDEX($J$430:$R$433,MATCH(AF$436,$I$430:$I$433,0),MATCH(AF$435,$J$429:$R$429,0))</f>
        <v>1</v>
      </c>
      <c r="AG488" s="699" cm="1">
        <f t="array" ref="AG488">INDEX($H488:$K488,0,MATCH(AG$436,$H$436:$K$436,0))*INDEX($J$430:$R$433,MATCH(AG$436,$I$430:$I$433,0),MATCH(AG$435,$J$429:$R$429,0))</f>
        <v>1</v>
      </c>
      <c r="AH488" s="699" cm="1">
        <f t="array" ref="AH488">INDEX($H488:$K488,0,MATCH(AH$436,$H$436:$K$436,0))*INDEX($J$430:$R$433,MATCH(AH$436,$I$430:$I$433,0),MATCH(AH$435,$J$429:$R$429,0))</f>
        <v>1</v>
      </c>
      <c r="AI488" s="699" cm="1">
        <f t="array" ref="AI488">INDEX($H488:$K488,0,MATCH(AI$436,$H$436:$K$436,0))*INDEX($J$430:$R$433,MATCH(AI$436,$I$430:$I$433,0),MATCH(AI$435,$J$429:$R$429,0))</f>
        <v>2</v>
      </c>
      <c r="AJ488" s="699" cm="1">
        <f t="array" ref="AJ488">INDEX($H488:$K488,0,MATCH(AJ$436,$H$436:$K$436,0))*INDEX($J$430:$R$433,MATCH(AJ$436,$I$430:$I$433,0),MATCH(AJ$435,$J$429:$R$429,0))</f>
        <v>1</v>
      </c>
      <c r="AK488" s="699" cm="1">
        <f t="array" ref="AK488">INDEX($H488:$K488,0,MATCH(AK$436,$H$436:$K$436,0))*INDEX($J$430:$R$433,MATCH(AK$436,$I$430:$I$433,0),MATCH(AK$435,$J$429:$R$429,0))</f>
        <v>1</v>
      </c>
      <c r="AL488" s="699" cm="1">
        <f t="array" ref="AL488">INDEX($H488:$K488,0,MATCH(AL$436,$H$436:$K$436,0))*INDEX($J$430:$R$433,MATCH(AL$436,$I$430:$I$433,0),MATCH(AL$435,$J$429:$R$429,0))</f>
        <v>1</v>
      </c>
      <c r="AM488" s="699" cm="1">
        <f t="array" ref="AM488">INDEX($H488:$K488,0,MATCH(AM$436,$H$436:$K$436,0))*INDEX($J$430:$R$433,MATCH(AM$436,$I$430:$I$433,0),MATCH(AM$435,$J$429:$R$429,0))</f>
        <v>2</v>
      </c>
      <c r="AN488" s="699" cm="1">
        <f t="array" ref="AN488">INDEX($H488:$K488,0,MATCH(AN$436,$H$436:$K$436,0))*INDEX($J$430:$R$433,MATCH(AN$436,$I$430:$I$433,0),MATCH(AN$435,$J$429:$R$429,0))</f>
        <v>1</v>
      </c>
      <c r="AO488" s="699" cm="1">
        <f t="array" ref="AO488">INDEX($H488:$K488,0,MATCH(AO$436,$H$436:$K$436,0))*INDEX($J$430:$R$433,MATCH(AO$436,$I$430:$I$433,0),MATCH(AO$435,$J$429:$R$429,0))</f>
        <v>1</v>
      </c>
      <c r="AP488" s="699" cm="1">
        <f t="array" ref="AP488">INDEX($H488:$K488,0,MATCH(AP$436,$H$436:$K$436,0))*INDEX($J$430:$R$433,MATCH(AP$436,$I$430:$I$433,0),MATCH(AP$435,$J$429:$R$429,0))</f>
        <v>1</v>
      </c>
      <c r="AQ488" s="699" cm="1">
        <f t="array" ref="AQ488">INDEX($H488:$K488,0,MATCH(AQ$436,$H$436:$K$436,0))*INDEX($J$430:$R$433,MATCH(AQ$436,$I$430:$I$433,0),MATCH(AQ$435,$J$429:$R$429,0))</f>
        <v>2</v>
      </c>
      <c r="AR488" s="699" cm="1">
        <f t="array" ref="AR488">INDEX($H488:$K488,0,MATCH(AR$436,$H$436:$K$436,0))*INDEX($J$430:$R$433,MATCH(AR$436,$I$430:$I$433,0),MATCH(AR$435,$J$429:$R$429,0))</f>
        <v>1</v>
      </c>
      <c r="AS488" s="699" cm="1">
        <f t="array" ref="AS488">INDEX($H488:$K488,0,MATCH(AS$436,$H$436:$K$436,0))*INDEX($J$430:$R$433,MATCH(AS$436,$I$430:$I$433,0),MATCH(AS$435,$J$429:$R$429,0))</f>
        <v>1</v>
      </c>
      <c r="AT488" s="699" cm="1">
        <f t="array" ref="AT488">INDEX($H488:$K488,0,MATCH(AT$436,$H$436:$K$436,0))*INDEX($J$430:$R$433,MATCH(AT$436,$I$430:$I$433,0),MATCH(AT$435,$J$429:$R$429,0))</f>
        <v>1</v>
      </c>
      <c r="AU488" s="699" cm="1">
        <f t="array" ref="AU488">INDEX($H488:$K488,0,MATCH(AU$436,$H$436:$K$436,0))*INDEX($J$430:$R$433,MATCH(AU$436,$I$430:$I$433,0),MATCH(AU$435,$J$429:$R$429,0))</f>
        <v>2</v>
      </c>
      <c r="AV488" s="187"/>
      <c r="AW488" s="187"/>
      <c r="AX488" s="16"/>
      <c r="AY488" s="8"/>
      <c r="AZ488" s="8"/>
      <c r="BA488" s="8"/>
    </row>
    <row r="489" spans="1:53" ht="14.5" outlineLevel="1" x14ac:dyDescent="0.35">
      <c r="A489" s="6"/>
      <c r="B489" s="7"/>
      <c r="C489" s="17"/>
      <c r="D489" s="17"/>
      <c r="E489" s="17"/>
      <c r="F489" s="26"/>
      <c r="G489" s="26" t="str">
        <f t="shared" si="149"/>
        <v>YYBKWwd</v>
      </c>
      <c r="H489" s="223">
        <v>1</v>
      </c>
      <c r="I489" s="223">
        <v>1</v>
      </c>
      <c r="J489" s="223">
        <v>1</v>
      </c>
      <c r="K489" s="223">
        <v>2</v>
      </c>
      <c r="L489" s="699" cm="1">
        <f t="array" ref="L489">INDEX($H489:$K489,0,MATCH(L$436,$H$436:$K$436,0))*INDEX($J$430:$R$433,MATCH(L$436,$I$430:$I$433,0),MATCH(L$435,$J$429:$R$429,0))</f>
        <v>2</v>
      </c>
      <c r="M489" s="699" cm="1">
        <f t="array" ref="M489">INDEX($H489:$K489,0,MATCH(M$436,$H$436:$K$436,0))*INDEX($J$430:$R$433,MATCH(M$436,$I$430:$I$433,0),MATCH(M$435,$J$429:$R$429,0))</f>
        <v>1</v>
      </c>
      <c r="N489" s="699" cm="1">
        <f t="array" ref="N489">INDEX($H489:$K489,0,MATCH(N$436,$H$436:$K$436,0))*INDEX($J$430:$R$433,MATCH(N$436,$I$430:$I$433,0),MATCH(N$435,$J$429:$R$429,0))</f>
        <v>1</v>
      </c>
      <c r="O489" s="699" cm="1">
        <f t="array" ref="O489">INDEX($H489:$K489,0,MATCH(O$436,$H$436:$K$436,0))*INDEX($J$430:$R$433,MATCH(O$436,$I$430:$I$433,0),MATCH(O$435,$J$429:$R$429,0))</f>
        <v>2</v>
      </c>
      <c r="P489" s="699" cm="1">
        <f t="array" ref="P489">INDEX($H489:$K489,0,MATCH(P$436,$H$436:$K$436,0))*INDEX($J$430:$R$433,MATCH(P$436,$I$430:$I$433,0),MATCH(P$435,$J$429:$R$429,0))</f>
        <v>2</v>
      </c>
      <c r="Q489" s="699" cm="1">
        <f t="array" ref="Q489">INDEX($H489:$K489,0,MATCH(Q$436,$H$436:$K$436,0))*INDEX($J$430:$R$433,MATCH(Q$436,$I$430:$I$433,0),MATCH(Q$435,$J$429:$R$429,0))</f>
        <v>1</v>
      </c>
      <c r="R489" s="699" cm="1">
        <f t="array" ref="R489">INDEX($H489:$K489,0,MATCH(R$436,$H$436:$K$436,0))*INDEX($J$430:$R$433,MATCH(R$436,$I$430:$I$433,0),MATCH(R$435,$J$429:$R$429,0))</f>
        <v>1</v>
      </c>
      <c r="S489" s="699" cm="1">
        <f t="array" ref="S489">INDEX($H489:$K489,0,MATCH(S$436,$H$436:$K$436,0))*INDEX($J$430:$R$433,MATCH(S$436,$I$430:$I$433,0),MATCH(S$435,$J$429:$R$429,0))</f>
        <v>2</v>
      </c>
      <c r="T489" s="699" cm="1">
        <f t="array" ref="T489">INDEX($H489:$K489,0,MATCH(T$436,$H$436:$K$436,0))*INDEX($J$430:$R$433,MATCH(T$436,$I$430:$I$433,0),MATCH(T$435,$J$429:$R$429,0))</f>
        <v>2</v>
      </c>
      <c r="U489" s="699" cm="1">
        <f t="array" ref="U489">INDEX($H489:$K489,0,MATCH(U$436,$H$436:$K$436,0))*INDEX($J$430:$R$433,MATCH(U$436,$I$430:$I$433,0),MATCH(U$435,$J$429:$R$429,0))</f>
        <v>1</v>
      </c>
      <c r="V489" s="699" cm="1">
        <f t="array" ref="V489">INDEX($H489:$K489,0,MATCH(V$436,$H$436:$K$436,0))*INDEX($J$430:$R$433,MATCH(V$436,$I$430:$I$433,0),MATCH(V$435,$J$429:$R$429,0))</f>
        <v>1</v>
      </c>
      <c r="W489" s="699" cm="1">
        <f t="array" ref="W489">INDEX($H489:$K489,0,MATCH(W$436,$H$436:$K$436,0))*INDEX($J$430:$R$433,MATCH(W$436,$I$430:$I$433,0),MATCH(W$435,$J$429:$R$429,0))</f>
        <v>2</v>
      </c>
      <c r="X489" s="699" cm="1">
        <f t="array" ref="X489">INDEX($H489:$K489,0,MATCH(X$436,$H$436:$K$436,0))*INDEX($J$430:$R$433,MATCH(X$436,$I$430:$I$433,0),MATCH(X$435,$J$429:$R$429,0))</f>
        <v>2</v>
      </c>
      <c r="Y489" s="699" cm="1">
        <f t="array" ref="Y489">INDEX($H489:$K489,0,MATCH(Y$436,$H$436:$K$436,0))*INDEX($J$430:$R$433,MATCH(Y$436,$I$430:$I$433,0),MATCH(Y$435,$J$429:$R$429,0))</f>
        <v>1</v>
      </c>
      <c r="Z489" s="699" cm="1">
        <f t="array" ref="Z489">INDEX($H489:$K489,0,MATCH(Z$436,$H$436:$K$436,0))*INDEX($J$430:$R$433,MATCH(Z$436,$I$430:$I$433,0),MATCH(Z$435,$J$429:$R$429,0))</f>
        <v>1</v>
      </c>
      <c r="AA489" s="699" cm="1">
        <f t="array" ref="AA489">INDEX($H489:$K489,0,MATCH(AA$436,$H$436:$K$436,0))*INDEX($J$430:$R$433,MATCH(AA$436,$I$430:$I$433,0),MATCH(AA$435,$J$429:$R$429,0))</f>
        <v>2</v>
      </c>
      <c r="AB489" s="699" cm="1">
        <f t="array" ref="AB489">INDEX($H489:$K489,0,MATCH(AB$436,$H$436:$K$436,0))*INDEX($J$430:$R$433,MATCH(AB$436,$I$430:$I$433,0),MATCH(AB$435,$J$429:$R$429,0))</f>
        <v>1</v>
      </c>
      <c r="AC489" s="699" cm="1">
        <f t="array" ref="AC489">INDEX($H489:$K489,0,MATCH(AC$436,$H$436:$K$436,0))*INDEX($J$430:$R$433,MATCH(AC$436,$I$430:$I$433,0),MATCH(AC$435,$J$429:$R$429,0))</f>
        <v>1</v>
      </c>
      <c r="AD489" s="699" cm="1">
        <f t="array" ref="AD489">INDEX($H489:$K489,0,MATCH(AD$436,$H$436:$K$436,0))*INDEX($J$430:$R$433,MATCH(AD$436,$I$430:$I$433,0),MATCH(AD$435,$J$429:$R$429,0))</f>
        <v>1</v>
      </c>
      <c r="AE489" s="699" cm="1">
        <f t="array" ref="AE489">INDEX($H489:$K489,0,MATCH(AE$436,$H$436:$K$436,0))*INDEX($J$430:$R$433,MATCH(AE$436,$I$430:$I$433,0),MATCH(AE$435,$J$429:$R$429,0))</f>
        <v>2</v>
      </c>
      <c r="AF489" s="699" cm="1">
        <f t="array" ref="AF489">INDEX($H489:$K489,0,MATCH(AF$436,$H$436:$K$436,0))*INDEX($J$430:$R$433,MATCH(AF$436,$I$430:$I$433,0),MATCH(AF$435,$J$429:$R$429,0))</f>
        <v>1</v>
      </c>
      <c r="AG489" s="699" cm="1">
        <f t="array" ref="AG489">INDEX($H489:$K489,0,MATCH(AG$436,$H$436:$K$436,0))*INDEX($J$430:$R$433,MATCH(AG$436,$I$430:$I$433,0),MATCH(AG$435,$J$429:$R$429,0))</f>
        <v>1</v>
      </c>
      <c r="AH489" s="699" cm="1">
        <f t="array" ref="AH489">INDEX($H489:$K489,0,MATCH(AH$436,$H$436:$K$436,0))*INDEX($J$430:$R$433,MATCH(AH$436,$I$430:$I$433,0),MATCH(AH$435,$J$429:$R$429,0))</f>
        <v>1</v>
      </c>
      <c r="AI489" s="699" cm="1">
        <f t="array" ref="AI489">INDEX($H489:$K489,0,MATCH(AI$436,$H$436:$K$436,0))*INDEX($J$430:$R$433,MATCH(AI$436,$I$430:$I$433,0),MATCH(AI$435,$J$429:$R$429,0))</f>
        <v>2</v>
      </c>
      <c r="AJ489" s="699" cm="1">
        <f t="array" ref="AJ489">INDEX($H489:$K489,0,MATCH(AJ$436,$H$436:$K$436,0))*INDEX($J$430:$R$433,MATCH(AJ$436,$I$430:$I$433,0),MATCH(AJ$435,$J$429:$R$429,0))</f>
        <v>1</v>
      </c>
      <c r="AK489" s="699" cm="1">
        <f t="array" ref="AK489">INDEX($H489:$K489,0,MATCH(AK$436,$H$436:$K$436,0))*INDEX($J$430:$R$433,MATCH(AK$436,$I$430:$I$433,0),MATCH(AK$435,$J$429:$R$429,0))</f>
        <v>1</v>
      </c>
      <c r="AL489" s="699" cm="1">
        <f t="array" ref="AL489">INDEX($H489:$K489,0,MATCH(AL$436,$H$436:$K$436,0))*INDEX($J$430:$R$433,MATCH(AL$436,$I$430:$I$433,0),MATCH(AL$435,$J$429:$R$429,0))</f>
        <v>1</v>
      </c>
      <c r="AM489" s="699" cm="1">
        <f t="array" ref="AM489">INDEX($H489:$K489,0,MATCH(AM$436,$H$436:$K$436,0))*INDEX($J$430:$R$433,MATCH(AM$436,$I$430:$I$433,0),MATCH(AM$435,$J$429:$R$429,0))</f>
        <v>2</v>
      </c>
      <c r="AN489" s="699" cm="1">
        <f t="array" ref="AN489">INDEX($H489:$K489,0,MATCH(AN$436,$H$436:$K$436,0))*INDEX($J$430:$R$433,MATCH(AN$436,$I$430:$I$433,0),MATCH(AN$435,$J$429:$R$429,0))</f>
        <v>1</v>
      </c>
      <c r="AO489" s="699" cm="1">
        <f t="array" ref="AO489">INDEX($H489:$K489,0,MATCH(AO$436,$H$436:$K$436,0))*INDEX($J$430:$R$433,MATCH(AO$436,$I$430:$I$433,0),MATCH(AO$435,$J$429:$R$429,0))</f>
        <v>1</v>
      </c>
      <c r="AP489" s="699" cm="1">
        <f t="array" ref="AP489">INDEX($H489:$K489,0,MATCH(AP$436,$H$436:$K$436,0))*INDEX($J$430:$R$433,MATCH(AP$436,$I$430:$I$433,0),MATCH(AP$435,$J$429:$R$429,0))</f>
        <v>1</v>
      </c>
      <c r="AQ489" s="699" cm="1">
        <f t="array" ref="AQ489">INDEX($H489:$K489,0,MATCH(AQ$436,$H$436:$K$436,0))*INDEX($J$430:$R$433,MATCH(AQ$436,$I$430:$I$433,0),MATCH(AQ$435,$J$429:$R$429,0))</f>
        <v>2</v>
      </c>
      <c r="AR489" s="699" cm="1">
        <f t="array" ref="AR489">INDEX($H489:$K489,0,MATCH(AR$436,$H$436:$K$436,0))*INDEX($J$430:$R$433,MATCH(AR$436,$I$430:$I$433,0),MATCH(AR$435,$J$429:$R$429,0))</f>
        <v>1</v>
      </c>
      <c r="AS489" s="699" cm="1">
        <f t="array" ref="AS489">INDEX($H489:$K489,0,MATCH(AS$436,$H$436:$K$436,0))*INDEX($J$430:$R$433,MATCH(AS$436,$I$430:$I$433,0),MATCH(AS$435,$J$429:$R$429,0))</f>
        <v>1</v>
      </c>
      <c r="AT489" s="699" cm="1">
        <f t="array" ref="AT489">INDEX($H489:$K489,0,MATCH(AT$436,$H$436:$K$436,0))*INDEX($J$430:$R$433,MATCH(AT$436,$I$430:$I$433,0),MATCH(AT$435,$J$429:$R$429,0))</f>
        <v>1</v>
      </c>
      <c r="AU489" s="699" cm="1">
        <f t="array" ref="AU489">INDEX($H489:$K489,0,MATCH(AU$436,$H$436:$K$436,0))*INDEX($J$430:$R$433,MATCH(AU$436,$I$430:$I$433,0),MATCH(AU$435,$J$429:$R$429,0))</f>
        <v>2</v>
      </c>
      <c r="AV489" s="187"/>
      <c r="AW489" s="187"/>
      <c r="AX489" s="16"/>
      <c r="AY489" s="8"/>
      <c r="AZ489" s="8"/>
      <c r="BA489" s="8"/>
    </row>
    <row r="490" spans="1:53" ht="14.5" outlineLevel="1" x14ac:dyDescent="0.35">
      <c r="A490" s="6"/>
      <c r="B490" s="7"/>
      <c r="C490" s="17"/>
      <c r="D490" s="17"/>
      <c r="E490" s="17"/>
      <c r="F490" s="26"/>
      <c r="G490" s="26" t="str">
        <f t="shared" si="149"/>
        <v>YYWBKw</v>
      </c>
      <c r="H490" s="223">
        <v>1</v>
      </c>
      <c r="I490" s="223">
        <v>1</v>
      </c>
      <c r="J490" s="223">
        <v>1</v>
      </c>
      <c r="K490" s="223">
        <v>2</v>
      </c>
      <c r="L490" s="699" cm="1">
        <f t="array" ref="L490">INDEX($H490:$K490,0,MATCH(L$436,$H$436:$K$436,0))*INDEX($J$430:$R$433,MATCH(L$436,$I$430:$I$433,0),MATCH(L$435,$J$429:$R$429,0))</f>
        <v>2</v>
      </c>
      <c r="M490" s="699" cm="1">
        <f t="array" ref="M490">INDEX($H490:$K490,0,MATCH(M$436,$H$436:$K$436,0))*INDEX($J$430:$R$433,MATCH(M$436,$I$430:$I$433,0),MATCH(M$435,$J$429:$R$429,0))</f>
        <v>1</v>
      </c>
      <c r="N490" s="699" cm="1">
        <f t="array" ref="N490">INDEX($H490:$K490,0,MATCH(N$436,$H$436:$K$436,0))*INDEX($J$430:$R$433,MATCH(N$436,$I$430:$I$433,0),MATCH(N$435,$J$429:$R$429,0))</f>
        <v>1</v>
      </c>
      <c r="O490" s="699" cm="1">
        <f t="array" ref="O490">INDEX($H490:$K490,0,MATCH(O$436,$H$436:$K$436,0))*INDEX($J$430:$R$433,MATCH(O$436,$I$430:$I$433,0),MATCH(O$435,$J$429:$R$429,0))</f>
        <v>2</v>
      </c>
      <c r="P490" s="699" cm="1">
        <f t="array" ref="P490">INDEX($H490:$K490,0,MATCH(P$436,$H$436:$K$436,0))*INDEX($J$430:$R$433,MATCH(P$436,$I$430:$I$433,0),MATCH(P$435,$J$429:$R$429,0))</f>
        <v>2</v>
      </c>
      <c r="Q490" s="699" cm="1">
        <f t="array" ref="Q490">INDEX($H490:$K490,0,MATCH(Q$436,$H$436:$K$436,0))*INDEX($J$430:$R$433,MATCH(Q$436,$I$430:$I$433,0),MATCH(Q$435,$J$429:$R$429,0))</f>
        <v>1</v>
      </c>
      <c r="R490" s="699" cm="1">
        <f t="array" ref="R490">INDEX($H490:$K490,0,MATCH(R$436,$H$436:$K$436,0))*INDEX($J$430:$R$433,MATCH(R$436,$I$430:$I$433,0),MATCH(R$435,$J$429:$R$429,0))</f>
        <v>1</v>
      </c>
      <c r="S490" s="699" cm="1">
        <f t="array" ref="S490">INDEX($H490:$K490,0,MATCH(S$436,$H$436:$K$436,0))*INDEX($J$430:$R$433,MATCH(S$436,$I$430:$I$433,0),MATCH(S$435,$J$429:$R$429,0))</f>
        <v>2</v>
      </c>
      <c r="T490" s="699" cm="1">
        <f t="array" ref="T490">INDEX($H490:$K490,0,MATCH(T$436,$H$436:$K$436,0))*INDEX($J$430:$R$433,MATCH(T$436,$I$430:$I$433,0),MATCH(T$435,$J$429:$R$429,0))</f>
        <v>2</v>
      </c>
      <c r="U490" s="699" cm="1">
        <f t="array" ref="U490">INDEX($H490:$K490,0,MATCH(U$436,$H$436:$K$436,0))*INDEX($J$430:$R$433,MATCH(U$436,$I$430:$I$433,0),MATCH(U$435,$J$429:$R$429,0))</f>
        <v>1</v>
      </c>
      <c r="V490" s="699" cm="1">
        <f t="array" ref="V490">INDEX($H490:$K490,0,MATCH(V$436,$H$436:$K$436,0))*INDEX($J$430:$R$433,MATCH(V$436,$I$430:$I$433,0),MATCH(V$435,$J$429:$R$429,0))</f>
        <v>1</v>
      </c>
      <c r="W490" s="699" cm="1">
        <f t="array" ref="W490">INDEX($H490:$K490,0,MATCH(W$436,$H$436:$K$436,0))*INDEX($J$430:$R$433,MATCH(W$436,$I$430:$I$433,0),MATCH(W$435,$J$429:$R$429,0))</f>
        <v>2</v>
      </c>
      <c r="X490" s="699" cm="1">
        <f t="array" ref="X490">INDEX($H490:$K490,0,MATCH(X$436,$H$436:$K$436,0))*INDEX($J$430:$R$433,MATCH(X$436,$I$430:$I$433,0),MATCH(X$435,$J$429:$R$429,0))</f>
        <v>2</v>
      </c>
      <c r="Y490" s="699" cm="1">
        <f t="array" ref="Y490">INDEX($H490:$K490,0,MATCH(Y$436,$H$436:$K$436,0))*INDEX($J$430:$R$433,MATCH(Y$436,$I$430:$I$433,0),MATCH(Y$435,$J$429:$R$429,0))</f>
        <v>1</v>
      </c>
      <c r="Z490" s="699" cm="1">
        <f t="array" ref="Z490">INDEX($H490:$K490,0,MATCH(Z$436,$H$436:$K$436,0))*INDEX($J$430:$R$433,MATCH(Z$436,$I$430:$I$433,0),MATCH(Z$435,$J$429:$R$429,0))</f>
        <v>1</v>
      </c>
      <c r="AA490" s="699" cm="1">
        <f t="array" ref="AA490">INDEX($H490:$K490,0,MATCH(AA$436,$H$436:$K$436,0))*INDEX($J$430:$R$433,MATCH(AA$436,$I$430:$I$433,0),MATCH(AA$435,$J$429:$R$429,0))</f>
        <v>2</v>
      </c>
      <c r="AB490" s="699" cm="1">
        <f t="array" ref="AB490">INDEX($H490:$K490,0,MATCH(AB$436,$H$436:$K$436,0))*INDEX($J$430:$R$433,MATCH(AB$436,$I$430:$I$433,0),MATCH(AB$435,$J$429:$R$429,0))</f>
        <v>1</v>
      </c>
      <c r="AC490" s="699" cm="1">
        <f t="array" ref="AC490">INDEX($H490:$K490,0,MATCH(AC$436,$H$436:$K$436,0))*INDEX($J$430:$R$433,MATCH(AC$436,$I$430:$I$433,0),MATCH(AC$435,$J$429:$R$429,0))</f>
        <v>1</v>
      </c>
      <c r="AD490" s="699" cm="1">
        <f t="array" ref="AD490">INDEX($H490:$K490,0,MATCH(AD$436,$H$436:$K$436,0))*INDEX($J$430:$R$433,MATCH(AD$436,$I$430:$I$433,0),MATCH(AD$435,$J$429:$R$429,0))</f>
        <v>1</v>
      </c>
      <c r="AE490" s="699" cm="1">
        <f t="array" ref="AE490">INDEX($H490:$K490,0,MATCH(AE$436,$H$436:$K$436,0))*INDEX($J$430:$R$433,MATCH(AE$436,$I$430:$I$433,0),MATCH(AE$435,$J$429:$R$429,0))</f>
        <v>2</v>
      </c>
      <c r="AF490" s="699" cm="1">
        <f t="array" ref="AF490">INDEX($H490:$K490,0,MATCH(AF$436,$H$436:$K$436,0))*INDEX($J$430:$R$433,MATCH(AF$436,$I$430:$I$433,0),MATCH(AF$435,$J$429:$R$429,0))</f>
        <v>1</v>
      </c>
      <c r="AG490" s="699" cm="1">
        <f t="array" ref="AG490">INDEX($H490:$K490,0,MATCH(AG$436,$H$436:$K$436,0))*INDEX($J$430:$R$433,MATCH(AG$436,$I$430:$I$433,0),MATCH(AG$435,$J$429:$R$429,0))</f>
        <v>1</v>
      </c>
      <c r="AH490" s="699" cm="1">
        <f t="array" ref="AH490">INDEX($H490:$K490,0,MATCH(AH$436,$H$436:$K$436,0))*INDEX($J$430:$R$433,MATCH(AH$436,$I$430:$I$433,0),MATCH(AH$435,$J$429:$R$429,0))</f>
        <v>1</v>
      </c>
      <c r="AI490" s="699" cm="1">
        <f t="array" ref="AI490">INDEX($H490:$K490,0,MATCH(AI$436,$H$436:$K$436,0))*INDEX($J$430:$R$433,MATCH(AI$436,$I$430:$I$433,0),MATCH(AI$435,$J$429:$R$429,0))</f>
        <v>2</v>
      </c>
      <c r="AJ490" s="699" cm="1">
        <f t="array" ref="AJ490">INDEX($H490:$K490,0,MATCH(AJ$436,$H$436:$K$436,0))*INDEX($J$430:$R$433,MATCH(AJ$436,$I$430:$I$433,0),MATCH(AJ$435,$J$429:$R$429,0))</f>
        <v>1</v>
      </c>
      <c r="AK490" s="699" cm="1">
        <f t="array" ref="AK490">INDEX($H490:$K490,0,MATCH(AK$436,$H$436:$K$436,0))*INDEX($J$430:$R$433,MATCH(AK$436,$I$430:$I$433,0),MATCH(AK$435,$J$429:$R$429,0))</f>
        <v>1</v>
      </c>
      <c r="AL490" s="699" cm="1">
        <f t="array" ref="AL490">INDEX($H490:$K490,0,MATCH(AL$436,$H$436:$K$436,0))*INDEX($J$430:$R$433,MATCH(AL$436,$I$430:$I$433,0),MATCH(AL$435,$J$429:$R$429,0))</f>
        <v>1</v>
      </c>
      <c r="AM490" s="699" cm="1">
        <f t="array" ref="AM490">INDEX($H490:$K490,0,MATCH(AM$436,$H$436:$K$436,0))*INDEX($J$430:$R$433,MATCH(AM$436,$I$430:$I$433,0),MATCH(AM$435,$J$429:$R$429,0))</f>
        <v>2</v>
      </c>
      <c r="AN490" s="699" cm="1">
        <f t="array" ref="AN490">INDEX($H490:$K490,0,MATCH(AN$436,$H$436:$K$436,0))*INDEX($J$430:$R$433,MATCH(AN$436,$I$430:$I$433,0),MATCH(AN$435,$J$429:$R$429,0))</f>
        <v>1</v>
      </c>
      <c r="AO490" s="699" cm="1">
        <f t="array" ref="AO490">INDEX($H490:$K490,0,MATCH(AO$436,$H$436:$K$436,0))*INDEX($J$430:$R$433,MATCH(AO$436,$I$430:$I$433,0),MATCH(AO$435,$J$429:$R$429,0))</f>
        <v>1</v>
      </c>
      <c r="AP490" s="699" cm="1">
        <f t="array" ref="AP490">INDEX($H490:$K490,0,MATCH(AP$436,$H$436:$K$436,0))*INDEX($J$430:$R$433,MATCH(AP$436,$I$430:$I$433,0),MATCH(AP$435,$J$429:$R$429,0))</f>
        <v>1</v>
      </c>
      <c r="AQ490" s="699" cm="1">
        <f t="array" ref="AQ490">INDEX($H490:$K490,0,MATCH(AQ$436,$H$436:$K$436,0))*INDEX($J$430:$R$433,MATCH(AQ$436,$I$430:$I$433,0),MATCH(AQ$435,$J$429:$R$429,0))</f>
        <v>2</v>
      </c>
      <c r="AR490" s="699" cm="1">
        <f t="array" ref="AR490">INDEX($H490:$K490,0,MATCH(AR$436,$H$436:$K$436,0))*INDEX($J$430:$R$433,MATCH(AR$436,$I$430:$I$433,0),MATCH(AR$435,$J$429:$R$429,0))</f>
        <v>1</v>
      </c>
      <c r="AS490" s="699" cm="1">
        <f t="array" ref="AS490">INDEX($H490:$K490,0,MATCH(AS$436,$H$436:$K$436,0))*INDEX($J$430:$R$433,MATCH(AS$436,$I$430:$I$433,0),MATCH(AS$435,$J$429:$R$429,0))</f>
        <v>1</v>
      </c>
      <c r="AT490" s="699" cm="1">
        <f t="array" ref="AT490">INDEX($H490:$K490,0,MATCH(AT$436,$H$436:$K$436,0))*INDEX($J$430:$R$433,MATCH(AT$436,$I$430:$I$433,0),MATCH(AT$435,$J$429:$R$429,0))</f>
        <v>1</v>
      </c>
      <c r="AU490" s="699" cm="1">
        <f t="array" ref="AU490">INDEX($H490:$K490,0,MATCH(AU$436,$H$436:$K$436,0))*INDEX($J$430:$R$433,MATCH(AU$436,$I$430:$I$433,0),MATCH(AU$435,$J$429:$R$429,0))</f>
        <v>2</v>
      </c>
      <c r="AV490" s="187"/>
      <c r="AW490" s="187"/>
      <c r="AX490" s="16"/>
      <c r="AY490" s="8"/>
      <c r="AZ490" s="8"/>
      <c r="BA490" s="8"/>
    </row>
    <row r="491" spans="1:53" ht="14.5" outlineLevel="1" x14ac:dyDescent="0.35">
      <c r="A491" s="6"/>
      <c r="B491" s="7"/>
      <c r="C491" s="17"/>
      <c r="D491" s="17"/>
      <c r="E491" s="17"/>
      <c r="F491" s="26"/>
      <c r="G491" s="26" t="str">
        <f t="shared" si="149"/>
        <v>YYWBKwd</v>
      </c>
      <c r="H491" s="223">
        <v>1</v>
      </c>
      <c r="I491" s="223">
        <v>1</v>
      </c>
      <c r="J491" s="223">
        <v>1</v>
      </c>
      <c r="K491" s="223">
        <v>2</v>
      </c>
      <c r="L491" s="699" cm="1">
        <f t="array" ref="L491">INDEX($H491:$K491,0,MATCH(L$436,$H$436:$K$436,0))*INDEX($J$430:$R$433,MATCH(L$436,$I$430:$I$433,0),MATCH(L$435,$J$429:$R$429,0))</f>
        <v>2</v>
      </c>
      <c r="M491" s="699" cm="1">
        <f t="array" ref="M491">INDEX($H491:$K491,0,MATCH(M$436,$H$436:$K$436,0))*INDEX($J$430:$R$433,MATCH(M$436,$I$430:$I$433,0),MATCH(M$435,$J$429:$R$429,0))</f>
        <v>1</v>
      </c>
      <c r="N491" s="699" cm="1">
        <f t="array" ref="N491">INDEX($H491:$K491,0,MATCH(N$436,$H$436:$K$436,0))*INDEX($J$430:$R$433,MATCH(N$436,$I$430:$I$433,0),MATCH(N$435,$J$429:$R$429,0))</f>
        <v>1</v>
      </c>
      <c r="O491" s="699" cm="1">
        <f t="array" ref="O491">INDEX($H491:$K491,0,MATCH(O$436,$H$436:$K$436,0))*INDEX($J$430:$R$433,MATCH(O$436,$I$430:$I$433,0),MATCH(O$435,$J$429:$R$429,0))</f>
        <v>2</v>
      </c>
      <c r="P491" s="699" cm="1">
        <f t="array" ref="P491">INDEX($H491:$K491,0,MATCH(P$436,$H$436:$K$436,0))*INDEX($J$430:$R$433,MATCH(P$436,$I$430:$I$433,0),MATCH(P$435,$J$429:$R$429,0))</f>
        <v>2</v>
      </c>
      <c r="Q491" s="699" cm="1">
        <f t="array" ref="Q491">INDEX($H491:$K491,0,MATCH(Q$436,$H$436:$K$436,0))*INDEX($J$430:$R$433,MATCH(Q$436,$I$430:$I$433,0),MATCH(Q$435,$J$429:$R$429,0))</f>
        <v>1</v>
      </c>
      <c r="R491" s="699" cm="1">
        <f t="array" ref="R491">INDEX($H491:$K491,0,MATCH(R$436,$H$436:$K$436,0))*INDEX($J$430:$R$433,MATCH(R$436,$I$430:$I$433,0),MATCH(R$435,$J$429:$R$429,0))</f>
        <v>1</v>
      </c>
      <c r="S491" s="699" cm="1">
        <f t="array" ref="S491">INDEX($H491:$K491,0,MATCH(S$436,$H$436:$K$436,0))*INDEX($J$430:$R$433,MATCH(S$436,$I$430:$I$433,0),MATCH(S$435,$J$429:$R$429,0))</f>
        <v>2</v>
      </c>
      <c r="T491" s="699" cm="1">
        <f t="array" ref="T491">INDEX($H491:$K491,0,MATCH(T$436,$H$436:$K$436,0))*INDEX($J$430:$R$433,MATCH(T$436,$I$430:$I$433,0),MATCH(T$435,$J$429:$R$429,0))</f>
        <v>2</v>
      </c>
      <c r="U491" s="699" cm="1">
        <f t="array" ref="U491">INDEX($H491:$K491,0,MATCH(U$436,$H$436:$K$436,0))*INDEX($J$430:$R$433,MATCH(U$436,$I$430:$I$433,0),MATCH(U$435,$J$429:$R$429,0))</f>
        <v>1</v>
      </c>
      <c r="V491" s="699" cm="1">
        <f t="array" ref="V491">INDEX($H491:$K491,0,MATCH(V$436,$H$436:$K$436,0))*INDEX($J$430:$R$433,MATCH(V$436,$I$430:$I$433,0),MATCH(V$435,$J$429:$R$429,0))</f>
        <v>1</v>
      </c>
      <c r="W491" s="699" cm="1">
        <f t="array" ref="W491">INDEX($H491:$K491,0,MATCH(W$436,$H$436:$K$436,0))*INDEX($J$430:$R$433,MATCH(W$436,$I$430:$I$433,0),MATCH(W$435,$J$429:$R$429,0))</f>
        <v>2</v>
      </c>
      <c r="X491" s="699" cm="1">
        <f t="array" ref="X491">INDEX($H491:$K491,0,MATCH(X$436,$H$436:$K$436,0))*INDEX($J$430:$R$433,MATCH(X$436,$I$430:$I$433,0),MATCH(X$435,$J$429:$R$429,0))</f>
        <v>2</v>
      </c>
      <c r="Y491" s="699" cm="1">
        <f t="array" ref="Y491">INDEX($H491:$K491,0,MATCH(Y$436,$H$436:$K$436,0))*INDEX($J$430:$R$433,MATCH(Y$436,$I$430:$I$433,0),MATCH(Y$435,$J$429:$R$429,0))</f>
        <v>1</v>
      </c>
      <c r="Z491" s="699" cm="1">
        <f t="array" ref="Z491">INDEX($H491:$K491,0,MATCH(Z$436,$H$436:$K$436,0))*INDEX($J$430:$R$433,MATCH(Z$436,$I$430:$I$433,0),MATCH(Z$435,$J$429:$R$429,0))</f>
        <v>1</v>
      </c>
      <c r="AA491" s="699" cm="1">
        <f t="array" ref="AA491">INDEX($H491:$K491,0,MATCH(AA$436,$H$436:$K$436,0))*INDEX($J$430:$R$433,MATCH(AA$436,$I$430:$I$433,0),MATCH(AA$435,$J$429:$R$429,0))</f>
        <v>2</v>
      </c>
      <c r="AB491" s="699" cm="1">
        <f t="array" ref="AB491">INDEX($H491:$K491,0,MATCH(AB$436,$H$436:$K$436,0))*INDEX($J$430:$R$433,MATCH(AB$436,$I$430:$I$433,0),MATCH(AB$435,$J$429:$R$429,0))</f>
        <v>1</v>
      </c>
      <c r="AC491" s="699" cm="1">
        <f t="array" ref="AC491">INDEX($H491:$K491,0,MATCH(AC$436,$H$436:$K$436,0))*INDEX($J$430:$R$433,MATCH(AC$436,$I$430:$I$433,0),MATCH(AC$435,$J$429:$R$429,0))</f>
        <v>1</v>
      </c>
      <c r="AD491" s="699" cm="1">
        <f t="array" ref="AD491">INDEX($H491:$K491,0,MATCH(AD$436,$H$436:$K$436,0))*INDEX($J$430:$R$433,MATCH(AD$436,$I$430:$I$433,0),MATCH(AD$435,$J$429:$R$429,0))</f>
        <v>1</v>
      </c>
      <c r="AE491" s="699" cm="1">
        <f t="array" ref="AE491">INDEX($H491:$K491,0,MATCH(AE$436,$H$436:$K$436,0))*INDEX($J$430:$R$433,MATCH(AE$436,$I$430:$I$433,0),MATCH(AE$435,$J$429:$R$429,0))</f>
        <v>2</v>
      </c>
      <c r="AF491" s="699" cm="1">
        <f t="array" ref="AF491">INDEX($H491:$K491,0,MATCH(AF$436,$H$436:$K$436,0))*INDEX($J$430:$R$433,MATCH(AF$436,$I$430:$I$433,0),MATCH(AF$435,$J$429:$R$429,0))</f>
        <v>1</v>
      </c>
      <c r="AG491" s="699" cm="1">
        <f t="array" ref="AG491">INDEX($H491:$K491,0,MATCH(AG$436,$H$436:$K$436,0))*INDEX($J$430:$R$433,MATCH(AG$436,$I$430:$I$433,0),MATCH(AG$435,$J$429:$R$429,0))</f>
        <v>1</v>
      </c>
      <c r="AH491" s="699" cm="1">
        <f t="array" ref="AH491">INDEX($H491:$K491,0,MATCH(AH$436,$H$436:$K$436,0))*INDEX($J$430:$R$433,MATCH(AH$436,$I$430:$I$433,0),MATCH(AH$435,$J$429:$R$429,0))</f>
        <v>1</v>
      </c>
      <c r="AI491" s="699" cm="1">
        <f t="array" ref="AI491">INDEX($H491:$K491,0,MATCH(AI$436,$H$436:$K$436,0))*INDEX($J$430:$R$433,MATCH(AI$436,$I$430:$I$433,0),MATCH(AI$435,$J$429:$R$429,0))</f>
        <v>2</v>
      </c>
      <c r="AJ491" s="699" cm="1">
        <f t="array" ref="AJ491">INDEX($H491:$K491,0,MATCH(AJ$436,$H$436:$K$436,0))*INDEX($J$430:$R$433,MATCH(AJ$436,$I$430:$I$433,0),MATCH(AJ$435,$J$429:$R$429,0))</f>
        <v>1</v>
      </c>
      <c r="AK491" s="699" cm="1">
        <f t="array" ref="AK491">INDEX($H491:$K491,0,MATCH(AK$436,$H$436:$K$436,0))*INDEX($J$430:$R$433,MATCH(AK$436,$I$430:$I$433,0),MATCH(AK$435,$J$429:$R$429,0))</f>
        <v>1</v>
      </c>
      <c r="AL491" s="699" cm="1">
        <f t="array" ref="AL491">INDEX($H491:$K491,0,MATCH(AL$436,$H$436:$K$436,0))*INDEX($J$430:$R$433,MATCH(AL$436,$I$430:$I$433,0),MATCH(AL$435,$J$429:$R$429,0))</f>
        <v>1</v>
      </c>
      <c r="AM491" s="699" cm="1">
        <f t="array" ref="AM491">INDEX($H491:$K491,0,MATCH(AM$436,$H$436:$K$436,0))*INDEX($J$430:$R$433,MATCH(AM$436,$I$430:$I$433,0),MATCH(AM$435,$J$429:$R$429,0))</f>
        <v>2</v>
      </c>
      <c r="AN491" s="699" cm="1">
        <f t="array" ref="AN491">INDEX($H491:$K491,0,MATCH(AN$436,$H$436:$K$436,0))*INDEX($J$430:$R$433,MATCH(AN$436,$I$430:$I$433,0),MATCH(AN$435,$J$429:$R$429,0))</f>
        <v>1</v>
      </c>
      <c r="AO491" s="699" cm="1">
        <f t="array" ref="AO491">INDEX($H491:$K491,0,MATCH(AO$436,$H$436:$K$436,0))*INDEX($J$430:$R$433,MATCH(AO$436,$I$430:$I$433,0),MATCH(AO$435,$J$429:$R$429,0))</f>
        <v>1</v>
      </c>
      <c r="AP491" s="699" cm="1">
        <f t="array" ref="AP491">INDEX($H491:$K491,0,MATCH(AP$436,$H$436:$K$436,0))*INDEX($J$430:$R$433,MATCH(AP$436,$I$430:$I$433,0),MATCH(AP$435,$J$429:$R$429,0))</f>
        <v>1</v>
      </c>
      <c r="AQ491" s="699" cm="1">
        <f t="array" ref="AQ491">INDEX($H491:$K491,0,MATCH(AQ$436,$H$436:$K$436,0))*INDEX($J$430:$R$433,MATCH(AQ$436,$I$430:$I$433,0),MATCH(AQ$435,$J$429:$R$429,0))</f>
        <v>2</v>
      </c>
      <c r="AR491" s="699" cm="1">
        <f t="array" ref="AR491">INDEX($H491:$K491,0,MATCH(AR$436,$H$436:$K$436,0))*INDEX($J$430:$R$433,MATCH(AR$436,$I$430:$I$433,0),MATCH(AR$435,$J$429:$R$429,0))</f>
        <v>1</v>
      </c>
      <c r="AS491" s="699" cm="1">
        <f t="array" ref="AS491">INDEX($H491:$K491,0,MATCH(AS$436,$H$436:$K$436,0))*INDEX($J$430:$R$433,MATCH(AS$436,$I$430:$I$433,0),MATCH(AS$435,$J$429:$R$429,0))</f>
        <v>1</v>
      </c>
      <c r="AT491" s="699" cm="1">
        <f t="array" ref="AT491">INDEX($H491:$K491,0,MATCH(AT$436,$H$436:$K$436,0))*INDEX($J$430:$R$433,MATCH(AT$436,$I$430:$I$433,0),MATCH(AT$435,$J$429:$R$429,0))</f>
        <v>1</v>
      </c>
      <c r="AU491" s="699" cm="1">
        <f t="array" ref="AU491">INDEX($H491:$K491,0,MATCH(AU$436,$H$436:$K$436,0))*INDEX($J$430:$R$433,MATCH(AU$436,$I$430:$I$433,0),MATCH(AU$435,$J$429:$R$429,0))</f>
        <v>2</v>
      </c>
      <c r="AV491" s="187"/>
      <c r="AW491" s="187"/>
      <c r="AX491" s="16"/>
      <c r="AY491" s="8"/>
      <c r="AZ491" s="8"/>
      <c r="BA491" s="8"/>
    </row>
    <row r="492" spans="1:53" ht="14.5" outlineLevel="1" x14ac:dyDescent="0.35">
      <c r="A492" s="6"/>
      <c r="B492" s="7"/>
      <c r="C492" s="17"/>
      <c r="D492" s="17"/>
      <c r="E492" s="17"/>
      <c r="F492" s="26"/>
      <c r="G492" s="26" t="str">
        <f t="shared" si="149"/>
        <v>YYNWBk</v>
      </c>
      <c r="H492" s="223">
        <v>1</v>
      </c>
      <c r="I492" s="223">
        <v>1</v>
      </c>
      <c r="J492" s="223">
        <v>4</v>
      </c>
      <c r="K492" s="223">
        <v>4</v>
      </c>
      <c r="L492" s="699" cm="1">
        <f t="array" ref="L492">INDEX($H492:$K492,0,MATCH(L$436,$H$436:$K$436,0))*INDEX($J$430:$R$433,MATCH(L$436,$I$430:$I$433,0),MATCH(L$435,$J$429:$R$429,0))</f>
        <v>2</v>
      </c>
      <c r="M492" s="699" cm="1">
        <f t="array" ref="M492">INDEX($H492:$K492,0,MATCH(M$436,$H$436:$K$436,0))*INDEX($J$430:$R$433,MATCH(M$436,$I$430:$I$433,0),MATCH(M$435,$J$429:$R$429,0))</f>
        <v>1</v>
      </c>
      <c r="N492" s="699" cm="1">
        <f t="array" ref="N492">INDEX($H492:$K492,0,MATCH(N$436,$H$436:$K$436,0))*INDEX($J$430:$R$433,MATCH(N$436,$I$430:$I$433,0),MATCH(N$435,$J$429:$R$429,0))</f>
        <v>4</v>
      </c>
      <c r="O492" s="699" cm="1">
        <f t="array" ref="O492">INDEX($H492:$K492,0,MATCH(O$436,$H$436:$K$436,0))*INDEX($J$430:$R$433,MATCH(O$436,$I$430:$I$433,0),MATCH(O$435,$J$429:$R$429,0))</f>
        <v>4</v>
      </c>
      <c r="P492" s="699" cm="1">
        <f t="array" ref="P492">INDEX($H492:$K492,0,MATCH(P$436,$H$436:$K$436,0))*INDEX($J$430:$R$433,MATCH(P$436,$I$430:$I$433,0),MATCH(P$435,$J$429:$R$429,0))</f>
        <v>2</v>
      </c>
      <c r="Q492" s="699" cm="1">
        <f t="array" ref="Q492">INDEX($H492:$K492,0,MATCH(Q$436,$H$436:$K$436,0))*INDEX($J$430:$R$433,MATCH(Q$436,$I$430:$I$433,0),MATCH(Q$435,$J$429:$R$429,0))</f>
        <v>1</v>
      </c>
      <c r="R492" s="699" cm="1">
        <f t="array" ref="R492">INDEX($H492:$K492,0,MATCH(R$436,$H$436:$K$436,0))*INDEX($J$430:$R$433,MATCH(R$436,$I$430:$I$433,0),MATCH(R$435,$J$429:$R$429,0))</f>
        <v>4</v>
      </c>
      <c r="S492" s="699" cm="1">
        <f t="array" ref="S492">INDEX($H492:$K492,0,MATCH(S$436,$H$436:$K$436,0))*INDEX($J$430:$R$433,MATCH(S$436,$I$430:$I$433,0),MATCH(S$435,$J$429:$R$429,0))</f>
        <v>4</v>
      </c>
      <c r="T492" s="699" cm="1">
        <f t="array" ref="T492">INDEX($H492:$K492,0,MATCH(T$436,$H$436:$K$436,0))*INDEX($J$430:$R$433,MATCH(T$436,$I$430:$I$433,0),MATCH(T$435,$J$429:$R$429,0))</f>
        <v>2</v>
      </c>
      <c r="U492" s="699" cm="1">
        <f t="array" ref="U492">INDEX($H492:$K492,0,MATCH(U$436,$H$436:$K$436,0))*INDEX($J$430:$R$433,MATCH(U$436,$I$430:$I$433,0),MATCH(U$435,$J$429:$R$429,0))</f>
        <v>1</v>
      </c>
      <c r="V492" s="699" cm="1">
        <f t="array" ref="V492">INDEX($H492:$K492,0,MATCH(V$436,$H$436:$K$436,0))*INDEX($J$430:$R$433,MATCH(V$436,$I$430:$I$433,0),MATCH(V$435,$J$429:$R$429,0))</f>
        <v>4</v>
      </c>
      <c r="W492" s="699" cm="1">
        <f t="array" ref="W492">INDEX($H492:$K492,0,MATCH(W$436,$H$436:$K$436,0))*INDEX($J$430:$R$433,MATCH(W$436,$I$430:$I$433,0),MATCH(W$435,$J$429:$R$429,0))</f>
        <v>4</v>
      </c>
      <c r="X492" s="699" cm="1">
        <f t="array" ref="X492">INDEX($H492:$K492,0,MATCH(X$436,$H$436:$K$436,0))*INDEX($J$430:$R$433,MATCH(X$436,$I$430:$I$433,0),MATCH(X$435,$J$429:$R$429,0))</f>
        <v>2</v>
      </c>
      <c r="Y492" s="699" cm="1">
        <f t="array" ref="Y492">INDEX($H492:$K492,0,MATCH(Y$436,$H$436:$K$436,0))*INDEX($J$430:$R$433,MATCH(Y$436,$I$430:$I$433,0),MATCH(Y$435,$J$429:$R$429,0))</f>
        <v>1</v>
      </c>
      <c r="Z492" s="699" cm="1">
        <f t="array" ref="Z492">INDEX($H492:$K492,0,MATCH(Z$436,$H$436:$K$436,0))*INDEX($J$430:$R$433,MATCH(Z$436,$I$430:$I$433,0),MATCH(Z$435,$J$429:$R$429,0))</f>
        <v>4</v>
      </c>
      <c r="AA492" s="699" cm="1">
        <f t="array" ref="AA492">INDEX($H492:$K492,0,MATCH(AA$436,$H$436:$K$436,0))*INDEX($J$430:$R$433,MATCH(AA$436,$I$430:$I$433,0),MATCH(AA$435,$J$429:$R$429,0))</f>
        <v>4</v>
      </c>
      <c r="AB492" s="699" cm="1">
        <f t="array" ref="AB492">INDEX($H492:$K492,0,MATCH(AB$436,$H$436:$K$436,0))*INDEX($J$430:$R$433,MATCH(AB$436,$I$430:$I$433,0),MATCH(AB$435,$J$429:$R$429,0))</f>
        <v>1</v>
      </c>
      <c r="AC492" s="699" cm="1">
        <f t="array" ref="AC492">INDEX($H492:$K492,0,MATCH(AC$436,$H$436:$K$436,0))*INDEX($J$430:$R$433,MATCH(AC$436,$I$430:$I$433,0),MATCH(AC$435,$J$429:$R$429,0))</f>
        <v>1</v>
      </c>
      <c r="AD492" s="699" cm="1">
        <f t="array" ref="AD492">INDEX($H492:$K492,0,MATCH(AD$436,$H$436:$K$436,0))*INDEX($J$430:$R$433,MATCH(AD$436,$I$430:$I$433,0),MATCH(AD$435,$J$429:$R$429,0))</f>
        <v>4</v>
      </c>
      <c r="AE492" s="699" cm="1">
        <f t="array" ref="AE492">INDEX($H492:$K492,0,MATCH(AE$436,$H$436:$K$436,0))*INDEX($J$430:$R$433,MATCH(AE$436,$I$430:$I$433,0),MATCH(AE$435,$J$429:$R$429,0))</f>
        <v>4</v>
      </c>
      <c r="AF492" s="699" cm="1">
        <f t="array" ref="AF492">INDEX($H492:$K492,0,MATCH(AF$436,$H$436:$K$436,0))*INDEX($J$430:$R$433,MATCH(AF$436,$I$430:$I$433,0),MATCH(AF$435,$J$429:$R$429,0))</f>
        <v>1</v>
      </c>
      <c r="AG492" s="699" cm="1">
        <f t="array" ref="AG492">INDEX($H492:$K492,0,MATCH(AG$436,$H$436:$K$436,0))*INDEX($J$430:$R$433,MATCH(AG$436,$I$430:$I$433,0),MATCH(AG$435,$J$429:$R$429,0))</f>
        <v>1</v>
      </c>
      <c r="AH492" s="699" cm="1">
        <f t="array" ref="AH492">INDEX($H492:$K492,0,MATCH(AH$436,$H$436:$K$436,0))*INDEX($J$430:$R$433,MATCH(AH$436,$I$430:$I$433,0),MATCH(AH$435,$J$429:$R$429,0))</f>
        <v>4</v>
      </c>
      <c r="AI492" s="699" cm="1">
        <f t="array" ref="AI492">INDEX($H492:$K492,0,MATCH(AI$436,$H$436:$K$436,0))*INDEX($J$430:$R$433,MATCH(AI$436,$I$430:$I$433,0),MATCH(AI$435,$J$429:$R$429,0))</f>
        <v>4</v>
      </c>
      <c r="AJ492" s="699" cm="1">
        <f t="array" ref="AJ492">INDEX($H492:$K492,0,MATCH(AJ$436,$H$436:$K$436,0))*INDEX($J$430:$R$433,MATCH(AJ$436,$I$430:$I$433,0),MATCH(AJ$435,$J$429:$R$429,0))</f>
        <v>1</v>
      </c>
      <c r="AK492" s="699" cm="1">
        <f t="array" ref="AK492">INDEX($H492:$K492,0,MATCH(AK$436,$H$436:$K$436,0))*INDEX($J$430:$R$433,MATCH(AK$436,$I$430:$I$433,0),MATCH(AK$435,$J$429:$R$429,0))</f>
        <v>1</v>
      </c>
      <c r="AL492" s="699" cm="1">
        <f t="array" ref="AL492">INDEX($H492:$K492,0,MATCH(AL$436,$H$436:$K$436,0))*INDEX($J$430:$R$433,MATCH(AL$436,$I$430:$I$433,0),MATCH(AL$435,$J$429:$R$429,0))</f>
        <v>4</v>
      </c>
      <c r="AM492" s="699" cm="1">
        <f t="array" ref="AM492">INDEX($H492:$K492,0,MATCH(AM$436,$H$436:$K$436,0))*INDEX($J$430:$R$433,MATCH(AM$436,$I$430:$I$433,0),MATCH(AM$435,$J$429:$R$429,0))</f>
        <v>4</v>
      </c>
      <c r="AN492" s="699" cm="1">
        <f t="array" ref="AN492">INDEX($H492:$K492,0,MATCH(AN$436,$H$436:$K$436,0))*INDEX($J$430:$R$433,MATCH(AN$436,$I$430:$I$433,0),MATCH(AN$435,$J$429:$R$429,0))</f>
        <v>1</v>
      </c>
      <c r="AO492" s="699" cm="1">
        <f t="array" ref="AO492">INDEX($H492:$K492,0,MATCH(AO$436,$H$436:$K$436,0))*INDEX($J$430:$R$433,MATCH(AO$436,$I$430:$I$433,0),MATCH(AO$435,$J$429:$R$429,0))</f>
        <v>1</v>
      </c>
      <c r="AP492" s="699" cm="1">
        <f t="array" ref="AP492">INDEX($H492:$K492,0,MATCH(AP$436,$H$436:$K$436,0))*INDEX($J$430:$R$433,MATCH(AP$436,$I$430:$I$433,0),MATCH(AP$435,$J$429:$R$429,0))</f>
        <v>4</v>
      </c>
      <c r="AQ492" s="699" cm="1">
        <f t="array" ref="AQ492">INDEX($H492:$K492,0,MATCH(AQ$436,$H$436:$K$436,0))*INDEX($J$430:$R$433,MATCH(AQ$436,$I$430:$I$433,0),MATCH(AQ$435,$J$429:$R$429,0))</f>
        <v>4</v>
      </c>
      <c r="AR492" s="699" cm="1">
        <f t="array" ref="AR492">INDEX($H492:$K492,0,MATCH(AR$436,$H$436:$K$436,0))*INDEX($J$430:$R$433,MATCH(AR$436,$I$430:$I$433,0),MATCH(AR$435,$J$429:$R$429,0))</f>
        <v>1</v>
      </c>
      <c r="AS492" s="699" cm="1">
        <f t="array" ref="AS492">INDEX($H492:$K492,0,MATCH(AS$436,$H$436:$K$436,0))*INDEX($J$430:$R$433,MATCH(AS$436,$I$430:$I$433,0),MATCH(AS$435,$J$429:$R$429,0))</f>
        <v>1</v>
      </c>
      <c r="AT492" s="699" cm="1">
        <f t="array" ref="AT492">INDEX($H492:$K492,0,MATCH(AT$436,$H$436:$K$436,0))*INDEX($J$430:$R$433,MATCH(AT$436,$I$430:$I$433,0),MATCH(AT$435,$J$429:$R$429,0))</f>
        <v>4</v>
      </c>
      <c r="AU492" s="699" cm="1">
        <f t="array" ref="AU492">INDEX($H492:$K492,0,MATCH(AU$436,$H$436:$K$436,0))*INDEX($J$430:$R$433,MATCH(AU$436,$I$430:$I$433,0),MATCH(AU$435,$J$429:$R$429,0))</f>
        <v>4</v>
      </c>
      <c r="AV492" s="187"/>
      <c r="AW492" s="187"/>
      <c r="AX492" s="16"/>
      <c r="AY492" s="8"/>
      <c r="AZ492" s="8"/>
      <c r="BA492" s="8"/>
    </row>
    <row r="493" spans="1:53" ht="14.5" outlineLevel="1" x14ac:dyDescent="0.35">
      <c r="A493" s="6"/>
      <c r="B493" s="7"/>
      <c r="C493" s="17"/>
      <c r="D493" s="17"/>
      <c r="E493" s="17"/>
      <c r="F493" s="26"/>
      <c r="G493" s="26" t="str">
        <f t="shared" si="149"/>
        <v>YYKNWb</v>
      </c>
      <c r="H493" s="223">
        <v>1</v>
      </c>
      <c r="I493" s="223">
        <v>1</v>
      </c>
      <c r="J493" s="223">
        <v>1</v>
      </c>
      <c r="K493" s="223">
        <v>3</v>
      </c>
      <c r="L493" s="699" cm="1">
        <f t="array" ref="L493">INDEX($H493:$K493,0,MATCH(L$436,$H$436:$K$436,0))*INDEX($J$430:$R$433,MATCH(L$436,$I$430:$I$433,0),MATCH(L$435,$J$429:$R$429,0))</f>
        <v>2</v>
      </c>
      <c r="M493" s="699" cm="1">
        <f t="array" ref="M493">INDEX($H493:$K493,0,MATCH(M$436,$H$436:$K$436,0))*INDEX($J$430:$R$433,MATCH(M$436,$I$430:$I$433,0),MATCH(M$435,$J$429:$R$429,0))</f>
        <v>1</v>
      </c>
      <c r="N493" s="699" cm="1">
        <f t="array" ref="N493">INDEX($H493:$K493,0,MATCH(N$436,$H$436:$K$436,0))*INDEX($J$430:$R$433,MATCH(N$436,$I$430:$I$433,0),MATCH(N$435,$J$429:$R$429,0))</f>
        <v>1</v>
      </c>
      <c r="O493" s="699" cm="1">
        <f t="array" ref="O493">INDEX($H493:$K493,0,MATCH(O$436,$H$436:$K$436,0))*INDEX($J$430:$R$433,MATCH(O$436,$I$430:$I$433,0),MATCH(O$435,$J$429:$R$429,0))</f>
        <v>3</v>
      </c>
      <c r="P493" s="699" cm="1">
        <f t="array" ref="P493">INDEX($H493:$K493,0,MATCH(P$436,$H$436:$K$436,0))*INDEX($J$430:$R$433,MATCH(P$436,$I$430:$I$433,0),MATCH(P$435,$J$429:$R$429,0))</f>
        <v>2</v>
      </c>
      <c r="Q493" s="699" cm="1">
        <f t="array" ref="Q493">INDEX($H493:$K493,0,MATCH(Q$436,$H$436:$K$436,0))*INDEX($J$430:$R$433,MATCH(Q$436,$I$430:$I$433,0),MATCH(Q$435,$J$429:$R$429,0))</f>
        <v>1</v>
      </c>
      <c r="R493" s="699" cm="1">
        <f t="array" ref="R493">INDEX($H493:$K493,0,MATCH(R$436,$H$436:$K$436,0))*INDEX($J$430:$R$433,MATCH(R$436,$I$430:$I$433,0),MATCH(R$435,$J$429:$R$429,0))</f>
        <v>1</v>
      </c>
      <c r="S493" s="699" cm="1">
        <f t="array" ref="S493">INDEX($H493:$K493,0,MATCH(S$436,$H$436:$K$436,0))*INDEX($J$430:$R$433,MATCH(S$436,$I$430:$I$433,0),MATCH(S$435,$J$429:$R$429,0))</f>
        <v>3</v>
      </c>
      <c r="T493" s="699" cm="1">
        <f t="array" ref="T493">INDEX($H493:$K493,0,MATCH(T$436,$H$436:$K$436,0))*INDEX($J$430:$R$433,MATCH(T$436,$I$430:$I$433,0),MATCH(T$435,$J$429:$R$429,0))</f>
        <v>2</v>
      </c>
      <c r="U493" s="699" cm="1">
        <f t="array" ref="U493">INDEX($H493:$K493,0,MATCH(U$436,$H$436:$K$436,0))*INDEX($J$430:$R$433,MATCH(U$436,$I$430:$I$433,0),MATCH(U$435,$J$429:$R$429,0))</f>
        <v>1</v>
      </c>
      <c r="V493" s="699" cm="1">
        <f t="array" ref="V493">INDEX($H493:$K493,0,MATCH(V$436,$H$436:$K$436,0))*INDEX($J$430:$R$433,MATCH(V$436,$I$430:$I$433,0),MATCH(V$435,$J$429:$R$429,0))</f>
        <v>1</v>
      </c>
      <c r="W493" s="699" cm="1">
        <f t="array" ref="W493">INDEX($H493:$K493,0,MATCH(W$436,$H$436:$K$436,0))*INDEX($J$430:$R$433,MATCH(W$436,$I$430:$I$433,0),MATCH(W$435,$J$429:$R$429,0))</f>
        <v>3</v>
      </c>
      <c r="X493" s="699" cm="1">
        <f t="array" ref="X493">INDEX($H493:$K493,0,MATCH(X$436,$H$436:$K$436,0))*INDEX($J$430:$R$433,MATCH(X$436,$I$430:$I$433,0),MATCH(X$435,$J$429:$R$429,0))</f>
        <v>2</v>
      </c>
      <c r="Y493" s="699" cm="1">
        <f t="array" ref="Y493">INDEX($H493:$K493,0,MATCH(Y$436,$H$436:$K$436,0))*INDEX($J$430:$R$433,MATCH(Y$436,$I$430:$I$433,0),MATCH(Y$435,$J$429:$R$429,0))</f>
        <v>1</v>
      </c>
      <c r="Z493" s="699" cm="1">
        <f t="array" ref="Z493">INDEX($H493:$K493,0,MATCH(Z$436,$H$436:$K$436,0))*INDEX($J$430:$R$433,MATCH(Z$436,$I$430:$I$433,0),MATCH(Z$435,$J$429:$R$429,0))</f>
        <v>1</v>
      </c>
      <c r="AA493" s="699" cm="1">
        <f t="array" ref="AA493">INDEX($H493:$K493,0,MATCH(AA$436,$H$436:$K$436,0))*INDEX($J$430:$R$433,MATCH(AA$436,$I$430:$I$433,0),MATCH(AA$435,$J$429:$R$429,0))</f>
        <v>3</v>
      </c>
      <c r="AB493" s="699" cm="1">
        <f t="array" ref="AB493">INDEX($H493:$K493,0,MATCH(AB$436,$H$436:$K$436,0))*INDEX($J$430:$R$433,MATCH(AB$436,$I$430:$I$433,0),MATCH(AB$435,$J$429:$R$429,0))</f>
        <v>1</v>
      </c>
      <c r="AC493" s="699" cm="1">
        <f t="array" ref="AC493">INDEX($H493:$K493,0,MATCH(AC$436,$H$436:$K$436,0))*INDEX($J$430:$R$433,MATCH(AC$436,$I$430:$I$433,0),MATCH(AC$435,$J$429:$R$429,0))</f>
        <v>1</v>
      </c>
      <c r="AD493" s="699" cm="1">
        <f t="array" ref="AD493">INDEX($H493:$K493,0,MATCH(AD$436,$H$436:$K$436,0))*INDEX($J$430:$R$433,MATCH(AD$436,$I$430:$I$433,0),MATCH(AD$435,$J$429:$R$429,0))</f>
        <v>1</v>
      </c>
      <c r="AE493" s="699" cm="1">
        <f t="array" ref="AE493">INDEX($H493:$K493,0,MATCH(AE$436,$H$436:$K$436,0))*INDEX($J$430:$R$433,MATCH(AE$436,$I$430:$I$433,0),MATCH(AE$435,$J$429:$R$429,0))</f>
        <v>3</v>
      </c>
      <c r="AF493" s="699" cm="1">
        <f t="array" ref="AF493">INDEX($H493:$K493,0,MATCH(AF$436,$H$436:$K$436,0))*INDEX($J$430:$R$433,MATCH(AF$436,$I$430:$I$433,0),MATCH(AF$435,$J$429:$R$429,0))</f>
        <v>1</v>
      </c>
      <c r="AG493" s="699" cm="1">
        <f t="array" ref="AG493">INDEX($H493:$K493,0,MATCH(AG$436,$H$436:$K$436,0))*INDEX($J$430:$R$433,MATCH(AG$436,$I$430:$I$433,0),MATCH(AG$435,$J$429:$R$429,0))</f>
        <v>1</v>
      </c>
      <c r="AH493" s="699" cm="1">
        <f t="array" ref="AH493">INDEX($H493:$K493,0,MATCH(AH$436,$H$436:$K$436,0))*INDEX($J$430:$R$433,MATCH(AH$436,$I$430:$I$433,0),MATCH(AH$435,$J$429:$R$429,0))</f>
        <v>1</v>
      </c>
      <c r="AI493" s="699" cm="1">
        <f t="array" ref="AI493">INDEX($H493:$K493,0,MATCH(AI$436,$H$436:$K$436,0))*INDEX($J$430:$R$433,MATCH(AI$436,$I$430:$I$433,0),MATCH(AI$435,$J$429:$R$429,0))</f>
        <v>3</v>
      </c>
      <c r="AJ493" s="699" cm="1">
        <f t="array" ref="AJ493">INDEX($H493:$K493,0,MATCH(AJ$436,$H$436:$K$436,0))*INDEX($J$430:$R$433,MATCH(AJ$436,$I$430:$I$433,0),MATCH(AJ$435,$J$429:$R$429,0))</f>
        <v>1</v>
      </c>
      <c r="AK493" s="699" cm="1">
        <f t="array" ref="AK493">INDEX($H493:$K493,0,MATCH(AK$436,$H$436:$K$436,0))*INDEX($J$430:$R$433,MATCH(AK$436,$I$430:$I$433,0),MATCH(AK$435,$J$429:$R$429,0))</f>
        <v>1</v>
      </c>
      <c r="AL493" s="699" cm="1">
        <f t="array" ref="AL493">INDEX($H493:$K493,0,MATCH(AL$436,$H$436:$K$436,0))*INDEX($J$430:$R$433,MATCH(AL$436,$I$430:$I$433,0),MATCH(AL$435,$J$429:$R$429,0))</f>
        <v>1</v>
      </c>
      <c r="AM493" s="699" cm="1">
        <f t="array" ref="AM493">INDEX($H493:$K493,0,MATCH(AM$436,$H$436:$K$436,0))*INDEX($J$430:$R$433,MATCH(AM$436,$I$430:$I$433,0),MATCH(AM$435,$J$429:$R$429,0))</f>
        <v>3</v>
      </c>
      <c r="AN493" s="699" cm="1">
        <f t="array" ref="AN493">INDEX($H493:$K493,0,MATCH(AN$436,$H$436:$K$436,0))*INDEX($J$430:$R$433,MATCH(AN$436,$I$430:$I$433,0),MATCH(AN$435,$J$429:$R$429,0))</f>
        <v>1</v>
      </c>
      <c r="AO493" s="699" cm="1">
        <f t="array" ref="AO493">INDEX($H493:$K493,0,MATCH(AO$436,$H$436:$K$436,0))*INDEX($J$430:$R$433,MATCH(AO$436,$I$430:$I$433,0),MATCH(AO$435,$J$429:$R$429,0))</f>
        <v>1</v>
      </c>
      <c r="AP493" s="699" cm="1">
        <f t="array" ref="AP493">INDEX($H493:$K493,0,MATCH(AP$436,$H$436:$K$436,0))*INDEX($J$430:$R$433,MATCH(AP$436,$I$430:$I$433,0),MATCH(AP$435,$J$429:$R$429,0))</f>
        <v>1</v>
      </c>
      <c r="AQ493" s="699" cm="1">
        <f t="array" ref="AQ493">INDEX($H493:$K493,0,MATCH(AQ$436,$H$436:$K$436,0))*INDEX($J$430:$R$433,MATCH(AQ$436,$I$430:$I$433,0),MATCH(AQ$435,$J$429:$R$429,0))</f>
        <v>3</v>
      </c>
      <c r="AR493" s="699" cm="1">
        <f t="array" ref="AR493">INDEX($H493:$K493,0,MATCH(AR$436,$H$436:$K$436,0))*INDEX($J$430:$R$433,MATCH(AR$436,$I$430:$I$433,0),MATCH(AR$435,$J$429:$R$429,0))</f>
        <v>1</v>
      </c>
      <c r="AS493" s="699" cm="1">
        <f t="array" ref="AS493">INDEX($H493:$K493,0,MATCH(AS$436,$H$436:$K$436,0))*INDEX($J$430:$R$433,MATCH(AS$436,$I$430:$I$433,0),MATCH(AS$435,$J$429:$R$429,0))</f>
        <v>1</v>
      </c>
      <c r="AT493" s="699" cm="1">
        <f t="array" ref="AT493">INDEX($H493:$K493,0,MATCH(AT$436,$H$436:$K$436,0))*INDEX($J$430:$R$433,MATCH(AT$436,$I$430:$I$433,0),MATCH(AT$435,$J$429:$R$429,0))</f>
        <v>1</v>
      </c>
      <c r="AU493" s="699" cm="1">
        <f t="array" ref="AU493">INDEX($H493:$K493,0,MATCH(AU$436,$H$436:$K$436,0))*INDEX($J$430:$R$433,MATCH(AU$436,$I$430:$I$433,0),MATCH(AU$435,$J$429:$R$429,0))</f>
        <v>3</v>
      </c>
      <c r="AV493" s="187"/>
      <c r="AW493" s="187"/>
      <c r="AX493" s="16"/>
      <c r="AY493" s="8"/>
      <c r="AZ493" s="8"/>
      <c r="BA493" s="8"/>
    </row>
    <row r="494" spans="1:53" ht="14.5" outlineLevel="1" x14ac:dyDescent="0.35">
      <c r="A494" s="6"/>
      <c r="B494" s="7"/>
      <c r="C494" s="17"/>
      <c r="D494" s="17"/>
      <c r="E494" s="17"/>
      <c r="F494" s="26"/>
      <c r="G494" s="26" t="str">
        <f t="shared" si="149"/>
        <v>YYKNWbd</v>
      </c>
      <c r="H494" s="223">
        <v>1</v>
      </c>
      <c r="I494" s="223">
        <v>1</v>
      </c>
      <c r="J494" s="223">
        <v>1</v>
      </c>
      <c r="K494" s="223">
        <v>3</v>
      </c>
      <c r="L494" s="699" cm="1">
        <f t="array" ref="L494">INDEX($H494:$K494,0,MATCH(L$436,$H$436:$K$436,0))*INDEX($J$430:$R$433,MATCH(L$436,$I$430:$I$433,0),MATCH(L$435,$J$429:$R$429,0))</f>
        <v>2</v>
      </c>
      <c r="M494" s="699" cm="1">
        <f t="array" ref="M494">INDEX($H494:$K494,0,MATCH(M$436,$H$436:$K$436,0))*INDEX($J$430:$R$433,MATCH(M$436,$I$430:$I$433,0),MATCH(M$435,$J$429:$R$429,0))</f>
        <v>1</v>
      </c>
      <c r="N494" s="699" cm="1">
        <f t="array" ref="N494">INDEX($H494:$K494,0,MATCH(N$436,$H$436:$K$436,0))*INDEX($J$430:$R$433,MATCH(N$436,$I$430:$I$433,0),MATCH(N$435,$J$429:$R$429,0))</f>
        <v>1</v>
      </c>
      <c r="O494" s="699" cm="1">
        <f t="array" ref="O494">INDEX($H494:$K494,0,MATCH(O$436,$H$436:$K$436,0))*INDEX($J$430:$R$433,MATCH(O$436,$I$430:$I$433,0),MATCH(O$435,$J$429:$R$429,0))</f>
        <v>3</v>
      </c>
      <c r="P494" s="699" cm="1">
        <f t="array" ref="P494">INDEX($H494:$K494,0,MATCH(P$436,$H$436:$K$436,0))*INDEX($J$430:$R$433,MATCH(P$436,$I$430:$I$433,0),MATCH(P$435,$J$429:$R$429,0))</f>
        <v>2</v>
      </c>
      <c r="Q494" s="699" cm="1">
        <f t="array" ref="Q494">INDEX($H494:$K494,0,MATCH(Q$436,$H$436:$K$436,0))*INDEX($J$430:$R$433,MATCH(Q$436,$I$430:$I$433,0),MATCH(Q$435,$J$429:$R$429,0))</f>
        <v>1</v>
      </c>
      <c r="R494" s="699" cm="1">
        <f t="array" ref="R494">INDEX($H494:$K494,0,MATCH(R$436,$H$436:$K$436,0))*INDEX($J$430:$R$433,MATCH(R$436,$I$430:$I$433,0),MATCH(R$435,$J$429:$R$429,0))</f>
        <v>1</v>
      </c>
      <c r="S494" s="699" cm="1">
        <f t="array" ref="S494">INDEX($H494:$K494,0,MATCH(S$436,$H$436:$K$436,0))*INDEX($J$430:$R$433,MATCH(S$436,$I$430:$I$433,0),MATCH(S$435,$J$429:$R$429,0))</f>
        <v>3</v>
      </c>
      <c r="T494" s="699" cm="1">
        <f t="array" ref="T494">INDEX($H494:$K494,0,MATCH(T$436,$H$436:$K$436,0))*INDEX($J$430:$R$433,MATCH(T$436,$I$430:$I$433,0),MATCH(T$435,$J$429:$R$429,0))</f>
        <v>2</v>
      </c>
      <c r="U494" s="699" cm="1">
        <f t="array" ref="U494">INDEX($H494:$K494,0,MATCH(U$436,$H$436:$K$436,0))*INDEX($J$430:$R$433,MATCH(U$436,$I$430:$I$433,0),MATCH(U$435,$J$429:$R$429,0))</f>
        <v>1</v>
      </c>
      <c r="V494" s="699" cm="1">
        <f t="array" ref="V494">INDEX($H494:$K494,0,MATCH(V$436,$H$436:$K$436,0))*INDEX($J$430:$R$433,MATCH(V$436,$I$430:$I$433,0),MATCH(V$435,$J$429:$R$429,0))</f>
        <v>1</v>
      </c>
      <c r="W494" s="699" cm="1">
        <f t="array" ref="W494">INDEX($H494:$K494,0,MATCH(W$436,$H$436:$K$436,0))*INDEX($J$430:$R$433,MATCH(W$436,$I$430:$I$433,0),MATCH(W$435,$J$429:$R$429,0))</f>
        <v>3</v>
      </c>
      <c r="X494" s="699" cm="1">
        <f t="array" ref="X494">INDEX($H494:$K494,0,MATCH(X$436,$H$436:$K$436,0))*INDEX($J$430:$R$433,MATCH(X$436,$I$430:$I$433,0),MATCH(X$435,$J$429:$R$429,0))</f>
        <v>2</v>
      </c>
      <c r="Y494" s="699" cm="1">
        <f t="array" ref="Y494">INDEX($H494:$K494,0,MATCH(Y$436,$H$436:$K$436,0))*INDEX($J$430:$R$433,MATCH(Y$436,$I$430:$I$433,0),MATCH(Y$435,$J$429:$R$429,0))</f>
        <v>1</v>
      </c>
      <c r="Z494" s="699" cm="1">
        <f t="array" ref="Z494">INDEX($H494:$K494,0,MATCH(Z$436,$H$436:$K$436,0))*INDEX($J$430:$R$433,MATCH(Z$436,$I$430:$I$433,0),MATCH(Z$435,$J$429:$R$429,0))</f>
        <v>1</v>
      </c>
      <c r="AA494" s="699" cm="1">
        <f t="array" ref="AA494">INDEX($H494:$K494,0,MATCH(AA$436,$H$436:$K$436,0))*INDEX($J$430:$R$433,MATCH(AA$436,$I$430:$I$433,0),MATCH(AA$435,$J$429:$R$429,0))</f>
        <v>3</v>
      </c>
      <c r="AB494" s="699" cm="1">
        <f t="array" ref="AB494">INDEX($H494:$K494,0,MATCH(AB$436,$H$436:$K$436,0))*INDEX($J$430:$R$433,MATCH(AB$436,$I$430:$I$433,0),MATCH(AB$435,$J$429:$R$429,0))</f>
        <v>1</v>
      </c>
      <c r="AC494" s="699" cm="1">
        <f t="array" ref="AC494">INDEX($H494:$K494,0,MATCH(AC$436,$H$436:$K$436,0))*INDEX($J$430:$R$433,MATCH(AC$436,$I$430:$I$433,0),MATCH(AC$435,$J$429:$R$429,0))</f>
        <v>1</v>
      </c>
      <c r="AD494" s="699" cm="1">
        <f t="array" ref="AD494">INDEX($H494:$K494,0,MATCH(AD$436,$H$436:$K$436,0))*INDEX($J$430:$R$433,MATCH(AD$436,$I$430:$I$433,0),MATCH(AD$435,$J$429:$R$429,0))</f>
        <v>1</v>
      </c>
      <c r="AE494" s="699" cm="1">
        <f t="array" ref="AE494">INDEX($H494:$K494,0,MATCH(AE$436,$H$436:$K$436,0))*INDEX($J$430:$R$433,MATCH(AE$436,$I$430:$I$433,0),MATCH(AE$435,$J$429:$R$429,0))</f>
        <v>3</v>
      </c>
      <c r="AF494" s="699" cm="1">
        <f t="array" ref="AF494">INDEX($H494:$K494,0,MATCH(AF$436,$H$436:$K$436,0))*INDEX($J$430:$R$433,MATCH(AF$436,$I$430:$I$433,0),MATCH(AF$435,$J$429:$R$429,0))</f>
        <v>1</v>
      </c>
      <c r="AG494" s="699" cm="1">
        <f t="array" ref="AG494">INDEX($H494:$K494,0,MATCH(AG$436,$H$436:$K$436,0))*INDEX($J$430:$R$433,MATCH(AG$436,$I$430:$I$433,0),MATCH(AG$435,$J$429:$R$429,0))</f>
        <v>1</v>
      </c>
      <c r="AH494" s="699" cm="1">
        <f t="array" ref="AH494">INDEX($H494:$K494,0,MATCH(AH$436,$H$436:$K$436,0))*INDEX($J$430:$R$433,MATCH(AH$436,$I$430:$I$433,0),MATCH(AH$435,$J$429:$R$429,0))</f>
        <v>1</v>
      </c>
      <c r="AI494" s="699" cm="1">
        <f t="array" ref="AI494">INDEX($H494:$K494,0,MATCH(AI$436,$H$436:$K$436,0))*INDEX($J$430:$R$433,MATCH(AI$436,$I$430:$I$433,0),MATCH(AI$435,$J$429:$R$429,0))</f>
        <v>3</v>
      </c>
      <c r="AJ494" s="699" cm="1">
        <f t="array" ref="AJ494">INDEX($H494:$K494,0,MATCH(AJ$436,$H$436:$K$436,0))*INDEX($J$430:$R$433,MATCH(AJ$436,$I$430:$I$433,0),MATCH(AJ$435,$J$429:$R$429,0))</f>
        <v>1</v>
      </c>
      <c r="AK494" s="699" cm="1">
        <f t="array" ref="AK494">INDEX($H494:$K494,0,MATCH(AK$436,$H$436:$K$436,0))*INDEX($J$430:$R$433,MATCH(AK$436,$I$430:$I$433,0),MATCH(AK$435,$J$429:$R$429,0))</f>
        <v>1</v>
      </c>
      <c r="AL494" s="699" cm="1">
        <f t="array" ref="AL494">INDEX($H494:$K494,0,MATCH(AL$436,$H$436:$K$436,0))*INDEX($J$430:$R$433,MATCH(AL$436,$I$430:$I$433,0),MATCH(AL$435,$J$429:$R$429,0))</f>
        <v>1</v>
      </c>
      <c r="AM494" s="699" cm="1">
        <f t="array" ref="AM494">INDEX($H494:$K494,0,MATCH(AM$436,$H$436:$K$436,0))*INDEX($J$430:$R$433,MATCH(AM$436,$I$430:$I$433,0),MATCH(AM$435,$J$429:$R$429,0))</f>
        <v>3</v>
      </c>
      <c r="AN494" s="699" cm="1">
        <f t="array" ref="AN494">INDEX($H494:$K494,0,MATCH(AN$436,$H$436:$K$436,0))*INDEX($J$430:$R$433,MATCH(AN$436,$I$430:$I$433,0),MATCH(AN$435,$J$429:$R$429,0))</f>
        <v>1</v>
      </c>
      <c r="AO494" s="699" cm="1">
        <f t="array" ref="AO494">INDEX($H494:$K494,0,MATCH(AO$436,$H$436:$K$436,0))*INDEX($J$430:$R$433,MATCH(AO$436,$I$430:$I$433,0),MATCH(AO$435,$J$429:$R$429,0))</f>
        <v>1</v>
      </c>
      <c r="AP494" s="699" cm="1">
        <f t="array" ref="AP494">INDEX($H494:$K494,0,MATCH(AP$436,$H$436:$K$436,0))*INDEX($J$430:$R$433,MATCH(AP$436,$I$430:$I$433,0),MATCH(AP$435,$J$429:$R$429,0))</f>
        <v>1</v>
      </c>
      <c r="AQ494" s="699" cm="1">
        <f t="array" ref="AQ494">INDEX($H494:$K494,0,MATCH(AQ$436,$H$436:$K$436,0))*INDEX($J$430:$R$433,MATCH(AQ$436,$I$430:$I$433,0),MATCH(AQ$435,$J$429:$R$429,0))</f>
        <v>3</v>
      </c>
      <c r="AR494" s="699" cm="1">
        <f t="array" ref="AR494">INDEX($H494:$K494,0,MATCH(AR$436,$H$436:$K$436,0))*INDEX($J$430:$R$433,MATCH(AR$436,$I$430:$I$433,0),MATCH(AR$435,$J$429:$R$429,0))</f>
        <v>1</v>
      </c>
      <c r="AS494" s="699" cm="1">
        <f t="array" ref="AS494">INDEX($H494:$K494,0,MATCH(AS$436,$H$436:$K$436,0))*INDEX($J$430:$R$433,MATCH(AS$436,$I$430:$I$433,0),MATCH(AS$435,$J$429:$R$429,0))</f>
        <v>1</v>
      </c>
      <c r="AT494" s="699" cm="1">
        <f t="array" ref="AT494">INDEX($H494:$K494,0,MATCH(AT$436,$H$436:$K$436,0))*INDEX($J$430:$R$433,MATCH(AT$436,$I$430:$I$433,0),MATCH(AT$435,$J$429:$R$429,0))</f>
        <v>1</v>
      </c>
      <c r="AU494" s="699" cm="1">
        <f t="array" ref="AU494">INDEX($H494:$K494,0,MATCH(AU$436,$H$436:$K$436,0))*INDEX($J$430:$R$433,MATCH(AU$436,$I$430:$I$433,0),MATCH(AU$435,$J$429:$R$429,0))</f>
        <v>3</v>
      </c>
      <c r="AV494" s="187"/>
      <c r="AW494" s="187"/>
      <c r="AX494" s="16"/>
      <c r="AY494" s="8"/>
      <c r="AZ494" s="8"/>
      <c r="BA494" s="8"/>
    </row>
    <row r="495" spans="1:53" ht="14.5" outlineLevel="1" x14ac:dyDescent="0.35">
      <c r="A495" s="6"/>
      <c r="B495" s="7"/>
      <c r="C495" s="17"/>
      <c r="D495" s="17"/>
      <c r="E495" s="17"/>
      <c r="F495" s="26"/>
      <c r="G495" s="26" t="str">
        <f t="shared" si="149"/>
        <v>YYBKNw</v>
      </c>
      <c r="H495" s="223">
        <v>1</v>
      </c>
      <c r="I495" s="223">
        <v>1</v>
      </c>
      <c r="J495" s="223">
        <v>1</v>
      </c>
      <c r="K495" s="223">
        <v>2</v>
      </c>
      <c r="L495" s="699" cm="1">
        <f t="array" ref="L495">INDEX($H495:$K495,0,MATCH(L$436,$H$436:$K$436,0))*INDEX($J$430:$R$433,MATCH(L$436,$I$430:$I$433,0),MATCH(L$435,$J$429:$R$429,0))</f>
        <v>2</v>
      </c>
      <c r="M495" s="699" cm="1">
        <f t="array" ref="M495">INDEX($H495:$K495,0,MATCH(M$436,$H$436:$K$436,0))*INDEX($J$430:$R$433,MATCH(M$436,$I$430:$I$433,0),MATCH(M$435,$J$429:$R$429,0))</f>
        <v>1</v>
      </c>
      <c r="N495" s="699" cm="1">
        <f t="array" ref="N495">INDEX($H495:$K495,0,MATCH(N$436,$H$436:$K$436,0))*INDEX($J$430:$R$433,MATCH(N$436,$I$430:$I$433,0),MATCH(N$435,$J$429:$R$429,0))</f>
        <v>1</v>
      </c>
      <c r="O495" s="699" cm="1">
        <f t="array" ref="O495">INDEX($H495:$K495,0,MATCH(O$436,$H$436:$K$436,0))*INDEX($J$430:$R$433,MATCH(O$436,$I$430:$I$433,0),MATCH(O$435,$J$429:$R$429,0))</f>
        <v>2</v>
      </c>
      <c r="P495" s="699" cm="1">
        <f t="array" ref="P495">INDEX($H495:$K495,0,MATCH(P$436,$H$436:$K$436,0))*INDEX($J$430:$R$433,MATCH(P$436,$I$430:$I$433,0),MATCH(P$435,$J$429:$R$429,0))</f>
        <v>2</v>
      </c>
      <c r="Q495" s="699" cm="1">
        <f t="array" ref="Q495">INDEX($H495:$K495,0,MATCH(Q$436,$H$436:$K$436,0))*INDEX($J$430:$R$433,MATCH(Q$436,$I$430:$I$433,0),MATCH(Q$435,$J$429:$R$429,0))</f>
        <v>1</v>
      </c>
      <c r="R495" s="699" cm="1">
        <f t="array" ref="R495">INDEX($H495:$K495,0,MATCH(R$436,$H$436:$K$436,0))*INDEX($J$430:$R$433,MATCH(R$436,$I$430:$I$433,0),MATCH(R$435,$J$429:$R$429,0))</f>
        <v>1</v>
      </c>
      <c r="S495" s="699" cm="1">
        <f t="array" ref="S495">INDEX($H495:$K495,0,MATCH(S$436,$H$436:$K$436,0))*INDEX($J$430:$R$433,MATCH(S$436,$I$430:$I$433,0),MATCH(S$435,$J$429:$R$429,0))</f>
        <v>2</v>
      </c>
      <c r="T495" s="699" cm="1">
        <f t="array" ref="T495">INDEX($H495:$K495,0,MATCH(T$436,$H$436:$K$436,0))*INDEX($J$430:$R$433,MATCH(T$436,$I$430:$I$433,0),MATCH(T$435,$J$429:$R$429,0))</f>
        <v>2</v>
      </c>
      <c r="U495" s="699" cm="1">
        <f t="array" ref="U495">INDEX($H495:$K495,0,MATCH(U$436,$H$436:$K$436,0))*INDEX($J$430:$R$433,MATCH(U$436,$I$430:$I$433,0),MATCH(U$435,$J$429:$R$429,0))</f>
        <v>1</v>
      </c>
      <c r="V495" s="699" cm="1">
        <f t="array" ref="V495">INDEX($H495:$K495,0,MATCH(V$436,$H$436:$K$436,0))*INDEX($J$430:$R$433,MATCH(V$436,$I$430:$I$433,0),MATCH(V$435,$J$429:$R$429,0))</f>
        <v>1</v>
      </c>
      <c r="W495" s="699" cm="1">
        <f t="array" ref="W495">INDEX($H495:$K495,0,MATCH(W$436,$H$436:$K$436,0))*INDEX($J$430:$R$433,MATCH(W$436,$I$430:$I$433,0),MATCH(W$435,$J$429:$R$429,0))</f>
        <v>2</v>
      </c>
      <c r="X495" s="699" cm="1">
        <f t="array" ref="X495">INDEX($H495:$K495,0,MATCH(X$436,$H$436:$K$436,0))*INDEX($J$430:$R$433,MATCH(X$436,$I$430:$I$433,0),MATCH(X$435,$J$429:$R$429,0))</f>
        <v>2</v>
      </c>
      <c r="Y495" s="699" cm="1">
        <f t="array" ref="Y495">INDEX($H495:$K495,0,MATCH(Y$436,$H$436:$K$436,0))*INDEX($J$430:$R$433,MATCH(Y$436,$I$430:$I$433,0),MATCH(Y$435,$J$429:$R$429,0))</f>
        <v>1</v>
      </c>
      <c r="Z495" s="699" cm="1">
        <f t="array" ref="Z495">INDEX($H495:$K495,0,MATCH(Z$436,$H$436:$K$436,0))*INDEX($J$430:$R$433,MATCH(Z$436,$I$430:$I$433,0),MATCH(Z$435,$J$429:$R$429,0))</f>
        <v>1</v>
      </c>
      <c r="AA495" s="699" cm="1">
        <f t="array" ref="AA495">INDEX($H495:$K495,0,MATCH(AA$436,$H$436:$K$436,0))*INDEX($J$430:$R$433,MATCH(AA$436,$I$430:$I$433,0),MATCH(AA$435,$J$429:$R$429,0))</f>
        <v>2</v>
      </c>
      <c r="AB495" s="699" cm="1">
        <f t="array" ref="AB495">INDEX($H495:$K495,0,MATCH(AB$436,$H$436:$K$436,0))*INDEX($J$430:$R$433,MATCH(AB$436,$I$430:$I$433,0),MATCH(AB$435,$J$429:$R$429,0))</f>
        <v>1</v>
      </c>
      <c r="AC495" s="699" cm="1">
        <f t="array" ref="AC495">INDEX($H495:$K495,0,MATCH(AC$436,$H$436:$K$436,0))*INDEX($J$430:$R$433,MATCH(AC$436,$I$430:$I$433,0),MATCH(AC$435,$J$429:$R$429,0))</f>
        <v>1</v>
      </c>
      <c r="AD495" s="699" cm="1">
        <f t="array" ref="AD495">INDEX($H495:$K495,0,MATCH(AD$436,$H$436:$K$436,0))*INDEX($J$430:$R$433,MATCH(AD$436,$I$430:$I$433,0),MATCH(AD$435,$J$429:$R$429,0))</f>
        <v>1</v>
      </c>
      <c r="AE495" s="699" cm="1">
        <f t="array" ref="AE495">INDEX($H495:$K495,0,MATCH(AE$436,$H$436:$K$436,0))*INDEX($J$430:$R$433,MATCH(AE$436,$I$430:$I$433,0),MATCH(AE$435,$J$429:$R$429,0))</f>
        <v>2</v>
      </c>
      <c r="AF495" s="699" cm="1">
        <f t="array" ref="AF495">INDEX($H495:$K495,0,MATCH(AF$436,$H$436:$K$436,0))*INDEX($J$430:$R$433,MATCH(AF$436,$I$430:$I$433,0),MATCH(AF$435,$J$429:$R$429,0))</f>
        <v>1</v>
      </c>
      <c r="AG495" s="699" cm="1">
        <f t="array" ref="AG495">INDEX($H495:$K495,0,MATCH(AG$436,$H$436:$K$436,0))*INDEX($J$430:$R$433,MATCH(AG$436,$I$430:$I$433,0),MATCH(AG$435,$J$429:$R$429,0))</f>
        <v>1</v>
      </c>
      <c r="AH495" s="699" cm="1">
        <f t="array" ref="AH495">INDEX($H495:$K495,0,MATCH(AH$436,$H$436:$K$436,0))*INDEX($J$430:$R$433,MATCH(AH$436,$I$430:$I$433,0),MATCH(AH$435,$J$429:$R$429,0))</f>
        <v>1</v>
      </c>
      <c r="AI495" s="699" cm="1">
        <f t="array" ref="AI495">INDEX($H495:$K495,0,MATCH(AI$436,$H$436:$K$436,0))*INDEX($J$430:$R$433,MATCH(AI$436,$I$430:$I$433,0),MATCH(AI$435,$J$429:$R$429,0))</f>
        <v>2</v>
      </c>
      <c r="AJ495" s="699" cm="1">
        <f t="array" ref="AJ495">INDEX($H495:$K495,0,MATCH(AJ$436,$H$436:$K$436,0))*INDEX($J$430:$R$433,MATCH(AJ$436,$I$430:$I$433,0),MATCH(AJ$435,$J$429:$R$429,0))</f>
        <v>1</v>
      </c>
      <c r="AK495" s="699" cm="1">
        <f t="array" ref="AK495">INDEX($H495:$K495,0,MATCH(AK$436,$H$436:$K$436,0))*INDEX($J$430:$R$433,MATCH(AK$436,$I$430:$I$433,0),MATCH(AK$435,$J$429:$R$429,0))</f>
        <v>1</v>
      </c>
      <c r="AL495" s="699" cm="1">
        <f t="array" ref="AL495">INDEX($H495:$K495,0,MATCH(AL$436,$H$436:$K$436,0))*INDEX($J$430:$R$433,MATCH(AL$436,$I$430:$I$433,0),MATCH(AL$435,$J$429:$R$429,0))</f>
        <v>1</v>
      </c>
      <c r="AM495" s="699" cm="1">
        <f t="array" ref="AM495">INDEX($H495:$K495,0,MATCH(AM$436,$H$436:$K$436,0))*INDEX($J$430:$R$433,MATCH(AM$436,$I$430:$I$433,0),MATCH(AM$435,$J$429:$R$429,0))</f>
        <v>2</v>
      </c>
      <c r="AN495" s="699" cm="1">
        <f t="array" ref="AN495">INDEX($H495:$K495,0,MATCH(AN$436,$H$436:$K$436,0))*INDEX($J$430:$R$433,MATCH(AN$436,$I$430:$I$433,0),MATCH(AN$435,$J$429:$R$429,0))</f>
        <v>1</v>
      </c>
      <c r="AO495" s="699" cm="1">
        <f t="array" ref="AO495">INDEX($H495:$K495,0,MATCH(AO$436,$H$436:$K$436,0))*INDEX($J$430:$R$433,MATCH(AO$436,$I$430:$I$433,0),MATCH(AO$435,$J$429:$R$429,0))</f>
        <v>1</v>
      </c>
      <c r="AP495" s="699" cm="1">
        <f t="array" ref="AP495">INDEX($H495:$K495,0,MATCH(AP$436,$H$436:$K$436,0))*INDEX($J$430:$R$433,MATCH(AP$436,$I$430:$I$433,0),MATCH(AP$435,$J$429:$R$429,0))</f>
        <v>1</v>
      </c>
      <c r="AQ495" s="699" cm="1">
        <f t="array" ref="AQ495">INDEX($H495:$K495,0,MATCH(AQ$436,$H$436:$K$436,0))*INDEX($J$430:$R$433,MATCH(AQ$436,$I$430:$I$433,0),MATCH(AQ$435,$J$429:$R$429,0))</f>
        <v>2</v>
      </c>
      <c r="AR495" s="699" cm="1">
        <f t="array" ref="AR495">INDEX($H495:$K495,0,MATCH(AR$436,$H$436:$K$436,0))*INDEX($J$430:$R$433,MATCH(AR$436,$I$430:$I$433,0),MATCH(AR$435,$J$429:$R$429,0))</f>
        <v>1</v>
      </c>
      <c r="AS495" s="699" cm="1">
        <f t="array" ref="AS495">INDEX($H495:$K495,0,MATCH(AS$436,$H$436:$K$436,0))*INDEX($J$430:$R$433,MATCH(AS$436,$I$430:$I$433,0),MATCH(AS$435,$J$429:$R$429,0))</f>
        <v>1</v>
      </c>
      <c r="AT495" s="699" cm="1">
        <f t="array" ref="AT495">INDEX($H495:$K495,0,MATCH(AT$436,$H$436:$K$436,0))*INDEX($J$430:$R$433,MATCH(AT$436,$I$430:$I$433,0),MATCH(AT$435,$J$429:$R$429,0))</f>
        <v>1</v>
      </c>
      <c r="AU495" s="699" cm="1">
        <f t="array" ref="AU495">INDEX($H495:$K495,0,MATCH(AU$436,$H$436:$K$436,0))*INDEX($J$430:$R$433,MATCH(AU$436,$I$430:$I$433,0),MATCH(AU$435,$J$429:$R$429,0))</f>
        <v>2</v>
      </c>
      <c r="AV495" s="187"/>
      <c r="AW495" s="187"/>
      <c r="AX495" s="16"/>
      <c r="AY495" s="8"/>
      <c r="AZ495" s="8"/>
      <c r="BA495" s="8"/>
    </row>
    <row r="496" spans="1:53" ht="14.5" outlineLevel="1" x14ac:dyDescent="0.35">
      <c r="A496" s="6"/>
      <c r="B496" s="7"/>
      <c r="C496" s="17"/>
      <c r="D496" s="17"/>
      <c r="E496" s="17"/>
      <c r="F496" s="26"/>
      <c r="G496" s="26" t="str">
        <f t="shared" si="149"/>
        <v>YYBKNwd</v>
      </c>
      <c r="H496" s="223">
        <v>1</v>
      </c>
      <c r="I496" s="223">
        <v>1</v>
      </c>
      <c r="J496" s="223">
        <v>1</v>
      </c>
      <c r="K496" s="223">
        <v>2</v>
      </c>
      <c r="L496" s="699" cm="1">
        <f t="array" ref="L496">INDEX($H496:$K496,0,MATCH(L$436,$H$436:$K$436,0))*INDEX($J$430:$R$433,MATCH(L$436,$I$430:$I$433,0),MATCH(L$435,$J$429:$R$429,0))</f>
        <v>2</v>
      </c>
      <c r="M496" s="699" cm="1">
        <f t="array" ref="M496">INDEX($H496:$K496,0,MATCH(M$436,$H$436:$K$436,0))*INDEX($J$430:$R$433,MATCH(M$436,$I$430:$I$433,0),MATCH(M$435,$J$429:$R$429,0))</f>
        <v>1</v>
      </c>
      <c r="N496" s="699" cm="1">
        <f t="array" ref="N496">INDEX($H496:$K496,0,MATCH(N$436,$H$436:$K$436,0))*INDEX($J$430:$R$433,MATCH(N$436,$I$430:$I$433,0),MATCH(N$435,$J$429:$R$429,0))</f>
        <v>1</v>
      </c>
      <c r="O496" s="699" cm="1">
        <f t="array" ref="O496">INDEX($H496:$K496,0,MATCH(O$436,$H$436:$K$436,0))*INDEX($J$430:$R$433,MATCH(O$436,$I$430:$I$433,0),MATCH(O$435,$J$429:$R$429,0))</f>
        <v>2</v>
      </c>
      <c r="P496" s="699" cm="1">
        <f t="array" ref="P496">INDEX($H496:$K496,0,MATCH(P$436,$H$436:$K$436,0))*INDEX($J$430:$R$433,MATCH(P$436,$I$430:$I$433,0),MATCH(P$435,$J$429:$R$429,0))</f>
        <v>2</v>
      </c>
      <c r="Q496" s="699" cm="1">
        <f t="array" ref="Q496">INDEX($H496:$K496,0,MATCH(Q$436,$H$436:$K$436,0))*INDEX($J$430:$R$433,MATCH(Q$436,$I$430:$I$433,0),MATCH(Q$435,$J$429:$R$429,0))</f>
        <v>1</v>
      </c>
      <c r="R496" s="699" cm="1">
        <f t="array" ref="R496">INDEX($H496:$K496,0,MATCH(R$436,$H$436:$K$436,0))*INDEX($J$430:$R$433,MATCH(R$436,$I$430:$I$433,0),MATCH(R$435,$J$429:$R$429,0))</f>
        <v>1</v>
      </c>
      <c r="S496" s="699" cm="1">
        <f t="array" ref="S496">INDEX($H496:$K496,0,MATCH(S$436,$H$436:$K$436,0))*INDEX($J$430:$R$433,MATCH(S$436,$I$430:$I$433,0),MATCH(S$435,$J$429:$R$429,0))</f>
        <v>2</v>
      </c>
      <c r="T496" s="699" cm="1">
        <f t="array" ref="T496">INDEX($H496:$K496,0,MATCH(T$436,$H$436:$K$436,0))*INDEX($J$430:$R$433,MATCH(T$436,$I$430:$I$433,0),MATCH(T$435,$J$429:$R$429,0))</f>
        <v>2</v>
      </c>
      <c r="U496" s="699" cm="1">
        <f t="array" ref="U496">INDEX($H496:$K496,0,MATCH(U$436,$H$436:$K$436,0))*INDEX($J$430:$R$433,MATCH(U$436,$I$430:$I$433,0),MATCH(U$435,$J$429:$R$429,0))</f>
        <v>1</v>
      </c>
      <c r="V496" s="699" cm="1">
        <f t="array" ref="V496">INDEX($H496:$K496,0,MATCH(V$436,$H$436:$K$436,0))*INDEX($J$430:$R$433,MATCH(V$436,$I$430:$I$433,0),MATCH(V$435,$J$429:$R$429,0))</f>
        <v>1</v>
      </c>
      <c r="W496" s="699" cm="1">
        <f t="array" ref="W496">INDEX($H496:$K496,0,MATCH(W$436,$H$436:$K$436,0))*INDEX($J$430:$R$433,MATCH(W$436,$I$430:$I$433,0),MATCH(W$435,$J$429:$R$429,0))</f>
        <v>2</v>
      </c>
      <c r="X496" s="699" cm="1">
        <f t="array" ref="X496">INDEX($H496:$K496,0,MATCH(X$436,$H$436:$K$436,0))*INDEX($J$430:$R$433,MATCH(X$436,$I$430:$I$433,0),MATCH(X$435,$J$429:$R$429,0))</f>
        <v>2</v>
      </c>
      <c r="Y496" s="699" cm="1">
        <f t="array" ref="Y496">INDEX($H496:$K496,0,MATCH(Y$436,$H$436:$K$436,0))*INDEX($J$430:$R$433,MATCH(Y$436,$I$430:$I$433,0),MATCH(Y$435,$J$429:$R$429,0))</f>
        <v>1</v>
      </c>
      <c r="Z496" s="699" cm="1">
        <f t="array" ref="Z496">INDEX($H496:$K496,0,MATCH(Z$436,$H$436:$K$436,0))*INDEX($J$430:$R$433,MATCH(Z$436,$I$430:$I$433,0),MATCH(Z$435,$J$429:$R$429,0))</f>
        <v>1</v>
      </c>
      <c r="AA496" s="699" cm="1">
        <f t="array" ref="AA496">INDEX($H496:$K496,0,MATCH(AA$436,$H$436:$K$436,0))*INDEX($J$430:$R$433,MATCH(AA$436,$I$430:$I$433,0),MATCH(AA$435,$J$429:$R$429,0))</f>
        <v>2</v>
      </c>
      <c r="AB496" s="699" cm="1">
        <f t="array" ref="AB496">INDEX($H496:$K496,0,MATCH(AB$436,$H$436:$K$436,0))*INDEX($J$430:$R$433,MATCH(AB$436,$I$430:$I$433,0),MATCH(AB$435,$J$429:$R$429,0))</f>
        <v>1</v>
      </c>
      <c r="AC496" s="699" cm="1">
        <f t="array" ref="AC496">INDEX($H496:$K496,0,MATCH(AC$436,$H$436:$K$436,0))*INDEX($J$430:$R$433,MATCH(AC$436,$I$430:$I$433,0),MATCH(AC$435,$J$429:$R$429,0))</f>
        <v>1</v>
      </c>
      <c r="AD496" s="699" cm="1">
        <f t="array" ref="AD496">INDEX($H496:$K496,0,MATCH(AD$436,$H$436:$K$436,0))*INDEX($J$430:$R$433,MATCH(AD$436,$I$430:$I$433,0),MATCH(AD$435,$J$429:$R$429,0))</f>
        <v>1</v>
      </c>
      <c r="AE496" s="699" cm="1">
        <f t="array" ref="AE496">INDEX($H496:$K496,0,MATCH(AE$436,$H$436:$K$436,0))*INDEX($J$430:$R$433,MATCH(AE$436,$I$430:$I$433,0),MATCH(AE$435,$J$429:$R$429,0))</f>
        <v>2</v>
      </c>
      <c r="AF496" s="699" cm="1">
        <f t="array" ref="AF496">INDEX($H496:$K496,0,MATCH(AF$436,$H$436:$K$436,0))*INDEX($J$430:$R$433,MATCH(AF$436,$I$430:$I$433,0),MATCH(AF$435,$J$429:$R$429,0))</f>
        <v>1</v>
      </c>
      <c r="AG496" s="699" cm="1">
        <f t="array" ref="AG496">INDEX($H496:$K496,0,MATCH(AG$436,$H$436:$K$436,0))*INDEX($J$430:$R$433,MATCH(AG$436,$I$430:$I$433,0),MATCH(AG$435,$J$429:$R$429,0))</f>
        <v>1</v>
      </c>
      <c r="AH496" s="699" cm="1">
        <f t="array" ref="AH496">INDEX($H496:$K496,0,MATCH(AH$436,$H$436:$K$436,0))*INDEX($J$430:$R$433,MATCH(AH$436,$I$430:$I$433,0),MATCH(AH$435,$J$429:$R$429,0))</f>
        <v>1</v>
      </c>
      <c r="AI496" s="699" cm="1">
        <f t="array" ref="AI496">INDEX($H496:$K496,0,MATCH(AI$436,$H$436:$K$436,0))*INDEX($J$430:$R$433,MATCH(AI$436,$I$430:$I$433,0),MATCH(AI$435,$J$429:$R$429,0))</f>
        <v>2</v>
      </c>
      <c r="AJ496" s="699" cm="1">
        <f t="array" ref="AJ496">INDEX($H496:$K496,0,MATCH(AJ$436,$H$436:$K$436,0))*INDEX($J$430:$R$433,MATCH(AJ$436,$I$430:$I$433,0),MATCH(AJ$435,$J$429:$R$429,0))</f>
        <v>1</v>
      </c>
      <c r="AK496" s="699" cm="1">
        <f t="array" ref="AK496">INDEX($H496:$K496,0,MATCH(AK$436,$H$436:$K$436,0))*INDEX($J$430:$R$433,MATCH(AK$436,$I$430:$I$433,0),MATCH(AK$435,$J$429:$R$429,0))</f>
        <v>1</v>
      </c>
      <c r="AL496" s="699" cm="1">
        <f t="array" ref="AL496">INDEX($H496:$K496,0,MATCH(AL$436,$H$436:$K$436,0))*INDEX($J$430:$R$433,MATCH(AL$436,$I$430:$I$433,0),MATCH(AL$435,$J$429:$R$429,0))</f>
        <v>1</v>
      </c>
      <c r="AM496" s="699" cm="1">
        <f t="array" ref="AM496">INDEX($H496:$K496,0,MATCH(AM$436,$H$436:$K$436,0))*INDEX($J$430:$R$433,MATCH(AM$436,$I$430:$I$433,0),MATCH(AM$435,$J$429:$R$429,0))</f>
        <v>2</v>
      </c>
      <c r="AN496" s="699" cm="1">
        <f t="array" ref="AN496">INDEX($H496:$K496,0,MATCH(AN$436,$H$436:$K$436,0))*INDEX($J$430:$R$433,MATCH(AN$436,$I$430:$I$433,0),MATCH(AN$435,$J$429:$R$429,0))</f>
        <v>1</v>
      </c>
      <c r="AO496" s="699" cm="1">
        <f t="array" ref="AO496">INDEX($H496:$K496,0,MATCH(AO$436,$H$436:$K$436,0))*INDEX($J$430:$R$433,MATCH(AO$436,$I$430:$I$433,0),MATCH(AO$435,$J$429:$R$429,0))</f>
        <v>1</v>
      </c>
      <c r="AP496" s="699" cm="1">
        <f t="array" ref="AP496">INDEX($H496:$K496,0,MATCH(AP$436,$H$436:$K$436,0))*INDEX($J$430:$R$433,MATCH(AP$436,$I$430:$I$433,0),MATCH(AP$435,$J$429:$R$429,0))</f>
        <v>1</v>
      </c>
      <c r="AQ496" s="699" cm="1">
        <f t="array" ref="AQ496">INDEX($H496:$K496,0,MATCH(AQ$436,$H$436:$K$436,0))*INDEX($J$430:$R$433,MATCH(AQ$436,$I$430:$I$433,0),MATCH(AQ$435,$J$429:$R$429,0))</f>
        <v>2</v>
      </c>
      <c r="AR496" s="699" cm="1">
        <f t="array" ref="AR496">INDEX($H496:$K496,0,MATCH(AR$436,$H$436:$K$436,0))*INDEX($J$430:$R$433,MATCH(AR$436,$I$430:$I$433,0),MATCH(AR$435,$J$429:$R$429,0))</f>
        <v>1</v>
      </c>
      <c r="AS496" s="699" cm="1">
        <f t="array" ref="AS496">INDEX($H496:$K496,0,MATCH(AS$436,$H$436:$K$436,0))*INDEX($J$430:$R$433,MATCH(AS$436,$I$430:$I$433,0),MATCH(AS$435,$J$429:$R$429,0))</f>
        <v>1</v>
      </c>
      <c r="AT496" s="699" cm="1">
        <f t="array" ref="AT496">INDEX($H496:$K496,0,MATCH(AT$436,$H$436:$K$436,0))*INDEX($J$430:$R$433,MATCH(AT$436,$I$430:$I$433,0),MATCH(AT$435,$J$429:$R$429,0))</f>
        <v>1</v>
      </c>
      <c r="AU496" s="699" cm="1">
        <f t="array" ref="AU496">INDEX($H496:$K496,0,MATCH(AU$436,$H$436:$K$436,0))*INDEX($J$430:$R$433,MATCH(AU$436,$I$430:$I$433,0),MATCH(AU$435,$J$429:$R$429,0))</f>
        <v>2</v>
      </c>
      <c r="AV496" s="187"/>
      <c r="AW496" s="187"/>
      <c r="AX496" s="16"/>
      <c r="AY496" s="8"/>
      <c r="AZ496" s="8"/>
      <c r="BA496" s="8"/>
    </row>
    <row r="497" spans="1:53" ht="14.5" outlineLevel="1" x14ac:dyDescent="0.35">
      <c r="A497" s="6"/>
      <c r="B497" s="7"/>
      <c r="C497" s="17"/>
      <c r="D497" s="17"/>
      <c r="E497" s="17"/>
      <c r="F497" s="26"/>
      <c r="G497" s="26" t="str">
        <f t="shared" si="149"/>
        <v>YYWBKz</v>
      </c>
      <c r="H497" s="223">
        <v>1</v>
      </c>
      <c r="I497" s="223">
        <v>1</v>
      </c>
      <c r="J497" s="223">
        <v>2</v>
      </c>
      <c r="K497" s="223">
        <v>4</v>
      </c>
      <c r="L497" s="699" cm="1">
        <f t="array" ref="L497">INDEX($H497:$K497,0,MATCH(L$436,$H$436:$K$436,0))*INDEX($J$430:$R$433,MATCH(L$436,$I$430:$I$433,0),MATCH(L$435,$J$429:$R$429,0))</f>
        <v>2</v>
      </c>
      <c r="M497" s="699" cm="1">
        <f t="array" ref="M497">INDEX($H497:$K497,0,MATCH(M$436,$H$436:$K$436,0))*INDEX($J$430:$R$433,MATCH(M$436,$I$430:$I$433,0),MATCH(M$435,$J$429:$R$429,0))</f>
        <v>1</v>
      </c>
      <c r="N497" s="699" cm="1">
        <f t="array" ref="N497">INDEX($H497:$K497,0,MATCH(N$436,$H$436:$K$436,0))*INDEX($J$430:$R$433,MATCH(N$436,$I$430:$I$433,0),MATCH(N$435,$J$429:$R$429,0))</f>
        <v>2</v>
      </c>
      <c r="O497" s="699" cm="1">
        <f t="array" ref="O497">INDEX($H497:$K497,0,MATCH(O$436,$H$436:$K$436,0))*INDEX($J$430:$R$433,MATCH(O$436,$I$430:$I$433,0),MATCH(O$435,$J$429:$R$429,0))</f>
        <v>4</v>
      </c>
      <c r="P497" s="699" cm="1">
        <f t="array" ref="P497">INDEX($H497:$K497,0,MATCH(P$436,$H$436:$K$436,0))*INDEX($J$430:$R$433,MATCH(P$436,$I$430:$I$433,0),MATCH(P$435,$J$429:$R$429,0))</f>
        <v>2</v>
      </c>
      <c r="Q497" s="699" cm="1">
        <f t="array" ref="Q497">INDEX($H497:$K497,0,MATCH(Q$436,$H$436:$K$436,0))*INDEX($J$430:$R$433,MATCH(Q$436,$I$430:$I$433,0),MATCH(Q$435,$J$429:$R$429,0))</f>
        <v>1</v>
      </c>
      <c r="R497" s="699" cm="1">
        <f t="array" ref="R497">INDEX($H497:$K497,0,MATCH(R$436,$H$436:$K$436,0))*INDEX($J$430:$R$433,MATCH(R$436,$I$430:$I$433,0),MATCH(R$435,$J$429:$R$429,0))</f>
        <v>2</v>
      </c>
      <c r="S497" s="699" cm="1">
        <f t="array" ref="S497">INDEX($H497:$K497,0,MATCH(S$436,$H$436:$K$436,0))*INDEX($J$430:$R$433,MATCH(S$436,$I$430:$I$433,0),MATCH(S$435,$J$429:$R$429,0))</f>
        <v>4</v>
      </c>
      <c r="T497" s="699" cm="1">
        <f t="array" ref="T497">INDEX($H497:$K497,0,MATCH(T$436,$H$436:$K$436,0))*INDEX($J$430:$R$433,MATCH(T$436,$I$430:$I$433,0),MATCH(T$435,$J$429:$R$429,0))</f>
        <v>2</v>
      </c>
      <c r="U497" s="699" cm="1">
        <f t="array" ref="U497">INDEX($H497:$K497,0,MATCH(U$436,$H$436:$K$436,0))*INDEX($J$430:$R$433,MATCH(U$436,$I$430:$I$433,0),MATCH(U$435,$J$429:$R$429,0))</f>
        <v>1</v>
      </c>
      <c r="V497" s="699" cm="1">
        <f t="array" ref="V497">INDEX($H497:$K497,0,MATCH(V$436,$H$436:$K$436,0))*INDEX($J$430:$R$433,MATCH(V$436,$I$430:$I$433,0),MATCH(V$435,$J$429:$R$429,0))</f>
        <v>2</v>
      </c>
      <c r="W497" s="699" cm="1">
        <f t="array" ref="W497">INDEX($H497:$K497,0,MATCH(W$436,$H$436:$K$436,0))*INDEX($J$430:$R$433,MATCH(W$436,$I$430:$I$433,0),MATCH(W$435,$J$429:$R$429,0))</f>
        <v>4</v>
      </c>
      <c r="X497" s="699" cm="1">
        <f t="array" ref="X497">INDEX($H497:$K497,0,MATCH(X$436,$H$436:$K$436,0))*INDEX($J$430:$R$433,MATCH(X$436,$I$430:$I$433,0),MATCH(X$435,$J$429:$R$429,0))</f>
        <v>2</v>
      </c>
      <c r="Y497" s="699" cm="1">
        <f t="array" ref="Y497">INDEX($H497:$K497,0,MATCH(Y$436,$H$436:$K$436,0))*INDEX($J$430:$R$433,MATCH(Y$436,$I$430:$I$433,0),MATCH(Y$435,$J$429:$R$429,0))</f>
        <v>1</v>
      </c>
      <c r="Z497" s="699" cm="1">
        <f t="array" ref="Z497">INDEX($H497:$K497,0,MATCH(Z$436,$H$436:$K$436,0))*INDEX($J$430:$R$433,MATCH(Z$436,$I$430:$I$433,0),MATCH(Z$435,$J$429:$R$429,0))</f>
        <v>2</v>
      </c>
      <c r="AA497" s="699" cm="1">
        <f t="array" ref="AA497">INDEX($H497:$K497,0,MATCH(AA$436,$H$436:$K$436,0))*INDEX($J$430:$R$433,MATCH(AA$436,$I$430:$I$433,0),MATCH(AA$435,$J$429:$R$429,0))</f>
        <v>4</v>
      </c>
      <c r="AB497" s="699" cm="1">
        <f t="array" ref="AB497">INDEX($H497:$K497,0,MATCH(AB$436,$H$436:$K$436,0))*INDEX($J$430:$R$433,MATCH(AB$436,$I$430:$I$433,0),MATCH(AB$435,$J$429:$R$429,0))</f>
        <v>1</v>
      </c>
      <c r="AC497" s="699" cm="1">
        <f t="array" ref="AC497">INDEX($H497:$K497,0,MATCH(AC$436,$H$436:$K$436,0))*INDEX($J$430:$R$433,MATCH(AC$436,$I$430:$I$433,0),MATCH(AC$435,$J$429:$R$429,0))</f>
        <v>1</v>
      </c>
      <c r="AD497" s="699" cm="1">
        <f t="array" ref="AD497">INDEX($H497:$K497,0,MATCH(AD$436,$H$436:$K$436,0))*INDEX($J$430:$R$433,MATCH(AD$436,$I$430:$I$433,0),MATCH(AD$435,$J$429:$R$429,0))</f>
        <v>2</v>
      </c>
      <c r="AE497" s="699" cm="1">
        <f t="array" ref="AE497">INDEX($H497:$K497,0,MATCH(AE$436,$H$436:$K$436,0))*INDEX($J$430:$R$433,MATCH(AE$436,$I$430:$I$433,0),MATCH(AE$435,$J$429:$R$429,0))</f>
        <v>4</v>
      </c>
      <c r="AF497" s="699" cm="1">
        <f t="array" ref="AF497">INDEX($H497:$K497,0,MATCH(AF$436,$H$436:$K$436,0))*INDEX($J$430:$R$433,MATCH(AF$436,$I$430:$I$433,0),MATCH(AF$435,$J$429:$R$429,0))</f>
        <v>1</v>
      </c>
      <c r="AG497" s="699" cm="1">
        <f t="array" ref="AG497">INDEX($H497:$K497,0,MATCH(AG$436,$H$436:$K$436,0))*INDEX($J$430:$R$433,MATCH(AG$436,$I$430:$I$433,0),MATCH(AG$435,$J$429:$R$429,0))</f>
        <v>1</v>
      </c>
      <c r="AH497" s="699" cm="1">
        <f t="array" ref="AH497">INDEX($H497:$K497,0,MATCH(AH$436,$H$436:$K$436,0))*INDEX($J$430:$R$433,MATCH(AH$436,$I$430:$I$433,0),MATCH(AH$435,$J$429:$R$429,0))</f>
        <v>2</v>
      </c>
      <c r="AI497" s="699" cm="1">
        <f t="array" ref="AI497">INDEX($H497:$K497,0,MATCH(AI$436,$H$436:$K$436,0))*INDEX($J$430:$R$433,MATCH(AI$436,$I$430:$I$433,0),MATCH(AI$435,$J$429:$R$429,0))</f>
        <v>4</v>
      </c>
      <c r="AJ497" s="699" cm="1">
        <f t="array" ref="AJ497">INDEX($H497:$K497,0,MATCH(AJ$436,$H$436:$K$436,0))*INDEX($J$430:$R$433,MATCH(AJ$436,$I$430:$I$433,0),MATCH(AJ$435,$J$429:$R$429,0))</f>
        <v>1</v>
      </c>
      <c r="AK497" s="699" cm="1">
        <f t="array" ref="AK497">INDEX($H497:$K497,0,MATCH(AK$436,$H$436:$K$436,0))*INDEX($J$430:$R$433,MATCH(AK$436,$I$430:$I$433,0),MATCH(AK$435,$J$429:$R$429,0))</f>
        <v>1</v>
      </c>
      <c r="AL497" s="699" cm="1">
        <f t="array" ref="AL497">INDEX($H497:$K497,0,MATCH(AL$436,$H$436:$K$436,0))*INDEX($J$430:$R$433,MATCH(AL$436,$I$430:$I$433,0),MATCH(AL$435,$J$429:$R$429,0))</f>
        <v>2</v>
      </c>
      <c r="AM497" s="699" cm="1">
        <f t="array" ref="AM497">INDEX($H497:$K497,0,MATCH(AM$436,$H$436:$K$436,0))*INDEX($J$430:$R$433,MATCH(AM$436,$I$430:$I$433,0),MATCH(AM$435,$J$429:$R$429,0))</f>
        <v>4</v>
      </c>
      <c r="AN497" s="699" cm="1">
        <f t="array" ref="AN497">INDEX($H497:$K497,0,MATCH(AN$436,$H$436:$K$436,0))*INDEX($J$430:$R$433,MATCH(AN$436,$I$430:$I$433,0),MATCH(AN$435,$J$429:$R$429,0))</f>
        <v>1</v>
      </c>
      <c r="AO497" s="699" cm="1">
        <f t="array" ref="AO497">INDEX($H497:$K497,0,MATCH(AO$436,$H$436:$K$436,0))*INDEX($J$430:$R$433,MATCH(AO$436,$I$430:$I$433,0),MATCH(AO$435,$J$429:$R$429,0))</f>
        <v>1</v>
      </c>
      <c r="AP497" s="699" cm="1">
        <f t="array" ref="AP497">INDEX($H497:$K497,0,MATCH(AP$436,$H$436:$K$436,0))*INDEX($J$430:$R$433,MATCH(AP$436,$I$430:$I$433,0),MATCH(AP$435,$J$429:$R$429,0))</f>
        <v>2</v>
      </c>
      <c r="AQ497" s="699" cm="1">
        <f t="array" ref="AQ497">INDEX($H497:$K497,0,MATCH(AQ$436,$H$436:$K$436,0))*INDEX($J$430:$R$433,MATCH(AQ$436,$I$430:$I$433,0),MATCH(AQ$435,$J$429:$R$429,0))</f>
        <v>4</v>
      </c>
      <c r="AR497" s="699" cm="1">
        <f t="array" ref="AR497">INDEX($H497:$K497,0,MATCH(AR$436,$H$436:$K$436,0))*INDEX($J$430:$R$433,MATCH(AR$436,$I$430:$I$433,0),MATCH(AR$435,$J$429:$R$429,0))</f>
        <v>1</v>
      </c>
      <c r="AS497" s="699" cm="1">
        <f t="array" ref="AS497">INDEX($H497:$K497,0,MATCH(AS$436,$H$436:$K$436,0))*INDEX($J$430:$R$433,MATCH(AS$436,$I$430:$I$433,0),MATCH(AS$435,$J$429:$R$429,0))</f>
        <v>1</v>
      </c>
      <c r="AT497" s="699" cm="1">
        <f t="array" ref="AT497">INDEX($H497:$K497,0,MATCH(AT$436,$H$436:$K$436,0))*INDEX($J$430:$R$433,MATCH(AT$436,$I$430:$I$433,0),MATCH(AT$435,$J$429:$R$429,0))</f>
        <v>2</v>
      </c>
      <c r="AU497" s="699" cm="1">
        <f t="array" ref="AU497">INDEX($H497:$K497,0,MATCH(AU$436,$H$436:$K$436,0))*INDEX($J$430:$R$433,MATCH(AU$436,$I$430:$I$433,0),MATCH(AU$435,$J$429:$R$429,0))</f>
        <v>4</v>
      </c>
      <c r="AV497" s="187"/>
      <c r="AW497" s="187"/>
      <c r="AX497" s="16"/>
      <c r="AY497" s="8"/>
      <c r="AZ497" s="8"/>
      <c r="BA497" s="8"/>
    </row>
    <row r="498" spans="1:53" ht="14.5" outlineLevel="1" x14ac:dyDescent="0.35">
      <c r="A498" s="6"/>
      <c r="B498" s="7"/>
      <c r="C498" s="17"/>
      <c r="D498" s="17"/>
      <c r="E498" s="17"/>
      <c r="F498" s="26"/>
      <c r="G498" s="26" t="str">
        <f t="shared" si="149"/>
        <v>YYWBKzd</v>
      </c>
      <c r="H498" s="223">
        <v>1</v>
      </c>
      <c r="I498" s="223">
        <v>1</v>
      </c>
      <c r="J498" s="223">
        <v>2</v>
      </c>
      <c r="K498" s="223">
        <v>4</v>
      </c>
      <c r="L498" s="699" cm="1">
        <f t="array" ref="L498">INDEX($H498:$K498,0,MATCH(L$436,$H$436:$K$436,0))*INDEX($J$430:$R$433,MATCH(L$436,$I$430:$I$433,0),MATCH(L$435,$J$429:$R$429,0))</f>
        <v>2</v>
      </c>
      <c r="M498" s="699" cm="1">
        <f t="array" ref="M498">INDEX($H498:$K498,0,MATCH(M$436,$H$436:$K$436,0))*INDEX($J$430:$R$433,MATCH(M$436,$I$430:$I$433,0),MATCH(M$435,$J$429:$R$429,0))</f>
        <v>1</v>
      </c>
      <c r="N498" s="699" cm="1">
        <f t="array" ref="N498">INDEX($H498:$K498,0,MATCH(N$436,$H$436:$K$436,0))*INDEX($J$430:$R$433,MATCH(N$436,$I$430:$I$433,0),MATCH(N$435,$J$429:$R$429,0))</f>
        <v>2</v>
      </c>
      <c r="O498" s="699" cm="1">
        <f t="array" ref="O498">INDEX($H498:$K498,0,MATCH(O$436,$H$436:$K$436,0))*INDEX($J$430:$R$433,MATCH(O$436,$I$430:$I$433,0),MATCH(O$435,$J$429:$R$429,0))</f>
        <v>4</v>
      </c>
      <c r="P498" s="699" cm="1">
        <f t="array" ref="P498">INDEX($H498:$K498,0,MATCH(P$436,$H$436:$K$436,0))*INDEX($J$430:$R$433,MATCH(P$436,$I$430:$I$433,0),MATCH(P$435,$J$429:$R$429,0))</f>
        <v>2</v>
      </c>
      <c r="Q498" s="699" cm="1">
        <f t="array" ref="Q498">INDEX($H498:$K498,0,MATCH(Q$436,$H$436:$K$436,0))*INDEX($J$430:$R$433,MATCH(Q$436,$I$430:$I$433,0),MATCH(Q$435,$J$429:$R$429,0))</f>
        <v>1</v>
      </c>
      <c r="R498" s="699" cm="1">
        <f t="array" ref="R498">INDEX($H498:$K498,0,MATCH(R$436,$H$436:$K$436,0))*INDEX($J$430:$R$433,MATCH(R$436,$I$430:$I$433,0),MATCH(R$435,$J$429:$R$429,0))</f>
        <v>2</v>
      </c>
      <c r="S498" s="699" cm="1">
        <f t="array" ref="S498">INDEX($H498:$K498,0,MATCH(S$436,$H$436:$K$436,0))*INDEX($J$430:$R$433,MATCH(S$436,$I$430:$I$433,0),MATCH(S$435,$J$429:$R$429,0))</f>
        <v>4</v>
      </c>
      <c r="T498" s="699" cm="1">
        <f t="array" ref="T498">INDEX($H498:$K498,0,MATCH(T$436,$H$436:$K$436,0))*INDEX($J$430:$R$433,MATCH(T$436,$I$430:$I$433,0),MATCH(T$435,$J$429:$R$429,0))</f>
        <v>2</v>
      </c>
      <c r="U498" s="699" cm="1">
        <f t="array" ref="U498">INDEX($H498:$K498,0,MATCH(U$436,$H$436:$K$436,0))*INDEX($J$430:$R$433,MATCH(U$436,$I$430:$I$433,0),MATCH(U$435,$J$429:$R$429,0))</f>
        <v>1</v>
      </c>
      <c r="V498" s="699" cm="1">
        <f t="array" ref="V498">INDEX($H498:$K498,0,MATCH(V$436,$H$436:$K$436,0))*INDEX($J$430:$R$433,MATCH(V$436,$I$430:$I$433,0),MATCH(V$435,$J$429:$R$429,0))</f>
        <v>2</v>
      </c>
      <c r="W498" s="699" cm="1">
        <f t="array" ref="W498">INDEX($H498:$K498,0,MATCH(W$436,$H$436:$K$436,0))*INDEX($J$430:$R$433,MATCH(W$436,$I$430:$I$433,0),MATCH(W$435,$J$429:$R$429,0))</f>
        <v>4</v>
      </c>
      <c r="X498" s="699" cm="1">
        <f t="array" ref="X498">INDEX($H498:$K498,0,MATCH(X$436,$H$436:$K$436,0))*INDEX($J$430:$R$433,MATCH(X$436,$I$430:$I$433,0),MATCH(X$435,$J$429:$R$429,0))</f>
        <v>2</v>
      </c>
      <c r="Y498" s="699" cm="1">
        <f t="array" ref="Y498">INDEX($H498:$K498,0,MATCH(Y$436,$H$436:$K$436,0))*INDEX($J$430:$R$433,MATCH(Y$436,$I$430:$I$433,0),MATCH(Y$435,$J$429:$R$429,0))</f>
        <v>1</v>
      </c>
      <c r="Z498" s="699" cm="1">
        <f t="array" ref="Z498">INDEX($H498:$K498,0,MATCH(Z$436,$H$436:$K$436,0))*INDEX($J$430:$R$433,MATCH(Z$436,$I$430:$I$433,0),MATCH(Z$435,$J$429:$R$429,0))</f>
        <v>2</v>
      </c>
      <c r="AA498" s="699" cm="1">
        <f t="array" ref="AA498">INDEX($H498:$K498,0,MATCH(AA$436,$H$436:$K$436,0))*INDEX($J$430:$R$433,MATCH(AA$436,$I$430:$I$433,0),MATCH(AA$435,$J$429:$R$429,0))</f>
        <v>4</v>
      </c>
      <c r="AB498" s="699" cm="1">
        <f t="array" ref="AB498">INDEX($H498:$K498,0,MATCH(AB$436,$H$436:$K$436,0))*INDEX($J$430:$R$433,MATCH(AB$436,$I$430:$I$433,0),MATCH(AB$435,$J$429:$R$429,0))</f>
        <v>1</v>
      </c>
      <c r="AC498" s="699" cm="1">
        <f t="array" ref="AC498">INDEX($H498:$K498,0,MATCH(AC$436,$H$436:$K$436,0))*INDEX($J$430:$R$433,MATCH(AC$436,$I$430:$I$433,0),MATCH(AC$435,$J$429:$R$429,0))</f>
        <v>1</v>
      </c>
      <c r="AD498" s="699" cm="1">
        <f t="array" ref="AD498">INDEX($H498:$K498,0,MATCH(AD$436,$H$436:$K$436,0))*INDEX($J$430:$R$433,MATCH(AD$436,$I$430:$I$433,0),MATCH(AD$435,$J$429:$R$429,0))</f>
        <v>2</v>
      </c>
      <c r="AE498" s="699" cm="1">
        <f t="array" ref="AE498">INDEX($H498:$K498,0,MATCH(AE$436,$H$436:$K$436,0))*INDEX($J$430:$R$433,MATCH(AE$436,$I$430:$I$433,0),MATCH(AE$435,$J$429:$R$429,0))</f>
        <v>4</v>
      </c>
      <c r="AF498" s="699" cm="1">
        <f t="array" ref="AF498">INDEX($H498:$K498,0,MATCH(AF$436,$H$436:$K$436,0))*INDEX($J$430:$R$433,MATCH(AF$436,$I$430:$I$433,0),MATCH(AF$435,$J$429:$R$429,0))</f>
        <v>1</v>
      </c>
      <c r="AG498" s="699" cm="1">
        <f t="array" ref="AG498">INDEX($H498:$K498,0,MATCH(AG$436,$H$436:$K$436,0))*INDEX($J$430:$R$433,MATCH(AG$436,$I$430:$I$433,0),MATCH(AG$435,$J$429:$R$429,0))</f>
        <v>1</v>
      </c>
      <c r="AH498" s="699" cm="1">
        <f t="array" ref="AH498">INDEX($H498:$K498,0,MATCH(AH$436,$H$436:$K$436,0))*INDEX($J$430:$R$433,MATCH(AH$436,$I$430:$I$433,0),MATCH(AH$435,$J$429:$R$429,0))</f>
        <v>2</v>
      </c>
      <c r="AI498" s="699" cm="1">
        <f t="array" ref="AI498">INDEX($H498:$K498,0,MATCH(AI$436,$H$436:$K$436,0))*INDEX($J$430:$R$433,MATCH(AI$436,$I$430:$I$433,0),MATCH(AI$435,$J$429:$R$429,0))</f>
        <v>4</v>
      </c>
      <c r="AJ498" s="699" cm="1">
        <f t="array" ref="AJ498">INDEX($H498:$K498,0,MATCH(AJ$436,$H$436:$K$436,0))*INDEX($J$430:$R$433,MATCH(AJ$436,$I$430:$I$433,0),MATCH(AJ$435,$J$429:$R$429,0))</f>
        <v>1</v>
      </c>
      <c r="AK498" s="699" cm="1">
        <f t="array" ref="AK498">INDEX($H498:$K498,0,MATCH(AK$436,$H$436:$K$436,0))*INDEX($J$430:$R$433,MATCH(AK$436,$I$430:$I$433,0),MATCH(AK$435,$J$429:$R$429,0))</f>
        <v>1</v>
      </c>
      <c r="AL498" s="699" cm="1">
        <f t="array" ref="AL498">INDEX($H498:$K498,0,MATCH(AL$436,$H$436:$K$436,0))*INDEX($J$430:$R$433,MATCH(AL$436,$I$430:$I$433,0),MATCH(AL$435,$J$429:$R$429,0))</f>
        <v>2</v>
      </c>
      <c r="AM498" s="699" cm="1">
        <f t="array" ref="AM498">INDEX($H498:$K498,0,MATCH(AM$436,$H$436:$K$436,0))*INDEX($J$430:$R$433,MATCH(AM$436,$I$430:$I$433,0),MATCH(AM$435,$J$429:$R$429,0))</f>
        <v>4</v>
      </c>
      <c r="AN498" s="699" cm="1">
        <f t="array" ref="AN498">INDEX($H498:$K498,0,MATCH(AN$436,$H$436:$K$436,0))*INDEX($J$430:$R$433,MATCH(AN$436,$I$430:$I$433,0),MATCH(AN$435,$J$429:$R$429,0))</f>
        <v>1</v>
      </c>
      <c r="AO498" s="699" cm="1">
        <f t="array" ref="AO498">INDEX($H498:$K498,0,MATCH(AO$436,$H$436:$K$436,0))*INDEX($J$430:$R$433,MATCH(AO$436,$I$430:$I$433,0),MATCH(AO$435,$J$429:$R$429,0))</f>
        <v>1</v>
      </c>
      <c r="AP498" s="699" cm="1">
        <f t="array" ref="AP498">INDEX($H498:$K498,0,MATCH(AP$436,$H$436:$K$436,0))*INDEX($J$430:$R$433,MATCH(AP$436,$I$430:$I$433,0),MATCH(AP$435,$J$429:$R$429,0))</f>
        <v>2</v>
      </c>
      <c r="AQ498" s="699" cm="1">
        <f t="array" ref="AQ498">INDEX($H498:$K498,0,MATCH(AQ$436,$H$436:$K$436,0))*INDEX($J$430:$R$433,MATCH(AQ$436,$I$430:$I$433,0),MATCH(AQ$435,$J$429:$R$429,0))</f>
        <v>4</v>
      </c>
      <c r="AR498" s="699" cm="1">
        <f t="array" ref="AR498">INDEX($H498:$K498,0,MATCH(AR$436,$H$436:$K$436,0))*INDEX($J$430:$R$433,MATCH(AR$436,$I$430:$I$433,0),MATCH(AR$435,$J$429:$R$429,0))</f>
        <v>1</v>
      </c>
      <c r="AS498" s="699" cm="1">
        <f t="array" ref="AS498">INDEX($H498:$K498,0,MATCH(AS$436,$H$436:$K$436,0))*INDEX($J$430:$R$433,MATCH(AS$436,$I$430:$I$433,0),MATCH(AS$435,$J$429:$R$429,0))</f>
        <v>1</v>
      </c>
      <c r="AT498" s="699" cm="1">
        <f t="array" ref="AT498">INDEX($H498:$K498,0,MATCH(AT$436,$H$436:$K$436,0))*INDEX($J$430:$R$433,MATCH(AT$436,$I$430:$I$433,0),MATCH(AT$435,$J$429:$R$429,0))</f>
        <v>2</v>
      </c>
      <c r="AU498" s="699" cm="1">
        <f t="array" ref="AU498">INDEX($H498:$K498,0,MATCH(AU$436,$H$436:$K$436,0))*INDEX($J$430:$R$433,MATCH(AU$436,$I$430:$I$433,0),MATCH(AU$435,$J$429:$R$429,0))</f>
        <v>4</v>
      </c>
      <c r="AV498" s="187"/>
      <c r="AW498" s="187"/>
      <c r="AX498" s="16"/>
      <c r="AY498" s="8"/>
      <c r="AZ498" s="8"/>
      <c r="BA498" s="8"/>
    </row>
    <row r="499" spans="1:53" ht="14.5" outlineLevel="1" x14ac:dyDescent="0.35">
      <c r="A499" s="6"/>
      <c r="B499" s="7"/>
      <c r="C499" s="17"/>
      <c r="D499" s="17"/>
      <c r="E499" s="17"/>
      <c r="F499" s="26"/>
      <c r="G499" s="26" t="str">
        <f t="shared" si="149"/>
        <v>YYWWBf</v>
      </c>
      <c r="H499" s="223">
        <v>1</v>
      </c>
      <c r="I499" s="223">
        <v>1</v>
      </c>
      <c r="J499" s="223">
        <v>3</v>
      </c>
      <c r="K499" s="223">
        <v>4</v>
      </c>
      <c r="L499" s="699" cm="1">
        <f t="array" ref="L499">INDEX($H499:$K499,0,MATCH(L$436,$H$436:$K$436,0))*INDEX($J$430:$R$433,MATCH(L$436,$I$430:$I$433,0),MATCH(L$435,$J$429:$R$429,0))</f>
        <v>2</v>
      </c>
      <c r="M499" s="699" cm="1">
        <f t="array" ref="M499">INDEX($H499:$K499,0,MATCH(M$436,$H$436:$K$436,0))*INDEX($J$430:$R$433,MATCH(M$436,$I$430:$I$433,0),MATCH(M$435,$J$429:$R$429,0))</f>
        <v>1</v>
      </c>
      <c r="N499" s="699" cm="1">
        <f t="array" ref="N499">INDEX($H499:$K499,0,MATCH(N$436,$H$436:$K$436,0))*INDEX($J$430:$R$433,MATCH(N$436,$I$430:$I$433,0),MATCH(N$435,$J$429:$R$429,0))</f>
        <v>3</v>
      </c>
      <c r="O499" s="699" cm="1">
        <f t="array" ref="O499">INDEX($H499:$K499,0,MATCH(O$436,$H$436:$K$436,0))*INDEX($J$430:$R$433,MATCH(O$436,$I$430:$I$433,0),MATCH(O$435,$J$429:$R$429,0))</f>
        <v>4</v>
      </c>
      <c r="P499" s="699" cm="1">
        <f t="array" ref="P499">INDEX($H499:$K499,0,MATCH(P$436,$H$436:$K$436,0))*INDEX($J$430:$R$433,MATCH(P$436,$I$430:$I$433,0),MATCH(P$435,$J$429:$R$429,0))</f>
        <v>2</v>
      </c>
      <c r="Q499" s="699" cm="1">
        <f t="array" ref="Q499">INDEX($H499:$K499,0,MATCH(Q$436,$H$436:$K$436,0))*INDEX($J$430:$R$433,MATCH(Q$436,$I$430:$I$433,0),MATCH(Q$435,$J$429:$R$429,0))</f>
        <v>1</v>
      </c>
      <c r="R499" s="699" cm="1">
        <f t="array" ref="R499">INDEX($H499:$K499,0,MATCH(R$436,$H$436:$K$436,0))*INDEX($J$430:$R$433,MATCH(R$436,$I$430:$I$433,0),MATCH(R$435,$J$429:$R$429,0))</f>
        <v>3</v>
      </c>
      <c r="S499" s="699" cm="1">
        <f t="array" ref="S499">INDEX($H499:$K499,0,MATCH(S$436,$H$436:$K$436,0))*INDEX($J$430:$R$433,MATCH(S$436,$I$430:$I$433,0),MATCH(S$435,$J$429:$R$429,0))</f>
        <v>4</v>
      </c>
      <c r="T499" s="699" cm="1">
        <f t="array" ref="T499">INDEX($H499:$K499,0,MATCH(T$436,$H$436:$K$436,0))*INDEX($J$430:$R$433,MATCH(T$436,$I$430:$I$433,0),MATCH(T$435,$J$429:$R$429,0))</f>
        <v>2</v>
      </c>
      <c r="U499" s="699" cm="1">
        <f t="array" ref="U499">INDEX($H499:$K499,0,MATCH(U$436,$H$436:$K$436,0))*INDEX($J$430:$R$433,MATCH(U$436,$I$430:$I$433,0),MATCH(U$435,$J$429:$R$429,0))</f>
        <v>1</v>
      </c>
      <c r="V499" s="699" cm="1">
        <f t="array" ref="V499">INDEX($H499:$K499,0,MATCH(V$436,$H$436:$K$436,0))*INDEX($J$430:$R$433,MATCH(V$436,$I$430:$I$433,0),MATCH(V$435,$J$429:$R$429,0))</f>
        <v>3</v>
      </c>
      <c r="W499" s="699" cm="1">
        <f t="array" ref="W499">INDEX($H499:$K499,0,MATCH(W$436,$H$436:$K$436,0))*INDEX($J$430:$R$433,MATCH(W$436,$I$430:$I$433,0),MATCH(W$435,$J$429:$R$429,0))</f>
        <v>4</v>
      </c>
      <c r="X499" s="699" cm="1">
        <f t="array" ref="X499">INDEX($H499:$K499,0,MATCH(X$436,$H$436:$K$436,0))*INDEX($J$430:$R$433,MATCH(X$436,$I$430:$I$433,0),MATCH(X$435,$J$429:$R$429,0))</f>
        <v>2</v>
      </c>
      <c r="Y499" s="699" cm="1">
        <f t="array" ref="Y499">INDEX($H499:$K499,0,MATCH(Y$436,$H$436:$K$436,0))*INDEX($J$430:$R$433,MATCH(Y$436,$I$430:$I$433,0),MATCH(Y$435,$J$429:$R$429,0))</f>
        <v>1</v>
      </c>
      <c r="Z499" s="699" cm="1">
        <f t="array" ref="Z499">INDEX($H499:$K499,0,MATCH(Z$436,$H$436:$K$436,0))*INDEX($J$430:$R$433,MATCH(Z$436,$I$430:$I$433,0),MATCH(Z$435,$J$429:$R$429,0))</f>
        <v>3</v>
      </c>
      <c r="AA499" s="699" cm="1">
        <f t="array" ref="AA499">INDEX($H499:$K499,0,MATCH(AA$436,$H$436:$K$436,0))*INDEX($J$430:$R$433,MATCH(AA$436,$I$430:$I$433,0),MATCH(AA$435,$J$429:$R$429,0))</f>
        <v>4</v>
      </c>
      <c r="AB499" s="699" cm="1">
        <f t="array" ref="AB499">INDEX($H499:$K499,0,MATCH(AB$436,$H$436:$K$436,0))*INDEX($J$430:$R$433,MATCH(AB$436,$I$430:$I$433,0),MATCH(AB$435,$J$429:$R$429,0))</f>
        <v>1</v>
      </c>
      <c r="AC499" s="699" cm="1">
        <f t="array" ref="AC499">INDEX($H499:$K499,0,MATCH(AC$436,$H$436:$K$436,0))*INDEX($J$430:$R$433,MATCH(AC$436,$I$430:$I$433,0),MATCH(AC$435,$J$429:$R$429,0))</f>
        <v>1</v>
      </c>
      <c r="AD499" s="699" cm="1">
        <f t="array" ref="AD499">INDEX($H499:$K499,0,MATCH(AD$436,$H$436:$K$436,0))*INDEX($J$430:$R$433,MATCH(AD$436,$I$430:$I$433,0),MATCH(AD$435,$J$429:$R$429,0))</f>
        <v>3</v>
      </c>
      <c r="AE499" s="699" cm="1">
        <f t="array" ref="AE499">INDEX($H499:$K499,0,MATCH(AE$436,$H$436:$K$436,0))*INDEX($J$430:$R$433,MATCH(AE$436,$I$430:$I$433,0),MATCH(AE$435,$J$429:$R$429,0))</f>
        <v>4</v>
      </c>
      <c r="AF499" s="699" cm="1">
        <f t="array" ref="AF499">INDEX($H499:$K499,0,MATCH(AF$436,$H$436:$K$436,0))*INDEX($J$430:$R$433,MATCH(AF$436,$I$430:$I$433,0),MATCH(AF$435,$J$429:$R$429,0))</f>
        <v>1</v>
      </c>
      <c r="AG499" s="699" cm="1">
        <f t="array" ref="AG499">INDEX($H499:$K499,0,MATCH(AG$436,$H$436:$K$436,0))*INDEX($J$430:$R$433,MATCH(AG$436,$I$430:$I$433,0),MATCH(AG$435,$J$429:$R$429,0))</f>
        <v>1</v>
      </c>
      <c r="AH499" s="699" cm="1">
        <f t="array" ref="AH499">INDEX($H499:$K499,0,MATCH(AH$436,$H$436:$K$436,0))*INDEX($J$430:$R$433,MATCH(AH$436,$I$430:$I$433,0),MATCH(AH$435,$J$429:$R$429,0))</f>
        <v>3</v>
      </c>
      <c r="AI499" s="699" cm="1">
        <f t="array" ref="AI499">INDEX($H499:$K499,0,MATCH(AI$436,$H$436:$K$436,0))*INDEX($J$430:$R$433,MATCH(AI$436,$I$430:$I$433,0),MATCH(AI$435,$J$429:$R$429,0))</f>
        <v>4</v>
      </c>
      <c r="AJ499" s="699" cm="1">
        <f t="array" ref="AJ499">INDEX($H499:$K499,0,MATCH(AJ$436,$H$436:$K$436,0))*INDEX($J$430:$R$433,MATCH(AJ$436,$I$430:$I$433,0),MATCH(AJ$435,$J$429:$R$429,0))</f>
        <v>1</v>
      </c>
      <c r="AK499" s="699" cm="1">
        <f t="array" ref="AK499">INDEX($H499:$K499,0,MATCH(AK$436,$H$436:$K$436,0))*INDEX($J$430:$R$433,MATCH(AK$436,$I$430:$I$433,0),MATCH(AK$435,$J$429:$R$429,0))</f>
        <v>1</v>
      </c>
      <c r="AL499" s="699" cm="1">
        <f t="array" ref="AL499">INDEX($H499:$K499,0,MATCH(AL$436,$H$436:$K$436,0))*INDEX($J$430:$R$433,MATCH(AL$436,$I$430:$I$433,0),MATCH(AL$435,$J$429:$R$429,0))</f>
        <v>3</v>
      </c>
      <c r="AM499" s="699" cm="1">
        <f t="array" ref="AM499">INDEX($H499:$K499,0,MATCH(AM$436,$H$436:$K$436,0))*INDEX($J$430:$R$433,MATCH(AM$436,$I$430:$I$433,0),MATCH(AM$435,$J$429:$R$429,0))</f>
        <v>4</v>
      </c>
      <c r="AN499" s="699" cm="1">
        <f t="array" ref="AN499">INDEX($H499:$K499,0,MATCH(AN$436,$H$436:$K$436,0))*INDEX($J$430:$R$433,MATCH(AN$436,$I$430:$I$433,0),MATCH(AN$435,$J$429:$R$429,0))</f>
        <v>1</v>
      </c>
      <c r="AO499" s="699" cm="1">
        <f t="array" ref="AO499">INDEX($H499:$K499,0,MATCH(AO$436,$H$436:$K$436,0))*INDEX($J$430:$R$433,MATCH(AO$436,$I$430:$I$433,0),MATCH(AO$435,$J$429:$R$429,0))</f>
        <v>1</v>
      </c>
      <c r="AP499" s="699" cm="1">
        <f t="array" ref="AP499">INDEX($H499:$K499,0,MATCH(AP$436,$H$436:$K$436,0))*INDEX($J$430:$R$433,MATCH(AP$436,$I$430:$I$433,0),MATCH(AP$435,$J$429:$R$429,0))</f>
        <v>3</v>
      </c>
      <c r="AQ499" s="699" cm="1">
        <f t="array" ref="AQ499">INDEX($H499:$K499,0,MATCH(AQ$436,$H$436:$K$436,0))*INDEX($J$430:$R$433,MATCH(AQ$436,$I$430:$I$433,0),MATCH(AQ$435,$J$429:$R$429,0))</f>
        <v>4</v>
      </c>
      <c r="AR499" s="699" cm="1">
        <f t="array" ref="AR499">INDEX($H499:$K499,0,MATCH(AR$436,$H$436:$K$436,0))*INDEX($J$430:$R$433,MATCH(AR$436,$I$430:$I$433,0),MATCH(AR$435,$J$429:$R$429,0))</f>
        <v>1</v>
      </c>
      <c r="AS499" s="699" cm="1">
        <f t="array" ref="AS499">INDEX($H499:$K499,0,MATCH(AS$436,$H$436:$K$436,0))*INDEX($J$430:$R$433,MATCH(AS$436,$I$430:$I$433,0),MATCH(AS$435,$J$429:$R$429,0))</f>
        <v>1</v>
      </c>
      <c r="AT499" s="699" cm="1">
        <f t="array" ref="AT499">INDEX($H499:$K499,0,MATCH(AT$436,$H$436:$K$436,0))*INDEX($J$430:$R$433,MATCH(AT$436,$I$430:$I$433,0),MATCH(AT$435,$J$429:$R$429,0))</f>
        <v>3</v>
      </c>
      <c r="AU499" s="699" cm="1">
        <f t="array" ref="AU499">INDEX($H499:$K499,0,MATCH(AU$436,$H$436:$K$436,0))*INDEX($J$430:$R$433,MATCH(AU$436,$I$430:$I$433,0),MATCH(AU$435,$J$429:$R$429,0))</f>
        <v>4</v>
      </c>
      <c r="AV499" s="187"/>
      <c r="AW499" s="187"/>
      <c r="AX499" s="16"/>
      <c r="AY499" s="8"/>
      <c r="AZ499" s="8"/>
      <c r="BA499" s="8"/>
    </row>
    <row r="500" spans="1:53" ht="14.5" outlineLevel="1" x14ac:dyDescent="0.35">
      <c r="A500" s="6"/>
      <c r="B500" s="7"/>
      <c r="C500" s="17"/>
      <c r="D500" s="17"/>
      <c r="E500" s="17"/>
      <c r="F500" s="26"/>
      <c r="G500" s="26" t="str">
        <f t="shared" si="149"/>
        <v>YYFWWb</v>
      </c>
      <c r="H500" s="223">
        <v>1</v>
      </c>
      <c r="I500" s="223">
        <v>1</v>
      </c>
      <c r="J500" s="223">
        <v>1</v>
      </c>
      <c r="K500" s="223">
        <v>3</v>
      </c>
      <c r="L500" s="699" cm="1">
        <f t="array" ref="L500">INDEX($H500:$K500,0,MATCH(L$436,$H$436:$K$436,0))*INDEX($J$430:$R$433,MATCH(L$436,$I$430:$I$433,0),MATCH(L$435,$J$429:$R$429,0))</f>
        <v>2</v>
      </c>
      <c r="M500" s="699" cm="1">
        <f t="array" ref="M500">INDEX($H500:$K500,0,MATCH(M$436,$H$436:$K$436,0))*INDEX($J$430:$R$433,MATCH(M$436,$I$430:$I$433,0),MATCH(M$435,$J$429:$R$429,0))</f>
        <v>1</v>
      </c>
      <c r="N500" s="699" cm="1">
        <f t="array" ref="N500">INDEX($H500:$K500,0,MATCH(N$436,$H$436:$K$436,0))*INDEX($J$430:$R$433,MATCH(N$436,$I$430:$I$433,0),MATCH(N$435,$J$429:$R$429,0))</f>
        <v>1</v>
      </c>
      <c r="O500" s="699" cm="1">
        <f t="array" ref="O500">INDEX($H500:$K500,0,MATCH(O$436,$H$436:$K$436,0))*INDEX($J$430:$R$433,MATCH(O$436,$I$430:$I$433,0),MATCH(O$435,$J$429:$R$429,0))</f>
        <v>3</v>
      </c>
      <c r="P500" s="699" cm="1">
        <f t="array" ref="P500">INDEX($H500:$K500,0,MATCH(P$436,$H$436:$K$436,0))*INDEX($J$430:$R$433,MATCH(P$436,$I$430:$I$433,0),MATCH(P$435,$J$429:$R$429,0))</f>
        <v>2</v>
      </c>
      <c r="Q500" s="699" cm="1">
        <f t="array" ref="Q500">INDEX($H500:$K500,0,MATCH(Q$436,$H$436:$K$436,0))*INDEX($J$430:$R$433,MATCH(Q$436,$I$430:$I$433,0),MATCH(Q$435,$J$429:$R$429,0))</f>
        <v>1</v>
      </c>
      <c r="R500" s="699" cm="1">
        <f t="array" ref="R500">INDEX($H500:$K500,0,MATCH(R$436,$H$436:$K$436,0))*INDEX($J$430:$R$433,MATCH(R$436,$I$430:$I$433,0),MATCH(R$435,$J$429:$R$429,0))</f>
        <v>1</v>
      </c>
      <c r="S500" s="699" cm="1">
        <f t="array" ref="S500">INDEX($H500:$K500,0,MATCH(S$436,$H$436:$K$436,0))*INDEX($J$430:$R$433,MATCH(S$436,$I$430:$I$433,0),MATCH(S$435,$J$429:$R$429,0))</f>
        <v>3</v>
      </c>
      <c r="T500" s="699" cm="1">
        <f t="array" ref="T500">INDEX($H500:$K500,0,MATCH(T$436,$H$436:$K$436,0))*INDEX($J$430:$R$433,MATCH(T$436,$I$430:$I$433,0),MATCH(T$435,$J$429:$R$429,0))</f>
        <v>2</v>
      </c>
      <c r="U500" s="699" cm="1">
        <f t="array" ref="U500">INDEX($H500:$K500,0,MATCH(U$436,$H$436:$K$436,0))*INDEX($J$430:$R$433,MATCH(U$436,$I$430:$I$433,0),MATCH(U$435,$J$429:$R$429,0))</f>
        <v>1</v>
      </c>
      <c r="V500" s="699" cm="1">
        <f t="array" ref="V500">INDEX($H500:$K500,0,MATCH(V$436,$H$436:$K$436,0))*INDEX($J$430:$R$433,MATCH(V$436,$I$430:$I$433,0),MATCH(V$435,$J$429:$R$429,0))</f>
        <v>1</v>
      </c>
      <c r="W500" s="699" cm="1">
        <f t="array" ref="W500">INDEX($H500:$K500,0,MATCH(W$436,$H$436:$K$436,0))*INDEX($J$430:$R$433,MATCH(W$436,$I$430:$I$433,0),MATCH(W$435,$J$429:$R$429,0))</f>
        <v>3</v>
      </c>
      <c r="X500" s="699" cm="1">
        <f t="array" ref="X500">INDEX($H500:$K500,0,MATCH(X$436,$H$436:$K$436,0))*INDEX($J$430:$R$433,MATCH(X$436,$I$430:$I$433,0),MATCH(X$435,$J$429:$R$429,0))</f>
        <v>2</v>
      </c>
      <c r="Y500" s="699" cm="1">
        <f t="array" ref="Y500">INDEX($H500:$K500,0,MATCH(Y$436,$H$436:$K$436,0))*INDEX($J$430:$R$433,MATCH(Y$436,$I$430:$I$433,0),MATCH(Y$435,$J$429:$R$429,0))</f>
        <v>1</v>
      </c>
      <c r="Z500" s="699" cm="1">
        <f t="array" ref="Z500">INDEX($H500:$K500,0,MATCH(Z$436,$H$436:$K$436,0))*INDEX($J$430:$R$433,MATCH(Z$436,$I$430:$I$433,0),MATCH(Z$435,$J$429:$R$429,0))</f>
        <v>1</v>
      </c>
      <c r="AA500" s="699" cm="1">
        <f t="array" ref="AA500">INDEX($H500:$K500,0,MATCH(AA$436,$H$436:$K$436,0))*INDEX($J$430:$R$433,MATCH(AA$436,$I$430:$I$433,0),MATCH(AA$435,$J$429:$R$429,0))</f>
        <v>3</v>
      </c>
      <c r="AB500" s="699" cm="1">
        <f t="array" ref="AB500">INDEX($H500:$K500,0,MATCH(AB$436,$H$436:$K$436,0))*INDEX($J$430:$R$433,MATCH(AB$436,$I$430:$I$433,0),MATCH(AB$435,$J$429:$R$429,0))</f>
        <v>1</v>
      </c>
      <c r="AC500" s="699" cm="1">
        <f t="array" ref="AC500">INDEX($H500:$K500,0,MATCH(AC$436,$H$436:$K$436,0))*INDEX($J$430:$R$433,MATCH(AC$436,$I$430:$I$433,0),MATCH(AC$435,$J$429:$R$429,0))</f>
        <v>1</v>
      </c>
      <c r="AD500" s="699" cm="1">
        <f t="array" ref="AD500">INDEX($H500:$K500,0,MATCH(AD$436,$H$436:$K$436,0))*INDEX($J$430:$R$433,MATCH(AD$436,$I$430:$I$433,0),MATCH(AD$435,$J$429:$R$429,0))</f>
        <v>1</v>
      </c>
      <c r="AE500" s="699" cm="1">
        <f t="array" ref="AE500">INDEX($H500:$K500,0,MATCH(AE$436,$H$436:$K$436,0))*INDEX($J$430:$R$433,MATCH(AE$436,$I$430:$I$433,0),MATCH(AE$435,$J$429:$R$429,0))</f>
        <v>3</v>
      </c>
      <c r="AF500" s="699" cm="1">
        <f t="array" ref="AF500">INDEX($H500:$K500,0,MATCH(AF$436,$H$436:$K$436,0))*INDEX($J$430:$R$433,MATCH(AF$436,$I$430:$I$433,0),MATCH(AF$435,$J$429:$R$429,0))</f>
        <v>1</v>
      </c>
      <c r="AG500" s="699" cm="1">
        <f t="array" ref="AG500">INDEX($H500:$K500,0,MATCH(AG$436,$H$436:$K$436,0))*INDEX($J$430:$R$433,MATCH(AG$436,$I$430:$I$433,0),MATCH(AG$435,$J$429:$R$429,0))</f>
        <v>1</v>
      </c>
      <c r="AH500" s="699" cm="1">
        <f t="array" ref="AH500">INDEX($H500:$K500,0,MATCH(AH$436,$H$436:$K$436,0))*INDEX($J$430:$R$433,MATCH(AH$436,$I$430:$I$433,0),MATCH(AH$435,$J$429:$R$429,0))</f>
        <v>1</v>
      </c>
      <c r="AI500" s="699" cm="1">
        <f t="array" ref="AI500">INDEX($H500:$K500,0,MATCH(AI$436,$H$436:$K$436,0))*INDEX($J$430:$R$433,MATCH(AI$436,$I$430:$I$433,0),MATCH(AI$435,$J$429:$R$429,0))</f>
        <v>3</v>
      </c>
      <c r="AJ500" s="699" cm="1">
        <f t="array" ref="AJ500">INDEX($H500:$K500,0,MATCH(AJ$436,$H$436:$K$436,0))*INDEX($J$430:$R$433,MATCH(AJ$436,$I$430:$I$433,0),MATCH(AJ$435,$J$429:$R$429,0))</f>
        <v>1</v>
      </c>
      <c r="AK500" s="699" cm="1">
        <f t="array" ref="AK500">INDEX($H500:$K500,0,MATCH(AK$436,$H$436:$K$436,0))*INDEX($J$430:$R$433,MATCH(AK$436,$I$430:$I$433,0),MATCH(AK$435,$J$429:$R$429,0))</f>
        <v>1</v>
      </c>
      <c r="AL500" s="699" cm="1">
        <f t="array" ref="AL500">INDEX($H500:$K500,0,MATCH(AL$436,$H$436:$K$436,0))*INDEX($J$430:$R$433,MATCH(AL$436,$I$430:$I$433,0),MATCH(AL$435,$J$429:$R$429,0))</f>
        <v>1</v>
      </c>
      <c r="AM500" s="699" cm="1">
        <f t="array" ref="AM500">INDEX($H500:$K500,0,MATCH(AM$436,$H$436:$K$436,0))*INDEX($J$430:$R$433,MATCH(AM$436,$I$430:$I$433,0),MATCH(AM$435,$J$429:$R$429,0))</f>
        <v>3</v>
      </c>
      <c r="AN500" s="699" cm="1">
        <f t="array" ref="AN500">INDEX($H500:$K500,0,MATCH(AN$436,$H$436:$K$436,0))*INDEX($J$430:$R$433,MATCH(AN$436,$I$430:$I$433,0),MATCH(AN$435,$J$429:$R$429,0))</f>
        <v>1</v>
      </c>
      <c r="AO500" s="699" cm="1">
        <f t="array" ref="AO500">INDEX($H500:$K500,0,MATCH(AO$436,$H$436:$K$436,0))*INDEX($J$430:$R$433,MATCH(AO$436,$I$430:$I$433,0),MATCH(AO$435,$J$429:$R$429,0))</f>
        <v>1</v>
      </c>
      <c r="AP500" s="699" cm="1">
        <f t="array" ref="AP500">INDEX($H500:$K500,0,MATCH(AP$436,$H$436:$K$436,0))*INDEX($J$430:$R$433,MATCH(AP$436,$I$430:$I$433,0),MATCH(AP$435,$J$429:$R$429,0))</f>
        <v>1</v>
      </c>
      <c r="AQ500" s="699" cm="1">
        <f t="array" ref="AQ500">INDEX($H500:$K500,0,MATCH(AQ$436,$H$436:$K$436,0))*INDEX($J$430:$R$433,MATCH(AQ$436,$I$430:$I$433,0),MATCH(AQ$435,$J$429:$R$429,0))</f>
        <v>3</v>
      </c>
      <c r="AR500" s="699" cm="1">
        <f t="array" ref="AR500">INDEX($H500:$K500,0,MATCH(AR$436,$H$436:$K$436,0))*INDEX($J$430:$R$433,MATCH(AR$436,$I$430:$I$433,0),MATCH(AR$435,$J$429:$R$429,0))</f>
        <v>1</v>
      </c>
      <c r="AS500" s="699" cm="1">
        <f t="array" ref="AS500">INDEX($H500:$K500,0,MATCH(AS$436,$H$436:$K$436,0))*INDEX($J$430:$R$433,MATCH(AS$436,$I$430:$I$433,0),MATCH(AS$435,$J$429:$R$429,0))</f>
        <v>1</v>
      </c>
      <c r="AT500" s="699" cm="1">
        <f t="array" ref="AT500">INDEX($H500:$K500,0,MATCH(AT$436,$H$436:$K$436,0))*INDEX($J$430:$R$433,MATCH(AT$436,$I$430:$I$433,0),MATCH(AT$435,$J$429:$R$429,0))</f>
        <v>1</v>
      </c>
      <c r="AU500" s="699" cm="1">
        <f t="array" ref="AU500">INDEX($H500:$K500,0,MATCH(AU$436,$H$436:$K$436,0))*INDEX($J$430:$R$433,MATCH(AU$436,$I$430:$I$433,0),MATCH(AU$435,$J$429:$R$429,0))</f>
        <v>3</v>
      </c>
      <c r="AV500" s="187"/>
      <c r="AW500" s="187"/>
      <c r="AX500" s="16"/>
      <c r="AY500" s="8"/>
      <c r="AZ500" s="8"/>
      <c r="BA500" s="8"/>
    </row>
    <row r="501" spans="1:53" ht="14.5" outlineLevel="1" x14ac:dyDescent="0.35">
      <c r="A501" s="6"/>
      <c r="B501" s="7"/>
      <c r="C501" s="17"/>
      <c r="D501" s="17"/>
      <c r="E501" s="17"/>
      <c r="F501" s="26"/>
      <c r="G501" s="26" t="str">
        <f t="shared" si="149"/>
        <v>YYFWWbd</v>
      </c>
      <c r="H501" s="223">
        <v>1</v>
      </c>
      <c r="I501" s="223">
        <v>1</v>
      </c>
      <c r="J501" s="223">
        <v>1</v>
      </c>
      <c r="K501" s="223">
        <v>3</v>
      </c>
      <c r="L501" s="699" cm="1">
        <f t="array" ref="L501">INDEX($H501:$K501,0,MATCH(L$436,$H$436:$K$436,0))*INDEX($J$430:$R$433,MATCH(L$436,$I$430:$I$433,0),MATCH(L$435,$J$429:$R$429,0))</f>
        <v>2</v>
      </c>
      <c r="M501" s="699" cm="1">
        <f t="array" ref="M501">INDEX($H501:$K501,0,MATCH(M$436,$H$436:$K$436,0))*INDEX($J$430:$R$433,MATCH(M$436,$I$430:$I$433,0),MATCH(M$435,$J$429:$R$429,0))</f>
        <v>1</v>
      </c>
      <c r="N501" s="699" cm="1">
        <f t="array" ref="N501">INDEX($H501:$K501,0,MATCH(N$436,$H$436:$K$436,0))*INDEX($J$430:$R$433,MATCH(N$436,$I$430:$I$433,0),MATCH(N$435,$J$429:$R$429,0))</f>
        <v>1</v>
      </c>
      <c r="O501" s="699" cm="1">
        <f t="array" ref="O501">INDEX($H501:$K501,0,MATCH(O$436,$H$436:$K$436,0))*INDEX($J$430:$R$433,MATCH(O$436,$I$430:$I$433,0),MATCH(O$435,$J$429:$R$429,0))</f>
        <v>3</v>
      </c>
      <c r="P501" s="699" cm="1">
        <f t="array" ref="P501">INDEX($H501:$K501,0,MATCH(P$436,$H$436:$K$436,0))*INDEX($J$430:$R$433,MATCH(P$436,$I$430:$I$433,0),MATCH(P$435,$J$429:$R$429,0))</f>
        <v>2</v>
      </c>
      <c r="Q501" s="699" cm="1">
        <f t="array" ref="Q501">INDEX($H501:$K501,0,MATCH(Q$436,$H$436:$K$436,0))*INDEX($J$430:$R$433,MATCH(Q$436,$I$430:$I$433,0),MATCH(Q$435,$J$429:$R$429,0))</f>
        <v>1</v>
      </c>
      <c r="R501" s="699" cm="1">
        <f t="array" ref="R501">INDEX($H501:$K501,0,MATCH(R$436,$H$436:$K$436,0))*INDEX($J$430:$R$433,MATCH(R$436,$I$430:$I$433,0),MATCH(R$435,$J$429:$R$429,0))</f>
        <v>1</v>
      </c>
      <c r="S501" s="699" cm="1">
        <f t="array" ref="S501">INDEX($H501:$K501,0,MATCH(S$436,$H$436:$K$436,0))*INDEX($J$430:$R$433,MATCH(S$436,$I$430:$I$433,0),MATCH(S$435,$J$429:$R$429,0))</f>
        <v>3</v>
      </c>
      <c r="T501" s="699" cm="1">
        <f t="array" ref="T501">INDEX($H501:$K501,0,MATCH(T$436,$H$436:$K$436,0))*INDEX($J$430:$R$433,MATCH(T$436,$I$430:$I$433,0),MATCH(T$435,$J$429:$R$429,0))</f>
        <v>2</v>
      </c>
      <c r="U501" s="699" cm="1">
        <f t="array" ref="U501">INDEX($H501:$K501,0,MATCH(U$436,$H$436:$K$436,0))*INDEX($J$430:$R$433,MATCH(U$436,$I$430:$I$433,0),MATCH(U$435,$J$429:$R$429,0))</f>
        <v>1</v>
      </c>
      <c r="V501" s="699" cm="1">
        <f t="array" ref="V501">INDEX($H501:$K501,0,MATCH(V$436,$H$436:$K$436,0))*INDEX($J$430:$R$433,MATCH(V$436,$I$430:$I$433,0),MATCH(V$435,$J$429:$R$429,0))</f>
        <v>1</v>
      </c>
      <c r="W501" s="699" cm="1">
        <f t="array" ref="W501">INDEX($H501:$K501,0,MATCH(W$436,$H$436:$K$436,0))*INDEX($J$430:$R$433,MATCH(W$436,$I$430:$I$433,0),MATCH(W$435,$J$429:$R$429,0))</f>
        <v>3</v>
      </c>
      <c r="X501" s="699" cm="1">
        <f t="array" ref="X501">INDEX($H501:$K501,0,MATCH(X$436,$H$436:$K$436,0))*INDEX($J$430:$R$433,MATCH(X$436,$I$430:$I$433,0),MATCH(X$435,$J$429:$R$429,0))</f>
        <v>2</v>
      </c>
      <c r="Y501" s="699" cm="1">
        <f t="array" ref="Y501">INDEX($H501:$K501,0,MATCH(Y$436,$H$436:$K$436,0))*INDEX($J$430:$R$433,MATCH(Y$436,$I$430:$I$433,0),MATCH(Y$435,$J$429:$R$429,0))</f>
        <v>1</v>
      </c>
      <c r="Z501" s="699" cm="1">
        <f t="array" ref="Z501">INDEX($H501:$K501,0,MATCH(Z$436,$H$436:$K$436,0))*INDEX($J$430:$R$433,MATCH(Z$436,$I$430:$I$433,0),MATCH(Z$435,$J$429:$R$429,0))</f>
        <v>1</v>
      </c>
      <c r="AA501" s="699" cm="1">
        <f t="array" ref="AA501">INDEX($H501:$K501,0,MATCH(AA$436,$H$436:$K$436,0))*INDEX($J$430:$R$433,MATCH(AA$436,$I$430:$I$433,0),MATCH(AA$435,$J$429:$R$429,0))</f>
        <v>3</v>
      </c>
      <c r="AB501" s="699" cm="1">
        <f t="array" ref="AB501">INDEX($H501:$K501,0,MATCH(AB$436,$H$436:$K$436,0))*INDEX($J$430:$R$433,MATCH(AB$436,$I$430:$I$433,0),MATCH(AB$435,$J$429:$R$429,0))</f>
        <v>1</v>
      </c>
      <c r="AC501" s="699" cm="1">
        <f t="array" ref="AC501">INDEX($H501:$K501,0,MATCH(AC$436,$H$436:$K$436,0))*INDEX($J$430:$R$433,MATCH(AC$436,$I$430:$I$433,0),MATCH(AC$435,$J$429:$R$429,0))</f>
        <v>1</v>
      </c>
      <c r="AD501" s="699" cm="1">
        <f t="array" ref="AD501">INDEX($H501:$K501,0,MATCH(AD$436,$H$436:$K$436,0))*INDEX($J$430:$R$433,MATCH(AD$436,$I$430:$I$433,0),MATCH(AD$435,$J$429:$R$429,0))</f>
        <v>1</v>
      </c>
      <c r="AE501" s="699" cm="1">
        <f t="array" ref="AE501">INDEX($H501:$K501,0,MATCH(AE$436,$H$436:$K$436,0))*INDEX($J$430:$R$433,MATCH(AE$436,$I$430:$I$433,0),MATCH(AE$435,$J$429:$R$429,0))</f>
        <v>3</v>
      </c>
      <c r="AF501" s="699" cm="1">
        <f t="array" ref="AF501">INDEX($H501:$K501,0,MATCH(AF$436,$H$436:$K$436,0))*INDEX($J$430:$R$433,MATCH(AF$436,$I$430:$I$433,0),MATCH(AF$435,$J$429:$R$429,0))</f>
        <v>1</v>
      </c>
      <c r="AG501" s="699" cm="1">
        <f t="array" ref="AG501">INDEX($H501:$K501,0,MATCH(AG$436,$H$436:$K$436,0))*INDEX($J$430:$R$433,MATCH(AG$436,$I$430:$I$433,0),MATCH(AG$435,$J$429:$R$429,0))</f>
        <v>1</v>
      </c>
      <c r="AH501" s="699" cm="1">
        <f t="array" ref="AH501">INDEX($H501:$K501,0,MATCH(AH$436,$H$436:$K$436,0))*INDEX($J$430:$R$433,MATCH(AH$436,$I$430:$I$433,0),MATCH(AH$435,$J$429:$R$429,0))</f>
        <v>1</v>
      </c>
      <c r="AI501" s="699" cm="1">
        <f t="array" ref="AI501">INDEX($H501:$K501,0,MATCH(AI$436,$H$436:$K$436,0))*INDEX($J$430:$R$433,MATCH(AI$436,$I$430:$I$433,0),MATCH(AI$435,$J$429:$R$429,0))</f>
        <v>3</v>
      </c>
      <c r="AJ501" s="699" cm="1">
        <f t="array" ref="AJ501">INDEX($H501:$K501,0,MATCH(AJ$436,$H$436:$K$436,0))*INDEX($J$430:$R$433,MATCH(AJ$436,$I$430:$I$433,0),MATCH(AJ$435,$J$429:$R$429,0))</f>
        <v>1</v>
      </c>
      <c r="AK501" s="699" cm="1">
        <f t="array" ref="AK501">INDEX($H501:$K501,0,MATCH(AK$436,$H$436:$K$436,0))*INDEX($J$430:$R$433,MATCH(AK$436,$I$430:$I$433,0),MATCH(AK$435,$J$429:$R$429,0))</f>
        <v>1</v>
      </c>
      <c r="AL501" s="699" cm="1">
        <f t="array" ref="AL501">INDEX($H501:$K501,0,MATCH(AL$436,$H$436:$K$436,0))*INDEX($J$430:$R$433,MATCH(AL$436,$I$430:$I$433,0),MATCH(AL$435,$J$429:$R$429,0))</f>
        <v>1</v>
      </c>
      <c r="AM501" s="699" cm="1">
        <f t="array" ref="AM501">INDEX($H501:$K501,0,MATCH(AM$436,$H$436:$K$436,0))*INDEX($J$430:$R$433,MATCH(AM$436,$I$430:$I$433,0),MATCH(AM$435,$J$429:$R$429,0))</f>
        <v>3</v>
      </c>
      <c r="AN501" s="699" cm="1">
        <f t="array" ref="AN501">INDEX($H501:$K501,0,MATCH(AN$436,$H$436:$K$436,0))*INDEX($J$430:$R$433,MATCH(AN$436,$I$430:$I$433,0),MATCH(AN$435,$J$429:$R$429,0))</f>
        <v>1</v>
      </c>
      <c r="AO501" s="699" cm="1">
        <f t="array" ref="AO501">INDEX($H501:$K501,0,MATCH(AO$436,$H$436:$K$436,0))*INDEX($J$430:$R$433,MATCH(AO$436,$I$430:$I$433,0),MATCH(AO$435,$J$429:$R$429,0))</f>
        <v>1</v>
      </c>
      <c r="AP501" s="699" cm="1">
        <f t="array" ref="AP501">INDEX($H501:$K501,0,MATCH(AP$436,$H$436:$K$436,0))*INDEX($J$430:$R$433,MATCH(AP$436,$I$430:$I$433,0),MATCH(AP$435,$J$429:$R$429,0))</f>
        <v>1</v>
      </c>
      <c r="AQ501" s="699" cm="1">
        <f t="array" ref="AQ501">INDEX($H501:$K501,0,MATCH(AQ$436,$H$436:$K$436,0))*INDEX($J$430:$R$433,MATCH(AQ$436,$I$430:$I$433,0),MATCH(AQ$435,$J$429:$R$429,0))</f>
        <v>3</v>
      </c>
      <c r="AR501" s="699" cm="1">
        <f t="array" ref="AR501">INDEX($H501:$K501,0,MATCH(AR$436,$H$436:$K$436,0))*INDEX($J$430:$R$433,MATCH(AR$436,$I$430:$I$433,0),MATCH(AR$435,$J$429:$R$429,0))</f>
        <v>1</v>
      </c>
      <c r="AS501" s="699" cm="1">
        <f t="array" ref="AS501">INDEX($H501:$K501,0,MATCH(AS$436,$H$436:$K$436,0))*INDEX($J$430:$R$433,MATCH(AS$436,$I$430:$I$433,0),MATCH(AS$435,$J$429:$R$429,0))</f>
        <v>1</v>
      </c>
      <c r="AT501" s="699" cm="1">
        <f t="array" ref="AT501">INDEX($H501:$K501,0,MATCH(AT$436,$H$436:$K$436,0))*INDEX($J$430:$R$433,MATCH(AT$436,$I$430:$I$433,0),MATCH(AT$435,$J$429:$R$429,0))</f>
        <v>1</v>
      </c>
      <c r="AU501" s="699" cm="1">
        <f t="array" ref="AU501">INDEX($H501:$K501,0,MATCH(AU$436,$H$436:$K$436,0))*INDEX($J$430:$R$433,MATCH(AU$436,$I$430:$I$433,0),MATCH(AU$435,$J$429:$R$429,0))</f>
        <v>3</v>
      </c>
      <c r="AV501" s="187"/>
      <c r="AW501" s="187"/>
      <c r="AX501" s="16"/>
      <c r="AY501" s="8"/>
      <c r="AZ501" s="8"/>
      <c r="BA501" s="8"/>
    </row>
    <row r="502" spans="1:53" ht="14.5" outlineLevel="1" x14ac:dyDescent="0.35">
      <c r="A502" s="6"/>
      <c r="B502" s="7"/>
      <c r="C502" s="17"/>
      <c r="D502" s="17"/>
      <c r="E502" s="17"/>
      <c r="F502" s="26"/>
      <c r="G502" s="26" t="str">
        <f t="shared" si="149"/>
        <v>YYBFWw</v>
      </c>
      <c r="H502" s="223">
        <v>1</v>
      </c>
      <c r="I502" s="223">
        <v>1</v>
      </c>
      <c r="J502" s="223">
        <v>1</v>
      </c>
      <c r="K502" s="223">
        <v>2</v>
      </c>
      <c r="L502" s="699" cm="1">
        <f t="array" ref="L502">INDEX($H502:$K502,0,MATCH(L$436,$H$436:$K$436,0))*INDEX($J$430:$R$433,MATCH(L$436,$I$430:$I$433,0),MATCH(L$435,$J$429:$R$429,0))</f>
        <v>2</v>
      </c>
      <c r="M502" s="699" cm="1">
        <f t="array" ref="M502">INDEX($H502:$K502,0,MATCH(M$436,$H$436:$K$436,0))*INDEX($J$430:$R$433,MATCH(M$436,$I$430:$I$433,0),MATCH(M$435,$J$429:$R$429,0))</f>
        <v>1</v>
      </c>
      <c r="N502" s="699" cm="1">
        <f t="array" ref="N502">INDEX($H502:$K502,0,MATCH(N$436,$H$436:$K$436,0))*INDEX($J$430:$R$433,MATCH(N$436,$I$430:$I$433,0),MATCH(N$435,$J$429:$R$429,0))</f>
        <v>1</v>
      </c>
      <c r="O502" s="699" cm="1">
        <f t="array" ref="O502">INDEX($H502:$K502,0,MATCH(O$436,$H$436:$K$436,0))*INDEX($J$430:$R$433,MATCH(O$436,$I$430:$I$433,0),MATCH(O$435,$J$429:$R$429,0))</f>
        <v>2</v>
      </c>
      <c r="P502" s="699" cm="1">
        <f t="array" ref="P502">INDEX($H502:$K502,0,MATCH(P$436,$H$436:$K$436,0))*INDEX($J$430:$R$433,MATCH(P$436,$I$430:$I$433,0),MATCH(P$435,$J$429:$R$429,0))</f>
        <v>2</v>
      </c>
      <c r="Q502" s="699" cm="1">
        <f t="array" ref="Q502">INDEX($H502:$K502,0,MATCH(Q$436,$H$436:$K$436,0))*INDEX($J$430:$R$433,MATCH(Q$436,$I$430:$I$433,0),MATCH(Q$435,$J$429:$R$429,0))</f>
        <v>1</v>
      </c>
      <c r="R502" s="699" cm="1">
        <f t="array" ref="R502">INDEX($H502:$K502,0,MATCH(R$436,$H$436:$K$436,0))*INDEX($J$430:$R$433,MATCH(R$436,$I$430:$I$433,0),MATCH(R$435,$J$429:$R$429,0))</f>
        <v>1</v>
      </c>
      <c r="S502" s="699" cm="1">
        <f t="array" ref="S502">INDEX($H502:$K502,0,MATCH(S$436,$H$436:$K$436,0))*INDEX($J$430:$R$433,MATCH(S$436,$I$430:$I$433,0),MATCH(S$435,$J$429:$R$429,0))</f>
        <v>2</v>
      </c>
      <c r="T502" s="699" cm="1">
        <f t="array" ref="T502">INDEX($H502:$K502,0,MATCH(T$436,$H$436:$K$436,0))*INDEX($J$430:$R$433,MATCH(T$436,$I$430:$I$433,0),MATCH(T$435,$J$429:$R$429,0))</f>
        <v>2</v>
      </c>
      <c r="U502" s="699" cm="1">
        <f t="array" ref="U502">INDEX($H502:$K502,0,MATCH(U$436,$H$436:$K$436,0))*INDEX($J$430:$R$433,MATCH(U$436,$I$430:$I$433,0),MATCH(U$435,$J$429:$R$429,0))</f>
        <v>1</v>
      </c>
      <c r="V502" s="699" cm="1">
        <f t="array" ref="V502">INDEX($H502:$K502,0,MATCH(V$436,$H$436:$K$436,0))*INDEX($J$430:$R$433,MATCH(V$436,$I$430:$I$433,0),MATCH(V$435,$J$429:$R$429,0))</f>
        <v>1</v>
      </c>
      <c r="W502" s="699" cm="1">
        <f t="array" ref="W502">INDEX($H502:$K502,0,MATCH(W$436,$H$436:$K$436,0))*INDEX($J$430:$R$433,MATCH(W$436,$I$430:$I$433,0),MATCH(W$435,$J$429:$R$429,0))</f>
        <v>2</v>
      </c>
      <c r="X502" s="699" cm="1">
        <f t="array" ref="X502">INDEX($H502:$K502,0,MATCH(X$436,$H$436:$K$436,0))*INDEX($J$430:$R$433,MATCH(X$436,$I$430:$I$433,0),MATCH(X$435,$J$429:$R$429,0))</f>
        <v>2</v>
      </c>
      <c r="Y502" s="699" cm="1">
        <f t="array" ref="Y502">INDEX($H502:$K502,0,MATCH(Y$436,$H$436:$K$436,0))*INDEX($J$430:$R$433,MATCH(Y$436,$I$430:$I$433,0),MATCH(Y$435,$J$429:$R$429,0))</f>
        <v>1</v>
      </c>
      <c r="Z502" s="699" cm="1">
        <f t="array" ref="Z502">INDEX($H502:$K502,0,MATCH(Z$436,$H$436:$K$436,0))*INDEX($J$430:$R$433,MATCH(Z$436,$I$430:$I$433,0),MATCH(Z$435,$J$429:$R$429,0))</f>
        <v>1</v>
      </c>
      <c r="AA502" s="699" cm="1">
        <f t="array" ref="AA502">INDEX($H502:$K502,0,MATCH(AA$436,$H$436:$K$436,0))*INDEX($J$430:$R$433,MATCH(AA$436,$I$430:$I$433,0),MATCH(AA$435,$J$429:$R$429,0))</f>
        <v>2</v>
      </c>
      <c r="AB502" s="699" cm="1">
        <f t="array" ref="AB502">INDEX($H502:$K502,0,MATCH(AB$436,$H$436:$K$436,0))*INDEX($J$430:$R$433,MATCH(AB$436,$I$430:$I$433,0),MATCH(AB$435,$J$429:$R$429,0))</f>
        <v>1</v>
      </c>
      <c r="AC502" s="699" cm="1">
        <f t="array" ref="AC502">INDEX($H502:$K502,0,MATCH(AC$436,$H$436:$K$436,0))*INDEX($J$430:$R$433,MATCH(AC$436,$I$430:$I$433,0),MATCH(AC$435,$J$429:$R$429,0))</f>
        <v>1</v>
      </c>
      <c r="AD502" s="699" cm="1">
        <f t="array" ref="AD502">INDEX($H502:$K502,0,MATCH(AD$436,$H$436:$K$436,0))*INDEX($J$430:$R$433,MATCH(AD$436,$I$430:$I$433,0),MATCH(AD$435,$J$429:$R$429,0))</f>
        <v>1</v>
      </c>
      <c r="AE502" s="699" cm="1">
        <f t="array" ref="AE502">INDEX($H502:$K502,0,MATCH(AE$436,$H$436:$K$436,0))*INDEX($J$430:$R$433,MATCH(AE$436,$I$430:$I$433,0),MATCH(AE$435,$J$429:$R$429,0))</f>
        <v>2</v>
      </c>
      <c r="AF502" s="699" cm="1">
        <f t="array" ref="AF502">INDEX($H502:$K502,0,MATCH(AF$436,$H$436:$K$436,0))*INDEX($J$430:$R$433,MATCH(AF$436,$I$430:$I$433,0),MATCH(AF$435,$J$429:$R$429,0))</f>
        <v>1</v>
      </c>
      <c r="AG502" s="699" cm="1">
        <f t="array" ref="AG502">INDEX($H502:$K502,0,MATCH(AG$436,$H$436:$K$436,0))*INDEX($J$430:$R$433,MATCH(AG$436,$I$430:$I$433,0),MATCH(AG$435,$J$429:$R$429,0))</f>
        <v>1</v>
      </c>
      <c r="AH502" s="699" cm="1">
        <f t="array" ref="AH502">INDEX($H502:$K502,0,MATCH(AH$436,$H$436:$K$436,0))*INDEX($J$430:$R$433,MATCH(AH$436,$I$430:$I$433,0),MATCH(AH$435,$J$429:$R$429,0))</f>
        <v>1</v>
      </c>
      <c r="AI502" s="699" cm="1">
        <f t="array" ref="AI502">INDEX($H502:$K502,0,MATCH(AI$436,$H$436:$K$436,0))*INDEX($J$430:$R$433,MATCH(AI$436,$I$430:$I$433,0),MATCH(AI$435,$J$429:$R$429,0))</f>
        <v>2</v>
      </c>
      <c r="AJ502" s="699" cm="1">
        <f t="array" ref="AJ502">INDEX($H502:$K502,0,MATCH(AJ$436,$H$436:$K$436,0))*INDEX($J$430:$R$433,MATCH(AJ$436,$I$430:$I$433,0),MATCH(AJ$435,$J$429:$R$429,0))</f>
        <v>1</v>
      </c>
      <c r="AK502" s="699" cm="1">
        <f t="array" ref="AK502">INDEX($H502:$K502,0,MATCH(AK$436,$H$436:$K$436,0))*INDEX($J$430:$R$433,MATCH(AK$436,$I$430:$I$433,0),MATCH(AK$435,$J$429:$R$429,0))</f>
        <v>1</v>
      </c>
      <c r="AL502" s="699" cm="1">
        <f t="array" ref="AL502">INDEX($H502:$K502,0,MATCH(AL$436,$H$436:$K$436,0))*INDEX($J$430:$R$433,MATCH(AL$436,$I$430:$I$433,0),MATCH(AL$435,$J$429:$R$429,0))</f>
        <v>1</v>
      </c>
      <c r="AM502" s="699" cm="1">
        <f t="array" ref="AM502">INDEX($H502:$K502,0,MATCH(AM$436,$H$436:$K$436,0))*INDEX($J$430:$R$433,MATCH(AM$436,$I$430:$I$433,0),MATCH(AM$435,$J$429:$R$429,0))</f>
        <v>2</v>
      </c>
      <c r="AN502" s="699" cm="1">
        <f t="array" ref="AN502">INDEX($H502:$K502,0,MATCH(AN$436,$H$436:$K$436,0))*INDEX($J$430:$R$433,MATCH(AN$436,$I$430:$I$433,0),MATCH(AN$435,$J$429:$R$429,0))</f>
        <v>1</v>
      </c>
      <c r="AO502" s="699" cm="1">
        <f t="array" ref="AO502">INDEX($H502:$K502,0,MATCH(AO$436,$H$436:$K$436,0))*INDEX($J$430:$R$433,MATCH(AO$436,$I$430:$I$433,0),MATCH(AO$435,$J$429:$R$429,0))</f>
        <v>1</v>
      </c>
      <c r="AP502" s="699" cm="1">
        <f t="array" ref="AP502">INDEX($H502:$K502,0,MATCH(AP$436,$H$436:$K$436,0))*INDEX($J$430:$R$433,MATCH(AP$436,$I$430:$I$433,0),MATCH(AP$435,$J$429:$R$429,0))</f>
        <v>1</v>
      </c>
      <c r="AQ502" s="699" cm="1">
        <f t="array" ref="AQ502">INDEX($H502:$K502,0,MATCH(AQ$436,$H$436:$K$436,0))*INDEX($J$430:$R$433,MATCH(AQ$436,$I$430:$I$433,0),MATCH(AQ$435,$J$429:$R$429,0))</f>
        <v>2</v>
      </c>
      <c r="AR502" s="699" cm="1">
        <f t="array" ref="AR502">INDEX($H502:$K502,0,MATCH(AR$436,$H$436:$K$436,0))*INDEX($J$430:$R$433,MATCH(AR$436,$I$430:$I$433,0),MATCH(AR$435,$J$429:$R$429,0))</f>
        <v>1</v>
      </c>
      <c r="AS502" s="699" cm="1">
        <f t="array" ref="AS502">INDEX($H502:$K502,0,MATCH(AS$436,$H$436:$K$436,0))*INDEX($J$430:$R$433,MATCH(AS$436,$I$430:$I$433,0),MATCH(AS$435,$J$429:$R$429,0))</f>
        <v>1</v>
      </c>
      <c r="AT502" s="699" cm="1">
        <f t="array" ref="AT502">INDEX($H502:$K502,0,MATCH(AT$436,$H$436:$K$436,0))*INDEX($J$430:$R$433,MATCH(AT$436,$I$430:$I$433,0),MATCH(AT$435,$J$429:$R$429,0))</f>
        <v>1</v>
      </c>
      <c r="AU502" s="699" cm="1">
        <f t="array" ref="AU502">INDEX($H502:$K502,0,MATCH(AU$436,$H$436:$K$436,0))*INDEX($J$430:$R$433,MATCH(AU$436,$I$430:$I$433,0),MATCH(AU$435,$J$429:$R$429,0))</f>
        <v>2</v>
      </c>
      <c r="AV502" s="187"/>
      <c r="AW502" s="187"/>
      <c r="AX502" s="16"/>
      <c r="AY502" s="8"/>
      <c r="AZ502" s="8"/>
      <c r="BA502" s="8"/>
    </row>
    <row r="503" spans="1:53" ht="14.5" outlineLevel="1" x14ac:dyDescent="0.35">
      <c r="A503" s="6"/>
      <c r="B503" s="7"/>
      <c r="C503" s="17"/>
      <c r="D503" s="17"/>
      <c r="E503" s="17"/>
      <c r="F503" s="26"/>
      <c r="G503" s="26" t="str">
        <f t="shared" si="149"/>
        <v>YYBFWwd</v>
      </c>
      <c r="H503" s="223">
        <v>1</v>
      </c>
      <c r="I503" s="223">
        <v>1</v>
      </c>
      <c r="J503" s="223">
        <v>1</v>
      </c>
      <c r="K503" s="223">
        <v>2</v>
      </c>
      <c r="L503" s="699" cm="1">
        <f t="array" ref="L503">INDEX($H503:$K503,0,MATCH(L$436,$H$436:$K$436,0))*INDEX($J$430:$R$433,MATCH(L$436,$I$430:$I$433,0),MATCH(L$435,$J$429:$R$429,0))</f>
        <v>2</v>
      </c>
      <c r="M503" s="699" cm="1">
        <f t="array" ref="M503">INDEX($H503:$K503,0,MATCH(M$436,$H$436:$K$436,0))*INDEX($J$430:$R$433,MATCH(M$436,$I$430:$I$433,0),MATCH(M$435,$J$429:$R$429,0))</f>
        <v>1</v>
      </c>
      <c r="N503" s="699" cm="1">
        <f t="array" ref="N503">INDEX($H503:$K503,0,MATCH(N$436,$H$436:$K$436,0))*INDEX($J$430:$R$433,MATCH(N$436,$I$430:$I$433,0),MATCH(N$435,$J$429:$R$429,0))</f>
        <v>1</v>
      </c>
      <c r="O503" s="699" cm="1">
        <f t="array" ref="O503">INDEX($H503:$K503,0,MATCH(O$436,$H$436:$K$436,0))*INDEX($J$430:$R$433,MATCH(O$436,$I$430:$I$433,0),MATCH(O$435,$J$429:$R$429,0))</f>
        <v>2</v>
      </c>
      <c r="P503" s="699" cm="1">
        <f t="array" ref="P503">INDEX($H503:$K503,0,MATCH(P$436,$H$436:$K$436,0))*INDEX($J$430:$R$433,MATCH(P$436,$I$430:$I$433,0),MATCH(P$435,$J$429:$R$429,0))</f>
        <v>2</v>
      </c>
      <c r="Q503" s="699" cm="1">
        <f t="array" ref="Q503">INDEX($H503:$K503,0,MATCH(Q$436,$H$436:$K$436,0))*INDEX($J$430:$R$433,MATCH(Q$436,$I$430:$I$433,0),MATCH(Q$435,$J$429:$R$429,0))</f>
        <v>1</v>
      </c>
      <c r="R503" s="699" cm="1">
        <f t="array" ref="R503">INDEX($H503:$K503,0,MATCH(R$436,$H$436:$K$436,0))*INDEX($J$430:$R$433,MATCH(R$436,$I$430:$I$433,0),MATCH(R$435,$J$429:$R$429,0))</f>
        <v>1</v>
      </c>
      <c r="S503" s="699" cm="1">
        <f t="array" ref="S503">INDEX($H503:$K503,0,MATCH(S$436,$H$436:$K$436,0))*INDEX($J$430:$R$433,MATCH(S$436,$I$430:$I$433,0),MATCH(S$435,$J$429:$R$429,0))</f>
        <v>2</v>
      </c>
      <c r="T503" s="699" cm="1">
        <f t="array" ref="T503">INDEX($H503:$K503,0,MATCH(T$436,$H$436:$K$436,0))*INDEX($J$430:$R$433,MATCH(T$436,$I$430:$I$433,0),MATCH(T$435,$J$429:$R$429,0))</f>
        <v>2</v>
      </c>
      <c r="U503" s="699" cm="1">
        <f t="array" ref="U503">INDEX($H503:$K503,0,MATCH(U$436,$H$436:$K$436,0))*INDEX($J$430:$R$433,MATCH(U$436,$I$430:$I$433,0),MATCH(U$435,$J$429:$R$429,0))</f>
        <v>1</v>
      </c>
      <c r="V503" s="699" cm="1">
        <f t="array" ref="V503">INDEX($H503:$K503,0,MATCH(V$436,$H$436:$K$436,0))*INDEX($J$430:$R$433,MATCH(V$436,$I$430:$I$433,0),MATCH(V$435,$J$429:$R$429,0))</f>
        <v>1</v>
      </c>
      <c r="W503" s="699" cm="1">
        <f t="array" ref="W503">INDEX($H503:$K503,0,MATCH(W$436,$H$436:$K$436,0))*INDEX($J$430:$R$433,MATCH(W$436,$I$430:$I$433,0),MATCH(W$435,$J$429:$R$429,0))</f>
        <v>2</v>
      </c>
      <c r="X503" s="699" cm="1">
        <f t="array" ref="X503">INDEX($H503:$K503,0,MATCH(X$436,$H$436:$K$436,0))*INDEX($J$430:$R$433,MATCH(X$436,$I$430:$I$433,0),MATCH(X$435,$J$429:$R$429,0))</f>
        <v>2</v>
      </c>
      <c r="Y503" s="699" cm="1">
        <f t="array" ref="Y503">INDEX($H503:$K503,0,MATCH(Y$436,$H$436:$K$436,0))*INDEX($J$430:$R$433,MATCH(Y$436,$I$430:$I$433,0),MATCH(Y$435,$J$429:$R$429,0))</f>
        <v>1</v>
      </c>
      <c r="Z503" s="699" cm="1">
        <f t="array" ref="Z503">INDEX($H503:$K503,0,MATCH(Z$436,$H$436:$K$436,0))*INDEX($J$430:$R$433,MATCH(Z$436,$I$430:$I$433,0),MATCH(Z$435,$J$429:$R$429,0))</f>
        <v>1</v>
      </c>
      <c r="AA503" s="699" cm="1">
        <f t="array" ref="AA503">INDEX($H503:$K503,0,MATCH(AA$436,$H$436:$K$436,0))*INDEX($J$430:$R$433,MATCH(AA$436,$I$430:$I$433,0),MATCH(AA$435,$J$429:$R$429,0))</f>
        <v>2</v>
      </c>
      <c r="AB503" s="699" cm="1">
        <f t="array" ref="AB503">INDEX($H503:$K503,0,MATCH(AB$436,$H$436:$K$436,0))*INDEX($J$430:$R$433,MATCH(AB$436,$I$430:$I$433,0),MATCH(AB$435,$J$429:$R$429,0))</f>
        <v>1</v>
      </c>
      <c r="AC503" s="699" cm="1">
        <f t="array" ref="AC503">INDEX($H503:$K503,0,MATCH(AC$436,$H$436:$K$436,0))*INDEX($J$430:$R$433,MATCH(AC$436,$I$430:$I$433,0),MATCH(AC$435,$J$429:$R$429,0))</f>
        <v>1</v>
      </c>
      <c r="AD503" s="699" cm="1">
        <f t="array" ref="AD503">INDEX($H503:$K503,0,MATCH(AD$436,$H$436:$K$436,0))*INDEX($J$430:$R$433,MATCH(AD$436,$I$430:$I$433,0),MATCH(AD$435,$J$429:$R$429,0))</f>
        <v>1</v>
      </c>
      <c r="AE503" s="699" cm="1">
        <f t="array" ref="AE503">INDEX($H503:$K503,0,MATCH(AE$436,$H$436:$K$436,0))*INDEX($J$430:$R$433,MATCH(AE$436,$I$430:$I$433,0),MATCH(AE$435,$J$429:$R$429,0))</f>
        <v>2</v>
      </c>
      <c r="AF503" s="699" cm="1">
        <f t="array" ref="AF503">INDEX($H503:$K503,0,MATCH(AF$436,$H$436:$K$436,0))*INDEX($J$430:$R$433,MATCH(AF$436,$I$430:$I$433,0),MATCH(AF$435,$J$429:$R$429,0))</f>
        <v>1</v>
      </c>
      <c r="AG503" s="699" cm="1">
        <f t="array" ref="AG503">INDEX($H503:$K503,0,MATCH(AG$436,$H$436:$K$436,0))*INDEX($J$430:$R$433,MATCH(AG$436,$I$430:$I$433,0),MATCH(AG$435,$J$429:$R$429,0))</f>
        <v>1</v>
      </c>
      <c r="AH503" s="699" cm="1">
        <f t="array" ref="AH503">INDEX($H503:$K503,0,MATCH(AH$436,$H$436:$K$436,0))*INDEX($J$430:$R$433,MATCH(AH$436,$I$430:$I$433,0),MATCH(AH$435,$J$429:$R$429,0))</f>
        <v>1</v>
      </c>
      <c r="AI503" s="699" cm="1">
        <f t="array" ref="AI503">INDEX($H503:$K503,0,MATCH(AI$436,$H$436:$K$436,0))*INDEX($J$430:$R$433,MATCH(AI$436,$I$430:$I$433,0),MATCH(AI$435,$J$429:$R$429,0))</f>
        <v>2</v>
      </c>
      <c r="AJ503" s="699" cm="1">
        <f t="array" ref="AJ503">INDEX($H503:$K503,0,MATCH(AJ$436,$H$436:$K$436,0))*INDEX($J$430:$R$433,MATCH(AJ$436,$I$430:$I$433,0),MATCH(AJ$435,$J$429:$R$429,0))</f>
        <v>1</v>
      </c>
      <c r="AK503" s="699" cm="1">
        <f t="array" ref="AK503">INDEX($H503:$K503,0,MATCH(AK$436,$H$436:$K$436,0))*INDEX($J$430:$R$433,MATCH(AK$436,$I$430:$I$433,0),MATCH(AK$435,$J$429:$R$429,0))</f>
        <v>1</v>
      </c>
      <c r="AL503" s="699" cm="1">
        <f t="array" ref="AL503">INDEX($H503:$K503,0,MATCH(AL$436,$H$436:$K$436,0))*INDEX($J$430:$R$433,MATCH(AL$436,$I$430:$I$433,0),MATCH(AL$435,$J$429:$R$429,0))</f>
        <v>1</v>
      </c>
      <c r="AM503" s="699" cm="1">
        <f t="array" ref="AM503">INDEX($H503:$K503,0,MATCH(AM$436,$H$436:$K$436,0))*INDEX($J$430:$R$433,MATCH(AM$436,$I$430:$I$433,0),MATCH(AM$435,$J$429:$R$429,0))</f>
        <v>2</v>
      </c>
      <c r="AN503" s="699" cm="1">
        <f t="array" ref="AN503">INDEX($H503:$K503,0,MATCH(AN$436,$H$436:$K$436,0))*INDEX($J$430:$R$433,MATCH(AN$436,$I$430:$I$433,0),MATCH(AN$435,$J$429:$R$429,0))</f>
        <v>1</v>
      </c>
      <c r="AO503" s="699" cm="1">
        <f t="array" ref="AO503">INDEX($H503:$K503,0,MATCH(AO$436,$H$436:$K$436,0))*INDEX($J$430:$R$433,MATCH(AO$436,$I$430:$I$433,0),MATCH(AO$435,$J$429:$R$429,0))</f>
        <v>1</v>
      </c>
      <c r="AP503" s="699" cm="1">
        <f t="array" ref="AP503">INDEX($H503:$K503,0,MATCH(AP$436,$H$436:$K$436,0))*INDEX($J$430:$R$433,MATCH(AP$436,$I$430:$I$433,0),MATCH(AP$435,$J$429:$R$429,0))</f>
        <v>1</v>
      </c>
      <c r="AQ503" s="699" cm="1">
        <f t="array" ref="AQ503">INDEX($H503:$K503,0,MATCH(AQ$436,$H$436:$K$436,0))*INDEX($J$430:$R$433,MATCH(AQ$436,$I$430:$I$433,0),MATCH(AQ$435,$J$429:$R$429,0))</f>
        <v>2</v>
      </c>
      <c r="AR503" s="699" cm="1">
        <f t="array" ref="AR503">INDEX($H503:$K503,0,MATCH(AR$436,$H$436:$K$436,0))*INDEX($J$430:$R$433,MATCH(AR$436,$I$430:$I$433,0),MATCH(AR$435,$J$429:$R$429,0))</f>
        <v>1</v>
      </c>
      <c r="AS503" s="699" cm="1">
        <f t="array" ref="AS503">INDEX($H503:$K503,0,MATCH(AS$436,$H$436:$K$436,0))*INDEX($J$430:$R$433,MATCH(AS$436,$I$430:$I$433,0),MATCH(AS$435,$J$429:$R$429,0))</f>
        <v>1</v>
      </c>
      <c r="AT503" s="699" cm="1">
        <f t="array" ref="AT503">INDEX($H503:$K503,0,MATCH(AT$436,$H$436:$K$436,0))*INDEX($J$430:$R$433,MATCH(AT$436,$I$430:$I$433,0),MATCH(AT$435,$J$429:$R$429,0))</f>
        <v>1</v>
      </c>
      <c r="AU503" s="699" cm="1">
        <f t="array" ref="AU503">INDEX($H503:$K503,0,MATCH(AU$436,$H$436:$K$436,0))*INDEX($J$430:$R$433,MATCH(AU$436,$I$430:$I$433,0),MATCH(AU$435,$J$429:$R$429,0))</f>
        <v>2</v>
      </c>
      <c r="AV503" s="187"/>
      <c r="AW503" s="187"/>
      <c r="AX503" s="16"/>
      <c r="AY503" s="8"/>
      <c r="AZ503" s="8"/>
      <c r="BA503" s="8"/>
    </row>
    <row r="504" spans="1:53" ht="14.5" outlineLevel="1" x14ac:dyDescent="0.35">
      <c r="A504" s="6"/>
      <c r="B504" s="7"/>
      <c r="C504" s="17"/>
      <c r="D504" s="17"/>
      <c r="E504" s="17"/>
      <c r="F504" s="26"/>
      <c r="G504" s="26" t="str">
        <f t="shared" si="149"/>
        <v>YYWBFw</v>
      </c>
      <c r="H504" s="223">
        <v>1</v>
      </c>
      <c r="I504" s="223">
        <v>1</v>
      </c>
      <c r="J504" s="223">
        <v>1</v>
      </c>
      <c r="K504" s="223">
        <v>2</v>
      </c>
      <c r="L504" s="699" cm="1">
        <f t="array" ref="L504">INDEX($H504:$K504,0,MATCH(L$436,$H$436:$K$436,0))*INDEX($J$430:$R$433,MATCH(L$436,$I$430:$I$433,0),MATCH(L$435,$J$429:$R$429,0))</f>
        <v>2</v>
      </c>
      <c r="M504" s="699" cm="1">
        <f t="array" ref="M504">INDEX($H504:$K504,0,MATCH(M$436,$H$436:$K$436,0))*INDEX($J$430:$R$433,MATCH(M$436,$I$430:$I$433,0),MATCH(M$435,$J$429:$R$429,0))</f>
        <v>1</v>
      </c>
      <c r="N504" s="699" cm="1">
        <f t="array" ref="N504">INDEX($H504:$K504,0,MATCH(N$436,$H$436:$K$436,0))*INDEX($J$430:$R$433,MATCH(N$436,$I$430:$I$433,0),MATCH(N$435,$J$429:$R$429,0))</f>
        <v>1</v>
      </c>
      <c r="O504" s="699" cm="1">
        <f t="array" ref="O504">INDEX($H504:$K504,0,MATCH(O$436,$H$436:$K$436,0))*INDEX($J$430:$R$433,MATCH(O$436,$I$430:$I$433,0),MATCH(O$435,$J$429:$R$429,0))</f>
        <v>2</v>
      </c>
      <c r="P504" s="699" cm="1">
        <f t="array" ref="P504">INDEX($H504:$K504,0,MATCH(P$436,$H$436:$K$436,0))*INDEX($J$430:$R$433,MATCH(P$436,$I$430:$I$433,0),MATCH(P$435,$J$429:$R$429,0))</f>
        <v>2</v>
      </c>
      <c r="Q504" s="699" cm="1">
        <f t="array" ref="Q504">INDEX($H504:$K504,0,MATCH(Q$436,$H$436:$K$436,0))*INDEX($J$430:$R$433,MATCH(Q$436,$I$430:$I$433,0),MATCH(Q$435,$J$429:$R$429,0))</f>
        <v>1</v>
      </c>
      <c r="R504" s="699" cm="1">
        <f t="array" ref="R504">INDEX($H504:$K504,0,MATCH(R$436,$H$436:$K$436,0))*INDEX($J$430:$R$433,MATCH(R$436,$I$430:$I$433,0),MATCH(R$435,$J$429:$R$429,0))</f>
        <v>1</v>
      </c>
      <c r="S504" s="699" cm="1">
        <f t="array" ref="S504">INDEX($H504:$K504,0,MATCH(S$436,$H$436:$K$436,0))*INDEX($J$430:$R$433,MATCH(S$436,$I$430:$I$433,0),MATCH(S$435,$J$429:$R$429,0))</f>
        <v>2</v>
      </c>
      <c r="T504" s="699" cm="1">
        <f t="array" ref="T504">INDEX($H504:$K504,0,MATCH(T$436,$H$436:$K$436,0))*INDEX($J$430:$R$433,MATCH(T$436,$I$430:$I$433,0),MATCH(T$435,$J$429:$R$429,0))</f>
        <v>2</v>
      </c>
      <c r="U504" s="699" cm="1">
        <f t="array" ref="U504">INDEX($H504:$K504,0,MATCH(U$436,$H$436:$K$436,0))*INDEX($J$430:$R$433,MATCH(U$436,$I$430:$I$433,0),MATCH(U$435,$J$429:$R$429,0))</f>
        <v>1</v>
      </c>
      <c r="V504" s="699" cm="1">
        <f t="array" ref="V504">INDEX($H504:$K504,0,MATCH(V$436,$H$436:$K$436,0))*INDEX($J$430:$R$433,MATCH(V$436,$I$430:$I$433,0),MATCH(V$435,$J$429:$R$429,0))</f>
        <v>1</v>
      </c>
      <c r="W504" s="699" cm="1">
        <f t="array" ref="W504">INDEX($H504:$K504,0,MATCH(W$436,$H$436:$K$436,0))*INDEX($J$430:$R$433,MATCH(W$436,$I$430:$I$433,0),MATCH(W$435,$J$429:$R$429,0))</f>
        <v>2</v>
      </c>
      <c r="X504" s="699" cm="1">
        <f t="array" ref="X504">INDEX($H504:$K504,0,MATCH(X$436,$H$436:$K$436,0))*INDEX($J$430:$R$433,MATCH(X$436,$I$430:$I$433,0),MATCH(X$435,$J$429:$R$429,0))</f>
        <v>2</v>
      </c>
      <c r="Y504" s="699" cm="1">
        <f t="array" ref="Y504">INDEX($H504:$K504,0,MATCH(Y$436,$H$436:$K$436,0))*INDEX($J$430:$R$433,MATCH(Y$436,$I$430:$I$433,0),MATCH(Y$435,$J$429:$R$429,0))</f>
        <v>1</v>
      </c>
      <c r="Z504" s="699" cm="1">
        <f t="array" ref="Z504">INDEX($H504:$K504,0,MATCH(Z$436,$H$436:$K$436,0))*INDEX($J$430:$R$433,MATCH(Z$436,$I$430:$I$433,0),MATCH(Z$435,$J$429:$R$429,0))</f>
        <v>1</v>
      </c>
      <c r="AA504" s="699" cm="1">
        <f t="array" ref="AA504">INDEX($H504:$K504,0,MATCH(AA$436,$H$436:$K$436,0))*INDEX($J$430:$R$433,MATCH(AA$436,$I$430:$I$433,0),MATCH(AA$435,$J$429:$R$429,0))</f>
        <v>2</v>
      </c>
      <c r="AB504" s="699" cm="1">
        <f t="array" ref="AB504">INDEX($H504:$K504,0,MATCH(AB$436,$H$436:$K$436,0))*INDEX($J$430:$R$433,MATCH(AB$436,$I$430:$I$433,0),MATCH(AB$435,$J$429:$R$429,0))</f>
        <v>1</v>
      </c>
      <c r="AC504" s="699" cm="1">
        <f t="array" ref="AC504">INDEX($H504:$K504,0,MATCH(AC$436,$H$436:$K$436,0))*INDEX($J$430:$R$433,MATCH(AC$436,$I$430:$I$433,0),MATCH(AC$435,$J$429:$R$429,0))</f>
        <v>1</v>
      </c>
      <c r="AD504" s="699" cm="1">
        <f t="array" ref="AD504">INDEX($H504:$K504,0,MATCH(AD$436,$H$436:$K$436,0))*INDEX($J$430:$R$433,MATCH(AD$436,$I$430:$I$433,0),MATCH(AD$435,$J$429:$R$429,0))</f>
        <v>1</v>
      </c>
      <c r="AE504" s="699" cm="1">
        <f t="array" ref="AE504">INDEX($H504:$K504,0,MATCH(AE$436,$H$436:$K$436,0))*INDEX($J$430:$R$433,MATCH(AE$436,$I$430:$I$433,0),MATCH(AE$435,$J$429:$R$429,0))</f>
        <v>2</v>
      </c>
      <c r="AF504" s="699" cm="1">
        <f t="array" ref="AF504">INDEX($H504:$K504,0,MATCH(AF$436,$H$436:$K$436,0))*INDEX($J$430:$R$433,MATCH(AF$436,$I$430:$I$433,0),MATCH(AF$435,$J$429:$R$429,0))</f>
        <v>1</v>
      </c>
      <c r="AG504" s="699" cm="1">
        <f t="array" ref="AG504">INDEX($H504:$K504,0,MATCH(AG$436,$H$436:$K$436,0))*INDEX($J$430:$R$433,MATCH(AG$436,$I$430:$I$433,0),MATCH(AG$435,$J$429:$R$429,0))</f>
        <v>1</v>
      </c>
      <c r="AH504" s="699" cm="1">
        <f t="array" ref="AH504">INDEX($H504:$K504,0,MATCH(AH$436,$H$436:$K$436,0))*INDEX($J$430:$R$433,MATCH(AH$436,$I$430:$I$433,0),MATCH(AH$435,$J$429:$R$429,0))</f>
        <v>1</v>
      </c>
      <c r="AI504" s="699" cm="1">
        <f t="array" ref="AI504">INDEX($H504:$K504,0,MATCH(AI$436,$H$436:$K$436,0))*INDEX($J$430:$R$433,MATCH(AI$436,$I$430:$I$433,0),MATCH(AI$435,$J$429:$R$429,0))</f>
        <v>2</v>
      </c>
      <c r="AJ504" s="699" cm="1">
        <f t="array" ref="AJ504">INDEX($H504:$K504,0,MATCH(AJ$436,$H$436:$K$436,0))*INDEX($J$430:$R$433,MATCH(AJ$436,$I$430:$I$433,0),MATCH(AJ$435,$J$429:$R$429,0))</f>
        <v>1</v>
      </c>
      <c r="AK504" s="699" cm="1">
        <f t="array" ref="AK504">INDEX($H504:$K504,0,MATCH(AK$436,$H$436:$K$436,0))*INDEX($J$430:$R$433,MATCH(AK$436,$I$430:$I$433,0),MATCH(AK$435,$J$429:$R$429,0))</f>
        <v>1</v>
      </c>
      <c r="AL504" s="699" cm="1">
        <f t="array" ref="AL504">INDEX($H504:$K504,0,MATCH(AL$436,$H$436:$K$436,0))*INDEX($J$430:$R$433,MATCH(AL$436,$I$430:$I$433,0),MATCH(AL$435,$J$429:$R$429,0))</f>
        <v>1</v>
      </c>
      <c r="AM504" s="699" cm="1">
        <f t="array" ref="AM504">INDEX($H504:$K504,0,MATCH(AM$436,$H$436:$K$436,0))*INDEX($J$430:$R$433,MATCH(AM$436,$I$430:$I$433,0),MATCH(AM$435,$J$429:$R$429,0))</f>
        <v>2</v>
      </c>
      <c r="AN504" s="699" cm="1">
        <f t="array" ref="AN504">INDEX($H504:$K504,0,MATCH(AN$436,$H$436:$K$436,0))*INDEX($J$430:$R$433,MATCH(AN$436,$I$430:$I$433,0),MATCH(AN$435,$J$429:$R$429,0))</f>
        <v>1</v>
      </c>
      <c r="AO504" s="699" cm="1">
        <f t="array" ref="AO504">INDEX($H504:$K504,0,MATCH(AO$436,$H$436:$K$436,0))*INDEX($J$430:$R$433,MATCH(AO$436,$I$430:$I$433,0),MATCH(AO$435,$J$429:$R$429,0))</f>
        <v>1</v>
      </c>
      <c r="AP504" s="699" cm="1">
        <f t="array" ref="AP504">INDEX($H504:$K504,0,MATCH(AP$436,$H$436:$K$436,0))*INDEX($J$430:$R$433,MATCH(AP$436,$I$430:$I$433,0),MATCH(AP$435,$J$429:$R$429,0))</f>
        <v>1</v>
      </c>
      <c r="AQ504" s="699" cm="1">
        <f t="array" ref="AQ504">INDEX($H504:$K504,0,MATCH(AQ$436,$H$436:$K$436,0))*INDEX($J$430:$R$433,MATCH(AQ$436,$I$430:$I$433,0),MATCH(AQ$435,$J$429:$R$429,0))</f>
        <v>2</v>
      </c>
      <c r="AR504" s="699" cm="1">
        <f t="array" ref="AR504">INDEX($H504:$K504,0,MATCH(AR$436,$H$436:$K$436,0))*INDEX($J$430:$R$433,MATCH(AR$436,$I$430:$I$433,0),MATCH(AR$435,$J$429:$R$429,0))</f>
        <v>1</v>
      </c>
      <c r="AS504" s="699" cm="1">
        <f t="array" ref="AS504">INDEX($H504:$K504,0,MATCH(AS$436,$H$436:$K$436,0))*INDEX($J$430:$R$433,MATCH(AS$436,$I$430:$I$433,0),MATCH(AS$435,$J$429:$R$429,0))</f>
        <v>1</v>
      </c>
      <c r="AT504" s="699" cm="1">
        <f t="array" ref="AT504">INDEX($H504:$K504,0,MATCH(AT$436,$H$436:$K$436,0))*INDEX($J$430:$R$433,MATCH(AT$436,$I$430:$I$433,0),MATCH(AT$435,$J$429:$R$429,0))</f>
        <v>1</v>
      </c>
      <c r="AU504" s="699" cm="1">
        <f t="array" ref="AU504">INDEX($H504:$K504,0,MATCH(AU$436,$H$436:$K$436,0))*INDEX($J$430:$R$433,MATCH(AU$436,$I$430:$I$433,0),MATCH(AU$435,$J$429:$R$429,0))</f>
        <v>2</v>
      </c>
      <c r="AV504" s="187"/>
      <c r="AW504" s="187"/>
      <c r="AX504" s="16"/>
      <c r="AY504" s="8"/>
      <c r="AZ504" s="8"/>
      <c r="BA504" s="8"/>
    </row>
    <row r="505" spans="1:53" ht="14.5" outlineLevel="1" x14ac:dyDescent="0.35">
      <c r="A505" s="6"/>
      <c r="B505" s="7"/>
      <c r="C505" s="17"/>
      <c r="D505" s="17"/>
      <c r="E505" s="17"/>
      <c r="F505" s="26"/>
      <c r="G505" s="26" t="str">
        <f t="shared" si="149"/>
        <v>YYWBFwd</v>
      </c>
      <c r="H505" s="223">
        <v>1</v>
      </c>
      <c r="I505" s="223">
        <v>1</v>
      </c>
      <c r="J505" s="223">
        <v>1</v>
      </c>
      <c r="K505" s="223">
        <v>2</v>
      </c>
      <c r="L505" s="699" cm="1">
        <f t="array" ref="L505">INDEX($H505:$K505,0,MATCH(L$436,$H$436:$K$436,0))*INDEX($J$430:$R$433,MATCH(L$436,$I$430:$I$433,0),MATCH(L$435,$J$429:$R$429,0))</f>
        <v>2</v>
      </c>
      <c r="M505" s="699" cm="1">
        <f t="array" ref="M505">INDEX($H505:$K505,0,MATCH(M$436,$H$436:$K$436,0))*INDEX($J$430:$R$433,MATCH(M$436,$I$430:$I$433,0),MATCH(M$435,$J$429:$R$429,0))</f>
        <v>1</v>
      </c>
      <c r="N505" s="699" cm="1">
        <f t="array" ref="N505">INDEX($H505:$K505,0,MATCH(N$436,$H$436:$K$436,0))*INDEX($J$430:$R$433,MATCH(N$436,$I$430:$I$433,0),MATCH(N$435,$J$429:$R$429,0))</f>
        <v>1</v>
      </c>
      <c r="O505" s="699" cm="1">
        <f t="array" ref="O505">INDEX($H505:$K505,0,MATCH(O$436,$H$436:$K$436,0))*INDEX($J$430:$R$433,MATCH(O$436,$I$430:$I$433,0),MATCH(O$435,$J$429:$R$429,0))</f>
        <v>2</v>
      </c>
      <c r="P505" s="699" cm="1">
        <f t="array" ref="P505">INDEX($H505:$K505,0,MATCH(P$436,$H$436:$K$436,0))*INDEX($J$430:$R$433,MATCH(P$436,$I$430:$I$433,0),MATCH(P$435,$J$429:$R$429,0))</f>
        <v>2</v>
      </c>
      <c r="Q505" s="699" cm="1">
        <f t="array" ref="Q505">INDEX($H505:$K505,0,MATCH(Q$436,$H$436:$K$436,0))*INDEX($J$430:$R$433,MATCH(Q$436,$I$430:$I$433,0),MATCH(Q$435,$J$429:$R$429,0))</f>
        <v>1</v>
      </c>
      <c r="R505" s="699" cm="1">
        <f t="array" ref="R505">INDEX($H505:$K505,0,MATCH(R$436,$H$436:$K$436,0))*INDEX($J$430:$R$433,MATCH(R$436,$I$430:$I$433,0),MATCH(R$435,$J$429:$R$429,0))</f>
        <v>1</v>
      </c>
      <c r="S505" s="699" cm="1">
        <f t="array" ref="S505">INDEX($H505:$K505,0,MATCH(S$436,$H$436:$K$436,0))*INDEX($J$430:$R$433,MATCH(S$436,$I$430:$I$433,0),MATCH(S$435,$J$429:$R$429,0))</f>
        <v>2</v>
      </c>
      <c r="T505" s="699" cm="1">
        <f t="array" ref="T505">INDEX($H505:$K505,0,MATCH(T$436,$H$436:$K$436,0))*INDEX($J$430:$R$433,MATCH(T$436,$I$430:$I$433,0),MATCH(T$435,$J$429:$R$429,0))</f>
        <v>2</v>
      </c>
      <c r="U505" s="699" cm="1">
        <f t="array" ref="U505">INDEX($H505:$K505,0,MATCH(U$436,$H$436:$K$436,0))*INDEX($J$430:$R$433,MATCH(U$436,$I$430:$I$433,0),MATCH(U$435,$J$429:$R$429,0))</f>
        <v>1</v>
      </c>
      <c r="V505" s="699" cm="1">
        <f t="array" ref="V505">INDEX($H505:$K505,0,MATCH(V$436,$H$436:$K$436,0))*INDEX($J$430:$R$433,MATCH(V$436,$I$430:$I$433,0),MATCH(V$435,$J$429:$R$429,0))</f>
        <v>1</v>
      </c>
      <c r="W505" s="699" cm="1">
        <f t="array" ref="W505">INDEX($H505:$K505,0,MATCH(W$436,$H$436:$K$436,0))*INDEX($J$430:$R$433,MATCH(W$436,$I$430:$I$433,0),MATCH(W$435,$J$429:$R$429,0))</f>
        <v>2</v>
      </c>
      <c r="X505" s="699" cm="1">
        <f t="array" ref="X505">INDEX($H505:$K505,0,MATCH(X$436,$H$436:$K$436,0))*INDEX($J$430:$R$433,MATCH(X$436,$I$430:$I$433,0),MATCH(X$435,$J$429:$R$429,0))</f>
        <v>2</v>
      </c>
      <c r="Y505" s="699" cm="1">
        <f t="array" ref="Y505">INDEX($H505:$K505,0,MATCH(Y$436,$H$436:$K$436,0))*INDEX($J$430:$R$433,MATCH(Y$436,$I$430:$I$433,0),MATCH(Y$435,$J$429:$R$429,0))</f>
        <v>1</v>
      </c>
      <c r="Z505" s="699" cm="1">
        <f t="array" ref="Z505">INDEX($H505:$K505,0,MATCH(Z$436,$H$436:$K$436,0))*INDEX($J$430:$R$433,MATCH(Z$436,$I$430:$I$433,0),MATCH(Z$435,$J$429:$R$429,0))</f>
        <v>1</v>
      </c>
      <c r="AA505" s="699" cm="1">
        <f t="array" ref="AA505">INDEX($H505:$K505,0,MATCH(AA$436,$H$436:$K$436,0))*INDEX($J$430:$R$433,MATCH(AA$436,$I$430:$I$433,0),MATCH(AA$435,$J$429:$R$429,0))</f>
        <v>2</v>
      </c>
      <c r="AB505" s="699" cm="1">
        <f t="array" ref="AB505">INDEX($H505:$K505,0,MATCH(AB$436,$H$436:$K$436,0))*INDEX($J$430:$R$433,MATCH(AB$436,$I$430:$I$433,0),MATCH(AB$435,$J$429:$R$429,0))</f>
        <v>1</v>
      </c>
      <c r="AC505" s="699" cm="1">
        <f t="array" ref="AC505">INDEX($H505:$K505,0,MATCH(AC$436,$H$436:$K$436,0))*INDEX($J$430:$R$433,MATCH(AC$436,$I$430:$I$433,0),MATCH(AC$435,$J$429:$R$429,0))</f>
        <v>1</v>
      </c>
      <c r="AD505" s="699" cm="1">
        <f t="array" ref="AD505">INDEX($H505:$K505,0,MATCH(AD$436,$H$436:$K$436,0))*INDEX($J$430:$R$433,MATCH(AD$436,$I$430:$I$433,0),MATCH(AD$435,$J$429:$R$429,0))</f>
        <v>1</v>
      </c>
      <c r="AE505" s="699" cm="1">
        <f t="array" ref="AE505">INDEX($H505:$K505,0,MATCH(AE$436,$H$436:$K$436,0))*INDEX($J$430:$R$433,MATCH(AE$436,$I$430:$I$433,0),MATCH(AE$435,$J$429:$R$429,0))</f>
        <v>2</v>
      </c>
      <c r="AF505" s="699" cm="1">
        <f t="array" ref="AF505">INDEX($H505:$K505,0,MATCH(AF$436,$H$436:$K$436,0))*INDEX($J$430:$R$433,MATCH(AF$436,$I$430:$I$433,0),MATCH(AF$435,$J$429:$R$429,0))</f>
        <v>1</v>
      </c>
      <c r="AG505" s="699" cm="1">
        <f t="array" ref="AG505">INDEX($H505:$K505,0,MATCH(AG$436,$H$436:$K$436,0))*INDEX($J$430:$R$433,MATCH(AG$436,$I$430:$I$433,0),MATCH(AG$435,$J$429:$R$429,0))</f>
        <v>1</v>
      </c>
      <c r="AH505" s="699" cm="1">
        <f t="array" ref="AH505">INDEX($H505:$K505,0,MATCH(AH$436,$H$436:$K$436,0))*INDEX($J$430:$R$433,MATCH(AH$436,$I$430:$I$433,0),MATCH(AH$435,$J$429:$R$429,0))</f>
        <v>1</v>
      </c>
      <c r="AI505" s="699" cm="1">
        <f t="array" ref="AI505">INDEX($H505:$K505,0,MATCH(AI$436,$H$436:$K$436,0))*INDEX($J$430:$R$433,MATCH(AI$436,$I$430:$I$433,0),MATCH(AI$435,$J$429:$R$429,0))</f>
        <v>2</v>
      </c>
      <c r="AJ505" s="699" cm="1">
        <f t="array" ref="AJ505">INDEX($H505:$K505,0,MATCH(AJ$436,$H$436:$K$436,0))*INDEX($J$430:$R$433,MATCH(AJ$436,$I$430:$I$433,0),MATCH(AJ$435,$J$429:$R$429,0))</f>
        <v>1</v>
      </c>
      <c r="AK505" s="699" cm="1">
        <f t="array" ref="AK505">INDEX($H505:$K505,0,MATCH(AK$436,$H$436:$K$436,0))*INDEX($J$430:$R$433,MATCH(AK$436,$I$430:$I$433,0),MATCH(AK$435,$J$429:$R$429,0))</f>
        <v>1</v>
      </c>
      <c r="AL505" s="699" cm="1">
        <f t="array" ref="AL505">INDEX($H505:$K505,0,MATCH(AL$436,$H$436:$K$436,0))*INDEX($J$430:$R$433,MATCH(AL$436,$I$430:$I$433,0),MATCH(AL$435,$J$429:$R$429,0))</f>
        <v>1</v>
      </c>
      <c r="AM505" s="699" cm="1">
        <f t="array" ref="AM505">INDEX($H505:$K505,0,MATCH(AM$436,$H$436:$K$436,0))*INDEX($J$430:$R$433,MATCH(AM$436,$I$430:$I$433,0),MATCH(AM$435,$J$429:$R$429,0))</f>
        <v>2</v>
      </c>
      <c r="AN505" s="699" cm="1">
        <f t="array" ref="AN505">INDEX($H505:$K505,0,MATCH(AN$436,$H$436:$K$436,0))*INDEX($J$430:$R$433,MATCH(AN$436,$I$430:$I$433,0),MATCH(AN$435,$J$429:$R$429,0))</f>
        <v>1</v>
      </c>
      <c r="AO505" s="699" cm="1">
        <f t="array" ref="AO505">INDEX($H505:$K505,0,MATCH(AO$436,$H$436:$K$436,0))*INDEX($J$430:$R$433,MATCH(AO$436,$I$430:$I$433,0),MATCH(AO$435,$J$429:$R$429,0))</f>
        <v>1</v>
      </c>
      <c r="AP505" s="699" cm="1">
        <f t="array" ref="AP505">INDEX($H505:$K505,0,MATCH(AP$436,$H$436:$K$436,0))*INDEX($J$430:$R$433,MATCH(AP$436,$I$430:$I$433,0),MATCH(AP$435,$J$429:$R$429,0))</f>
        <v>1</v>
      </c>
      <c r="AQ505" s="699" cm="1">
        <f t="array" ref="AQ505">INDEX($H505:$K505,0,MATCH(AQ$436,$H$436:$K$436,0))*INDEX($J$430:$R$433,MATCH(AQ$436,$I$430:$I$433,0),MATCH(AQ$435,$J$429:$R$429,0))</f>
        <v>2</v>
      </c>
      <c r="AR505" s="699" cm="1">
        <f t="array" ref="AR505">INDEX($H505:$K505,0,MATCH(AR$436,$H$436:$K$436,0))*INDEX($J$430:$R$433,MATCH(AR$436,$I$430:$I$433,0),MATCH(AR$435,$J$429:$R$429,0))</f>
        <v>1</v>
      </c>
      <c r="AS505" s="699" cm="1">
        <f t="array" ref="AS505">INDEX($H505:$K505,0,MATCH(AS$436,$H$436:$K$436,0))*INDEX($J$430:$R$433,MATCH(AS$436,$I$430:$I$433,0),MATCH(AS$435,$J$429:$R$429,0))</f>
        <v>1</v>
      </c>
      <c r="AT505" s="699" cm="1">
        <f t="array" ref="AT505">INDEX($H505:$K505,0,MATCH(AT$436,$H$436:$K$436,0))*INDEX($J$430:$R$433,MATCH(AT$436,$I$430:$I$433,0),MATCH(AT$435,$J$429:$R$429,0))</f>
        <v>1</v>
      </c>
      <c r="AU505" s="699" cm="1">
        <f t="array" ref="AU505">INDEX($H505:$K505,0,MATCH(AU$436,$H$436:$K$436,0))*INDEX($J$430:$R$433,MATCH(AU$436,$I$430:$I$433,0),MATCH(AU$435,$J$429:$R$429,0))</f>
        <v>2</v>
      </c>
      <c r="AV505" s="187"/>
      <c r="AW505" s="187"/>
      <c r="AX505" s="16"/>
      <c r="AY505" s="8"/>
      <c r="AZ505" s="8"/>
      <c r="BA505" s="8"/>
    </row>
    <row r="506" spans="1:53" ht="14.5" outlineLevel="1" x14ac:dyDescent="0.35">
      <c r="A506" s="6"/>
      <c r="B506" s="7"/>
      <c r="C506" s="17"/>
      <c r="D506" s="17"/>
      <c r="E506" s="17"/>
      <c r="F506" s="26"/>
      <c r="G506" s="26" t="str">
        <f t="shared" si="149"/>
        <v>YYNWBf</v>
      </c>
      <c r="H506" s="223">
        <v>1</v>
      </c>
      <c r="I506" s="223">
        <v>1</v>
      </c>
      <c r="J506" s="223">
        <v>3</v>
      </c>
      <c r="K506" s="223">
        <v>4</v>
      </c>
      <c r="L506" s="699" cm="1">
        <f t="array" ref="L506">INDEX($H506:$K506,0,MATCH(L$436,$H$436:$K$436,0))*INDEX($J$430:$R$433,MATCH(L$436,$I$430:$I$433,0),MATCH(L$435,$J$429:$R$429,0))</f>
        <v>2</v>
      </c>
      <c r="M506" s="699" cm="1">
        <f t="array" ref="M506">INDEX($H506:$K506,0,MATCH(M$436,$H$436:$K$436,0))*INDEX($J$430:$R$433,MATCH(M$436,$I$430:$I$433,0),MATCH(M$435,$J$429:$R$429,0))</f>
        <v>1</v>
      </c>
      <c r="N506" s="699" cm="1">
        <f t="array" ref="N506">INDEX($H506:$K506,0,MATCH(N$436,$H$436:$K$436,0))*INDEX($J$430:$R$433,MATCH(N$436,$I$430:$I$433,0),MATCH(N$435,$J$429:$R$429,0))</f>
        <v>3</v>
      </c>
      <c r="O506" s="699" cm="1">
        <f t="array" ref="O506">INDEX($H506:$K506,0,MATCH(O$436,$H$436:$K$436,0))*INDEX($J$430:$R$433,MATCH(O$436,$I$430:$I$433,0),MATCH(O$435,$J$429:$R$429,0))</f>
        <v>4</v>
      </c>
      <c r="P506" s="699" cm="1">
        <f t="array" ref="P506">INDEX($H506:$K506,0,MATCH(P$436,$H$436:$K$436,0))*INDEX($J$430:$R$433,MATCH(P$436,$I$430:$I$433,0),MATCH(P$435,$J$429:$R$429,0))</f>
        <v>2</v>
      </c>
      <c r="Q506" s="699" cm="1">
        <f t="array" ref="Q506">INDEX($H506:$K506,0,MATCH(Q$436,$H$436:$K$436,0))*INDEX($J$430:$R$433,MATCH(Q$436,$I$430:$I$433,0),MATCH(Q$435,$J$429:$R$429,0))</f>
        <v>1</v>
      </c>
      <c r="R506" s="699" cm="1">
        <f t="array" ref="R506">INDEX($H506:$K506,0,MATCH(R$436,$H$436:$K$436,0))*INDEX($J$430:$R$433,MATCH(R$436,$I$430:$I$433,0),MATCH(R$435,$J$429:$R$429,0))</f>
        <v>3</v>
      </c>
      <c r="S506" s="699" cm="1">
        <f t="array" ref="S506">INDEX($H506:$K506,0,MATCH(S$436,$H$436:$K$436,0))*INDEX($J$430:$R$433,MATCH(S$436,$I$430:$I$433,0),MATCH(S$435,$J$429:$R$429,0))</f>
        <v>4</v>
      </c>
      <c r="T506" s="699" cm="1">
        <f t="array" ref="T506">INDEX($H506:$K506,0,MATCH(T$436,$H$436:$K$436,0))*INDEX($J$430:$R$433,MATCH(T$436,$I$430:$I$433,0),MATCH(T$435,$J$429:$R$429,0))</f>
        <v>2</v>
      </c>
      <c r="U506" s="699" cm="1">
        <f t="array" ref="U506">INDEX($H506:$K506,0,MATCH(U$436,$H$436:$K$436,0))*INDEX($J$430:$R$433,MATCH(U$436,$I$430:$I$433,0),MATCH(U$435,$J$429:$R$429,0))</f>
        <v>1</v>
      </c>
      <c r="V506" s="699" cm="1">
        <f t="array" ref="V506">INDEX($H506:$K506,0,MATCH(V$436,$H$436:$K$436,0))*INDEX($J$430:$R$433,MATCH(V$436,$I$430:$I$433,0),MATCH(V$435,$J$429:$R$429,0))</f>
        <v>3</v>
      </c>
      <c r="W506" s="699" cm="1">
        <f t="array" ref="W506">INDEX($H506:$K506,0,MATCH(W$436,$H$436:$K$436,0))*INDEX($J$430:$R$433,MATCH(W$436,$I$430:$I$433,0),MATCH(W$435,$J$429:$R$429,0))</f>
        <v>4</v>
      </c>
      <c r="X506" s="699" cm="1">
        <f t="array" ref="X506">INDEX($H506:$K506,0,MATCH(X$436,$H$436:$K$436,0))*INDEX($J$430:$R$433,MATCH(X$436,$I$430:$I$433,0),MATCH(X$435,$J$429:$R$429,0))</f>
        <v>2</v>
      </c>
      <c r="Y506" s="699" cm="1">
        <f t="array" ref="Y506">INDEX($H506:$K506,0,MATCH(Y$436,$H$436:$K$436,0))*INDEX($J$430:$R$433,MATCH(Y$436,$I$430:$I$433,0),MATCH(Y$435,$J$429:$R$429,0))</f>
        <v>1</v>
      </c>
      <c r="Z506" s="699" cm="1">
        <f t="array" ref="Z506">INDEX($H506:$K506,0,MATCH(Z$436,$H$436:$K$436,0))*INDEX($J$430:$R$433,MATCH(Z$436,$I$430:$I$433,0),MATCH(Z$435,$J$429:$R$429,0))</f>
        <v>3</v>
      </c>
      <c r="AA506" s="699" cm="1">
        <f t="array" ref="AA506">INDEX($H506:$K506,0,MATCH(AA$436,$H$436:$K$436,0))*INDEX($J$430:$R$433,MATCH(AA$436,$I$430:$I$433,0),MATCH(AA$435,$J$429:$R$429,0))</f>
        <v>4</v>
      </c>
      <c r="AB506" s="699" cm="1">
        <f t="array" ref="AB506">INDEX($H506:$K506,0,MATCH(AB$436,$H$436:$K$436,0))*INDEX($J$430:$R$433,MATCH(AB$436,$I$430:$I$433,0),MATCH(AB$435,$J$429:$R$429,0))</f>
        <v>1</v>
      </c>
      <c r="AC506" s="699" cm="1">
        <f t="array" ref="AC506">INDEX($H506:$K506,0,MATCH(AC$436,$H$436:$K$436,0))*INDEX($J$430:$R$433,MATCH(AC$436,$I$430:$I$433,0),MATCH(AC$435,$J$429:$R$429,0))</f>
        <v>1</v>
      </c>
      <c r="AD506" s="699" cm="1">
        <f t="array" ref="AD506">INDEX($H506:$K506,0,MATCH(AD$436,$H$436:$K$436,0))*INDEX($J$430:$R$433,MATCH(AD$436,$I$430:$I$433,0),MATCH(AD$435,$J$429:$R$429,0))</f>
        <v>3</v>
      </c>
      <c r="AE506" s="699" cm="1">
        <f t="array" ref="AE506">INDEX($H506:$K506,0,MATCH(AE$436,$H$436:$K$436,0))*INDEX($J$430:$R$433,MATCH(AE$436,$I$430:$I$433,0),MATCH(AE$435,$J$429:$R$429,0))</f>
        <v>4</v>
      </c>
      <c r="AF506" s="699" cm="1">
        <f t="array" ref="AF506">INDEX($H506:$K506,0,MATCH(AF$436,$H$436:$K$436,0))*INDEX($J$430:$R$433,MATCH(AF$436,$I$430:$I$433,0),MATCH(AF$435,$J$429:$R$429,0))</f>
        <v>1</v>
      </c>
      <c r="AG506" s="699" cm="1">
        <f t="array" ref="AG506">INDEX($H506:$K506,0,MATCH(AG$436,$H$436:$K$436,0))*INDEX($J$430:$R$433,MATCH(AG$436,$I$430:$I$433,0),MATCH(AG$435,$J$429:$R$429,0))</f>
        <v>1</v>
      </c>
      <c r="AH506" s="699" cm="1">
        <f t="array" ref="AH506">INDEX($H506:$K506,0,MATCH(AH$436,$H$436:$K$436,0))*INDEX($J$430:$R$433,MATCH(AH$436,$I$430:$I$433,0),MATCH(AH$435,$J$429:$R$429,0))</f>
        <v>3</v>
      </c>
      <c r="AI506" s="699" cm="1">
        <f t="array" ref="AI506">INDEX($H506:$K506,0,MATCH(AI$436,$H$436:$K$436,0))*INDEX($J$430:$R$433,MATCH(AI$436,$I$430:$I$433,0),MATCH(AI$435,$J$429:$R$429,0))</f>
        <v>4</v>
      </c>
      <c r="AJ506" s="699" cm="1">
        <f t="array" ref="AJ506">INDEX($H506:$K506,0,MATCH(AJ$436,$H$436:$K$436,0))*INDEX($J$430:$R$433,MATCH(AJ$436,$I$430:$I$433,0),MATCH(AJ$435,$J$429:$R$429,0))</f>
        <v>1</v>
      </c>
      <c r="AK506" s="699" cm="1">
        <f t="array" ref="AK506">INDEX($H506:$K506,0,MATCH(AK$436,$H$436:$K$436,0))*INDEX($J$430:$R$433,MATCH(AK$436,$I$430:$I$433,0),MATCH(AK$435,$J$429:$R$429,0))</f>
        <v>1</v>
      </c>
      <c r="AL506" s="699" cm="1">
        <f t="array" ref="AL506">INDEX($H506:$K506,0,MATCH(AL$436,$H$436:$K$436,0))*INDEX($J$430:$R$433,MATCH(AL$436,$I$430:$I$433,0),MATCH(AL$435,$J$429:$R$429,0))</f>
        <v>3</v>
      </c>
      <c r="AM506" s="699" cm="1">
        <f t="array" ref="AM506">INDEX($H506:$K506,0,MATCH(AM$436,$H$436:$K$436,0))*INDEX($J$430:$R$433,MATCH(AM$436,$I$430:$I$433,0),MATCH(AM$435,$J$429:$R$429,0))</f>
        <v>4</v>
      </c>
      <c r="AN506" s="699" cm="1">
        <f t="array" ref="AN506">INDEX($H506:$K506,0,MATCH(AN$436,$H$436:$K$436,0))*INDEX($J$430:$R$433,MATCH(AN$436,$I$430:$I$433,0),MATCH(AN$435,$J$429:$R$429,0))</f>
        <v>1</v>
      </c>
      <c r="AO506" s="699" cm="1">
        <f t="array" ref="AO506">INDEX($H506:$K506,0,MATCH(AO$436,$H$436:$K$436,0))*INDEX($J$430:$R$433,MATCH(AO$436,$I$430:$I$433,0),MATCH(AO$435,$J$429:$R$429,0))</f>
        <v>1</v>
      </c>
      <c r="AP506" s="699" cm="1">
        <f t="array" ref="AP506">INDEX($H506:$K506,0,MATCH(AP$436,$H$436:$K$436,0))*INDEX($J$430:$R$433,MATCH(AP$436,$I$430:$I$433,0),MATCH(AP$435,$J$429:$R$429,0))</f>
        <v>3</v>
      </c>
      <c r="AQ506" s="699" cm="1">
        <f t="array" ref="AQ506">INDEX($H506:$K506,0,MATCH(AQ$436,$H$436:$K$436,0))*INDEX($J$430:$R$433,MATCH(AQ$436,$I$430:$I$433,0),MATCH(AQ$435,$J$429:$R$429,0))</f>
        <v>4</v>
      </c>
      <c r="AR506" s="699" cm="1">
        <f t="array" ref="AR506">INDEX($H506:$K506,0,MATCH(AR$436,$H$436:$K$436,0))*INDEX($J$430:$R$433,MATCH(AR$436,$I$430:$I$433,0),MATCH(AR$435,$J$429:$R$429,0))</f>
        <v>1</v>
      </c>
      <c r="AS506" s="699" cm="1">
        <f t="array" ref="AS506">INDEX($H506:$K506,0,MATCH(AS$436,$H$436:$K$436,0))*INDEX($J$430:$R$433,MATCH(AS$436,$I$430:$I$433,0),MATCH(AS$435,$J$429:$R$429,0))</f>
        <v>1</v>
      </c>
      <c r="AT506" s="699" cm="1">
        <f t="array" ref="AT506">INDEX($H506:$K506,0,MATCH(AT$436,$H$436:$K$436,0))*INDEX($J$430:$R$433,MATCH(AT$436,$I$430:$I$433,0),MATCH(AT$435,$J$429:$R$429,0))</f>
        <v>3</v>
      </c>
      <c r="AU506" s="699" cm="1">
        <f t="array" ref="AU506">INDEX($H506:$K506,0,MATCH(AU$436,$H$436:$K$436,0))*INDEX($J$430:$R$433,MATCH(AU$436,$I$430:$I$433,0),MATCH(AU$435,$J$429:$R$429,0))</f>
        <v>4</v>
      </c>
      <c r="AV506" s="187"/>
      <c r="AW506" s="187"/>
      <c r="AX506" s="16"/>
      <c r="AY506" s="8"/>
      <c r="AZ506" s="8"/>
      <c r="BA506" s="8"/>
    </row>
    <row r="507" spans="1:53" ht="14.5" outlineLevel="1" x14ac:dyDescent="0.35">
      <c r="A507" s="6"/>
      <c r="B507" s="7"/>
      <c r="C507" s="17"/>
      <c r="D507" s="17"/>
      <c r="E507" s="17"/>
      <c r="F507" s="26"/>
      <c r="G507" s="26" t="str">
        <f t="shared" si="149"/>
        <v>YYFNWb</v>
      </c>
      <c r="H507" s="223">
        <v>1</v>
      </c>
      <c r="I507" s="223">
        <v>1</v>
      </c>
      <c r="J507" s="223">
        <v>1</v>
      </c>
      <c r="K507" s="223">
        <v>3</v>
      </c>
      <c r="L507" s="699" cm="1">
        <f t="array" ref="L507">INDEX($H507:$K507,0,MATCH(L$436,$H$436:$K$436,0))*INDEX($J$430:$R$433,MATCH(L$436,$I$430:$I$433,0),MATCH(L$435,$J$429:$R$429,0))</f>
        <v>2</v>
      </c>
      <c r="M507" s="699" cm="1">
        <f t="array" ref="M507">INDEX($H507:$K507,0,MATCH(M$436,$H$436:$K$436,0))*INDEX($J$430:$R$433,MATCH(M$436,$I$430:$I$433,0),MATCH(M$435,$J$429:$R$429,0))</f>
        <v>1</v>
      </c>
      <c r="N507" s="699" cm="1">
        <f t="array" ref="N507">INDEX($H507:$K507,0,MATCH(N$436,$H$436:$K$436,0))*INDEX($J$430:$R$433,MATCH(N$436,$I$430:$I$433,0),MATCH(N$435,$J$429:$R$429,0))</f>
        <v>1</v>
      </c>
      <c r="O507" s="699" cm="1">
        <f t="array" ref="O507">INDEX($H507:$K507,0,MATCH(O$436,$H$436:$K$436,0))*INDEX($J$430:$R$433,MATCH(O$436,$I$430:$I$433,0),MATCH(O$435,$J$429:$R$429,0))</f>
        <v>3</v>
      </c>
      <c r="P507" s="699" cm="1">
        <f t="array" ref="P507">INDEX($H507:$K507,0,MATCH(P$436,$H$436:$K$436,0))*INDEX($J$430:$R$433,MATCH(P$436,$I$430:$I$433,0),MATCH(P$435,$J$429:$R$429,0))</f>
        <v>2</v>
      </c>
      <c r="Q507" s="699" cm="1">
        <f t="array" ref="Q507">INDEX($H507:$K507,0,MATCH(Q$436,$H$436:$K$436,0))*INDEX($J$430:$R$433,MATCH(Q$436,$I$430:$I$433,0),MATCH(Q$435,$J$429:$R$429,0))</f>
        <v>1</v>
      </c>
      <c r="R507" s="699" cm="1">
        <f t="array" ref="R507">INDEX($H507:$K507,0,MATCH(R$436,$H$436:$K$436,0))*INDEX($J$430:$R$433,MATCH(R$436,$I$430:$I$433,0),MATCH(R$435,$J$429:$R$429,0))</f>
        <v>1</v>
      </c>
      <c r="S507" s="699" cm="1">
        <f t="array" ref="S507">INDEX($H507:$K507,0,MATCH(S$436,$H$436:$K$436,0))*INDEX($J$430:$R$433,MATCH(S$436,$I$430:$I$433,0),MATCH(S$435,$J$429:$R$429,0))</f>
        <v>3</v>
      </c>
      <c r="T507" s="699" cm="1">
        <f t="array" ref="T507">INDEX($H507:$K507,0,MATCH(T$436,$H$436:$K$436,0))*INDEX($J$430:$R$433,MATCH(T$436,$I$430:$I$433,0),MATCH(T$435,$J$429:$R$429,0))</f>
        <v>2</v>
      </c>
      <c r="U507" s="699" cm="1">
        <f t="array" ref="U507">INDEX($H507:$K507,0,MATCH(U$436,$H$436:$K$436,0))*INDEX($J$430:$R$433,MATCH(U$436,$I$430:$I$433,0),MATCH(U$435,$J$429:$R$429,0))</f>
        <v>1</v>
      </c>
      <c r="V507" s="699" cm="1">
        <f t="array" ref="V507">INDEX($H507:$K507,0,MATCH(V$436,$H$436:$K$436,0))*INDEX($J$430:$R$433,MATCH(V$436,$I$430:$I$433,0),MATCH(V$435,$J$429:$R$429,0))</f>
        <v>1</v>
      </c>
      <c r="W507" s="699" cm="1">
        <f t="array" ref="W507">INDEX($H507:$K507,0,MATCH(W$436,$H$436:$K$436,0))*INDEX($J$430:$R$433,MATCH(W$436,$I$430:$I$433,0),MATCH(W$435,$J$429:$R$429,0))</f>
        <v>3</v>
      </c>
      <c r="X507" s="699" cm="1">
        <f t="array" ref="X507">INDEX($H507:$K507,0,MATCH(X$436,$H$436:$K$436,0))*INDEX($J$430:$R$433,MATCH(X$436,$I$430:$I$433,0),MATCH(X$435,$J$429:$R$429,0))</f>
        <v>2</v>
      </c>
      <c r="Y507" s="699" cm="1">
        <f t="array" ref="Y507">INDEX($H507:$K507,0,MATCH(Y$436,$H$436:$K$436,0))*INDEX($J$430:$R$433,MATCH(Y$436,$I$430:$I$433,0),MATCH(Y$435,$J$429:$R$429,0))</f>
        <v>1</v>
      </c>
      <c r="Z507" s="699" cm="1">
        <f t="array" ref="Z507">INDEX($H507:$K507,0,MATCH(Z$436,$H$436:$K$436,0))*INDEX($J$430:$R$433,MATCH(Z$436,$I$430:$I$433,0),MATCH(Z$435,$J$429:$R$429,0))</f>
        <v>1</v>
      </c>
      <c r="AA507" s="699" cm="1">
        <f t="array" ref="AA507">INDEX($H507:$K507,0,MATCH(AA$436,$H$436:$K$436,0))*INDEX($J$430:$R$433,MATCH(AA$436,$I$430:$I$433,0),MATCH(AA$435,$J$429:$R$429,0))</f>
        <v>3</v>
      </c>
      <c r="AB507" s="699" cm="1">
        <f t="array" ref="AB507">INDEX($H507:$K507,0,MATCH(AB$436,$H$436:$K$436,0))*INDEX($J$430:$R$433,MATCH(AB$436,$I$430:$I$433,0),MATCH(AB$435,$J$429:$R$429,0))</f>
        <v>1</v>
      </c>
      <c r="AC507" s="699" cm="1">
        <f t="array" ref="AC507">INDEX($H507:$K507,0,MATCH(AC$436,$H$436:$K$436,0))*INDEX($J$430:$R$433,MATCH(AC$436,$I$430:$I$433,0),MATCH(AC$435,$J$429:$R$429,0))</f>
        <v>1</v>
      </c>
      <c r="AD507" s="699" cm="1">
        <f t="array" ref="AD507">INDEX($H507:$K507,0,MATCH(AD$436,$H$436:$K$436,0))*INDEX($J$430:$R$433,MATCH(AD$436,$I$430:$I$433,0),MATCH(AD$435,$J$429:$R$429,0))</f>
        <v>1</v>
      </c>
      <c r="AE507" s="699" cm="1">
        <f t="array" ref="AE507">INDEX($H507:$K507,0,MATCH(AE$436,$H$436:$K$436,0))*INDEX($J$430:$R$433,MATCH(AE$436,$I$430:$I$433,0),MATCH(AE$435,$J$429:$R$429,0))</f>
        <v>3</v>
      </c>
      <c r="AF507" s="699" cm="1">
        <f t="array" ref="AF507">INDEX($H507:$K507,0,MATCH(AF$436,$H$436:$K$436,0))*INDEX($J$430:$R$433,MATCH(AF$436,$I$430:$I$433,0),MATCH(AF$435,$J$429:$R$429,0))</f>
        <v>1</v>
      </c>
      <c r="AG507" s="699" cm="1">
        <f t="array" ref="AG507">INDEX($H507:$K507,0,MATCH(AG$436,$H$436:$K$436,0))*INDEX($J$430:$R$433,MATCH(AG$436,$I$430:$I$433,0),MATCH(AG$435,$J$429:$R$429,0))</f>
        <v>1</v>
      </c>
      <c r="AH507" s="699" cm="1">
        <f t="array" ref="AH507">INDEX($H507:$K507,0,MATCH(AH$436,$H$436:$K$436,0))*INDEX($J$430:$R$433,MATCH(AH$436,$I$430:$I$433,0),MATCH(AH$435,$J$429:$R$429,0))</f>
        <v>1</v>
      </c>
      <c r="AI507" s="699" cm="1">
        <f t="array" ref="AI507">INDEX($H507:$K507,0,MATCH(AI$436,$H$436:$K$436,0))*INDEX($J$430:$R$433,MATCH(AI$436,$I$430:$I$433,0),MATCH(AI$435,$J$429:$R$429,0))</f>
        <v>3</v>
      </c>
      <c r="AJ507" s="699" cm="1">
        <f t="array" ref="AJ507">INDEX($H507:$K507,0,MATCH(AJ$436,$H$436:$K$436,0))*INDEX($J$430:$R$433,MATCH(AJ$436,$I$430:$I$433,0),MATCH(AJ$435,$J$429:$R$429,0))</f>
        <v>1</v>
      </c>
      <c r="AK507" s="699" cm="1">
        <f t="array" ref="AK507">INDEX($H507:$K507,0,MATCH(AK$436,$H$436:$K$436,0))*INDEX($J$430:$R$433,MATCH(AK$436,$I$430:$I$433,0),MATCH(AK$435,$J$429:$R$429,0))</f>
        <v>1</v>
      </c>
      <c r="AL507" s="699" cm="1">
        <f t="array" ref="AL507">INDEX($H507:$K507,0,MATCH(AL$436,$H$436:$K$436,0))*INDEX($J$430:$R$433,MATCH(AL$436,$I$430:$I$433,0),MATCH(AL$435,$J$429:$R$429,0))</f>
        <v>1</v>
      </c>
      <c r="AM507" s="699" cm="1">
        <f t="array" ref="AM507">INDEX($H507:$K507,0,MATCH(AM$436,$H$436:$K$436,0))*INDEX($J$430:$R$433,MATCH(AM$436,$I$430:$I$433,0),MATCH(AM$435,$J$429:$R$429,0))</f>
        <v>3</v>
      </c>
      <c r="AN507" s="699" cm="1">
        <f t="array" ref="AN507">INDEX($H507:$K507,0,MATCH(AN$436,$H$436:$K$436,0))*INDEX($J$430:$R$433,MATCH(AN$436,$I$430:$I$433,0),MATCH(AN$435,$J$429:$R$429,0))</f>
        <v>1</v>
      </c>
      <c r="AO507" s="699" cm="1">
        <f t="array" ref="AO507">INDEX($H507:$K507,0,MATCH(AO$436,$H$436:$K$436,0))*INDEX($J$430:$R$433,MATCH(AO$436,$I$430:$I$433,0),MATCH(AO$435,$J$429:$R$429,0))</f>
        <v>1</v>
      </c>
      <c r="AP507" s="699" cm="1">
        <f t="array" ref="AP507">INDEX($H507:$K507,0,MATCH(AP$436,$H$436:$K$436,0))*INDEX($J$430:$R$433,MATCH(AP$436,$I$430:$I$433,0),MATCH(AP$435,$J$429:$R$429,0))</f>
        <v>1</v>
      </c>
      <c r="AQ507" s="699" cm="1">
        <f t="array" ref="AQ507">INDEX($H507:$K507,0,MATCH(AQ$436,$H$436:$K$436,0))*INDEX($J$430:$R$433,MATCH(AQ$436,$I$430:$I$433,0),MATCH(AQ$435,$J$429:$R$429,0))</f>
        <v>3</v>
      </c>
      <c r="AR507" s="699" cm="1">
        <f t="array" ref="AR507">INDEX($H507:$K507,0,MATCH(AR$436,$H$436:$K$436,0))*INDEX($J$430:$R$433,MATCH(AR$436,$I$430:$I$433,0),MATCH(AR$435,$J$429:$R$429,0))</f>
        <v>1</v>
      </c>
      <c r="AS507" s="699" cm="1">
        <f t="array" ref="AS507">INDEX($H507:$K507,0,MATCH(AS$436,$H$436:$K$436,0))*INDEX($J$430:$R$433,MATCH(AS$436,$I$430:$I$433,0),MATCH(AS$435,$J$429:$R$429,0))</f>
        <v>1</v>
      </c>
      <c r="AT507" s="699" cm="1">
        <f t="array" ref="AT507">INDEX($H507:$K507,0,MATCH(AT$436,$H$436:$K$436,0))*INDEX($J$430:$R$433,MATCH(AT$436,$I$430:$I$433,0),MATCH(AT$435,$J$429:$R$429,0))</f>
        <v>1</v>
      </c>
      <c r="AU507" s="699" cm="1">
        <f t="array" ref="AU507">INDEX($H507:$K507,0,MATCH(AU$436,$H$436:$K$436,0))*INDEX($J$430:$R$433,MATCH(AU$436,$I$430:$I$433,0),MATCH(AU$435,$J$429:$R$429,0))</f>
        <v>3</v>
      </c>
      <c r="AV507" s="187"/>
      <c r="AW507" s="187"/>
      <c r="AX507" s="16"/>
      <c r="AY507" s="8"/>
      <c r="AZ507" s="8"/>
      <c r="BA507" s="8"/>
    </row>
    <row r="508" spans="1:53" ht="14.5" outlineLevel="1" x14ac:dyDescent="0.35">
      <c r="A508" s="6"/>
      <c r="B508" s="7"/>
      <c r="C508" s="17"/>
      <c r="D508" s="17"/>
      <c r="E508" s="17"/>
      <c r="F508" s="26"/>
      <c r="G508" s="26" t="str">
        <f t="shared" si="149"/>
        <v>YYFNWbd</v>
      </c>
      <c r="H508" s="223">
        <v>1</v>
      </c>
      <c r="I508" s="223">
        <v>1</v>
      </c>
      <c r="J508" s="223">
        <v>1</v>
      </c>
      <c r="K508" s="223">
        <v>3</v>
      </c>
      <c r="L508" s="699" cm="1">
        <f t="array" ref="L508">INDEX($H508:$K508,0,MATCH(L$436,$H$436:$K$436,0))*INDEX($J$430:$R$433,MATCH(L$436,$I$430:$I$433,0),MATCH(L$435,$J$429:$R$429,0))</f>
        <v>2</v>
      </c>
      <c r="M508" s="699" cm="1">
        <f t="array" ref="M508">INDEX($H508:$K508,0,MATCH(M$436,$H$436:$K$436,0))*INDEX($J$430:$R$433,MATCH(M$436,$I$430:$I$433,0),MATCH(M$435,$J$429:$R$429,0))</f>
        <v>1</v>
      </c>
      <c r="N508" s="699" cm="1">
        <f t="array" ref="N508">INDEX($H508:$K508,0,MATCH(N$436,$H$436:$K$436,0))*INDEX($J$430:$R$433,MATCH(N$436,$I$430:$I$433,0),MATCH(N$435,$J$429:$R$429,0))</f>
        <v>1</v>
      </c>
      <c r="O508" s="699" cm="1">
        <f t="array" ref="O508">INDEX($H508:$K508,0,MATCH(O$436,$H$436:$K$436,0))*INDEX($J$430:$R$433,MATCH(O$436,$I$430:$I$433,0),MATCH(O$435,$J$429:$R$429,0))</f>
        <v>3</v>
      </c>
      <c r="P508" s="699" cm="1">
        <f t="array" ref="P508">INDEX($H508:$K508,0,MATCH(P$436,$H$436:$K$436,0))*INDEX($J$430:$R$433,MATCH(P$436,$I$430:$I$433,0),MATCH(P$435,$J$429:$R$429,0))</f>
        <v>2</v>
      </c>
      <c r="Q508" s="699" cm="1">
        <f t="array" ref="Q508">INDEX($H508:$K508,0,MATCH(Q$436,$H$436:$K$436,0))*INDEX($J$430:$R$433,MATCH(Q$436,$I$430:$I$433,0),MATCH(Q$435,$J$429:$R$429,0))</f>
        <v>1</v>
      </c>
      <c r="R508" s="699" cm="1">
        <f t="array" ref="R508">INDEX($H508:$K508,0,MATCH(R$436,$H$436:$K$436,0))*INDEX($J$430:$R$433,MATCH(R$436,$I$430:$I$433,0),MATCH(R$435,$J$429:$R$429,0))</f>
        <v>1</v>
      </c>
      <c r="S508" s="699" cm="1">
        <f t="array" ref="S508">INDEX($H508:$K508,0,MATCH(S$436,$H$436:$K$436,0))*INDEX($J$430:$R$433,MATCH(S$436,$I$430:$I$433,0),MATCH(S$435,$J$429:$R$429,0))</f>
        <v>3</v>
      </c>
      <c r="T508" s="699" cm="1">
        <f t="array" ref="T508">INDEX($H508:$K508,0,MATCH(T$436,$H$436:$K$436,0))*INDEX($J$430:$R$433,MATCH(T$436,$I$430:$I$433,0),MATCH(T$435,$J$429:$R$429,0))</f>
        <v>2</v>
      </c>
      <c r="U508" s="699" cm="1">
        <f t="array" ref="U508">INDEX($H508:$K508,0,MATCH(U$436,$H$436:$K$436,0))*INDEX($J$430:$R$433,MATCH(U$436,$I$430:$I$433,0),MATCH(U$435,$J$429:$R$429,0))</f>
        <v>1</v>
      </c>
      <c r="V508" s="699" cm="1">
        <f t="array" ref="V508">INDEX($H508:$K508,0,MATCH(V$436,$H$436:$K$436,0))*INDEX($J$430:$R$433,MATCH(V$436,$I$430:$I$433,0),MATCH(V$435,$J$429:$R$429,0))</f>
        <v>1</v>
      </c>
      <c r="W508" s="699" cm="1">
        <f t="array" ref="W508">INDEX($H508:$K508,0,MATCH(W$436,$H$436:$K$436,0))*INDEX($J$430:$R$433,MATCH(W$436,$I$430:$I$433,0),MATCH(W$435,$J$429:$R$429,0))</f>
        <v>3</v>
      </c>
      <c r="X508" s="699" cm="1">
        <f t="array" ref="X508">INDEX($H508:$K508,0,MATCH(X$436,$H$436:$K$436,0))*INDEX($J$430:$R$433,MATCH(X$436,$I$430:$I$433,0),MATCH(X$435,$J$429:$R$429,0))</f>
        <v>2</v>
      </c>
      <c r="Y508" s="699" cm="1">
        <f t="array" ref="Y508">INDEX($H508:$K508,0,MATCH(Y$436,$H$436:$K$436,0))*INDEX($J$430:$R$433,MATCH(Y$436,$I$430:$I$433,0),MATCH(Y$435,$J$429:$R$429,0))</f>
        <v>1</v>
      </c>
      <c r="Z508" s="699" cm="1">
        <f t="array" ref="Z508">INDEX($H508:$K508,0,MATCH(Z$436,$H$436:$K$436,0))*INDEX($J$430:$R$433,MATCH(Z$436,$I$430:$I$433,0),MATCH(Z$435,$J$429:$R$429,0))</f>
        <v>1</v>
      </c>
      <c r="AA508" s="699" cm="1">
        <f t="array" ref="AA508">INDEX($H508:$K508,0,MATCH(AA$436,$H$436:$K$436,0))*INDEX($J$430:$R$433,MATCH(AA$436,$I$430:$I$433,0),MATCH(AA$435,$J$429:$R$429,0))</f>
        <v>3</v>
      </c>
      <c r="AB508" s="699" cm="1">
        <f t="array" ref="AB508">INDEX($H508:$K508,0,MATCH(AB$436,$H$436:$K$436,0))*INDEX($J$430:$R$433,MATCH(AB$436,$I$430:$I$433,0),MATCH(AB$435,$J$429:$R$429,0))</f>
        <v>1</v>
      </c>
      <c r="AC508" s="699" cm="1">
        <f t="array" ref="AC508">INDEX($H508:$K508,0,MATCH(AC$436,$H$436:$K$436,0))*INDEX($J$430:$R$433,MATCH(AC$436,$I$430:$I$433,0),MATCH(AC$435,$J$429:$R$429,0))</f>
        <v>1</v>
      </c>
      <c r="AD508" s="699" cm="1">
        <f t="array" ref="AD508">INDEX($H508:$K508,0,MATCH(AD$436,$H$436:$K$436,0))*INDEX($J$430:$R$433,MATCH(AD$436,$I$430:$I$433,0),MATCH(AD$435,$J$429:$R$429,0))</f>
        <v>1</v>
      </c>
      <c r="AE508" s="699" cm="1">
        <f t="array" ref="AE508">INDEX($H508:$K508,0,MATCH(AE$436,$H$436:$K$436,0))*INDEX($J$430:$R$433,MATCH(AE$436,$I$430:$I$433,0),MATCH(AE$435,$J$429:$R$429,0))</f>
        <v>3</v>
      </c>
      <c r="AF508" s="699" cm="1">
        <f t="array" ref="AF508">INDEX($H508:$K508,0,MATCH(AF$436,$H$436:$K$436,0))*INDEX($J$430:$R$433,MATCH(AF$436,$I$430:$I$433,0),MATCH(AF$435,$J$429:$R$429,0))</f>
        <v>1</v>
      </c>
      <c r="AG508" s="699" cm="1">
        <f t="array" ref="AG508">INDEX($H508:$K508,0,MATCH(AG$436,$H$436:$K$436,0))*INDEX($J$430:$R$433,MATCH(AG$436,$I$430:$I$433,0),MATCH(AG$435,$J$429:$R$429,0))</f>
        <v>1</v>
      </c>
      <c r="AH508" s="699" cm="1">
        <f t="array" ref="AH508">INDEX($H508:$K508,0,MATCH(AH$436,$H$436:$K$436,0))*INDEX($J$430:$R$433,MATCH(AH$436,$I$430:$I$433,0),MATCH(AH$435,$J$429:$R$429,0))</f>
        <v>1</v>
      </c>
      <c r="AI508" s="699" cm="1">
        <f t="array" ref="AI508">INDEX($H508:$K508,0,MATCH(AI$436,$H$436:$K$436,0))*INDEX($J$430:$R$433,MATCH(AI$436,$I$430:$I$433,0),MATCH(AI$435,$J$429:$R$429,0))</f>
        <v>3</v>
      </c>
      <c r="AJ508" s="699" cm="1">
        <f t="array" ref="AJ508">INDEX($H508:$K508,0,MATCH(AJ$436,$H$436:$K$436,0))*INDEX($J$430:$R$433,MATCH(AJ$436,$I$430:$I$433,0),MATCH(AJ$435,$J$429:$R$429,0))</f>
        <v>1</v>
      </c>
      <c r="AK508" s="699" cm="1">
        <f t="array" ref="AK508">INDEX($H508:$K508,0,MATCH(AK$436,$H$436:$K$436,0))*INDEX($J$430:$R$433,MATCH(AK$436,$I$430:$I$433,0),MATCH(AK$435,$J$429:$R$429,0))</f>
        <v>1</v>
      </c>
      <c r="AL508" s="699" cm="1">
        <f t="array" ref="AL508">INDEX($H508:$K508,0,MATCH(AL$436,$H$436:$K$436,0))*INDEX($J$430:$R$433,MATCH(AL$436,$I$430:$I$433,0),MATCH(AL$435,$J$429:$R$429,0))</f>
        <v>1</v>
      </c>
      <c r="AM508" s="699" cm="1">
        <f t="array" ref="AM508">INDEX($H508:$K508,0,MATCH(AM$436,$H$436:$K$436,0))*INDEX($J$430:$R$433,MATCH(AM$436,$I$430:$I$433,0),MATCH(AM$435,$J$429:$R$429,0))</f>
        <v>3</v>
      </c>
      <c r="AN508" s="699" cm="1">
        <f t="array" ref="AN508">INDEX($H508:$K508,0,MATCH(AN$436,$H$436:$K$436,0))*INDEX($J$430:$R$433,MATCH(AN$436,$I$430:$I$433,0),MATCH(AN$435,$J$429:$R$429,0))</f>
        <v>1</v>
      </c>
      <c r="AO508" s="699" cm="1">
        <f t="array" ref="AO508">INDEX($H508:$K508,0,MATCH(AO$436,$H$436:$K$436,0))*INDEX($J$430:$R$433,MATCH(AO$436,$I$430:$I$433,0),MATCH(AO$435,$J$429:$R$429,0))</f>
        <v>1</v>
      </c>
      <c r="AP508" s="699" cm="1">
        <f t="array" ref="AP508">INDEX($H508:$K508,0,MATCH(AP$436,$H$436:$K$436,0))*INDEX($J$430:$R$433,MATCH(AP$436,$I$430:$I$433,0),MATCH(AP$435,$J$429:$R$429,0))</f>
        <v>1</v>
      </c>
      <c r="AQ508" s="699" cm="1">
        <f t="array" ref="AQ508">INDEX($H508:$K508,0,MATCH(AQ$436,$H$436:$K$436,0))*INDEX($J$430:$R$433,MATCH(AQ$436,$I$430:$I$433,0),MATCH(AQ$435,$J$429:$R$429,0))</f>
        <v>3</v>
      </c>
      <c r="AR508" s="699" cm="1">
        <f t="array" ref="AR508">INDEX($H508:$K508,0,MATCH(AR$436,$H$436:$K$436,0))*INDEX($J$430:$R$433,MATCH(AR$436,$I$430:$I$433,0),MATCH(AR$435,$J$429:$R$429,0))</f>
        <v>1</v>
      </c>
      <c r="AS508" s="699" cm="1">
        <f t="array" ref="AS508">INDEX($H508:$K508,0,MATCH(AS$436,$H$436:$K$436,0))*INDEX($J$430:$R$433,MATCH(AS$436,$I$430:$I$433,0),MATCH(AS$435,$J$429:$R$429,0))</f>
        <v>1</v>
      </c>
      <c r="AT508" s="699" cm="1">
        <f t="array" ref="AT508">INDEX($H508:$K508,0,MATCH(AT$436,$H$436:$K$436,0))*INDEX($J$430:$R$433,MATCH(AT$436,$I$430:$I$433,0),MATCH(AT$435,$J$429:$R$429,0))</f>
        <v>1</v>
      </c>
      <c r="AU508" s="699" cm="1">
        <f t="array" ref="AU508">INDEX($H508:$K508,0,MATCH(AU$436,$H$436:$K$436,0))*INDEX($J$430:$R$433,MATCH(AU$436,$I$430:$I$433,0),MATCH(AU$435,$J$429:$R$429,0))</f>
        <v>3</v>
      </c>
      <c r="AV508" s="187"/>
      <c r="AW508" s="187"/>
      <c r="AX508" s="16"/>
      <c r="AY508" s="8"/>
      <c r="AZ508" s="8"/>
      <c r="BA508" s="8"/>
    </row>
    <row r="509" spans="1:53" ht="14.5" outlineLevel="1" x14ac:dyDescent="0.35">
      <c r="A509" s="6"/>
      <c r="B509" s="7"/>
      <c r="C509" s="17"/>
      <c r="D509" s="17"/>
      <c r="E509" s="17"/>
      <c r="F509" s="26"/>
      <c r="G509" s="26" t="str">
        <f t="shared" si="149"/>
        <v>YYBFNw</v>
      </c>
      <c r="H509" s="223">
        <v>1</v>
      </c>
      <c r="I509" s="223">
        <v>1</v>
      </c>
      <c r="J509" s="223">
        <v>1</v>
      </c>
      <c r="K509" s="223">
        <v>2</v>
      </c>
      <c r="L509" s="699" cm="1">
        <f t="array" ref="L509">INDEX($H509:$K509,0,MATCH(L$436,$H$436:$K$436,0))*INDEX($J$430:$R$433,MATCH(L$436,$I$430:$I$433,0),MATCH(L$435,$J$429:$R$429,0))</f>
        <v>2</v>
      </c>
      <c r="M509" s="699" cm="1">
        <f t="array" ref="M509">INDEX($H509:$K509,0,MATCH(M$436,$H$436:$K$436,0))*INDEX($J$430:$R$433,MATCH(M$436,$I$430:$I$433,0),MATCH(M$435,$J$429:$R$429,0))</f>
        <v>1</v>
      </c>
      <c r="N509" s="699" cm="1">
        <f t="array" ref="N509">INDEX($H509:$K509,0,MATCH(N$436,$H$436:$K$436,0))*INDEX($J$430:$R$433,MATCH(N$436,$I$430:$I$433,0),MATCH(N$435,$J$429:$R$429,0))</f>
        <v>1</v>
      </c>
      <c r="O509" s="699" cm="1">
        <f t="array" ref="O509">INDEX($H509:$K509,0,MATCH(O$436,$H$436:$K$436,0))*INDEX($J$430:$R$433,MATCH(O$436,$I$430:$I$433,0),MATCH(O$435,$J$429:$R$429,0))</f>
        <v>2</v>
      </c>
      <c r="P509" s="699" cm="1">
        <f t="array" ref="P509">INDEX($H509:$K509,0,MATCH(P$436,$H$436:$K$436,0))*INDEX($J$430:$R$433,MATCH(P$436,$I$430:$I$433,0),MATCH(P$435,$J$429:$R$429,0))</f>
        <v>2</v>
      </c>
      <c r="Q509" s="699" cm="1">
        <f t="array" ref="Q509">INDEX($H509:$K509,0,MATCH(Q$436,$H$436:$K$436,0))*INDEX($J$430:$R$433,MATCH(Q$436,$I$430:$I$433,0),MATCH(Q$435,$J$429:$R$429,0))</f>
        <v>1</v>
      </c>
      <c r="R509" s="699" cm="1">
        <f t="array" ref="R509">INDEX($H509:$K509,0,MATCH(R$436,$H$436:$K$436,0))*INDEX($J$430:$R$433,MATCH(R$436,$I$430:$I$433,0),MATCH(R$435,$J$429:$R$429,0))</f>
        <v>1</v>
      </c>
      <c r="S509" s="699" cm="1">
        <f t="array" ref="S509">INDEX($H509:$K509,0,MATCH(S$436,$H$436:$K$436,0))*INDEX($J$430:$R$433,MATCH(S$436,$I$430:$I$433,0),MATCH(S$435,$J$429:$R$429,0))</f>
        <v>2</v>
      </c>
      <c r="T509" s="699" cm="1">
        <f t="array" ref="T509">INDEX($H509:$K509,0,MATCH(T$436,$H$436:$K$436,0))*INDEX($J$430:$R$433,MATCH(T$436,$I$430:$I$433,0),MATCH(T$435,$J$429:$R$429,0))</f>
        <v>2</v>
      </c>
      <c r="U509" s="699" cm="1">
        <f t="array" ref="U509">INDEX($H509:$K509,0,MATCH(U$436,$H$436:$K$436,0))*INDEX($J$430:$R$433,MATCH(U$436,$I$430:$I$433,0),MATCH(U$435,$J$429:$R$429,0))</f>
        <v>1</v>
      </c>
      <c r="V509" s="699" cm="1">
        <f t="array" ref="V509">INDEX($H509:$K509,0,MATCH(V$436,$H$436:$K$436,0))*INDEX($J$430:$R$433,MATCH(V$436,$I$430:$I$433,0),MATCH(V$435,$J$429:$R$429,0))</f>
        <v>1</v>
      </c>
      <c r="W509" s="699" cm="1">
        <f t="array" ref="W509">INDEX($H509:$K509,0,MATCH(W$436,$H$436:$K$436,0))*INDEX($J$430:$R$433,MATCH(W$436,$I$430:$I$433,0),MATCH(W$435,$J$429:$R$429,0))</f>
        <v>2</v>
      </c>
      <c r="X509" s="699" cm="1">
        <f t="array" ref="X509">INDEX($H509:$K509,0,MATCH(X$436,$H$436:$K$436,0))*INDEX($J$430:$R$433,MATCH(X$436,$I$430:$I$433,0),MATCH(X$435,$J$429:$R$429,0))</f>
        <v>2</v>
      </c>
      <c r="Y509" s="699" cm="1">
        <f t="array" ref="Y509">INDEX($H509:$K509,0,MATCH(Y$436,$H$436:$K$436,0))*INDEX($J$430:$R$433,MATCH(Y$436,$I$430:$I$433,0),MATCH(Y$435,$J$429:$R$429,0))</f>
        <v>1</v>
      </c>
      <c r="Z509" s="699" cm="1">
        <f t="array" ref="Z509">INDEX($H509:$K509,0,MATCH(Z$436,$H$436:$K$436,0))*INDEX($J$430:$R$433,MATCH(Z$436,$I$430:$I$433,0),MATCH(Z$435,$J$429:$R$429,0))</f>
        <v>1</v>
      </c>
      <c r="AA509" s="699" cm="1">
        <f t="array" ref="AA509">INDEX($H509:$K509,0,MATCH(AA$436,$H$436:$K$436,0))*INDEX($J$430:$R$433,MATCH(AA$436,$I$430:$I$433,0),MATCH(AA$435,$J$429:$R$429,0))</f>
        <v>2</v>
      </c>
      <c r="AB509" s="699" cm="1">
        <f t="array" ref="AB509">INDEX($H509:$K509,0,MATCH(AB$436,$H$436:$K$436,0))*INDEX($J$430:$R$433,MATCH(AB$436,$I$430:$I$433,0),MATCH(AB$435,$J$429:$R$429,0))</f>
        <v>1</v>
      </c>
      <c r="AC509" s="699" cm="1">
        <f t="array" ref="AC509">INDEX($H509:$K509,0,MATCH(AC$436,$H$436:$K$436,0))*INDEX($J$430:$R$433,MATCH(AC$436,$I$430:$I$433,0),MATCH(AC$435,$J$429:$R$429,0))</f>
        <v>1</v>
      </c>
      <c r="AD509" s="699" cm="1">
        <f t="array" ref="AD509">INDEX($H509:$K509,0,MATCH(AD$436,$H$436:$K$436,0))*INDEX($J$430:$R$433,MATCH(AD$436,$I$430:$I$433,0),MATCH(AD$435,$J$429:$R$429,0))</f>
        <v>1</v>
      </c>
      <c r="AE509" s="699" cm="1">
        <f t="array" ref="AE509">INDEX($H509:$K509,0,MATCH(AE$436,$H$436:$K$436,0))*INDEX($J$430:$R$433,MATCH(AE$436,$I$430:$I$433,0),MATCH(AE$435,$J$429:$R$429,0))</f>
        <v>2</v>
      </c>
      <c r="AF509" s="699" cm="1">
        <f t="array" ref="AF509">INDEX($H509:$K509,0,MATCH(AF$436,$H$436:$K$436,0))*INDEX($J$430:$R$433,MATCH(AF$436,$I$430:$I$433,0),MATCH(AF$435,$J$429:$R$429,0))</f>
        <v>1</v>
      </c>
      <c r="AG509" s="699" cm="1">
        <f t="array" ref="AG509">INDEX($H509:$K509,0,MATCH(AG$436,$H$436:$K$436,0))*INDEX($J$430:$R$433,MATCH(AG$436,$I$430:$I$433,0),MATCH(AG$435,$J$429:$R$429,0))</f>
        <v>1</v>
      </c>
      <c r="AH509" s="699" cm="1">
        <f t="array" ref="AH509">INDEX($H509:$K509,0,MATCH(AH$436,$H$436:$K$436,0))*INDEX($J$430:$R$433,MATCH(AH$436,$I$430:$I$433,0),MATCH(AH$435,$J$429:$R$429,0))</f>
        <v>1</v>
      </c>
      <c r="AI509" s="699" cm="1">
        <f t="array" ref="AI509">INDEX($H509:$K509,0,MATCH(AI$436,$H$436:$K$436,0))*INDEX($J$430:$R$433,MATCH(AI$436,$I$430:$I$433,0),MATCH(AI$435,$J$429:$R$429,0))</f>
        <v>2</v>
      </c>
      <c r="AJ509" s="699" cm="1">
        <f t="array" ref="AJ509">INDEX($H509:$K509,0,MATCH(AJ$436,$H$436:$K$436,0))*INDEX($J$430:$R$433,MATCH(AJ$436,$I$430:$I$433,0),MATCH(AJ$435,$J$429:$R$429,0))</f>
        <v>1</v>
      </c>
      <c r="AK509" s="699" cm="1">
        <f t="array" ref="AK509">INDEX($H509:$K509,0,MATCH(AK$436,$H$436:$K$436,0))*INDEX($J$430:$R$433,MATCH(AK$436,$I$430:$I$433,0),MATCH(AK$435,$J$429:$R$429,0))</f>
        <v>1</v>
      </c>
      <c r="AL509" s="699" cm="1">
        <f t="array" ref="AL509">INDEX($H509:$K509,0,MATCH(AL$436,$H$436:$K$436,0))*INDEX($J$430:$R$433,MATCH(AL$436,$I$430:$I$433,0),MATCH(AL$435,$J$429:$R$429,0))</f>
        <v>1</v>
      </c>
      <c r="AM509" s="699" cm="1">
        <f t="array" ref="AM509">INDEX($H509:$K509,0,MATCH(AM$436,$H$436:$K$436,0))*INDEX($J$430:$R$433,MATCH(AM$436,$I$430:$I$433,0),MATCH(AM$435,$J$429:$R$429,0))</f>
        <v>2</v>
      </c>
      <c r="AN509" s="699" cm="1">
        <f t="array" ref="AN509">INDEX($H509:$K509,0,MATCH(AN$436,$H$436:$K$436,0))*INDEX($J$430:$R$433,MATCH(AN$436,$I$430:$I$433,0),MATCH(AN$435,$J$429:$R$429,0))</f>
        <v>1</v>
      </c>
      <c r="AO509" s="699" cm="1">
        <f t="array" ref="AO509">INDEX($H509:$K509,0,MATCH(AO$436,$H$436:$K$436,0))*INDEX($J$430:$R$433,MATCH(AO$436,$I$430:$I$433,0),MATCH(AO$435,$J$429:$R$429,0))</f>
        <v>1</v>
      </c>
      <c r="AP509" s="699" cm="1">
        <f t="array" ref="AP509">INDEX($H509:$K509,0,MATCH(AP$436,$H$436:$K$436,0))*INDEX($J$430:$R$433,MATCH(AP$436,$I$430:$I$433,0),MATCH(AP$435,$J$429:$R$429,0))</f>
        <v>1</v>
      </c>
      <c r="AQ509" s="699" cm="1">
        <f t="array" ref="AQ509">INDEX($H509:$K509,0,MATCH(AQ$436,$H$436:$K$436,0))*INDEX($J$430:$R$433,MATCH(AQ$436,$I$430:$I$433,0),MATCH(AQ$435,$J$429:$R$429,0))</f>
        <v>2</v>
      </c>
      <c r="AR509" s="699" cm="1">
        <f t="array" ref="AR509">INDEX($H509:$K509,0,MATCH(AR$436,$H$436:$K$436,0))*INDEX($J$430:$R$433,MATCH(AR$436,$I$430:$I$433,0),MATCH(AR$435,$J$429:$R$429,0))</f>
        <v>1</v>
      </c>
      <c r="AS509" s="699" cm="1">
        <f t="array" ref="AS509">INDEX($H509:$K509,0,MATCH(AS$436,$H$436:$K$436,0))*INDEX($J$430:$R$433,MATCH(AS$436,$I$430:$I$433,0),MATCH(AS$435,$J$429:$R$429,0))</f>
        <v>1</v>
      </c>
      <c r="AT509" s="699" cm="1">
        <f t="array" ref="AT509">INDEX($H509:$K509,0,MATCH(AT$436,$H$436:$K$436,0))*INDEX($J$430:$R$433,MATCH(AT$436,$I$430:$I$433,0),MATCH(AT$435,$J$429:$R$429,0))</f>
        <v>1</v>
      </c>
      <c r="AU509" s="699" cm="1">
        <f t="array" ref="AU509">INDEX($H509:$K509,0,MATCH(AU$436,$H$436:$K$436,0))*INDEX($J$430:$R$433,MATCH(AU$436,$I$430:$I$433,0),MATCH(AU$435,$J$429:$R$429,0))</f>
        <v>2</v>
      </c>
      <c r="AV509" s="187"/>
      <c r="AW509" s="187"/>
      <c r="AX509" s="16"/>
      <c r="AY509" s="8"/>
      <c r="AZ509" s="8"/>
      <c r="BA509" s="8"/>
    </row>
    <row r="510" spans="1:53" ht="14.5" outlineLevel="1" x14ac:dyDescent="0.35">
      <c r="A510" s="6"/>
      <c r="B510" s="7"/>
      <c r="C510" s="17"/>
      <c r="D510" s="17"/>
      <c r="E510" s="17"/>
      <c r="F510" s="26"/>
      <c r="G510" s="26" t="str">
        <f t="shared" si="149"/>
        <v>YYBFNwd</v>
      </c>
      <c r="H510" s="223">
        <v>1</v>
      </c>
      <c r="I510" s="223">
        <v>1</v>
      </c>
      <c r="J510" s="223">
        <v>1</v>
      </c>
      <c r="K510" s="223">
        <v>2</v>
      </c>
      <c r="L510" s="699" cm="1">
        <f t="array" ref="L510">INDEX($H510:$K510,0,MATCH(L$436,$H$436:$K$436,0))*INDEX($J$430:$R$433,MATCH(L$436,$I$430:$I$433,0),MATCH(L$435,$J$429:$R$429,0))</f>
        <v>2</v>
      </c>
      <c r="M510" s="699" cm="1">
        <f t="array" ref="M510">INDEX($H510:$K510,0,MATCH(M$436,$H$436:$K$436,0))*INDEX($J$430:$R$433,MATCH(M$436,$I$430:$I$433,0),MATCH(M$435,$J$429:$R$429,0))</f>
        <v>1</v>
      </c>
      <c r="N510" s="699" cm="1">
        <f t="array" ref="N510">INDEX($H510:$K510,0,MATCH(N$436,$H$436:$K$436,0))*INDEX($J$430:$R$433,MATCH(N$436,$I$430:$I$433,0),MATCH(N$435,$J$429:$R$429,0))</f>
        <v>1</v>
      </c>
      <c r="O510" s="699" cm="1">
        <f t="array" ref="O510">INDEX($H510:$K510,0,MATCH(O$436,$H$436:$K$436,0))*INDEX($J$430:$R$433,MATCH(O$436,$I$430:$I$433,0),MATCH(O$435,$J$429:$R$429,0))</f>
        <v>2</v>
      </c>
      <c r="P510" s="699" cm="1">
        <f t="array" ref="P510">INDEX($H510:$K510,0,MATCH(P$436,$H$436:$K$436,0))*INDEX($J$430:$R$433,MATCH(P$436,$I$430:$I$433,0),MATCH(P$435,$J$429:$R$429,0))</f>
        <v>2</v>
      </c>
      <c r="Q510" s="699" cm="1">
        <f t="array" ref="Q510">INDEX($H510:$K510,0,MATCH(Q$436,$H$436:$K$436,0))*INDEX($J$430:$R$433,MATCH(Q$436,$I$430:$I$433,0),MATCH(Q$435,$J$429:$R$429,0))</f>
        <v>1</v>
      </c>
      <c r="R510" s="699" cm="1">
        <f t="array" ref="R510">INDEX($H510:$K510,0,MATCH(R$436,$H$436:$K$436,0))*INDEX($J$430:$R$433,MATCH(R$436,$I$430:$I$433,0),MATCH(R$435,$J$429:$R$429,0))</f>
        <v>1</v>
      </c>
      <c r="S510" s="699" cm="1">
        <f t="array" ref="S510">INDEX($H510:$K510,0,MATCH(S$436,$H$436:$K$436,0))*INDEX($J$430:$R$433,MATCH(S$436,$I$430:$I$433,0),MATCH(S$435,$J$429:$R$429,0))</f>
        <v>2</v>
      </c>
      <c r="T510" s="699" cm="1">
        <f t="array" ref="T510">INDEX($H510:$K510,0,MATCH(T$436,$H$436:$K$436,0))*INDEX($J$430:$R$433,MATCH(T$436,$I$430:$I$433,0),MATCH(T$435,$J$429:$R$429,0))</f>
        <v>2</v>
      </c>
      <c r="U510" s="699" cm="1">
        <f t="array" ref="U510">INDEX($H510:$K510,0,MATCH(U$436,$H$436:$K$436,0))*INDEX($J$430:$R$433,MATCH(U$436,$I$430:$I$433,0),MATCH(U$435,$J$429:$R$429,0))</f>
        <v>1</v>
      </c>
      <c r="V510" s="699" cm="1">
        <f t="array" ref="V510">INDEX($H510:$K510,0,MATCH(V$436,$H$436:$K$436,0))*INDEX($J$430:$R$433,MATCH(V$436,$I$430:$I$433,0),MATCH(V$435,$J$429:$R$429,0))</f>
        <v>1</v>
      </c>
      <c r="W510" s="699" cm="1">
        <f t="array" ref="W510">INDEX($H510:$K510,0,MATCH(W$436,$H$436:$K$436,0))*INDEX($J$430:$R$433,MATCH(W$436,$I$430:$I$433,0),MATCH(W$435,$J$429:$R$429,0))</f>
        <v>2</v>
      </c>
      <c r="X510" s="699" cm="1">
        <f t="array" ref="X510">INDEX($H510:$K510,0,MATCH(X$436,$H$436:$K$436,0))*INDEX($J$430:$R$433,MATCH(X$436,$I$430:$I$433,0),MATCH(X$435,$J$429:$R$429,0))</f>
        <v>2</v>
      </c>
      <c r="Y510" s="699" cm="1">
        <f t="array" ref="Y510">INDEX($H510:$K510,0,MATCH(Y$436,$H$436:$K$436,0))*INDEX($J$430:$R$433,MATCH(Y$436,$I$430:$I$433,0),MATCH(Y$435,$J$429:$R$429,0))</f>
        <v>1</v>
      </c>
      <c r="Z510" s="699" cm="1">
        <f t="array" ref="Z510">INDEX($H510:$K510,0,MATCH(Z$436,$H$436:$K$436,0))*INDEX($J$430:$R$433,MATCH(Z$436,$I$430:$I$433,0),MATCH(Z$435,$J$429:$R$429,0))</f>
        <v>1</v>
      </c>
      <c r="AA510" s="699" cm="1">
        <f t="array" ref="AA510">INDEX($H510:$K510,0,MATCH(AA$436,$H$436:$K$436,0))*INDEX($J$430:$R$433,MATCH(AA$436,$I$430:$I$433,0),MATCH(AA$435,$J$429:$R$429,0))</f>
        <v>2</v>
      </c>
      <c r="AB510" s="699" cm="1">
        <f t="array" ref="AB510">INDEX($H510:$K510,0,MATCH(AB$436,$H$436:$K$436,0))*INDEX($J$430:$R$433,MATCH(AB$436,$I$430:$I$433,0),MATCH(AB$435,$J$429:$R$429,0))</f>
        <v>1</v>
      </c>
      <c r="AC510" s="699" cm="1">
        <f t="array" ref="AC510">INDEX($H510:$K510,0,MATCH(AC$436,$H$436:$K$436,0))*INDEX($J$430:$R$433,MATCH(AC$436,$I$430:$I$433,0),MATCH(AC$435,$J$429:$R$429,0))</f>
        <v>1</v>
      </c>
      <c r="AD510" s="699" cm="1">
        <f t="array" ref="AD510">INDEX($H510:$K510,0,MATCH(AD$436,$H$436:$K$436,0))*INDEX($J$430:$R$433,MATCH(AD$436,$I$430:$I$433,0),MATCH(AD$435,$J$429:$R$429,0))</f>
        <v>1</v>
      </c>
      <c r="AE510" s="699" cm="1">
        <f t="array" ref="AE510">INDEX($H510:$K510,0,MATCH(AE$436,$H$436:$K$436,0))*INDEX($J$430:$R$433,MATCH(AE$436,$I$430:$I$433,0),MATCH(AE$435,$J$429:$R$429,0))</f>
        <v>2</v>
      </c>
      <c r="AF510" s="699" cm="1">
        <f t="array" ref="AF510">INDEX($H510:$K510,0,MATCH(AF$436,$H$436:$K$436,0))*INDEX($J$430:$R$433,MATCH(AF$436,$I$430:$I$433,0),MATCH(AF$435,$J$429:$R$429,0))</f>
        <v>1</v>
      </c>
      <c r="AG510" s="699" cm="1">
        <f t="array" ref="AG510">INDEX($H510:$K510,0,MATCH(AG$436,$H$436:$K$436,0))*INDEX($J$430:$R$433,MATCH(AG$436,$I$430:$I$433,0),MATCH(AG$435,$J$429:$R$429,0))</f>
        <v>1</v>
      </c>
      <c r="AH510" s="699" cm="1">
        <f t="array" ref="AH510">INDEX($H510:$K510,0,MATCH(AH$436,$H$436:$K$436,0))*INDEX($J$430:$R$433,MATCH(AH$436,$I$430:$I$433,0),MATCH(AH$435,$J$429:$R$429,0))</f>
        <v>1</v>
      </c>
      <c r="AI510" s="699" cm="1">
        <f t="array" ref="AI510">INDEX($H510:$K510,0,MATCH(AI$436,$H$436:$K$436,0))*INDEX($J$430:$R$433,MATCH(AI$436,$I$430:$I$433,0),MATCH(AI$435,$J$429:$R$429,0))</f>
        <v>2</v>
      </c>
      <c r="AJ510" s="699" cm="1">
        <f t="array" ref="AJ510">INDEX($H510:$K510,0,MATCH(AJ$436,$H$436:$K$436,0))*INDEX($J$430:$R$433,MATCH(AJ$436,$I$430:$I$433,0),MATCH(AJ$435,$J$429:$R$429,0))</f>
        <v>1</v>
      </c>
      <c r="AK510" s="699" cm="1">
        <f t="array" ref="AK510">INDEX($H510:$K510,0,MATCH(AK$436,$H$436:$K$436,0))*INDEX($J$430:$R$433,MATCH(AK$436,$I$430:$I$433,0),MATCH(AK$435,$J$429:$R$429,0))</f>
        <v>1</v>
      </c>
      <c r="AL510" s="699" cm="1">
        <f t="array" ref="AL510">INDEX($H510:$K510,0,MATCH(AL$436,$H$436:$K$436,0))*INDEX($J$430:$R$433,MATCH(AL$436,$I$430:$I$433,0),MATCH(AL$435,$J$429:$R$429,0))</f>
        <v>1</v>
      </c>
      <c r="AM510" s="699" cm="1">
        <f t="array" ref="AM510">INDEX($H510:$K510,0,MATCH(AM$436,$H$436:$K$436,0))*INDEX($J$430:$R$433,MATCH(AM$436,$I$430:$I$433,0),MATCH(AM$435,$J$429:$R$429,0))</f>
        <v>2</v>
      </c>
      <c r="AN510" s="699" cm="1">
        <f t="array" ref="AN510">INDEX($H510:$K510,0,MATCH(AN$436,$H$436:$K$436,0))*INDEX($J$430:$R$433,MATCH(AN$436,$I$430:$I$433,0),MATCH(AN$435,$J$429:$R$429,0))</f>
        <v>1</v>
      </c>
      <c r="AO510" s="699" cm="1">
        <f t="array" ref="AO510">INDEX($H510:$K510,0,MATCH(AO$436,$H$436:$K$436,0))*INDEX($J$430:$R$433,MATCH(AO$436,$I$430:$I$433,0),MATCH(AO$435,$J$429:$R$429,0))</f>
        <v>1</v>
      </c>
      <c r="AP510" s="699" cm="1">
        <f t="array" ref="AP510">INDEX($H510:$K510,0,MATCH(AP$436,$H$436:$K$436,0))*INDEX($J$430:$R$433,MATCH(AP$436,$I$430:$I$433,0),MATCH(AP$435,$J$429:$R$429,0))</f>
        <v>1</v>
      </c>
      <c r="AQ510" s="699" cm="1">
        <f t="array" ref="AQ510">INDEX($H510:$K510,0,MATCH(AQ$436,$H$436:$K$436,0))*INDEX($J$430:$R$433,MATCH(AQ$436,$I$430:$I$433,0),MATCH(AQ$435,$J$429:$R$429,0))</f>
        <v>2</v>
      </c>
      <c r="AR510" s="699" cm="1">
        <f t="array" ref="AR510">INDEX($H510:$K510,0,MATCH(AR$436,$H$436:$K$436,0))*INDEX($J$430:$R$433,MATCH(AR$436,$I$430:$I$433,0),MATCH(AR$435,$J$429:$R$429,0))</f>
        <v>1</v>
      </c>
      <c r="AS510" s="699" cm="1">
        <f t="array" ref="AS510">INDEX($H510:$K510,0,MATCH(AS$436,$H$436:$K$436,0))*INDEX($J$430:$R$433,MATCH(AS$436,$I$430:$I$433,0),MATCH(AS$435,$J$429:$R$429,0))</f>
        <v>1</v>
      </c>
      <c r="AT510" s="699" cm="1">
        <f t="array" ref="AT510">INDEX($H510:$K510,0,MATCH(AT$436,$H$436:$K$436,0))*INDEX($J$430:$R$433,MATCH(AT$436,$I$430:$I$433,0),MATCH(AT$435,$J$429:$R$429,0))</f>
        <v>1</v>
      </c>
      <c r="AU510" s="699" cm="1">
        <f t="array" ref="AU510">INDEX($H510:$K510,0,MATCH(AU$436,$H$436:$K$436,0))*INDEX($J$430:$R$433,MATCH(AU$436,$I$430:$I$433,0),MATCH(AU$435,$J$429:$R$429,0))</f>
        <v>2</v>
      </c>
      <c r="AV510" s="187"/>
      <c r="AW510" s="187"/>
      <c r="AX510" s="16"/>
      <c r="AY510" s="8"/>
      <c r="AZ510" s="8"/>
      <c r="BA510" s="8"/>
    </row>
    <row r="511" spans="1:53" ht="14.5" outlineLevel="1" x14ac:dyDescent="0.35">
      <c r="A511" s="6"/>
      <c r="B511" s="7"/>
      <c r="C511" s="17"/>
      <c r="D511" s="17"/>
      <c r="E511" s="17"/>
      <c r="F511" s="26"/>
      <c r="G511" s="26" t="str">
        <f t="shared" si="149"/>
        <v>YYWBFz</v>
      </c>
      <c r="H511" s="223">
        <v>1</v>
      </c>
      <c r="I511" s="223">
        <v>1</v>
      </c>
      <c r="J511" s="223">
        <v>2</v>
      </c>
      <c r="K511" s="223">
        <v>4</v>
      </c>
      <c r="L511" s="699" cm="1">
        <f t="array" ref="L511">INDEX($H511:$K511,0,MATCH(L$436,$H$436:$K$436,0))*INDEX($J$430:$R$433,MATCH(L$436,$I$430:$I$433,0),MATCH(L$435,$J$429:$R$429,0))</f>
        <v>2</v>
      </c>
      <c r="M511" s="699" cm="1">
        <f t="array" ref="M511">INDEX($H511:$K511,0,MATCH(M$436,$H$436:$K$436,0))*INDEX($J$430:$R$433,MATCH(M$436,$I$430:$I$433,0),MATCH(M$435,$J$429:$R$429,0))</f>
        <v>1</v>
      </c>
      <c r="N511" s="699" cm="1">
        <f t="array" ref="N511">INDEX($H511:$K511,0,MATCH(N$436,$H$436:$K$436,0))*INDEX($J$430:$R$433,MATCH(N$436,$I$430:$I$433,0),MATCH(N$435,$J$429:$R$429,0))</f>
        <v>2</v>
      </c>
      <c r="O511" s="699" cm="1">
        <f t="array" ref="O511">INDEX($H511:$K511,0,MATCH(O$436,$H$436:$K$436,0))*INDEX($J$430:$R$433,MATCH(O$436,$I$430:$I$433,0),MATCH(O$435,$J$429:$R$429,0))</f>
        <v>4</v>
      </c>
      <c r="P511" s="699" cm="1">
        <f t="array" ref="P511">INDEX($H511:$K511,0,MATCH(P$436,$H$436:$K$436,0))*INDEX($J$430:$R$433,MATCH(P$436,$I$430:$I$433,0),MATCH(P$435,$J$429:$R$429,0))</f>
        <v>2</v>
      </c>
      <c r="Q511" s="699" cm="1">
        <f t="array" ref="Q511">INDEX($H511:$K511,0,MATCH(Q$436,$H$436:$K$436,0))*INDEX($J$430:$R$433,MATCH(Q$436,$I$430:$I$433,0),MATCH(Q$435,$J$429:$R$429,0))</f>
        <v>1</v>
      </c>
      <c r="R511" s="699" cm="1">
        <f t="array" ref="R511">INDEX($H511:$K511,0,MATCH(R$436,$H$436:$K$436,0))*INDEX($J$430:$R$433,MATCH(R$436,$I$430:$I$433,0),MATCH(R$435,$J$429:$R$429,0))</f>
        <v>2</v>
      </c>
      <c r="S511" s="699" cm="1">
        <f t="array" ref="S511">INDEX($H511:$K511,0,MATCH(S$436,$H$436:$K$436,0))*INDEX($J$430:$R$433,MATCH(S$436,$I$430:$I$433,0),MATCH(S$435,$J$429:$R$429,0))</f>
        <v>4</v>
      </c>
      <c r="T511" s="699" cm="1">
        <f t="array" ref="T511">INDEX($H511:$K511,0,MATCH(T$436,$H$436:$K$436,0))*INDEX($J$430:$R$433,MATCH(T$436,$I$430:$I$433,0),MATCH(T$435,$J$429:$R$429,0))</f>
        <v>2</v>
      </c>
      <c r="U511" s="699" cm="1">
        <f t="array" ref="U511">INDEX($H511:$K511,0,MATCH(U$436,$H$436:$K$436,0))*INDEX($J$430:$R$433,MATCH(U$436,$I$430:$I$433,0),MATCH(U$435,$J$429:$R$429,0))</f>
        <v>1</v>
      </c>
      <c r="V511" s="699" cm="1">
        <f t="array" ref="V511">INDEX($H511:$K511,0,MATCH(V$436,$H$436:$K$436,0))*INDEX($J$430:$R$433,MATCH(V$436,$I$430:$I$433,0),MATCH(V$435,$J$429:$R$429,0))</f>
        <v>2</v>
      </c>
      <c r="W511" s="699" cm="1">
        <f t="array" ref="W511">INDEX($H511:$K511,0,MATCH(W$436,$H$436:$K$436,0))*INDEX($J$430:$R$433,MATCH(W$436,$I$430:$I$433,0),MATCH(W$435,$J$429:$R$429,0))</f>
        <v>4</v>
      </c>
      <c r="X511" s="699" cm="1">
        <f t="array" ref="X511">INDEX($H511:$K511,0,MATCH(X$436,$H$436:$K$436,0))*INDEX($J$430:$R$433,MATCH(X$436,$I$430:$I$433,0),MATCH(X$435,$J$429:$R$429,0))</f>
        <v>2</v>
      </c>
      <c r="Y511" s="699" cm="1">
        <f t="array" ref="Y511">INDEX($H511:$K511,0,MATCH(Y$436,$H$436:$K$436,0))*INDEX($J$430:$R$433,MATCH(Y$436,$I$430:$I$433,0),MATCH(Y$435,$J$429:$R$429,0))</f>
        <v>1</v>
      </c>
      <c r="Z511" s="699" cm="1">
        <f t="array" ref="Z511">INDEX($H511:$K511,0,MATCH(Z$436,$H$436:$K$436,0))*INDEX($J$430:$R$433,MATCH(Z$436,$I$430:$I$433,0),MATCH(Z$435,$J$429:$R$429,0))</f>
        <v>2</v>
      </c>
      <c r="AA511" s="699" cm="1">
        <f t="array" ref="AA511">INDEX($H511:$K511,0,MATCH(AA$436,$H$436:$K$436,0))*INDEX($J$430:$R$433,MATCH(AA$436,$I$430:$I$433,0),MATCH(AA$435,$J$429:$R$429,0))</f>
        <v>4</v>
      </c>
      <c r="AB511" s="699" cm="1">
        <f t="array" ref="AB511">INDEX($H511:$K511,0,MATCH(AB$436,$H$436:$K$436,0))*INDEX($J$430:$R$433,MATCH(AB$436,$I$430:$I$433,0),MATCH(AB$435,$J$429:$R$429,0))</f>
        <v>1</v>
      </c>
      <c r="AC511" s="699" cm="1">
        <f t="array" ref="AC511">INDEX($H511:$K511,0,MATCH(AC$436,$H$436:$K$436,0))*INDEX($J$430:$R$433,MATCH(AC$436,$I$430:$I$433,0),MATCH(AC$435,$J$429:$R$429,0))</f>
        <v>1</v>
      </c>
      <c r="AD511" s="699" cm="1">
        <f t="array" ref="AD511">INDEX($H511:$K511,0,MATCH(AD$436,$H$436:$K$436,0))*INDEX($J$430:$R$433,MATCH(AD$436,$I$430:$I$433,0),MATCH(AD$435,$J$429:$R$429,0))</f>
        <v>2</v>
      </c>
      <c r="AE511" s="699" cm="1">
        <f t="array" ref="AE511">INDEX($H511:$K511,0,MATCH(AE$436,$H$436:$K$436,0))*INDEX($J$430:$R$433,MATCH(AE$436,$I$430:$I$433,0),MATCH(AE$435,$J$429:$R$429,0))</f>
        <v>4</v>
      </c>
      <c r="AF511" s="699" cm="1">
        <f t="array" ref="AF511">INDEX($H511:$K511,0,MATCH(AF$436,$H$436:$K$436,0))*INDEX($J$430:$R$433,MATCH(AF$436,$I$430:$I$433,0),MATCH(AF$435,$J$429:$R$429,0))</f>
        <v>1</v>
      </c>
      <c r="AG511" s="699" cm="1">
        <f t="array" ref="AG511">INDEX($H511:$K511,0,MATCH(AG$436,$H$436:$K$436,0))*INDEX($J$430:$R$433,MATCH(AG$436,$I$430:$I$433,0),MATCH(AG$435,$J$429:$R$429,0))</f>
        <v>1</v>
      </c>
      <c r="AH511" s="699" cm="1">
        <f t="array" ref="AH511">INDEX($H511:$K511,0,MATCH(AH$436,$H$436:$K$436,0))*INDEX($J$430:$R$433,MATCH(AH$436,$I$430:$I$433,0),MATCH(AH$435,$J$429:$R$429,0))</f>
        <v>2</v>
      </c>
      <c r="AI511" s="699" cm="1">
        <f t="array" ref="AI511">INDEX($H511:$K511,0,MATCH(AI$436,$H$436:$K$436,0))*INDEX($J$430:$R$433,MATCH(AI$436,$I$430:$I$433,0),MATCH(AI$435,$J$429:$R$429,0))</f>
        <v>4</v>
      </c>
      <c r="AJ511" s="699" cm="1">
        <f t="array" ref="AJ511">INDEX($H511:$K511,0,MATCH(AJ$436,$H$436:$K$436,0))*INDEX($J$430:$R$433,MATCH(AJ$436,$I$430:$I$433,0),MATCH(AJ$435,$J$429:$R$429,0))</f>
        <v>1</v>
      </c>
      <c r="AK511" s="699" cm="1">
        <f t="array" ref="AK511">INDEX($H511:$K511,0,MATCH(AK$436,$H$436:$K$436,0))*INDEX($J$430:$R$433,MATCH(AK$436,$I$430:$I$433,0),MATCH(AK$435,$J$429:$R$429,0))</f>
        <v>1</v>
      </c>
      <c r="AL511" s="699" cm="1">
        <f t="array" ref="AL511">INDEX($H511:$K511,0,MATCH(AL$436,$H$436:$K$436,0))*INDEX($J$430:$R$433,MATCH(AL$436,$I$430:$I$433,0),MATCH(AL$435,$J$429:$R$429,0))</f>
        <v>2</v>
      </c>
      <c r="AM511" s="699" cm="1">
        <f t="array" ref="AM511">INDEX($H511:$K511,0,MATCH(AM$436,$H$436:$K$436,0))*INDEX($J$430:$R$433,MATCH(AM$436,$I$430:$I$433,0),MATCH(AM$435,$J$429:$R$429,0))</f>
        <v>4</v>
      </c>
      <c r="AN511" s="699" cm="1">
        <f t="array" ref="AN511">INDEX($H511:$K511,0,MATCH(AN$436,$H$436:$K$436,0))*INDEX($J$430:$R$433,MATCH(AN$436,$I$430:$I$433,0),MATCH(AN$435,$J$429:$R$429,0))</f>
        <v>1</v>
      </c>
      <c r="AO511" s="699" cm="1">
        <f t="array" ref="AO511">INDEX($H511:$K511,0,MATCH(AO$436,$H$436:$K$436,0))*INDEX($J$430:$R$433,MATCH(AO$436,$I$430:$I$433,0),MATCH(AO$435,$J$429:$R$429,0))</f>
        <v>1</v>
      </c>
      <c r="AP511" s="699" cm="1">
        <f t="array" ref="AP511">INDEX($H511:$K511,0,MATCH(AP$436,$H$436:$K$436,0))*INDEX($J$430:$R$433,MATCH(AP$436,$I$430:$I$433,0),MATCH(AP$435,$J$429:$R$429,0))</f>
        <v>2</v>
      </c>
      <c r="AQ511" s="699" cm="1">
        <f t="array" ref="AQ511">INDEX($H511:$K511,0,MATCH(AQ$436,$H$436:$K$436,0))*INDEX($J$430:$R$433,MATCH(AQ$436,$I$430:$I$433,0),MATCH(AQ$435,$J$429:$R$429,0))</f>
        <v>4</v>
      </c>
      <c r="AR511" s="699" cm="1">
        <f t="array" ref="AR511">INDEX($H511:$K511,0,MATCH(AR$436,$H$436:$K$436,0))*INDEX($J$430:$R$433,MATCH(AR$436,$I$430:$I$433,0),MATCH(AR$435,$J$429:$R$429,0))</f>
        <v>1</v>
      </c>
      <c r="AS511" s="699" cm="1">
        <f t="array" ref="AS511">INDEX($H511:$K511,0,MATCH(AS$436,$H$436:$K$436,0))*INDEX($J$430:$R$433,MATCH(AS$436,$I$430:$I$433,0),MATCH(AS$435,$J$429:$R$429,0))</f>
        <v>1</v>
      </c>
      <c r="AT511" s="699" cm="1">
        <f t="array" ref="AT511">INDEX($H511:$K511,0,MATCH(AT$436,$H$436:$K$436,0))*INDEX($J$430:$R$433,MATCH(AT$436,$I$430:$I$433,0),MATCH(AT$435,$J$429:$R$429,0))</f>
        <v>2</v>
      </c>
      <c r="AU511" s="699" cm="1">
        <f t="array" ref="AU511">INDEX($H511:$K511,0,MATCH(AU$436,$H$436:$K$436,0))*INDEX($J$430:$R$433,MATCH(AU$436,$I$430:$I$433,0),MATCH(AU$435,$J$429:$R$429,0))</f>
        <v>4</v>
      </c>
      <c r="AV511" s="187"/>
      <c r="AW511" s="187"/>
      <c r="AX511" s="16"/>
      <c r="AY511" s="8"/>
      <c r="AZ511" s="8"/>
      <c r="BA511" s="8"/>
    </row>
    <row r="512" spans="1:53" ht="14.5" outlineLevel="1" x14ac:dyDescent="0.35">
      <c r="A512" s="6"/>
      <c r="B512" s="7"/>
      <c r="C512" s="17"/>
      <c r="D512" s="17"/>
      <c r="E512" s="17"/>
      <c r="F512" s="26"/>
      <c r="G512" s="26" t="str">
        <f t="shared" si="149"/>
        <v>YYWBFzd</v>
      </c>
      <c r="H512" s="223">
        <v>1</v>
      </c>
      <c r="I512" s="223">
        <v>1</v>
      </c>
      <c r="J512" s="223">
        <v>2</v>
      </c>
      <c r="K512" s="223">
        <v>4</v>
      </c>
      <c r="L512" s="699" cm="1">
        <f t="array" ref="L512">INDEX($H512:$K512,0,MATCH(L$436,$H$436:$K$436,0))*INDEX($J$430:$R$433,MATCH(L$436,$I$430:$I$433,0),MATCH(L$435,$J$429:$R$429,0))</f>
        <v>2</v>
      </c>
      <c r="M512" s="699" cm="1">
        <f t="array" ref="M512">INDEX($H512:$K512,0,MATCH(M$436,$H$436:$K$436,0))*INDEX($J$430:$R$433,MATCH(M$436,$I$430:$I$433,0),MATCH(M$435,$J$429:$R$429,0))</f>
        <v>1</v>
      </c>
      <c r="N512" s="699" cm="1">
        <f t="array" ref="N512">INDEX($H512:$K512,0,MATCH(N$436,$H$436:$K$436,0))*INDEX($J$430:$R$433,MATCH(N$436,$I$430:$I$433,0),MATCH(N$435,$J$429:$R$429,0))</f>
        <v>2</v>
      </c>
      <c r="O512" s="699" cm="1">
        <f t="array" ref="O512">INDEX($H512:$K512,0,MATCH(O$436,$H$436:$K$436,0))*INDEX($J$430:$R$433,MATCH(O$436,$I$430:$I$433,0),MATCH(O$435,$J$429:$R$429,0))</f>
        <v>4</v>
      </c>
      <c r="P512" s="699" cm="1">
        <f t="array" ref="P512">INDEX($H512:$K512,0,MATCH(P$436,$H$436:$K$436,0))*INDEX($J$430:$R$433,MATCH(P$436,$I$430:$I$433,0),MATCH(P$435,$J$429:$R$429,0))</f>
        <v>2</v>
      </c>
      <c r="Q512" s="699" cm="1">
        <f t="array" ref="Q512">INDEX($H512:$K512,0,MATCH(Q$436,$H$436:$K$436,0))*INDEX($J$430:$R$433,MATCH(Q$436,$I$430:$I$433,0),MATCH(Q$435,$J$429:$R$429,0))</f>
        <v>1</v>
      </c>
      <c r="R512" s="699" cm="1">
        <f t="array" ref="R512">INDEX($H512:$K512,0,MATCH(R$436,$H$436:$K$436,0))*INDEX($J$430:$R$433,MATCH(R$436,$I$430:$I$433,0),MATCH(R$435,$J$429:$R$429,0))</f>
        <v>2</v>
      </c>
      <c r="S512" s="699" cm="1">
        <f t="array" ref="S512">INDEX($H512:$K512,0,MATCH(S$436,$H$436:$K$436,0))*INDEX($J$430:$R$433,MATCH(S$436,$I$430:$I$433,0),MATCH(S$435,$J$429:$R$429,0))</f>
        <v>4</v>
      </c>
      <c r="T512" s="699" cm="1">
        <f t="array" ref="T512">INDEX($H512:$K512,0,MATCH(T$436,$H$436:$K$436,0))*INDEX($J$430:$R$433,MATCH(T$436,$I$430:$I$433,0),MATCH(T$435,$J$429:$R$429,0))</f>
        <v>2</v>
      </c>
      <c r="U512" s="699" cm="1">
        <f t="array" ref="U512">INDEX($H512:$K512,0,MATCH(U$436,$H$436:$K$436,0))*INDEX($J$430:$R$433,MATCH(U$436,$I$430:$I$433,0),MATCH(U$435,$J$429:$R$429,0))</f>
        <v>1</v>
      </c>
      <c r="V512" s="699" cm="1">
        <f t="array" ref="V512">INDEX($H512:$K512,0,MATCH(V$436,$H$436:$K$436,0))*INDEX($J$430:$R$433,MATCH(V$436,$I$430:$I$433,0),MATCH(V$435,$J$429:$R$429,0))</f>
        <v>2</v>
      </c>
      <c r="W512" s="699" cm="1">
        <f t="array" ref="W512">INDEX($H512:$K512,0,MATCH(W$436,$H$436:$K$436,0))*INDEX($J$430:$R$433,MATCH(W$436,$I$430:$I$433,0),MATCH(W$435,$J$429:$R$429,0))</f>
        <v>4</v>
      </c>
      <c r="X512" s="699" cm="1">
        <f t="array" ref="X512">INDEX($H512:$K512,0,MATCH(X$436,$H$436:$K$436,0))*INDEX($J$430:$R$433,MATCH(X$436,$I$430:$I$433,0),MATCH(X$435,$J$429:$R$429,0))</f>
        <v>2</v>
      </c>
      <c r="Y512" s="699" cm="1">
        <f t="array" ref="Y512">INDEX($H512:$K512,0,MATCH(Y$436,$H$436:$K$436,0))*INDEX($J$430:$R$433,MATCH(Y$436,$I$430:$I$433,0),MATCH(Y$435,$J$429:$R$429,0))</f>
        <v>1</v>
      </c>
      <c r="Z512" s="699" cm="1">
        <f t="array" ref="Z512">INDEX($H512:$K512,0,MATCH(Z$436,$H$436:$K$436,0))*INDEX($J$430:$R$433,MATCH(Z$436,$I$430:$I$433,0),MATCH(Z$435,$J$429:$R$429,0))</f>
        <v>2</v>
      </c>
      <c r="AA512" s="699" cm="1">
        <f t="array" ref="AA512">INDEX($H512:$K512,0,MATCH(AA$436,$H$436:$K$436,0))*INDEX($J$430:$R$433,MATCH(AA$436,$I$430:$I$433,0),MATCH(AA$435,$J$429:$R$429,0))</f>
        <v>4</v>
      </c>
      <c r="AB512" s="699" cm="1">
        <f t="array" ref="AB512">INDEX($H512:$K512,0,MATCH(AB$436,$H$436:$K$436,0))*INDEX($J$430:$R$433,MATCH(AB$436,$I$430:$I$433,0),MATCH(AB$435,$J$429:$R$429,0))</f>
        <v>1</v>
      </c>
      <c r="AC512" s="699" cm="1">
        <f t="array" ref="AC512">INDEX($H512:$K512,0,MATCH(AC$436,$H$436:$K$436,0))*INDEX($J$430:$R$433,MATCH(AC$436,$I$430:$I$433,0),MATCH(AC$435,$J$429:$R$429,0))</f>
        <v>1</v>
      </c>
      <c r="AD512" s="699" cm="1">
        <f t="array" ref="AD512">INDEX($H512:$K512,0,MATCH(AD$436,$H$436:$K$436,0))*INDEX($J$430:$R$433,MATCH(AD$436,$I$430:$I$433,0),MATCH(AD$435,$J$429:$R$429,0))</f>
        <v>2</v>
      </c>
      <c r="AE512" s="699" cm="1">
        <f t="array" ref="AE512">INDEX($H512:$K512,0,MATCH(AE$436,$H$436:$K$436,0))*INDEX($J$430:$R$433,MATCH(AE$436,$I$430:$I$433,0),MATCH(AE$435,$J$429:$R$429,0))</f>
        <v>4</v>
      </c>
      <c r="AF512" s="699" cm="1">
        <f t="array" ref="AF512">INDEX($H512:$K512,0,MATCH(AF$436,$H$436:$K$436,0))*INDEX($J$430:$R$433,MATCH(AF$436,$I$430:$I$433,0),MATCH(AF$435,$J$429:$R$429,0))</f>
        <v>1</v>
      </c>
      <c r="AG512" s="699" cm="1">
        <f t="array" ref="AG512">INDEX($H512:$K512,0,MATCH(AG$436,$H$436:$K$436,0))*INDEX($J$430:$R$433,MATCH(AG$436,$I$430:$I$433,0),MATCH(AG$435,$J$429:$R$429,0))</f>
        <v>1</v>
      </c>
      <c r="AH512" s="699" cm="1">
        <f t="array" ref="AH512">INDEX($H512:$K512,0,MATCH(AH$436,$H$436:$K$436,0))*INDEX($J$430:$R$433,MATCH(AH$436,$I$430:$I$433,0),MATCH(AH$435,$J$429:$R$429,0))</f>
        <v>2</v>
      </c>
      <c r="AI512" s="699" cm="1">
        <f t="array" ref="AI512">INDEX($H512:$K512,0,MATCH(AI$436,$H$436:$K$436,0))*INDEX($J$430:$R$433,MATCH(AI$436,$I$430:$I$433,0),MATCH(AI$435,$J$429:$R$429,0))</f>
        <v>4</v>
      </c>
      <c r="AJ512" s="699" cm="1">
        <f t="array" ref="AJ512">INDEX($H512:$K512,0,MATCH(AJ$436,$H$436:$K$436,0))*INDEX($J$430:$R$433,MATCH(AJ$436,$I$430:$I$433,0),MATCH(AJ$435,$J$429:$R$429,0))</f>
        <v>1</v>
      </c>
      <c r="AK512" s="699" cm="1">
        <f t="array" ref="AK512">INDEX($H512:$K512,0,MATCH(AK$436,$H$436:$K$436,0))*INDEX($J$430:$R$433,MATCH(AK$436,$I$430:$I$433,0),MATCH(AK$435,$J$429:$R$429,0))</f>
        <v>1</v>
      </c>
      <c r="AL512" s="699" cm="1">
        <f t="array" ref="AL512">INDEX($H512:$K512,0,MATCH(AL$436,$H$436:$K$436,0))*INDEX($J$430:$R$433,MATCH(AL$436,$I$430:$I$433,0),MATCH(AL$435,$J$429:$R$429,0))</f>
        <v>2</v>
      </c>
      <c r="AM512" s="699" cm="1">
        <f t="array" ref="AM512">INDEX($H512:$K512,0,MATCH(AM$436,$H$436:$K$436,0))*INDEX($J$430:$R$433,MATCH(AM$436,$I$430:$I$433,0),MATCH(AM$435,$J$429:$R$429,0))</f>
        <v>4</v>
      </c>
      <c r="AN512" s="699" cm="1">
        <f t="array" ref="AN512">INDEX($H512:$K512,0,MATCH(AN$436,$H$436:$K$436,0))*INDEX($J$430:$R$433,MATCH(AN$436,$I$430:$I$433,0),MATCH(AN$435,$J$429:$R$429,0))</f>
        <v>1</v>
      </c>
      <c r="AO512" s="699" cm="1">
        <f t="array" ref="AO512">INDEX($H512:$K512,0,MATCH(AO$436,$H$436:$K$436,0))*INDEX($J$430:$R$433,MATCH(AO$436,$I$430:$I$433,0),MATCH(AO$435,$J$429:$R$429,0))</f>
        <v>1</v>
      </c>
      <c r="AP512" s="699" cm="1">
        <f t="array" ref="AP512">INDEX($H512:$K512,0,MATCH(AP$436,$H$436:$K$436,0))*INDEX($J$430:$R$433,MATCH(AP$436,$I$430:$I$433,0),MATCH(AP$435,$J$429:$R$429,0))</f>
        <v>2</v>
      </c>
      <c r="AQ512" s="699" cm="1">
        <f t="array" ref="AQ512">INDEX($H512:$K512,0,MATCH(AQ$436,$H$436:$K$436,0))*INDEX($J$430:$R$433,MATCH(AQ$436,$I$430:$I$433,0),MATCH(AQ$435,$J$429:$R$429,0))</f>
        <v>4</v>
      </c>
      <c r="AR512" s="699" cm="1">
        <f t="array" ref="AR512">INDEX($H512:$K512,0,MATCH(AR$436,$H$436:$K$436,0))*INDEX($J$430:$R$433,MATCH(AR$436,$I$430:$I$433,0),MATCH(AR$435,$J$429:$R$429,0))</f>
        <v>1</v>
      </c>
      <c r="AS512" s="699" cm="1">
        <f t="array" ref="AS512">INDEX($H512:$K512,0,MATCH(AS$436,$H$436:$K$436,0))*INDEX($J$430:$R$433,MATCH(AS$436,$I$430:$I$433,0),MATCH(AS$435,$J$429:$R$429,0))</f>
        <v>1</v>
      </c>
      <c r="AT512" s="699" cm="1">
        <f t="array" ref="AT512">INDEX($H512:$K512,0,MATCH(AT$436,$H$436:$K$436,0))*INDEX($J$430:$R$433,MATCH(AT$436,$I$430:$I$433,0),MATCH(AT$435,$J$429:$R$429,0))</f>
        <v>2</v>
      </c>
      <c r="AU512" s="699" cm="1">
        <f t="array" ref="AU512">INDEX($H512:$K512,0,MATCH(AU$436,$H$436:$K$436,0))*INDEX($J$430:$R$433,MATCH(AU$436,$I$430:$I$433,0),MATCH(AU$435,$J$429:$R$429,0))</f>
        <v>4</v>
      </c>
      <c r="AV512" s="187"/>
      <c r="AW512" s="187"/>
      <c r="AX512" s="16"/>
      <c r="AY512" s="8"/>
      <c r="AZ512" s="8"/>
      <c r="BA512" s="8"/>
    </row>
    <row r="513" spans="1:53" ht="14.5" outlineLevel="1" x14ac:dyDescent="0.35">
      <c r="A513" s="6"/>
      <c r="B513" s="7"/>
      <c r="C513" s="17"/>
      <c r="D513" s="17"/>
      <c r="E513" s="17"/>
      <c r="F513" s="26"/>
      <c r="G513" s="26" t="str">
        <f t="shared" si="149"/>
        <v>YAAA2Nw</v>
      </c>
      <c r="H513" s="223">
        <v>1</v>
      </c>
      <c r="I513" s="223">
        <v>1</v>
      </c>
      <c r="J513" s="223">
        <v>1</v>
      </c>
      <c r="K513" s="223">
        <v>1</v>
      </c>
      <c r="L513" s="699" cm="1">
        <f t="array" ref="L513">INDEX($H513:$K513,0,MATCH(L$436,$H$436:$K$436,0))*INDEX($J$430:$R$433,MATCH(L$436,$I$430:$I$433,0),MATCH(L$435,$J$429:$R$429,0))</f>
        <v>2</v>
      </c>
      <c r="M513" s="699" cm="1">
        <f t="array" ref="M513">INDEX($H513:$K513,0,MATCH(M$436,$H$436:$K$436,0))*INDEX($J$430:$R$433,MATCH(M$436,$I$430:$I$433,0),MATCH(M$435,$J$429:$R$429,0))</f>
        <v>1</v>
      </c>
      <c r="N513" s="699" cm="1">
        <f t="array" ref="N513">INDEX($H513:$K513,0,MATCH(N$436,$H$436:$K$436,0))*INDEX($J$430:$R$433,MATCH(N$436,$I$430:$I$433,0),MATCH(N$435,$J$429:$R$429,0))</f>
        <v>1</v>
      </c>
      <c r="O513" s="699" cm="1">
        <f t="array" ref="O513">INDEX($H513:$K513,0,MATCH(O$436,$H$436:$K$436,0))*INDEX($J$430:$R$433,MATCH(O$436,$I$430:$I$433,0),MATCH(O$435,$J$429:$R$429,0))</f>
        <v>1</v>
      </c>
      <c r="P513" s="699" cm="1">
        <f t="array" ref="P513">INDEX($H513:$K513,0,MATCH(P$436,$H$436:$K$436,0))*INDEX($J$430:$R$433,MATCH(P$436,$I$430:$I$433,0),MATCH(P$435,$J$429:$R$429,0))</f>
        <v>2</v>
      </c>
      <c r="Q513" s="699" cm="1">
        <f t="array" ref="Q513">INDEX($H513:$K513,0,MATCH(Q$436,$H$436:$K$436,0))*INDEX($J$430:$R$433,MATCH(Q$436,$I$430:$I$433,0),MATCH(Q$435,$J$429:$R$429,0))</f>
        <v>1</v>
      </c>
      <c r="R513" s="699" cm="1">
        <f t="array" ref="R513">INDEX($H513:$K513,0,MATCH(R$436,$H$436:$K$436,0))*INDEX($J$430:$R$433,MATCH(R$436,$I$430:$I$433,0),MATCH(R$435,$J$429:$R$429,0))</f>
        <v>1</v>
      </c>
      <c r="S513" s="699" cm="1">
        <f t="array" ref="S513">INDEX($H513:$K513,0,MATCH(S$436,$H$436:$K$436,0))*INDEX($J$430:$R$433,MATCH(S$436,$I$430:$I$433,0),MATCH(S$435,$J$429:$R$429,0))</f>
        <v>1</v>
      </c>
      <c r="T513" s="699" cm="1">
        <f t="array" ref="T513">INDEX($H513:$K513,0,MATCH(T$436,$H$436:$K$436,0))*INDEX($J$430:$R$433,MATCH(T$436,$I$430:$I$433,0),MATCH(T$435,$J$429:$R$429,0))</f>
        <v>2</v>
      </c>
      <c r="U513" s="699" cm="1">
        <f t="array" ref="U513">INDEX($H513:$K513,0,MATCH(U$436,$H$436:$K$436,0))*INDEX($J$430:$R$433,MATCH(U$436,$I$430:$I$433,0),MATCH(U$435,$J$429:$R$429,0))</f>
        <v>1</v>
      </c>
      <c r="V513" s="699" cm="1">
        <f t="array" ref="V513">INDEX($H513:$K513,0,MATCH(V$436,$H$436:$K$436,0))*INDEX($J$430:$R$433,MATCH(V$436,$I$430:$I$433,0),MATCH(V$435,$J$429:$R$429,0))</f>
        <v>1</v>
      </c>
      <c r="W513" s="699" cm="1">
        <f t="array" ref="W513">INDEX($H513:$K513,0,MATCH(W$436,$H$436:$K$436,0))*INDEX($J$430:$R$433,MATCH(W$436,$I$430:$I$433,0),MATCH(W$435,$J$429:$R$429,0))</f>
        <v>1</v>
      </c>
      <c r="X513" s="699" cm="1">
        <f t="array" ref="X513">INDEX($H513:$K513,0,MATCH(X$436,$H$436:$K$436,0))*INDEX($J$430:$R$433,MATCH(X$436,$I$430:$I$433,0),MATCH(X$435,$J$429:$R$429,0))</f>
        <v>2</v>
      </c>
      <c r="Y513" s="699" cm="1">
        <f t="array" ref="Y513">INDEX($H513:$K513,0,MATCH(Y$436,$H$436:$K$436,0))*INDEX($J$430:$R$433,MATCH(Y$436,$I$430:$I$433,0),MATCH(Y$435,$J$429:$R$429,0))</f>
        <v>1</v>
      </c>
      <c r="Z513" s="699" cm="1">
        <f t="array" ref="Z513">INDEX($H513:$K513,0,MATCH(Z$436,$H$436:$K$436,0))*INDEX($J$430:$R$433,MATCH(Z$436,$I$430:$I$433,0),MATCH(Z$435,$J$429:$R$429,0))</f>
        <v>1</v>
      </c>
      <c r="AA513" s="699" cm="1">
        <f t="array" ref="AA513">INDEX($H513:$K513,0,MATCH(AA$436,$H$436:$K$436,0))*INDEX($J$430:$R$433,MATCH(AA$436,$I$430:$I$433,0),MATCH(AA$435,$J$429:$R$429,0))</f>
        <v>1</v>
      </c>
      <c r="AB513" s="699" cm="1">
        <f t="array" ref="AB513">INDEX($H513:$K513,0,MATCH(AB$436,$H$436:$K$436,0))*INDEX($J$430:$R$433,MATCH(AB$436,$I$430:$I$433,0),MATCH(AB$435,$J$429:$R$429,0))</f>
        <v>1</v>
      </c>
      <c r="AC513" s="699" cm="1">
        <f t="array" ref="AC513">INDEX($H513:$K513,0,MATCH(AC$436,$H$436:$K$436,0))*INDEX($J$430:$R$433,MATCH(AC$436,$I$430:$I$433,0),MATCH(AC$435,$J$429:$R$429,0))</f>
        <v>1</v>
      </c>
      <c r="AD513" s="699" cm="1">
        <f t="array" ref="AD513">INDEX($H513:$K513,0,MATCH(AD$436,$H$436:$K$436,0))*INDEX($J$430:$R$433,MATCH(AD$436,$I$430:$I$433,0),MATCH(AD$435,$J$429:$R$429,0))</f>
        <v>1</v>
      </c>
      <c r="AE513" s="699" cm="1">
        <f t="array" ref="AE513">INDEX($H513:$K513,0,MATCH(AE$436,$H$436:$K$436,0))*INDEX($J$430:$R$433,MATCH(AE$436,$I$430:$I$433,0),MATCH(AE$435,$J$429:$R$429,0))</f>
        <v>1</v>
      </c>
      <c r="AF513" s="699" cm="1">
        <f t="array" ref="AF513">INDEX($H513:$K513,0,MATCH(AF$436,$H$436:$K$436,0))*INDEX($J$430:$R$433,MATCH(AF$436,$I$430:$I$433,0),MATCH(AF$435,$J$429:$R$429,0))</f>
        <v>1</v>
      </c>
      <c r="AG513" s="699" cm="1">
        <f t="array" ref="AG513">INDEX($H513:$K513,0,MATCH(AG$436,$H$436:$K$436,0))*INDEX($J$430:$R$433,MATCH(AG$436,$I$430:$I$433,0),MATCH(AG$435,$J$429:$R$429,0))</f>
        <v>1</v>
      </c>
      <c r="AH513" s="699" cm="1">
        <f t="array" ref="AH513">INDEX($H513:$K513,0,MATCH(AH$436,$H$436:$K$436,0))*INDEX($J$430:$R$433,MATCH(AH$436,$I$430:$I$433,0),MATCH(AH$435,$J$429:$R$429,0))</f>
        <v>1</v>
      </c>
      <c r="AI513" s="699" cm="1">
        <f t="array" ref="AI513">INDEX($H513:$K513,0,MATCH(AI$436,$H$436:$K$436,0))*INDEX($J$430:$R$433,MATCH(AI$436,$I$430:$I$433,0),MATCH(AI$435,$J$429:$R$429,0))</f>
        <v>1</v>
      </c>
      <c r="AJ513" s="699" cm="1">
        <f t="array" ref="AJ513">INDEX($H513:$K513,0,MATCH(AJ$436,$H$436:$K$436,0))*INDEX($J$430:$R$433,MATCH(AJ$436,$I$430:$I$433,0),MATCH(AJ$435,$J$429:$R$429,0))</f>
        <v>1</v>
      </c>
      <c r="AK513" s="699" cm="1">
        <f t="array" ref="AK513">INDEX($H513:$K513,0,MATCH(AK$436,$H$436:$K$436,0))*INDEX($J$430:$R$433,MATCH(AK$436,$I$430:$I$433,0),MATCH(AK$435,$J$429:$R$429,0))</f>
        <v>1</v>
      </c>
      <c r="AL513" s="699" cm="1">
        <f t="array" ref="AL513">INDEX($H513:$K513,0,MATCH(AL$436,$H$436:$K$436,0))*INDEX($J$430:$R$433,MATCH(AL$436,$I$430:$I$433,0),MATCH(AL$435,$J$429:$R$429,0))</f>
        <v>1</v>
      </c>
      <c r="AM513" s="699" cm="1">
        <f t="array" ref="AM513">INDEX($H513:$K513,0,MATCH(AM$436,$H$436:$K$436,0))*INDEX($J$430:$R$433,MATCH(AM$436,$I$430:$I$433,0),MATCH(AM$435,$J$429:$R$429,0))</f>
        <v>1</v>
      </c>
      <c r="AN513" s="699" cm="1">
        <f t="array" ref="AN513">INDEX($H513:$K513,0,MATCH(AN$436,$H$436:$K$436,0))*INDEX($J$430:$R$433,MATCH(AN$436,$I$430:$I$433,0),MATCH(AN$435,$J$429:$R$429,0))</f>
        <v>1</v>
      </c>
      <c r="AO513" s="699" cm="1">
        <f t="array" ref="AO513">INDEX($H513:$K513,0,MATCH(AO$436,$H$436:$K$436,0))*INDEX($J$430:$R$433,MATCH(AO$436,$I$430:$I$433,0),MATCH(AO$435,$J$429:$R$429,0))</f>
        <v>1</v>
      </c>
      <c r="AP513" s="699" cm="1">
        <f t="array" ref="AP513">INDEX($H513:$K513,0,MATCH(AP$436,$H$436:$K$436,0))*INDEX($J$430:$R$433,MATCH(AP$436,$I$430:$I$433,0),MATCH(AP$435,$J$429:$R$429,0))</f>
        <v>1</v>
      </c>
      <c r="AQ513" s="699" cm="1">
        <f t="array" ref="AQ513">INDEX($H513:$K513,0,MATCH(AQ$436,$H$436:$K$436,0))*INDEX($J$430:$R$433,MATCH(AQ$436,$I$430:$I$433,0),MATCH(AQ$435,$J$429:$R$429,0))</f>
        <v>1</v>
      </c>
      <c r="AR513" s="699" cm="1">
        <f t="array" ref="AR513">INDEX($H513:$K513,0,MATCH(AR$436,$H$436:$K$436,0))*INDEX($J$430:$R$433,MATCH(AR$436,$I$430:$I$433,0),MATCH(AR$435,$J$429:$R$429,0))</f>
        <v>1</v>
      </c>
      <c r="AS513" s="699" cm="1">
        <f t="array" ref="AS513">INDEX($H513:$K513,0,MATCH(AS$436,$H$436:$K$436,0))*INDEX($J$430:$R$433,MATCH(AS$436,$I$430:$I$433,0),MATCH(AS$435,$J$429:$R$429,0))</f>
        <v>1</v>
      </c>
      <c r="AT513" s="699" cm="1">
        <f t="array" ref="AT513">INDEX($H513:$K513,0,MATCH(AT$436,$H$436:$K$436,0))*INDEX($J$430:$R$433,MATCH(AT$436,$I$430:$I$433,0),MATCH(AT$435,$J$429:$R$429,0))</f>
        <v>1</v>
      </c>
      <c r="AU513" s="699" cm="1">
        <f t="array" ref="AU513">INDEX($H513:$K513,0,MATCH(AU$436,$H$436:$K$436,0))*INDEX($J$430:$R$433,MATCH(AU$436,$I$430:$I$433,0),MATCH(AU$435,$J$429:$R$429,0))</f>
        <v>1</v>
      </c>
      <c r="AV513" s="187"/>
      <c r="AW513" s="187"/>
      <c r="AX513" s="16"/>
      <c r="AY513" s="8"/>
      <c r="AZ513" s="8"/>
      <c r="BA513" s="8"/>
    </row>
    <row r="514" spans="1:53" ht="14.5" outlineLevel="1" x14ac:dyDescent="0.35">
      <c r="A514" s="6"/>
      <c r="B514" s="7"/>
      <c r="C514" s="17"/>
      <c r="D514" s="17"/>
      <c r="E514" s="17"/>
      <c r="F514" s="26"/>
      <c r="G514" s="26" t="str">
        <f t="shared" si="149"/>
        <v>YAAA2Nwd</v>
      </c>
      <c r="H514" s="223">
        <v>1</v>
      </c>
      <c r="I514" s="223">
        <v>1</v>
      </c>
      <c r="J514" s="223">
        <v>1</v>
      </c>
      <c r="K514" s="223">
        <v>1</v>
      </c>
      <c r="L514" s="699" cm="1">
        <f t="array" ref="L514">INDEX($H514:$K514,0,MATCH(L$436,$H$436:$K$436,0))*INDEX($J$430:$R$433,MATCH(L$436,$I$430:$I$433,0),MATCH(L$435,$J$429:$R$429,0))</f>
        <v>2</v>
      </c>
      <c r="M514" s="699" cm="1">
        <f t="array" ref="M514">INDEX($H514:$K514,0,MATCH(M$436,$H$436:$K$436,0))*INDEX($J$430:$R$433,MATCH(M$436,$I$430:$I$433,0),MATCH(M$435,$J$429:$R$429,0))</f>
        <v>1</v>
      </c>
      <c r="N514" s="699" cm="1">
        <f t="array" ref="N514">INDEX($H514:$K514,0,MATCH(N$436,$H$436:$K$436,0))*INDEX($J$430:$R$433,MATCH(N$436,$I$430:$I$433,0),MATCH(N$435,$J$429:$R$429,0))</f>
        <v>1</v>
      </c>
      <c r="O514" s="699" cm="1">
        <f t="array" ref="O514">INDEX($H514:$K514,0,MATCH(O$436,$H$436:$K$436,0))*INDEX($J$430:$R$433,MATCH(O$436,$I$430:$I$433,0),MATCH(O$435,$J$429:$R$429,0))</f>
        <v>1</v>
      </c>
      <c r="P514" s="699" cm="1">
        <f t="array" ref="P514">INDEX($H514:$K514,0,MATCH(P$436,$H$436:$K$436,0))*INDEX($J$430:$R$433,MATCH(P$436,$I$430:$I$433,0),MATCH(P$435,$J$429:$R$429,0))</f>
        <v>2</v>
      </c>
      <c r="Q514" s="699" cm="1">
        <f t="array" ref="Q514">INDEX($H514:$K514,0,MATCH(Q$436,$H$436:$K$436,0))*INDEX($J$430:$R$433,MATCH(Q$436,$I$430:$I$433,0),MATCH(Q$435,$J$429:$R$429,0))</f>
        <v>1</v>
      </c>
      <c r="R514" s="699" cm="1">
        <f t="array" ref="R514">INDEX($H514:$K514,0,MATCH(R$436,$H$436:$K$436,0))*INDEX($J$430:$R$433,MATCH(R$436,$I$430:$I$433,0),MATCH(R$435,$J$429:$R$429,0))</f>
        <v>1</v>
      </c>
      <c r="S514" s="699" cm="1">
        <f t="array" ref="S514">INDEX($H514:$K514,0,MATCH(S$436,$H$436:$K$436,0))*INDEX($J$430:$R$433,MATCH(S$436,$I$430:$I$433,0),MATCH(S$435,$J$429:$R$429,0))</f>
        <v>1</v>
      </c>
      <c r="T514" s="699" cm="1">
        <f t="array" ref="T514">INDEX($H514:$K514,0,MATCH(T$436,$H$436:$K$436,0))*INDEX($J$430:$R$433,MATCH(T$436,$I$430:$I$433,0),MATCH(T$435,$J$429:$R$429,0))</f>
        <v>2</v>
      </c>
      <c r="U514" s="699" cm="1">
        <f t="array" ref="U514">INDEX($H514:$K514,0,MATCH(U$436,$H$436:$K$436,0))*INDEX($J$430:$R$433,MATCH(U$436,$I$430:$I$433,0),MATCH(U$435,$J$429:$R$429,0))</f>
        <v>1</v>
      </c>
      <c r="V514" s="699" cm="1">
        <f t="array" ref="V514">INDEX($H514:$K514,0,MATCH(V$436,$H$436:$K$436,0))*INDEX($J$430:$R$433,MATCH(V$436,$I$430:$I$433,0),MATCH(V$435,$J$429:$R$429,0))</f>
        <v>1</v>
      </c>
      <c r="W514" s="699" cm="1">
        <f t="array" ref="W514">INDEX($H514:$K514,0,MATCH(W$436,$H$436:$K$436,0))*INDEX($J$430:$R$433,MATCH(W$436,$I$430:$I$433,0),MATCH(W$435,$J$429:$R$429,0))</f>
        <v>1</v>
      </c>
      <c r="X514" s="699" cm="1">
        <f t="array" ref="X514">INDEX($H514:$K514,0,MATCH(X$436,$H$436:$K$436,0))*INDEX($J$430:$R$433,MATCH(X$436,$I$430:$I$433,0),MATCH(X$435,$J$429:$R$429,0))</f>
        <v>2</v>
      </c>
      <c r="Y514" s="699" cm="1">
        <f t="array" ref="Y514">INDEX($H514:$K514,0,MATCH(Y$436,$H$436:$K$436,0))*INDEX($J$430:$R$433,MATCH(Y$436,$I$430:$I$433,0),MATCH(Y$435,$J$429:$R$429,0))</f>
        <v>1</v>
      </c>
      <c r="Z514" s="699" cm="1">
        <f t="array" ref="Z514">INDEX($H514:$K514,0,MATCH(Z$436,$H$436:$K$436,0))*INDEX($J$430:$R$433,MATCH(Z$436,$I$430:$I$433,0),MATCH(Z$435,$J$429:$R$429,0))</f>
        <v>1</v>
      </c>
      <c r="AA514" s="699" cm="1">
        <f t="array" ref="AA514">INDEX($H514:$K514,0,MATCH(AA$436,$H$436:$K$436,0))*INDEX($J$430:$R$433,MATCH(AA$436,$I$430:$I$433,0),MATCH(AA$435,$J$429:$R$429,0))</f>
        <v>1</v>
      </c>
      <c r="AB514" s="699" cm="1">
        <f t="array" ref="AB514">INDEX($H514:$K514,0,MATCH(AB$436,$H$436:$K$436,0))*INDEX($J$430:$R$433,MATCH(AB$436,$I$430:$I$433,0),MATCH(AB$435,$J$429:$R$429,0))</f>
        <v>1</v>
      </c>
      <c r="AC514" s="699" cm="1">
        <f t="array" ref="AC514">INDEX($H514:$K514,0,MATCH(AC$436,$H$436:$K$436,0))*INDEX($J$430:$R$433,MATCH(AC$436,$I$430:$I$433,0),MATCH(AC$435,$J$429:$R$429,0))</f>
        <v>1</v>
      </c>
      <c r="AD514" s="699" cm="1">
        <f t="array" ref="AD514">INDEX($H514:$K514,0,MATCH(AD$436,$H$436:$K$436,0))*INDEX($J$430:$R$433,MATCH(AD$436,$I$430:$I$433,0),MATCH(AD$435,$J$429:$R$429,0))</f>
        <v>1</v>
      </c>
      <c r="AE514" s="699" cm="1">
        <f t="array" ref="AE514">INDEX($H514:$K514,0,MATCH(AE$436,$H$436:$K$436,0))*INDEX($J$430:$R$433,MATCH(AE$436,$I$430:$I$433,0),MATCH(AE$435,$J$429:$R$429,0))</f>
        <v>1</v>
      </c>
      <c r="AF514" s="699" cm="1">
        <f t="array" ref="AF514">INDEX($H514:$K514,0,MATCH(AF$436,$H$436:$K$436,0))*INDEX($J$430:$R$433,MATCH(AF$436,$I$430:$I$433,0),MATCH(AF$435,$J$429:$R$429,0))</f>
        <v>1</v>
      </c>
      <c r="AG514" s="699" cm="1">
        <f t="array" ref="AG514">INDEX($H514:$K514,0,MATCH(AG$436,$H$436:$K$436,0))*INDEX($J$430:$R$433,MATCH(AG$436,$I$430:$I$433,0),MATCH(AG$435,$J$429:$R$429,0))</f>
        <v>1</v>
      </c>
      <c r="AH514" s="699" cm="1">
        <f t="array" ref="AH514">INDEX($H514:$K514,0,MATCH(AH$436,$H$436:$K$436,0))*INDEX($J$430:$R$433,MATCH(AH$436,$I$430:$I$433,0),MATCH(AH$435,$J$429:$R$429,0))</f>
        <v>1</v>
      </c>
      <c r="AI514" s="699" cm="1">
        <f t="array" ref="AI514">INDEX($H514:$K514,0,MATCH(AI$436,$H$436:$K$436,0))*INDEX($J$430:$R$433,MATCH(AI$436,$I$430:$I$433,0),MATCH(AI$435,$J$429:$R$429,0))</f>
        <v>1</v>
      </c>
      <c r="AJ514" s="699" cm="1">
        <f t="array" ref="AJ514">INDEX($H514:$K514,0,MATCH(AJ$436,$H$436:$K$436,0))*INDEX($J$430:$R$433,MATCH(AJ$436,$I$430:$I$433,0),MATCH(AJ$435,$J$429:$R$429,0))</f>
        <v>1</v>
      </c>
      <c r="AK514" s="699" cm="1">
        <f t="array" ref="AK514">INDEX($H514:$K514,0,MATCH(AK$436,$H$436:$K$436,0))*INDEX($J$430:$R$433,MATCH(AK$436,$I$430:$I$433,0),MATCH(AK$435,$J$429:$R$429,0))</f>
        <v>1</v>
      </c>
      <c r="AL514" s="699" cm="1">
        <f t="array" ref="AL514">INDEX($H514:$K514,0,MATCH(AL$436,$H$436:$K$436,0))*INDEX($J$430:$R$433,MATCH(AL$436,$I$430:$I$433,0),MATCH(AL$435,$J$429:$R$429,0))</f>
        <v>1</v>
      </c>
      <c r="AM514" s="699" cm="1">
        <f t="array" ref="AM514">INDEX($H514:$K514,0,MATCH(AM$436,$H$436:$K$436,0))*INDEX($J$430:$R$433,MATCH(AM$436,$I$430:$I$433,0),MATCH(AM$435,$J$429:$R$429,0))</f>
        <v>1</v>
      </c>
      <c r="AN514" s="699" cm="1">
        <f t="array" ref="AN514">INDEX($H514:$K514,0,MATCH(AN$436,$H$436:$K$436,0))*INDEX($J$430:$R$433,MATCH(AN$436,$I$430:$I$433,0),MATCH(AN$435,$J$429:$R$429,0))</f>
        <v>1</v>
      </c>
      <c r="AO514" s="699" cm="1">
        <f t="array" ref="AO514">INDEX($H514:$K514,0,MATCH(AO$436,$H$436:$K$436,0))*INDEX($J$430:$R$433,MATCH(AO$436,$I$430:$I$433,0),MATCH(AO$435,$J$429:$R$429,0))</f>
        <v>1</v>
      </c>
      <c r="AP514" s="699" cm="1">
        <f t="array" ref="AP514">INDEX($H514:$K514,0,MATCH(AP$436,$H$436:$K$436,0))*INDEX($J$430:$R$433,MATCH(AP$436,$I$430:$I$433,0),MATCH(AP$435,$J$429:$R$429,0))</f>
        <v>1</v>
      </c>
      <c r="AQ514" s="699" cm="1">
        <f t="array" ref="AQ514">INDEX($H514:$K514,0,MATCH(AQ$436,$H$436:$K$436,0))*INDEX($J$430:$R$433,MATCH(AQ$436,$I$430:$I$433,0),MATCH(AQ$435,$J$429:$R$429,0))</f>
        <v>1</v>
      </c>
      <c r="AR514" s="699" cm="1">
        <f t="array" ref="AR514">INDEX($H514:$K514,0,MATCH(AR$436,$H$436:$K$436,0))*INDEX($J$430:$R$433,MATCH(AR$436,$I$430:$I$433,0),MATCH(AR$435,$J$429:$R$429,0))</f>
        <v>1</v>
      </c>
      <c r="AS514" s="699" cm="1">
        <f t="array" ref="AS514">INDEX($H514:$K514,0,MATCH(AS$436,$H$436:$K$436,0))*INDEX($J$430:$R$433,MATCH(AS$436,$I$430:$I$433,0),MATCH(AS$435,$J$429:$R$429,0))</f>
        <v>1</v>
      </c>
      <c r="AT514" s="699" cm="1">
        <f t="array" ref="AT514">INDEX($H514:$K514,0,MATCH(AT$436,$H$436:$K$436,0))*INDEX($J$430:$R$433,MATCH(AT$436,$I$430:$I$433,0),MATCH(AT$435,$J$429:$R$429,0))</f>
        <v>1</v>
      </c>
      <c r="AU514" s="699" cm="1">
        <f t="array" ref="AU514">INDEX($H514:$K514,0,MATCH(AU$436,$H$436:$K$436,0))*INDEX($J$430:$R$433,MATCH(AU$436,$I$430:$I$433,0),MATCH(AU$435,$J$429:$R$429,0))</f>
        <v>1</v>
      </c>
      <c r="AV514" s="187"/>
      <c r="AW514" s="187"/>
      <c r="AX514" s="16"/>
      <c r="AY514" s="8"/>
      <c r="AZ514" s="8"/>
      <c r="BA514" s="8"/>
    </row>
    <row r="515" spans="1:53" ht="14.5" outlineLevel="1" x14ac:dyDescent="0.35">
      <c r="A515" s="6"/>
      <c r="B515" s="7"/>
      <c r="C515" s="17"/>
      <c r="D515" s="17"/>
      <c r="E515" s="17"/>
      <c r="F515" s="26"/>
      <c r="G515" s="26" t="str">
        <f t="shared" si="149"/>
        <v>YYAA2A1z</v>
      </c>
      <c r="H515" s="223">
        <v>1</v>
      </c>
      <c r="I515" s="223">
        <v>1</v>
      </c>
      <c r="J515" s="223">
        <v>3</v>
      </c>
      <c r="K515" s="223">
        <v>1</v>
      </c>
      <c r="L515" s="699" cm="1">
        <f t="array" ref="L515">INDEX($H515:$K515,0,MATCH(L$436,$H$436:$K$436,0))*INDEX($J$430:$R$433,MATCH(L$436,$I$430:$I$433,0),MATCH(L$435,$J$429:$R$429,0))</f>
        <v>2</v>
      </c>
      <c r="M515" s="699" cm="1">
        <f t="array" ref="M515">INDEX($H515:$K515,0,MATCH(M$436,$H$436:$K$436,0))*INDEX($J$430:$R$433,MATCH(M$436,$I$430:$I$433,0),MATCH(M$435,$J$429:$R$429,0))</f>
        <v>1</v>
      </c>
      <c r="N515" s="699" cm="1">
        <f t="array" ref="N515">INDEX($H515:$K515,0,MATCH(N$436,$H$436:$K$436,0))*INDEX($J$430:$R$433,MATCH(N$436,$I$430:$I$433,0),MATCH(N$435,$J$429:$R$429,0))</f>
        <v>3</v>
      </c>
      <c r="O515" s="699" cm="1">
        <f t="array" ref="O515">INDEX($H515:$K515,0,MATCH(O$436,$H$436:$K$436,0))*INDEX($J$430:$R$433,MATCH(O$436,$I$430:$I$433,0),MATCH(O$435,$J$429:$R$429,0))</f>
        <v>1</v>
      </c>
      <c r="P515" s="699" cm="1">
        <f t="array" ref="P515">INDEX($H515:$K515,0,MATCH(P$436,$H$436:$K$436,0))*INDEX($J$430:$R$433,MATCH(P$436,$I$430:$I$433,0),MATCH(P$435,$J$429:$R$429,0))</f>
        <v>2</v>
      </c>
      <c r="Q515" s="699" cm="1">
        <f t="array" ref="Q515">INDEX($H515:$K515,0,MATCH(Q$436,$H$436:$K$436,0))*INDEX($J$430:$R$433,MATCH(Q$436,$I$430:$I$433,0),MATCH(Q$435,$J$429:$R$429,0))</f>
        <v>1</v>
      </c>
      <c r="R515" s="699" cm="1">
        <f t="array" ref="R515">INDEX($H515:$K515,0,MATCH(R$436,$H$436:$K$436,0))*INDEX($J$430:$R$433,MATCH(R$436,$I$430:$I$433,0),MATCH(R$435,$J$429:$R$429,0))</f>
        <v>3</v>
      </c>
      <c r="S515" s="699" cm="1">
        <f t="array" ref="S515">INDEX($H515:$K515,0,MATCH(S$436,$H$436:$K$436,0))*INDEX($J$430:$R$433,MATCH(S$436,$I$430:$I$433,0),MATCH(S$435,$J$429:$R$429,0))</f>
        <v>1</v>
      </c>
      <c r="T515" s="699" cm="1">
        <f t="array" ref="T515">INDEX($H515:$K515,0,MATCH(T$436,$H$436:$K$436,0))*INDEX($J$430:$R$433,MATCH(T$436,$I$430:$I$433,0),MATCH(T$435,$J$429:$R$429,0))</f>
        <v>2</v>
      </c>
      <c r="U515" s="699" cm="1">
        <f t="array" ref="U515">INDEX($H515:$K515,0,MATCH(U$436,$H$436:$K$436,0))*INDEX($J$430:$R$433,MATCH(U$436,$I$430:$I$433,0),MATCH(U$435,$J$429:$R$429,0))</f>
        <v>1</v>
      </c>
      <c r="V515" s="699" cm="1">
        <f t="array" ref="V515">INDEX($H515:$K515,0,MATCH(V$436,$H$436:$K$436,0))*INDEX($J$430:$R$433,MATCH(V$436,$I$430:$I$433,0),MATCH(V$435,$J$429:$R$429,0))</f>
        <v>3</v>
      </c>
      <c r="W515" s="699" cm="1">
        <f t="array" ref="W515">INDEX($H515:$K515,0,MATCH(W$436,$H$436:$K$436,0))*INDEX($J$430:$R$433,MATCH(W$436,$I$430:$I$433,0),MATCH(W$435,$J$429:$R$429,0))</f>
        <v>1</v>
      </c>
      <c r="X515" s="699" cm="1">
        <f t="array" ref="X515">INDEX($H515:$K515,0,MATCH(X$436,$H$436:$K$436,0))*INDEX($J$430:$R$433,MATCH(X$436,$I$430:$I$433,0),MATCH(X$435,$J$429:$R$429,0))</f>
        <v>2</v>
      </c>
      <c r="Y515" s="699" cm="1">
        <f t="array" ref="Y515">INDEX($H515:$K515,0,MATCH(Y$436,$H$436:$K$436,0))*INDEX($J$430:$R$433,MATCH(Y$436,$I$430:$I$433,0),MATCH(Y$435,$J$429:$R$429,0))</f>
        <v>1</v>
      </c>
      <c r="Z515" s="699" cm="1">
        <f t="array" ref="Z515">INDEX($H515:$K515,0,MATCH(Z$436,$H$436:$K$436,0))*INDEX($J$430:$R$433,MATCH(Z$436,$I$430:$I$433,0),MATCH(Z$435,$J$429:$R$429,0))</f>
        <v>3</v>
      </c>
      <c r="AA515" s="699" cm="1">
        <f t="array" ref="AA515">INDEX($H515:$K515,0,MATCH(AA$436,$H$436:$K$436,0))*INDEX($J$430:$R$433,MATCH(AA$436,$I$430:$I$433,0),MATCH(AA$435,$J$429:$R$429,0))</f>
        <v>1</v>
      </c>
      <c r="AB515" s="699" cm="1">
        <f t="array" ref="AB515">INDEX($H515:$K515,0,MATCH(AB$436,$H$436:$K$436,0))*INDEX($J$430:$R$433,MATCH(AB$436,$I$430:$I$433,0),MATCH(AB$435,$J$429:$R$429,0))</f>
        <v>1</v>
      </c>
      <c r="AC515" s="699" cm="1">
        <f t="array" ref="AC515">INDEX($H515:$K515,0,MATCH(AC$436,$H$436:$K$436,0))*INDEX($J$430:$R$433,MATCH(AC$436,$I$430:$I$433,0),MATCH(AC$435,$J$429:$R$429,0))</f>
        <v>1</v>
      </c>
      <c r="AD515" s="699" cm="1">
        <f t="array" ref="AD515">INDEX($H515:$K515,0,MATCH(AD$436,$H$436:$K$436,0))*INDEX($J$430:$R$433,MATCH(AD$436,$I$430:$I$433,0),MATCH(AD$435,$J$429:$R$429,0))</f>
        <v>3</v>
      </c>
      <c r="AE515" s="699" cm="1">
        <f t="array" ref="AE515">INDEX($H515:$K515,0,MATCH(AE$436,$H$436:$K$436,0))*INDEX($J$430:$R$433,MATCH(AE$436,$I$430:$I$433,0),MATCH(AE$435,$J$429:$R$429,0))</f>
        <v>1</v>
      </c>
      <c r="AF515" s="699" cm="1">
        <f t="array" ref="AF515">INDEX($H515:$K515,0,MATCH(AF$436,$H$436:$K$436,0))*INDEX($J$430:$R$433,MATCH(AF$436,$I$430:$I$433,0),MATCH(AF$435,$J$429:$R$429,0))</f>
        <v>1</v>
      </c>
      <c r="AG515" s="699" cm="1">
        <f t="array" ref="AG515">INDEX($H515:$K515,0,MATCH(AG$436,$H$436:$K$436,0))*INDEX($J$430:$R$433,MATCH(AG$436,$I$430:$I$433,0),MATCH(AG$435,$J$429:$R$429,0))</f>
        <v>1</v>
      </c>
      <c r="AH515" s="699" cm="1">
        <f t="array" ref="AH515">INDEX($H515:$K515,0,MATCH(AH$436,$H$436:$K$436,0))*INDEX($J$430:$R$433,MATCH(AH$436,$I$430:$I$433,0),MATCH(AH$435,$J$429:$R$429,0))</f>
        <v>3</v>
      </c>
      <c r="AI515" s="699" cm="1">
        <f t="array" ref="AI515">INDEX($H515:$K515,0,MATCH(AI$436,$H$436:$K$436,0))*INDEX($J$430:$R$433,MATCH(AI$436,$I$430:$I$433,0),MATCH(AI$435,$J$429:$R$429,0))</f>
        <v>1</v>
      </c>
      <c r="AJ515" s="699" cm="1">
        <f t="array" ref="AJ515">INDEX($H515:$K515,0,MATCH(AJ$436,$H$436:$K$436,0))*INDEX($J$430:$R$433,MATCH(AJ$436,$I$430:$I$433,0),MATCH(AJ$435,$J$429:$R$429,0))</f>
        <v>1</v>
      </c>
      <c r="AK515" s="699" cm="1">
        <f t="array" ref="AK515">INDEX($H515:$K515,0,MATCH(AK$436,$H$436:$K$436,0))*INDEX($J$430:$R$433,MATCH(AK$436,$I$430:$I$433,0),MATCH(AK$435,$J$429:$R$429,0))</f>
        <v>1</v>
      </c>
      <c r="AL515" s="699" cm="1">
        <f t="array" ref="AL515">INDEX($H515:$K515,0,MATCH(AL$436,$H$436:$K$436,0))*INDEX($J$430:$R$433,MATCH(AL$436,$I$430:$I$433,0),MATCH(AL$435,$J$429:$R$429,0))</f>
        <v>3</v>
      </c>
      <c r="AM515" s="699" cm="1">
        <f t="array" ref="AM515">INDEX($H515:$K515,0,MATCH(AM$436,$H$436:$K$436,0))*INDEX($J$430:$R$433,MATCH(AM$436,$I$430:$I$433,0),MATCH(AM$435,$J$429:$R$429,0))</f>
        <v>1</v>
      </c>
      <c r="AN515" s="699" cm="1">
        <f t="array" ref="AN515">INDEX($H515:$K515,0,MATCH(AN$436,$H$436:$K$436,0))*INDEX($J$430:$R$433,MATCH(AN$436,$I$430:$I$433,0),MATCH(AN$435,$J$429:$R$429,0))</f>
        <v>1</v>
      </c>
      <c r="AO515" s="699" cm="1">
        <f t="array" ref="AO515">INDEX($H515:$K515,0,MATCH(AO$436,$H$436:$K$436,0))*INDEX($J$430:$R$433,MATCH(AO$436,$I$430:$I$433,0),MATCH(AO$435,$J$429:$R$429,0))</f>
        <v>1</v>
      </c>
      <c r="AP515" s="699" cm="1">
        <f t="array" ref="AP515">INDEX($H515:$K515,0,MATCH(AP$436,$H$436:$K$436,0))*INDEX($J$430:$R$433,MATCH(AP$436,$I$430:$I$433,0),MATCH(AP$435,$J$429:$R$429,0))</f>
        <v>3</v>
      </c>
      <c r="AQ515" s="699" cm="1">
        <f t="array" ref="AQ515">INDEX($H515:$K515,0,MATCH(AQ$436,$H$436:$K$436,0))*INDEX($J$430:$R$433,MATCH(AQ$436,$I$430:$I$433,0),MATCH(AQ$435,$J$429:$R$429,0))</f>
        <v>1</v>
      </c>
      <c r="AR515" s="699" cm="1">
        <f t="array" ref="AR515">INDEX($H515:$K515,0,MATCH(AR$436,$H$436:$K$436,0))*INDEX($J$430:$R$433,MATCH(AR$436,$I$430:$I$433,0),MATCH(AR$435,$J$429:$R$429,0))</f>
        <v>1</v>
      </c>
      <c r="AS515" s="699" cm="1">
        <f t="array" ref="AS515">INDEX($H515:$K515,0,MATCH(AS$436,$H$436:$K$436,0))*INDEX($J$430:$R$433,MATCH(AS$436,$I$430:$I$433,0),MATCH(AS$435,$J$429:$R$429,0))</f>
        <v>1</v>
      </c>
      <c r="AT515" s="699" cm="1">
        <f t="array" ref="AT515">INDEX($H515:$K515,0,MATCH(AT$436,$H$436:$K$436,0))*INDEX($J$430:$R$433,MATCH(AT$436,$I$430:$I$433,0),MATCH(AT$435,$J$429:$R$429,0))</f>
        <v>3</v>
      </c>
      <c r="AU515" s="699" cm="1">
        <f t="array" ref="AU515">INDEX($H515:$K515,0,MATCH(AU$436,$H$436:$K$436,0))*INDEX($J$430:$R$433,MATCH(AU$436,$I$430:$I$433,0),MATCH(AU$435,$J$429:$R$429,0))</f>
        <v>1</v>
      </c>
      <c r="AV515" s="187"/>
      <c r="AW515" s="187"/>
      <c r="AX515" s="16"/>
      <c r="AY515" s="8"/>
      <c r="AZ515" s="8"/>
      <c r="BA515" s="8"/>
    </row>
    <row r="516" spans="1:53" ht="14.5" outlineLevel="1" x14ac:dyDescent="0.35">
      <c r="A516" s="6"/>
      <c r="B516" s="7"/>
      <c r="C516" s="17"/>
      <c r="D516" s="17"/>
      <c r="E516" s="17"/>
      <c r="F516" s="26"/>
      <c r="G516" s="26" t="str">
        <f t="shared" si="149"/>
        <v>YYAA2A1zd</v>
      </c>
      <c r="H516" s="223">
        <v>1</v>
      </c>
      <c r="I516" s="223">
        <v>1</v>
      </c>
      <c r="J516" s="223">
        <v>3</v>
      </c>
      <c r="K516" s="223">
        <v>1</v>
      </c>
      <c r="L516" s="699" cm="1">
        <f t="array" ref="L516">INDEX($H516:$K516,0,MATCH(L$436,$H$436:$K$436,0))*INDEX($J$430:$R$433,MATCH(L$436,$I$430:$I$433,0),MATCH(L$435,$J$429:$R$429,0))</f>
        <v>2</v>
      </c>
      <c r="M516" s="699" cm="1">
        <f t="array" ref="M516">INDEX($H516:$K516,0,MATCH(M$436,$H$436:$K$436,0))*INDEX($J$430:$R$433,MATCH(M$436,$I$430:$I$433,0),MATCH(M$435,$J$429:$R$429,0))</f>
        <v>1</v>
      </c>
      <c r="N516" s="699" cm="1">
        <f t="array" ref="N516">INDEX($H516:$K516,0,MATCH(N$436,$H$436:$K$436,0))*INDEX($J$430:$R$433,MATCH(N$436,$I$430:$I$433,0),MATCH(N$435,$J$429:$R$429,0))</f>
        <v>3</v>
      </c>
      <c r="O516" s="699" cm="1">
        <f t="array" ref="O516">INDEX($H516:$K516,0,MATCH(O$436,$H$436:$K$436,0))*INDEX($J$430:$R$433,MATCH(O$436,$I$430:$I$433,0),MATCH(O$435,$J$429:$R$429,0))</f>
        <v>1</v>
      </c>
      <c r="P516" s="699" cm="1">
        <f t="array" ref="P516">INDEX($H516:$K516,0,MATCH(P$436,$H$436:$K$436,0))*INDEX($J$430:$R$433,MATCH(P$436,$I$430:$I$433,0),MATCH(P$435,$J$429:$R$429,0))</f>
        <v>2</v>
      </c>
      <c r="Q516" s="699" cm="1">
        <f t="array" ref="Q516">INDEX($H516:$K516,0,MATCH(Q$436,$H$436:$K$436,0))*INDEX($J$430:$R$433,MATCH(Q$436,$I$430:$I$433,0),MATCH(Q$435,$J$429:$R$429,0))</f>
        <v>1</v>
      </c>
      <c r="R516" s="699" cm="1">
        <f t="array" ref="R516">INDEX($H516:$K516,0,MATCH(R$436,$H$436:$K$436,0))*INDEX($J$430:$R$433,MATCH(R$436,$I$430:$I$433,0),MATCH(R$435,$J$429:$R$429,0))</f>
        <v>3</v>
      </c>
      <c r="S516" s="699" cm="1">
        <f t="array" ref="S516">INDEX($H516:$K516,0,MATCH(S$436,$H$436:$K$436,0))*INDEX($J$430:$R$433,MATCH(S$436,$I$430:$I$433,0),MATCH(S$435,$J$429:$R$429,0))</f>
        <v>1</v>
      </c>
      <c r="T516" s="699" cm="1">
        <f t="array" ref="T516">INDEX($H516:$K516,0,MATCH(T$436,$H$436:$K$436,0))*INDEX($J$430:$R$433,MATCH(T$436,$I$430:$I$433,0),MATCH(T$435,$J$429:$R$429,0))</f>
        <v>2</v>
      </c>
      <c r="U516" s="699" cm="1">
        <f t="array" ref="U516">INDEX($H516:$K516,0,MATCH(U$436,$H$436:$K$436,0))*INDEX($J$430:$R$433,MATCH(U$436,$I$430:$I$433,0),MATCH(U$435,$J$429:$R$429,0))</f>
        <v>1</v>
      </c>
      <c r="V516" s="699" cm="1">
        <f t="array" ref="V516">INDEX($H516:$K516,0,MATCH(V$436,$H$436:$K$436,0))*INDEX($J$430:$R$433,MATCH(V$436,$I$430:$I$433,0),MATCH(V$435,$J$429:$R$429,0))</f>
        <v>3</v>
      </c>
      <c r="W516" s="699" cm="1">
        <f t="array" ref="W516">INDEX($H516:$K516,0,MATCH(W$436,$H$436:$K$436,0))*INDEX($J$430:$R$433,MATCH(W$436,$I$430:$I$433,0),MATCH(W$435,$J$429:$R$429,0))</f>
        <v>1</v>
      </c>
      <c r="X516" s="699" cm="1">
        <f t="array" ref="X516">INDEX($H516:$K516,0,MATCH(X$436,$H$436:$K$436,0))*INDEX($J$430:$R$433,MATCH(X$436,$I$430:$I$433,0),MATCH(X$435,$J$429:$R$429,0))</f>
        <v>2</v>
      </c>
      <c r="Y516" s="699" cm="1">
        <f t="array" ref="Y516">INDEX($H516:$K516,0,MATCH(Y$436,$H$436:$K$436,0))*INDEX($J$430:$R$433,MATCH(Y$436,$I$430:$I$433,0),MATCH(Y$435,$J$429:$R$429,0))</f>
        <v>1</v>
      </c>
      <c r="Z516" s="699" cm="1">
        <f t="array" ref="Z516">INDEX($H516:$K516,0,MATCH(Z$436,$H$436:$K$436,0))*INDEX($J$430:$R$433,MATCH(Z$436,$I$430:$I$433,0),MATCH(Z$435,$J$429:$R$429,0))</f>
        <v>3</v>
      </c>
      <c r="AA516" s="699" cm="1">
        <f t="array" ref="AA516">INDEX($H516:$K516,0,MATCH(AA$436,$H$436:$K$436,0))*INDEX($J$430:$R$433,MATCH(AA$436,$I$430:$I$433,0),MATCH(AA$435,$J$429:$R$429,0))</f>
        <v>1</v>
      </c>
      <c r="AB516" s="699" cm="1">
        <f t="array" ref="AB516">INDEX($H516:$K516,0,MATCH(AB$436,$H$436:$K$436,0))*INDEX($J$430:$R$433,MATCH(AB$436,$I$430:$I$433,0),MATCH(AB$435,$J$429:$R$429,0))</f>
        <v>1</v>
      </c>
      <c r="AC516" s="699" cm="1">
        <f t="array" ref="AC516">INDEX($H516:$K516,0,MATCH(AC$436,$H$436:$K$436,0))*INDEX($J$430:$R$433,MATCH(AC$436,$I$430:$I$433,0),MATCH(AC$435,$J$429:$R$429,0))</f>
        <v>1</v>
      </c>
      <c r="AD516" s="699" cm="1">
        <f t="array" ref="AD516">INDEX($H516:$K516,0,MATCH(AD$436,$H$436:$K$436,0))*INDEX($J$430:$R$433,MATCH(AD$436,$I$430:$I$433,0),MATCH(AD$435,$J$429:$R$429,0))</f>
        <v>3</v>
      </c>
      <c r="AE516" s="699" cm="1">
        <f t="array" ref="AE516">INDEX($H516:$K516,0,MATCH(AE$436,$H$436:$K$436,0))*INDEX($J$430:$R$433,MATCH(AE$436,$I$430:$I$433,0),MATCH(AE$435,$J$429:$R$429,0))</f>
        <v>1</v>
      </c>
      <c r="AF516" s="699" cm="1">
        <f t="array" ref="AF516">INDEX($H516:$K516,0,MATCH(AF$436,$H$436:$K$436,0))*INDEX($J$430:$R$433,MATCH(AF$436,$I$430:$I$433,0),MATCH(AF$435,$J$429:$R$429,0))</f>
        <v>1</v>
      </c>
      <c r="AG516" s="699" cm="1">
        <f t="array" ref="AG516">INDEX($H516:$K516,0,MATCH(AG$436,$H$436:$K$436,0))*INDEX($J$430:$R$433,MATCH(AG$436,$I$430:$I$433,0),MATCH(AG$435,$J$429:$R$429,0))</f>
        <v>1</v>
      </c>
      <c r="AH516" s="699" cm="1">
        <f t="array" ref="AH516">INDEX($H516:$K516,0,MATCH(AH$436,$H$436:$K$436,0))*INDEX($J$430:$R$433,MATCH(AH$436,$I$430:$I$433,0),MATCH(AH$435,$J$429:$R$429,0))</f>
        <v>3</v>
      </c>
      <c r="AI516" s="699" cm="1">
        <f t="array" ref="AI516">INDEX($H516:$K516,0,MATCH(AI$436,$H$436:$K$436,0))*INDEX($J$430:$R$433,MATCH(AI$436,$I$430:$I$433,0),MATCH(AI$435,$J$429:$R$429,0))</f>
        <v>1</v>
      </c>
      <c r="AJ516" s="699" cm="1">
        <f t="array" ref="AJ516">INDEX($H516:$K516,0,MATCH(AJ$436,$H$436:$K$436,0))*INDEX($J$430:$R$433,MATCH(AJ$436,$I$430:$I$433,0),MATCH(AJ$435,$J$429:$R$429,0))</f>
        <v>1</v>
      </c>
      <c r="AK516" s="699" cm="1">
        <f t="array" ref="AK516">INDEX($H516:$K516,0,MATCH(AK$436,$H$436:$K$436,0))*INDEX($J$430:$R$433,MATCH(AK$436,$I$430:$I$433,0),MATCH(AK$435,$J$429:$R$429,0))</f>
        <v>1</v>
      </c>
      <c r="AL516" s="699" cm="1">
        <f t="array" ref="AL516">INDEX($H516:$K516,0,MATCH(AL$436,$H$436:$K$436,0))*INDEX($J$430:$R$433,MATCH(AL$436,$I$430:$I$433,0),MATCH(AL$435,$J$429:$R$429,0))</f>
        <v>3</v>
      </c>
      <c r="AM516" s="699" cm="1">
        <f t="array" ref="AM516">INDEX($H516:$K516,0,MATCH(AM$436,$H$436:$K$436,0))*INDEX($J$430:$R$433,MATCH(AM$436,$I$430:$I$433,0),MATCH(AM$435,$J$429:$R$429,0))</f>
        <v>1</v>
      </c>
      <c r="AN516" s="699" cm="1">
        <f t="array" ref="AN516">INDEX($H516:$K516,0,MATCH(AN$436,$H$436:$K$436,0))*INDEX($J$430:$R$433,MATCH(AN$436,$I$430:$I$433,0),MATCH(AN$435,$J$429:$R$429,0))</f>
        <v>1</v>
      </c>
      <c r="AO516" s="699" cm="1">
        <f t="array" ref="AO516">INDEX($H516:$K516,0,MATCH(AO$436,$H$436:$K$436,0))*INDEX($J$430:$R$433,MATCH(AO$436,$I$430:$I$433,0),MATCH(AO$435,$J$429:$R$429,0))</f>
        <v>1</v>
      </c>
      <c r="AP516" s="699" cm="1">
        <f t="array" ref="AP516">INDEX($H516:$K516,0,MATCH(AP$436,$H$436:$K$436,0))*INDEX($J$430:$R$433,MATCH(AP$436,$I$430:$I$433,0),MATCH(AP$435,$J$429:$R$429,0))</f>
        <v>3</v>
      </c>
      <c r="AQ516" s="699" cm="1">
        <f t="array" ref="AQ516">INDEX($H516:$K516,0,MATCH(AQ$436,$H$436:$K$436,0))*INDEX($J$430:$R$433,MATCH(AQ$436,$I$430:$I$433,0),MATCH(AQ$435,$J$429:$R$429,0))</f>
        <v>1</v>
      </c>
      <c r="AR516" s="699" cm="1">
        <f t="array" ref="AR516">INDEX($H516:$K516,0,MATCH(AR$436,$H$436:$K$436,0))*INDEX($J$430:$R$433,MATCH(AR$436,$I$430:$I$433,0),MATCH(AR$435,$J$429:$R$429,0))</f>
        <v>1</v>
      </c>
      <c r="AS516" s="699" cm="1">
        <f t="array" ref="AS516">INDEX($H516:$K516,0,MATCH(AS$436,$H$436:$K$436,0))*INDEX($J$430:$R$433,MATCH(AS$436,$I$430:$I$433,0),MATCH(AS$435,$J$429:$R$429,0))</f>
        <v>1</v>
      </c>
      <c r="AT516" s="699" cm="1">
        <f t="array" ref="AT516">INDEX($H516:$K516,0,MATCH(AT$436,$H$436:$K$436,0))*INDEX($J$430:$R$433,MATCH(AT$436,$I$430:$I$433,0),MATCH(AT$435,$J$429:$R$429,0))</f>
        <v>3</v>
      </c>
      <c r="AU516" s="699" cm="1">
        <f t="array" ref="AU516">INDEX($H516:$K516,0,MATCH(AU$436,$H$436:$K$436,0))*INDEX($J$430:$R$433,MATCH(AU$436,$I$430:$I$433,0),MATCH(AU$435,$J$429:$R$429,0))</f>
        <v>1</v>
      </c>
      <c r="AV516" s="187"/>
      <c r="AW516" s="187"/>
      <c r="AX516" s="16"/>
      <c r="AY516" s="8"/>
      <c r="AZ516" s="8"/>
      <c r="BA516" s="8"/>
    </row>
    <row r="517" spans="1:53" ht="14.5" outlineLevel="1" x14ac:dyDescent="0.35">
      <c r="A517" s="6"/>
      <c r="B517" s="7"/>
      <c r="C517" s="17"/>
      <c r="D517" s="17"/>
      <c r="E517" s="17"/>
      <c r="F517" s="26"/>
      <c r="G517" s="26" t="str">
        <f t="shared" si="149"/>
        <v>AYWA2A1a</v>
      </c>
      <c r="H517" s="223">
        <v>0</v>
      </c>
      <c r="I517" s="223">
        <v>0</v>
      </c>
      <c r="J517" s="223">
        <v>0</v>
      </c>
      <c r="K517" s="223">
        <v>0</v>
      </c>
      <c r="L517" s="699" cm="1">
        <f t="array" ref="L517">INDEX($H517:$K517,0,MATCH(L$436,$H$436:$K$436,0))*INDEX($J$430:$R$433,MATCH(L$436,$I$430:$I$433,0),MATCH(L$435,$J$429:$R$429,0))</f>
        <v>0</v>
      </c>
      <c r="M517" s="699" cm="1">
        <f t="array" ref="M517">INDEX($H517:$K517,0,MATCH(M$436,$H$436:$K$436,0))*INDEX($J$430:$R$433,MATCH(M$436,$I$430:$I$433,0),MATCH(M$435,$J$429:$R$429,0))</f>
        <v>0</v>
      </c>
      <c r="N517" s="699" cm="1">
        <f t="array" ref="N517">INDEX($H517:$K517,0,MATCH(N$436,$H$436:$K$436,0))*INDEX($J$430:$R$433,MATCH(N$436,$I$430:$I$433,0),MATCH(N$435,$J$429:$R$429,0))</f>
        <v>0</v>
      </c>
      <c r="O517" s="699" cm="1">
        <f t="array" ref="O517">INDEX($H517:$K517,0,MATCH(O$436,$H$436:$K$436,0))*INDEX($J$430:$R$433,MATCH(O$436,$I$430:$I$433,0),MATCH(O$435,$J$429:$R$429,0))</f>
        <v>0</v>
      </c>
      <c r="P517" s="699" cm="1">
        <f t="array" ref="P517">INDEX($H517:$K517,0,MATCH(P$436,$H$436:$K$436,0))*INDEX($J$430:$R$433,MATCH(P$436,$I$430:$I$433,0),MATCH(P$435,$J$429:$R$429,0))</f>
        <v>0</v>
      </c>
      <c r="Q517" s="699" cm="1">
        <f t="array" ref="Q517">INDEX($H517:$K517,0,MATCH(Q$436,$H$436:$K$436,0))*INDEX($J$430:$R$433,MATCH(Q$436,$I$430:$I$433,0),MATCH(Q$435,$J$429:$R$429,0))</f>
        <v>0</v>
      </c>
      <c r="R517" s="699" cm="1">
        <f t="array" ref="R517">INDEX($H517:$K517,0,MATCH(R$436,$H$436:$K$436,0))*INDEX($J$430:$R$433,MATCH(R$436,$I$430:$I$433,0),MATCH(R$435,$J$429:$R$429,0))</f>
        <v>0</v>
      </c>
      <c r="S517" s="699" cm="1">
        <f t="array" ref="S517">INDEX($H517:$K517,0,MATCH(S$436,$H$436:$K$436,0))*INDEX($J$430:$R$433,MATCH(S$436,$I$430:$I$433,0),MATCH(S$435,$J$429:$R$429,0))</f>
        <v>0</v>
      </c>
      <c r="T517" s="699" cm="1">
        <f t="array" ref="T517">INDEX($H517:$K517,0,MATCH(T$436,$H$436:$K$436,0))*INDEX($J$430:$R$433,MATCH(T$436,$I$430:$I$433,0),MATCH(T$435,$J$429:$R$429,0))</f>
        <v>0</v>
      </c>
      <c r="U517" s="699" cm="1">
        <f t="array" ref="U517">INDEX($H517:$K517,0,MATCH(U$436,$H$436:$K$436,0))*INDEX($J$430:$R$433,MATCH(U$436,$I$430:$I$433,0),MATCH(U$435,$J$429:$R$429,0))</f>
        <v>0</v>
      </c>
      <c r="V517" s="699" cm="1">
        <f t="array" ref="V517">INDEX($H517:$K517,0,MATCH(V$436,$H$436:$K$436,0))*INDEX($J$430:$R$433,MATCH(V$436,$I$430:$I$433,0),MATCH(V$435,$J$429:$R$429,0))</f>
        <v>0</v>
      </c>
      <c r="W517" s="699" cm="1">
        <f t="array" ref="W517">INDEX($H517:$K517,0,MATCH(W$436,$H$436:$K$436,0))*INDEX($J$430:$R$433,MATCH(W$436,$I$430:$I$433,0),MATCH(W$435,$J$429:$R$429,0))</f>
        <v>0</v>
      </c>
      <c r="X517" s="699" cm="1">
        <f t="array" ref="X517">INDEX($H517:$K517,0,MATCH(X$436,$H$436:$K$436,0))*INDEX($J$430:$R$433,MATCH(X$436,$I$430:$I$433,0),MATCH(X$435,$J$429:$R$429,0))</f>
        <v>0</v>
      </c>
      <c r="Y517" s="699" cm="1">
        <f t="array" ref="Y517">INDEX($H517:$K517,0,MATCH(Y$436,$H$436:$K$436,0))*INDEX($J$430:$R$433,MATCH(Y$436,$I$430:$I$433,0),MATCH(Y$435,$J$429:$R$429,0))</f>
        <v>0</v>
      </c>
      <c r="Z517" s="699" cm="1">
        <f t="array" ref="Z517">INDEX($H517:$K517,0,MATCH(Z$436,$H$436:$K$436,0))*INDEX($J$430:$R$433,MATCH(Z$436,$I$430:$I$433,0),MATCH(Z$435,$J$429:$R$429,0))</f>
        <v>0</v>
      </c>
      <c r="AA517" s="699" cm="1">
        <f t="array" ref="AA517">INDEX($H517:$K517,0,MATCH(AA$436,$H$436:$K$436,0))*INDEX($J$430:$R$433,MATCH(AA$436,$I$430:$I$433,0),MATCH(AA$435,$J$429:$R$429,0))</f>
        <v>0</v>
      </c>
      <c r="AB517" s="699" cm="1">
        <f t="array" ref="AB517">INDEX($H517:$K517,0,MATCH(AB$436,$H$436:$K$436,0))*INDEX($J$430:$R$433,MATCH(AB$436,$I$430:$I$433,0),MATCH(AB$435,$J$429:$R$429,0))</f>
        <v>0</v>
      </c>
      <c r="AC517" s="699" cm="1">
        <f t="array" ref="AC517">INDEX($H517:$K517,0,MATCH(AC$436,$H$436:$K$436,0))*INDEX($J$430:$R$433,MATCH(AC$436,$I$430:$I$433,0),MATCH(AC$435,$J$429:$R$429,0))</f>
        <v>0</v>
      </c>
      <c r="AD517" s="699" cm="1">
        <f t="array" ref="AD517">INDEX($H517:$K517,0,MATCH(AD$436,$H$436:$K$436,0))*INDEX($J$430:$R$433,MATCH(AD$436,$I$430:$I$433,0),MATCH(AD$435,$J$429:$R$429,0))</f>
        <v>0</v>
      </c>
      <c r="AE517" s="699" cm="1">
        <f t="array" ref="AE517">INDEX($H517:$K517,0,MATCH(AE$436,$H$436:$K$436,0))*INDEX($J$430:$R$433,MATCH(AE$436,$I$430:$I$433,0),MATCH(AE$435,$J$429:$R$429,0))</f>
        <v>0</v>
      </c>
      <c r="AF517" s="699" cm="1">
        <f t="array" ref="AF517">INDEX($H517:$K517,0,MATCH(AF$436,$H$436:$K$436,0))*INDEX($J$430:$R$433,MATCH(AF$436,$I$430:$I$433,0),MATCH(AF$435,$J$429:$R$429,0))</f>
        <v>0</v>
      </c>
      <c r="AG517" s="699" cm="1">
        <f t="array" ref="AG517">INDEX($H517:$K517,0,MATCH(AG$436,$H$436:$K$436,0))*INDEX($J$430:$R$433,MATCH(AG$436,$I$430:$I$433,0),MATCH(AG$435,$J$429:$R$429,0))</f>
        <v>0</v>
      </c>
      <c r="AH517" s="699" cm="1">
        <f t="array" ref="AH517">INDEX($H517:$K517,0,MATCH(AH$436,$H$436:$K$436,0))*INDEX($J$430:$R$433,MATCH(AH$436,$I$430:$I$433,0),MATCH(AH$435,$J$429:$R$429,0))</f>
        <v>0</v>
      </c>
      <c r="AI517" s="699" cm="1">
        <f t="array" ref="AI517">INDEX($H517:$K517,0,MATCH(AI$436,$H$436:$K$436,0))*INDEX($J$430:$R$433,MATCH(AI$436,$I$430:$I$433,0),MATCH(AI$435,$J$429:$R$429,0))</f>
        <v>0</v>
      </c>
      <c r="AJ517" s="699" cm="1">
        <f t="array" ref="AJ517">INDEX($H517:$K517,0,MATCH(AJ$436,$H$436:$K$436,0))*INDEX($J$430:$R$433,MATCH(AJ$436,$I$430:$I$433,0),MATCH(AJ$435,$J$429:$R$429,0))</f>
        <v>0</v>
      </c>
      <c r="AK517" s="699" cm="1">
        <f t="array" ref="AK517">INDEX($H517:$K517,0,MATCH(AK$436,$H$436:$K$436,0))*INDEX($J$430:$R$433,MATCH(AK$436,$I$430:$I$433,0),MATCH(AK$435,$J$429:$R$429,0))</f>
        <v>0</v>
      </c>
      <c r="AL517" s="699" cm="1">
        <f t="array" ref="AL517">INDEX($H517:$K517,0,MATCH(AL$436,$H$436:$K$436,0))*INDEX($J$430:$R$433,MATCH(AL$436,$I$430:$I$433,0),MATCH(AL$435,$J$429:$R$429,0))</f>
        <v>0</v>
      </c>
      <c r="AM517" s="699" cm="1">
        <f t="array" ref="AM517">INDEX($H517:$K517,0,MATCH(AM$436,$H$436:$K$436,0))*INDEX($J$430:$R$433,MATCH(AM$436,$I$430:$I$433,0),MATCH(AM$435,$J$429:$R$429,0))</f>
        <v>0</v>
      </c>
      <c r="AN517" s="699" cm="1">
        <f t="array" ref="AN517">INDEX($H517:$K517,0,MATCH(AN$436,$H$436:$K$436,0))*INDEX($J$430:$R$433,MATCH(AN$436,$I$430:$I$433,0),MATCH(AN$435,$J$429:$R$429,0))</f>
        <v>0</v>
      </c>
      <c r="AO517" s="699" cm="1">
        <f t="array" ref="AO517">INDEX($H517:$K517,0,MATCH(AO$436,$H$436:$K$436,0))*INDEX($J$430:$R$433,MATCH(AO$436,$I$430:$I$433,0),MATCH(AO$435,$J$429:$R$429,0))</f>
        <v>0</v>
      </c>
      <c r="AP517" s="699" cm="1">
        <f t="array" ref="AP517">INDEX($H517:$K517,0,MATCH(AP$436,$H$436:$K$436,0))*INDEX($J$430:$R$433,MATCH(AP$436,$I$430:$I$433,0),MATCH(AP$435,$J$429:$R$429,0))</f>
        <v>0</v>
      </c>
      <c r="AQ517" s="699" cm="1">
        <f t="array" ref="AQ517">INDEX($H517:$K517,0,MATCH(AQ$436,$H$436:$K$436,0))*INDEX($J$430:$R$433,MATCH(AQ$436,$I$430:$I$433,0),MATCH(AQ$435,$J$429:$R$429,0))</f>
        <v>0</v>
      </c>
      <c r="AR517" s="699" cm="1">
        <f t="array" ref="AR517">INDEX($H517:$K517,0,MATCH(AR$436,$H$436:$K$436,0))*INDEX($J$430:$R$433,MATCH(AR$436,$I$430:$I$433,0),MATCH(AR$435,$J$429:$R$429,0))</f>
        <v>0</v>
      </c>
      <c r="AS517" s="699" cm="1">
        <f t="array" ref="AS517">INDEX($H517:$K517,0,MATCH(AS$436,$H$436:$K$436,0))*INDEX($J$430:$R$433,MATCH(AS$436,$I$430:$I$433,0),MATCH(AS$435,$J$429:$R$429,0))</f>
        <v>0</v>
      </c>
      <c r="AT517" s="699" cm="1">
        <f t="array" ref="AT517">INDEX($H517:$K517,0,MATCH(AT$436,$H$436:$K$436,0))*INDEX($J$430:$R$433,MATCH(AT$436,$I$430:$I$433,0),MATCH(AT$435,$J$429:$R$429,0))</f>
        <v>0</v>
      </c>
      <c r="AU517" s="699" cm="1">
        <f t="array" ref="AU517">INDEX($H517:$K517,0,MATCH(AU$436,$H$436:$K$436,0))*INDEX($J$430:$R$433,MATCH(AU$436,$I$430:$I$433,0),MATCH(AU$435,$J$429:$R$429,0))</f>
        <v>0</v>
      </c>
      <c r="AV517" s="187"/>
      <c r="AW517" s="187"/>
      <c r="AX517" s="16"/>
      <c r="AY517" s="8"/>
      <c r="AZ517" s="8"/>
      <c r="BA517" s="8"/>
    </row>
    <row r="518" spans="1:53" ht="14.5" outlineLevel="1" x14ac:dyDescent="0.35">
      <c r="A518" s="6"/>
      <c r="B518" s="7"/>
      <c r="C518" s="17"/>
      <c r="D518" s="17"/>
      <c r="E518" s="17"/>
      <c r="F518" s="26"/>
      <c r="G518" s="26" t="str">
        <f t="shared" si="149"/>
        <v>AANWA1a</v>
      </c>
      <c r="H518" s="223">
        <v>0</v>
      </c>
      <c r="I518" s="223">
        <v>0</v>
      </c>
      <c r="J518" s="223">
        <v>0</v>
      </c>
      <c r="K518" s="223">
        <v>0</v>
      </c>
      <c r="L518" s="699" cm="1">
        <f t="array" ref="L518">INDEX($H518:$K518,0,MATCH(L$436,$H$436:$K$436,0))*INDEX($J$430:$R$433,MATCH(L$436,$I$430:$I$433,0),MATCH(L$435,$J$429:$R$429,0))</f>
        <v>0</v>
      </c>
      <c r="M518" s="699" cm="1">
        <f t="array" ref="M518">INDEX($H518:$K518,0,MATCH(M$436,$H$436:$K$436,0))*INDEX($J$430:$R$433,MATCH(M$436,$I$430:$I$433,0),MATCH(M$435,$J$429:$R$429,0))</f>
        <v>0</v>
      </c>
      <c r="N518" s="699" cm="1">
        <f t="array" ref="N518">INDEX($H518:$K518,0,MATCH(N$436,$H$436:$K$436,0))*INDEX($J$430:$R$433,MATCH(N$436,$I$430:$I$433,0),MATCH(N$435,$J$429:$R$429,0))</f>
        <v>0</v>
      </c>
      <c r="O518" s="699" cm="1">
        <f t="array" ref="O518">INDEX($H518:$K518,0,MATCH(O$436,$H$436:$K$436,0))*INDEX($J$430:$R$433,MATCH(O$436,$I$430:$I$433,0),MATCH(O$435,$J$429:$R$429,0))</f>
        <v>0</v>
      </c>
      <c r="P518" s="699" cm="1">
        <f t="array" ref="P518">INDEX($H518:$K518,0,MATCH(P$436,$H$436:$K$436,0))*INDEX($J$430:$R$433,MATCH(P$436,$I$430:$I$433,0),MATCH(P$435,$J$429:$R$429,0))</f>
        <v>0</v>
      </c>
      <c r="Q518" s="699" cm="1">
        <f t="array" ref="Q518">INDEX($H518:$K518,0,MATCH(Q$436,$H$436:$K$436,0))*INDEX($J$430:$R$433,MATCH(Q$436,$I$430:$I$433,0),MATCH(Q$435,$J$429:$R$429,0))</f>
        <v>0</v>
      </c>
      <c r="R518" s="699" cm="1">
        <f t="array" ref="R518">INDEX($H518:$K518,0,MATCH(R$436,$H$436:$K$436,0))*INDEX($J$430:$R$433,MATCH(R$436,$I$430:$I$433,0),MATCH(R$435,$J$429:$R$429,0))</f>
        <v>0</v>
      </c>
      <c r="S518" s="699" cm="1">
        <f t="array" ref="S518">INDEX($H518:$K518,0,MATCH(S$436,$H$436:$K$436,0))*INDEX($J$430:$R$433,MATCH(S$436,$I$430:$I$433,0),MATCH(S$435,$J$429:$R$429,0))</f>
        <v>0</v>
      </c>
      <c r="T518" s="699" cm="1">
        <f t="array" ref="T518">INDEX($H518:$K518,0,MATCH(T$436,$H$436:$K$436,0))*INDEX($J$430:$R$433,MATCH(T$436,$I$430:$I$433,0),MATCH(T$435,$J$429:$R$429,0))</f>
        <v>0</v>
      </c>
      <c r="U518" s="699" cm="1">
        <f t="array" ref="U518">INDEX($H518:$K518,0,MATCH(U$436,$H$436:$K$436,0))*INDEX($J$430:$R$433,MATCH(U$436,$I$430:$I$433,0),MATCH(U$435,$J$429:$R$429,0))</f>
        <v>0</v>
      </c>
      <c r="V518" s="699" cm="1">
        <f t="array" ref="V518">INDEX($H518:$K518,0,MATCH(V$436,$H$436:$K$436,0))*INDEX($J$430:$R$433,MATCH(V$436,$I$430:$I$433,0),MATCH(V$435,$J$429:$R$429,0))</f>
        <v>0</v>
      </c>
      <c r="W518" s="699" cm="1">
        <f t="array" ref="W518">INDEX($H518:$K518,0,MATCH(W$436,$H$436:$K$436,0))*INDEX($J$430:$R$433,MATCH(W$436,$I$430:$I$433,0),MATCH(W$435,$J$429:$R$429,0))</f>
        <v>0</v>
      </c>
      <c r="X518" s="699" cm="1">
        <f t="array" ref="X518">INDEX($H518:$K518,0,MATCH(X$436,$H$436:$K$436,0))*INDEX($J$430:$R$433,MATCH(X$436,$I$430:$I$433,0),MATCH(X$435,$J$429:$R$429,0))</f>
        <v>0</v>
      </c>
      <c r="Y518" s="699" cm="1">
        <f t="array" ref="Y518">INDEX($H518:$K518,0,MATCH(Y$436,$H$436:$K$436,0))*INDEX($J$430:$R$433,MATCH(Y$436,$I$430:$I$433,0),MATCH(Y$435,$J$429:$R$429,0))</f>
        <v>0</v>
      </c>
      <c r="Z518" s="699" cm="1">
        <f t="array" ref="Z518">INDEX($H518:$K518,0,MATCH(Z$436,$H$436:$K$436,0))*INDEX($J$430:$R$433,MATCH(Z$436,$I$430:$I$433,0),MATCH(Z$435,$J$429:$R$429,0))</f>
        <v>0</v>
      </c>
      <c r="AA518" s="699" cm="1">
        <f t="array" ref="AA518">INDEX($H518:$K518,0,MATCH(AA$436,$H$436:$K$436,0))*INDEX($J$430:$R$433,MATCH(AA$436,$I$430:$I$433,0),MATCH(AA$435,$J$429:$R$429,0))</f>
        <v>0</v>
      </c>
      <c r="AB518" s="699" cm="1">
        <f t="array" ref="AB518">INDEX($H518:$K518,0,MATCH(AB$436,$H$436:$K$436,0))*INDEX($J$430:$R$433,MATCH(AB$436,$I$430:$I$433,0),MATCH(AB$435,$J$429:$R$429,0))</f>
        <v>0</v>
      </c>
      <c r="AC518" s="699" cm="1">
        <f t="array" ref="AC518">INDEX($H518:$K518,0,MATCH(AC$436,$H$436:$K$436,0))*INDEX($J$430:$R$433,MATCH(AC$436,$I$430:$I$433,0),MATCH(AC$435,$J$429:$R$429,0))</f>
        <v>0</v>
      </c>
      <c r="AD518" s="699" cm="1">
        <f t="array" ref="AD518">INDEX($H518:$K518,0,MATCH(AD$436,$H$436:$K$436,0))*INDEX($J$430:$R$433,MATCH(AD$436,$I$430:$I$433,0),MATCH(AD$435,$J$429:$R$429,0))</f>
        <v>0</v>
      </c>
      <c r="AE518" s="699" cm="1">
        <f t="array" ref="AE518">INDEX($H518:$K518,0,MATCH(AE$436,$H$436:$K$436,0))*INDEX($J$430:$R$433,MATCH(AE$436,$I$430:$I$433,0),MATCH(AE$435,$J$429:$R$429,0))</f>
        <v>0</v>
      </c>
      <c r="AF518" s="699" cm="1">
        <f t="array" ref="AF518">INDEX($H518:$K518,0,MATCH(AF$436,$H$436:$K$436,0))*INDEX($J$430:$R$433,MATCH(AF$436,$I$430:$I$433,0),MATCH(AF$435,$J$429:$R$429,0))</f>
        <v>0</v>
      </c>
      <c r="AG518" s="699" cm="1">
        <f t="array" ref="AG518">INDEX($H518:$K518,0,MATCH(AG$436,$H$436:$K$436,0))*INDEX($J$430:$R$433,MATCH(AG$436,$I$430:$I$433,0),MATCH(AG$435,$J$429:$R$429,0))</f>
        <v>0</v>
      </c>
      <c r="AH518" s="699" cm="1">
        <f t="array" ref="AH518">INDEX($H518:$K518,0,MATCH(AH$436,$H$436:$K$436,0))*INDEX($J$430:$R$433,MATCH(AH$436,$I$430:$I$433,0),MATCH(AH$435,$J$429:$R$429,0))</f>
        <v>0</v>
      </c>
      <c r="AI518" s="699" cm="1">
        <f t="array" ref="AI518">INDEX($H518:$K518,0,MATCH(AI$436,$H$436:$K$436,0))*INDEX($J$430:$R$433,MATCH(AI$436,$I$430:$I$433,0),MATCH(AI$435,$J$429:$R$429,0))</f>
        <v>0</v>
      </c>
      <c r="AJ518" s="699" cm="1">
        <f t="array" ref="AJ518">INDEX($H518:$K518,0,MATCH(AJ$436,$H$436:$K$436,0))*INDEX($J$430:$R$433,MATCH(AJ$436,$I$430:$I$433,0),MATCH(AJ$435,$J$429:$R$429,0))</f>
        <v>0</v>
      </c>
      <c r="AK518" s="699" cm="1">
        <f t="array" ref="AK518">INDEX($H518:$K518,0,MATCH(AK$436,$H$436:$K$436,0))*INDEX($J$430:$R$433,MATCH(AK$436,$I$430:$I$433,0),MATCH(AK$435,$J$429:$R$429,0))</f>
        <v>0</v>
      </c>
      <c r="AL518" s="699" cm="1">
        <f t="array" ref="AL518">INDEX($H518:$K518,0,MATCH(AL$436,$H$436:$K$436,0))*INDEX($J$430:$R$433,MATCH(AL$436,$I$430:$I$433,0),MATCH(AL$435,$J$429:$R$429,0))</f>
        <v>0</v>
      </c>
      <c r="AM518" s="699" cm="1">
        <f t="array" ref="AM518">INDEX($H518:$K518,0,MATCH(AM$436,$H$436:$K$436,0))*INDEX($J$430:$R$433,MATCH(AM$436,$I$430:$I$433,0),MATCH(AM$435,$J$429:$R$429,0))</f>
        <v>0</v>
      </c>
      <c r="AN518" s="699" cm="1">
        <f t="array" ref="AN518">INDEX($H518:$K518,0,MATCH(AN$436,$H$436:$K$436,0))*INDEX($J$430:$R$433,MATCH(AN$436,$I$430:$I$433,0),MATCH(AN$435,$J$429:$R$429,0))</f>
        <v>0</v>
      </c>
      <c r="AO518" s="699" cm="1">
        <f t="array" ref="AO518">INDEX($H518:$K518,0,MATCH(AO$436,$H$436:$K$436,0))*INDEX($J$430:$R$433,MATCH(AO$436,$I$430:$I$433,0),MATCH(AO$435,$J$429:$R$429,0))</f>
        <v>0</v>
      </c>
      <c r="AP518" s="699" cm="1">
        <f t="array" ref="AP518">INDEX($H518:$K518,0,MATCH(AP$436,$H$436:$K$436,0))*INDEX($J$430:$R$433,MATCH(AP$436,$I$430:$I$433,0),MATCH(AP$435,$J$429:$R$429,0))</f>
        <v>0</v>
      </c>
      <c r="AQ518" s="699" cm="1">
        <f t="array" ref="AQ518">INDEX($H518:$K518,0,MATCH(AQ$436,$H$436:$K$436,0))*INDEX($J$430:$R$433,MATCH(AQ$436,$I$430:$I$433,0),MATCH(AQ$435,$J$429:$R$429,0))</f>
        <v>0</v>
      </c>
      <c r="AR518" s="699" cm="1">
        <f t="array" ref="AR518">INDEX($H518:$K518,0,MATCH(AR$436,$H$436:$K$436,0))*INDEX($J$430:$R$433,MATCH(AR$436,$I$430:$I$433,0),MATCH(AR$435,$J$429:$R$429,0))</f>
        <v>0</v>
      </c>
      <c r="AS518" s="699" cm="1">
        <f t="array" ref="AS518">INDEX($H518:$K518,0,MATCH(AS$436,$H$436:$K$436,0))*INDEX($J$430:$R$433,MATCH(AS$436,$I$430:$I$433,0),MATCH(AS$435,$J$429:$R$429,0))</f>
        <v>0</v>
      </c>
      <c r="AT518" s="699" cm="1">
        <f t="array" ref="AT518">INDEX($H518:$K518,0,MATCH(AT$436,$H$436:$K$436,0))*INDEX($J$430:$R$433,MATCH(AT$436,$I$430:$I$433,0),MATCH(AT$435,$J$429:$R$429,0))</f>
        <v>0</v>
      </c>
      <c r="AU518" s="699" cm="1">
        <f t="array" ref="AU518">INDEX($H518:$K518,0,MATCH(AU$436,$H$436:$K$436,0))*INDEX($J$430:$R$433,MATCH(AU$436,$I$430:$I$433,0),MATCH(AU$435,$J$429:$R$429,0))</f>
        <v>0</v>
      </c>
      <c r="AV518" s="187"/>
      <c r="AW518" s="187"/>
      <c r="AX518" s="16"/>
      <c r="AY518" s="8"/>
      <c r="AZ518" s="8"/>
      <c r="BA518" s="8"/>
    </row>
    <row r="519" spans="1:53" ht="14.5" outlineLevel="1" x14ac:dyDescent="0.35">
      <c r="A519" s="6"/>
      <c r="B519" s="7"/>
      <c r="C519" s="17"/>
      <c r="D519" s="17"/>
      <c r="E519" s="17"/>
      <c r="F519" s="26"/>
      <c r="G519" s="26" t="str">
        <f t="shared" si="149"/>
        <v>AAANWa</v>
      </c>
      <c r="H519" s="223">
        <v>0</v>
      </c>
      <c r="I519" s="223">
        <v>0</v>
      </c>
      <c r="J519" s="223">
        <v>0</v>
      </c>
      <c r="K519" s="223">
        <v>0</v>
      </c>
      <c r="L519" s="699" cm="1">
        <f t="array" ref="L519">INDEX($H519:$K519,0,MATCH(L$436,$H$436:$K$436,0))*INDEX($J$430:$R$433,MATCH(L$436,$I$430:$I$433,0),MATCH(L$435,$J$429:$R$429,0))</f>
        <v>0</v>
      </c>
      <c r="M519" s="699" cm="1">
        <f t="array" ref="M519">INDEX($H519:$K519,0,MATCH(M$436,$H$436:$K$436,0))*INDEX($J$430:$R$433,MATCH(M$436,$I$430:$I$433,0),MATCH(M$435,$J$429:$R$429,0))</f>
        <v>0</v>
      </c>
      <c r="N519" s="699" cm="1">
        <f t="array" ref="N519">INDEX($H519:$K519,0,MATCH(N$436,$H$436:$K$436,0))*INDEX($J$430:$R$433,MATCH(N$436,$I$430:$I$433,0),MATCH(N$435,$J$429:$R$429,0))</f>
        <v>0</v>
      </c>
      <c r="O519" s="699" cm="1">
        <f t="array" ref="O519">INDEX($H519:$K519,0,MATCH(O$436,$H$436:$K$436,0))*INDEX($J$430:$R$433,MATCH(O$436,$I$430:$I$433,0),MATCH(O$435,$J$429:$R$429,0))</f>
        <v>0</v>
      </c>
      <c r="P519" s="699" cm="1">
        <f t="array" ref="P519">INDEX($H519:$K519,0,MATCH(P$436,$H$436:$K$436,0))*INDEX($J$430:$R$433,MATCH(P$436,$I$430:$I$433,0),MATCH(P$435,$J$429:$R$429,0))</f>
        <v>0</v>
      </c>
      <c r="Q519" s="699" cm="1">
        <f t="array" ref="Q519">INDEX($H519:$K519,0,MATCH(Q$436,$H$436:$K$436,0))*INDEX($J$430:$R$433,MATCH(Q$436,$I$430:$I$433,0),MATCH(Q$435,$J$429:$R$429,0))</f>
        <v>0</v>
      </c>
      <c r="R519" s="699" cm="1">
        <f t="array" ref="R519">INDEX($H519:$K519,0,MATCH(R$436,$H$436:$K$436,0))*INDEX($J$430:$R$433,MATCH(R$436,$I$430:$I$433,0),MATCH(R$435,$J$429:$R$429,0))</f>
        <v>0</v>
      </c>
      <c r="S519" s="699" cm="1">
        <f t="array" ref="S519">INDEX($H519:$K519,0,MATCH(S$436,$H$436:$K$436,0))*INDEX($J$430:$R$433,MATCH(S$436,$I$430:$I$433,0),MATCH(S$435,$J$429:$R$429,0))</f>
        <v>0</v>
      </c>
      <c r="T519" s="699" cm="1">
        <f t="array" ref="T519">INDEX($H519:$K519,0,MATCH(T$436,$H$436:$K$436,0))*INDEX($J$430:$R$433,MATCH(T$436,$I$430:$I$433,0),MATCH(T$435,$J$429:$R$429,0))</f>
        <v>0</v>
      </c>
      <c r="U519" s="699" cm="1">
        <f t="array" ref="U519">INDEX($H519:$K519,0,MATCH(U$436,$H$436:$K$436,0))*INDEX($J$430:$R$433,MATCH(U$436,$I$430:$I$433,0),MATCH(U$435,$J$429:$R$429,0))</f>
        <v>0</v>
      </c>
      <c r="V519" s="699" cm="1">
        <f t="array" ref="V519">INDEX($H519:$K519,0,MATCH(V$436,$H$436:$K$436,0))*INDEX($J$430:$R$433,MATCH(V$436,$I$430:$I$433,0),MATCH(V$435,$J$429:$R$429,0))</f>
        <v>0</v>
      </c>
      <c r="W519" s="699" cm="1">
        <f t="array" ref="W519">INDEX($H519:$K519,0,MATCH(W$436,$H$436:$K$436,0))*INDEX($J$430:$R$433,MATCH(W$436,$I$430:$I$433,0),MATCH(W$435,$J$429:$R$429,0))</f>
        <v>0</v>
      </c>
      <c r="X519" s="699" cm="1">
        <f t="array" ref="X519">INDEX($H519:$K519,0,MATCH(X$436,$H$436:$K$436,0))*INDEX($J$430:$R$433,MATCH(X$436,$I$430:$I$433,0),MATCH(X$435,$J$429:$R$429,0))</f>
        <v>0</v>
      </c>
      <c r="Y519" s="699" cm="1">
        <f t="array" ref="Y519">INDEX($H519:$K519,0,MATCH(Y$436,$H$436:$K$436,0))*INDEX($J$430:$R$433,MATCH(Y$436,$I$430:$I$433,0),MATCH(Y$435,$J$429:$R$429,0))</f>
        <v>0</v>
      </c>
      <c r="Z519" s="699" cm="1">
        <f t="array" ref="Z519">INDEX($H519:$K519,0,MATCH(Z$436,$H$436:$K$436,0))*INDEX($J$430:$R$433,MATCH(Z$436,$I$430:$I$433,0),MATCH(Z$435,$J$429:$R$429,0))</f>
        <v>0</v>
      </c>
      <c r="AA519" s="699" cm="1">
        <f t="array" ref="AA519">INDEX($H519:$K519,0,MATCH(AA$436,$H$436:$K$436,0))*INDEX($J$430:$R$433,MATCH(AA$436,$I$430:$I$433,0),MATCH(AA$435,$J$429:$R$429,0))</f>
        <v>0</v>
      </c>
      <c r="AB519" s="699" cm="1">
        <f t="array" ref="AB519">INDEX($H519:$K519,0,MATCH(AB$436,$H$436:$K$436,0))*INDEX($J$430:$R$433,MATCH(AB$436,$I$430:$I$433,0),MATCH(AB$435,$J$429:$R$429,0))</f>
        <v>0</v>
      </c>
      <c r="AC519" s="699" cm="1">
        <f t="array" ref="AC519">INDEX($H519:$K519,0,MATCH(AC$436,$H$436:$K$436,0))*INDEX($J$430:$R$433,MATCH(AC$436,$I$430:$I$433,0),MATCH(AC$435,$J$429:$R$429,0))</f>
        <v>0</v>
      </c>
      <c r="AD519" s="699" cm="1">
        <f t="array" ref="AD519">INDEX($H519:$K519,0,MATCH(AD$436,$H$436:$K$436,0))*INDEX($J$430:$R$433,MATCH(AD$436,$I$430:$I$433,0),MATCH(AD$435,$J$429:$R$429,0))</f>
        <v>0</v>
      </c>
      <c r="AE519" s="699" cm="1">
        <f t="array" ref="AE519">INDEX($H519:$K519,0,MATCH(AE$436,$H$436:$K$436,0))*INDEX($J$430:$R$433,MATCH(AE$436,$I$430:$I$433,0),MATCH(AE$435,$J$429:$R$429,0))</f>
        <v>0</v>
      </c>
      <c r="AF519" s="699" cm="1">
        <f t="array" ref="AF519">INDEX($H519:$K519,0,MATCH(AF$436,$H$436:$K$436,0))*INDEX($J$430:$R$433,MATCH(AF$436,$I$430:$I$433,0),MATCH(AF$435,$J$429:$R$429,0))</f>
        <v>0</v>
      </c>
      <c r="AG519" s="699" cm="1">
        <f t="array" ref="AG519">INDEX($H519:$K519,0,MATCH(AG$436,$H$436:$K$436,0))*INDEX($J$430:$R$433,MATCH(AG$436,$I$430:$I$433,0),MATCH(AG$435,$J$429:$R$429,0))</f>
        <v>0</v>
      </c>
      <c r="AH519" s="699" cm="1">
        <f t="array" ref="AH519">INDEX($H519:$K519,0,MATCH(AH$436,$H$436:$K$436,0))*INDEX($J$430:$R$433,MATCH(AH$436,$I$430:$I$433,0),MATCH(AH$435,$J$429:$R$429,0))</f>
        <v>0</v>
      </c>
      <c r="AI519" s="699" cm="1">
        <f t="array" ref="AI519">INDEX($H519:$K519,0,MATCH(AI$436,$H$436:$K$436,0))*INDEX($J$430:$R$433,MATCH(AI$436,$I$430:$I$433,0),MATCH(AI$435,$J$429:$R$429,0))</f>
        <v>0</v>
      </c>
      <c r="AJ519" s="699" cm="1">
        <f t="array" ref="AJ519">INDEX($H519:$K519,0,MATCH(AJ$436,$H$436:$K$436,0))*INDEX($J$430:$R$433,MATCH(AJ$436,$I$430:$I$433,0),MATCH(AJ$435,$J$429:$R$429,0))</f>
        <v>0</v>
      </c>
      <c r="AK519" s="699" cm="1">
        <f t="array" ref="AK519">INDEX($H519:$K519,0,MATCH(AK$436,$H$436:$K$436,0))*INDEX($J$430:$R$433,MATCH(AK$436,$I$430:$I$433,0),MATCH(AK$435,$J$429:$R$429,0))</f>
        <v>0</v>
      </c>
      <c r="AL519" s="699" cm="1">
        <f t="array" ref="AL519">INDEX($H519:$K519,0,MATCH(AL$436,$H$436:$K$436,0))*INDEX($J$430:$R$433,MATCH(AL$436,$I$430:$I$433,0),MATCH(AL$435,$J$429:$R$429,0))</f>
        <v>0</v>
      </c>
      <c r="AM519" s="699" cm="1">
        <f t="array" ref="AM519">INDEX($H519:$K519,0,MATCH(AM$436,$H$436:$K$436,0))*INDEX($J$430:$R$433,MATCH(AM$436,$I$430:$I$433,0),MATCH(AM$435,$J$429:$R$429,0))</f>
        <v>0</v>
      </c>
      <c r="AN519" s="699" cm="1">
        <f t="array" ref="AN519">INDEX($H519:$K519,0,MATCH(AN$436,$H$436:$K$436,0))*INDEX($J$430:$R$433,MATCH(AN$436,$I$430:$I$433,0),MATCH(AN$435,$J$429:$R$429,0))</f>
        <v>0</v>
      </c>
      <c r="AO519" s="699" cm="1">
        <f t="array" ref="AO519">INDEX($H519:$K519,0,MATCH(AO$436,$H$436:$K$436,0))*INDEX($J$430:$R$433,MATCH(AO$436,$I$430:$I$433,0),MATCH(AO$435,$J$429:$R$429,0))</f>
        <v>0</v>
      </c>
      <c r="AP519" s="699" cm="1">
        <f t="array" ref="AP519">INDEX($H519:$K519,0,MATCH(AP$436,$H$436:$K$436,0))*INDEX($J$430:$R$433,MATCH(AP$436,$I$430:$I$433,0),MATCH(AP$435,$J$429:$R$429,0))</f>
        <v>0</v>
      </c>
      <c r="AQ519" s="699" cm="1">
        <f t="array" ref="AQ519">INDEX($H519:$K519,0,MATCH(AQ$436,$H$436:$K$436,0))*INDEX($J$430:$R$433,MATCH(AQ$436,$I$430:$I$433,0),MATCH(AQ$435,$J$429:$R$429,0))</f>
        <v>0</v>
      </c>
      <c r="AR519" s="699" cm="1">
        <f t="array" ref="AR519">INDEX($H519:$K519,0,MATCH(AR$436,$H$436:$K$436,0))*INDEX($J$430:$R$433,MATCH(AR$436,$I$430:$I$433,0),MATCH(AR$435,$J$429:$R$429,0))</f>
        <v>0</v>
      </c>
      <c r="AS519" s="699" cm="1">
        <f t="array" ref="AS519">INDEX($H519:$K519,0,MATCH(AS$436,$H$436:$K$436,0))*INDEX($J$430:$R$433,MATCH(AS$436,$I$430:$I$433,0),MATCH(AS$435,$J$429:$R$429,0))</f>
        <v>0</v>
      </c>
      <c r="AT519" s="699" cm="1">
        <f t="array" ref="AT519">INDEX($H519:$K519,0,MATCH(AT$436,$H$436:$K$436,0))*INDEX($J$430:$R$433,MATCH(AT$436,$I$430:$I$433,0),MATCH(AT$435,$J$429:$R$429,0))</f>
        <v>0</v>
      </c>
      <c r="AU519" s="699" cm="1">
        <f t="array" ref="AU519">INDEX($H519:$K519,0,MATCH(AU$436,$H$436:$K$436,0))*INDEX($J$430:$R$433,MATCH(AU$436,$I$430:$I$433,0),MATCH(AU$435,$J$429:$R$429,0))</f>
        <v>0</v>
      </c>
      <c r="AV519" s="187"/>
      <c r="AW519" s="187"/>
      <c r="AX519" s="16"/>
      <c r="AY519" s="8"/>
      <c r="AZ519" s="8"/>
      <c r="BA519" s="8"/>
    </row>
    <row r="520" spans="1:53" ht="14.5" outlineLevel="1" x14ac:dyDescent="0.35">
      <c r="A520" s="6"/>
      <c r="B520" s="7"/>
      <c r="C520" s="17"/>
      <c r="D520" s="17"/>
      <c r="E520" s="17"/>
      <c r="F520" s="26"/>
      <c r="G520" s="26"/>
      <c r="I520" s="26"/>
      <c r="J520" s="26"/>
      <c r="K520" s="26"/>
      <c r="N520" s="495"/>
      <c r="O520" s="187"/>
      <c r="P520" s="187"/>
      <c r="Q520" s="187"/>
      <c r="R520" s="187"/>
      <c r="S520" s="187"/>
      <c r="T520" s="187"/>
      <c r="U520" s="187"/>
      <c r="V520" s="187"/>
      <c r="W520" s="187"/>
      <c r="X520" s="187"/>
      <c r="Y520" s="187"/>
      <c r="Z520" s="187"/>
      <c r="AA520" s="187"/>
      <c r="AB520" s="187"/>
      <c r="AC520" s="187"/>
      <c r="AD520" s="187"/>
      <c r="AE520" s="187"/>
      <c r="AF520" s="187"/>
      <c r="AG520" s="187"/>
      <c r="AH520" s="187"/>
      <c r="AI520" s="187"/>
      <c r="AJ520" s="187"/>
      <c r="AK520" s="187"/>
      <c r="AL520" s="187"/>
      <c r="AM520" s="187"/>
      <c r="AN520" s="187"/>
      <c r="AO520" s="187"/>
      <c r="AP520" s="187"/>
      <c r="AQ520" s="187"/>
      <c r="AR520" s="187"/>
      <c r="AS520" s="187"/>
      <c r="AT520" s="187"/>
      <c r="AU520" s="187"/>
      <c r="AV520" s="187"/>
      <c r="AW520" s="187"/>
      <c r="AX520" s="16"/>
      <c r="AY520" s="8"/>
      <c r="AZ520" s="8"/>
      <c r="BA520" s="8"/>
    </row>
    <row r="521" spans="1:53" ht="14.5" outlineLevel="1" x14ac:dyDescent="0.35">
      <c r="A521" s="6"/>
      <c r="B521" s="7"/>
      <c r="C521" s="17"/>
      <c r="D521" s="17"/>
      <c r="E521" s="17"/>
      <c r="F521" s="26"/>
      <c r="G521" s="26"/>
      <c r="I521" s="26"/>
      <c r="J521" s="26"/>
      <c r="K521" s="26"/>
      <c r="N521" s="495"/>
      <c r="O521" s="187"/>
      <c r="P521" s="187"/>
      <c r="Q521" s="187"/>
      <c r="R521" s="187"/>
      <c r="S521" s="187"/>
      <c r="T521" s="187"/>
      <c r="U521" s="187"/>
      <c r="V521" s="187"/>
      <c r="W521" s="187"/>
      <c r="X521" s="187"/>
      <c r="Y521" s="187"/>
      <c r="Z521" s="187"/>
      <c r="AA521" s="187"/>
      <c r="AB521" s="187"/>
      <c r="AC521" s="187"/>
      <c r="AD521" s="187"/>
      <c r="AE521" s="187"/>
      <c r="AF521" s="187"/>
      <c r="AG521" s="187"/>
      <c r="AH521" s="187"/>
      <c r="AI521" s="187"/>
      <c r="AJ521" s="187"/>
      <c r="AK521" s="187"/>
      <c r="AL521" s="187"/>
      <c r="AM521" s="187"/>
      <c r="AN521" s="187"/>
      <c r="AO521" s="187"/>
      <c r="AP521" s="187"/>
      <c r="AQ521" s="187"/>
      <c r="AR521" s="187"/>
      <c r="AS521" s="187"/>
      <c r="AT521" s="187"/>
      <c r="AU521" s="187"/>
      <c r="AV521" s="187"/>
      <c r="AW521" s="187"/>
      <c r="AX521" s="16"/>
      <c r="AY521" s="8"/>
      <c r="AZ521" s="8"/>
      <c r="BA521" s="8"/>
    </row>
    <row r="522" spans="1:53" ht="14.5" outlineLevel="1" x14ac:dyDescent="0.35">
      <c r="A522" s="6"/>
      <c r="B522" s="7"/>
      <c r="C522" s="17"/>
      <c r="D522" s="17"/>
      <c r="E522" s="17"/>
      <c r="F522" s="26"/>
      <c r="G522" s="496" t="s">
        <v>1166</v>
      </c>
      <c r="J522" s="697" t="s">
        <v>386</v>
      </c>
      <c r="K522" s="697" t="s">
        <v>779</v>
      </c>
      <c r="L522" s="697" t="s">
        <v>780</v>
      </c>
      <c r="M522" s="697" t="s">
        <v>781</v>
      </c>
      <c r="N522" s="697" t="s">
        <v>782</v>
      </c>
      <c r="O522" s="697" t="s">
        <v>783</v>
      </c>
      <c r="P522" s="697" t="s">
        <v>784</v>
      </c>
      <c r="Q522" s="697" t="s">
        <v>785</v>
      </c>
      <c r="R522" s="697" t="s">
        <v>786</v>
      </c>
      <c r="S522" s="187"/>
      <c r="T522" s="187"/>
      <c r="U522" s="187"/>
      <c r="V522" s="187"/>
      <c r="W522" s="187"/>
      <c r="X522" s="187"/>
      <c r="Y522" s="187"/>
      <c r="Z522" s="187"/>
      <c r="AA522" s="187"/>
      <c r="AB522" s="187"/>
      <c r="AC522" s="187"/>
      <c r="AD522" s="187"/>
      <c r="AE522" s="187"/>
      <c r="AF522" s="187"/>
      <c r="AG522" s="187"/>
      <c r="AH522" s="187"/>
      <c r="AI522" s="187"/>
      <c r="AJ522" s="187"/>
      <c r="AK522" s="187"/>
      <c r="AL522" s="187"/>
      <c r="AM522" s="187"/>
      <c r="AN522" s="187"/>
      <c r="AO522" s="187"/>
      <c r="AP522" s="187"/>
      <c r="AQ522" s="187"/>
      <c r="AR522" s="187"/>
      <c r="AS522" s="187"/>
      <c r="AT522" s="187"/>
      <c r="AU522" s="187"/>
      <c r="AV522" s="187"/>
      <c r="AW522" s="187"/>
      <c r="AX522" s="16"/>
      <c r="AY522" s="8"/>
      <c r="AZ522" s="8"/>
      <c r="BA522" s="8"/>
    </row>
    <row r="523" spans="1:53" ht="14.5" outlineLevel="1" x14ac:dyDescent="0.35">
      <c r="A523" s="6"/>
      <c r="B523" s="7"/>
      <c r="C523" s="17"/>
      <c r="D523" s="17"/>
      <c r="E523" s="17"/>
      <c r="F523" s="26"/>
      <c r="G523" s="496"/>
      <c r="I523" t="s">
        <v>1011</v>
      </c>
      <c r="J523" s="698">
        <v>1</v>
      </c>
      <c r="K523" s="698">
        <v>1</v>
      </c>
      <c r="L523" s="698">
        <v>1</v>
      </c>
      <c r="M523" s="698">
        <v>1</v>
      </c>
      <c r="N523" s="698">
        <v>1</v>
      </c>
      <c r="O523" s="698">
        <v>1</v>
      </c>
      <c r="P523" s="698">
        <v>1</v>
      </c>
      <c r="Q523" s="698">
        <v>1</v>
      </c>
      <c r="R523" s="698">
        <v>1</v>
      </c>
      <c r="S523" s="187"/>
      <c r="T523" s="187"/>
      <c r="U523" s="187"/>
      <c r="V523" s="187"/>
      <c r="W523" s="187"/>
      <c r="X523" s="187"/>
      <c r="Y523" s="187"/>
      <c r="Z523" s="187"/>
      <c r="AA523" s="187"/>
      <c r="AB523" s="187"/>
      <c r="AC523" s="187"/>
      <c r="AD523" s="187"/>
      <c r="AE523" s="187"/>
      <c r="AF523" s="187"/>
      <c r="AG523" s="187"/>
      <c r="AH523" s="187"/>
      <c r="AI523" s="187"/>
      <c r="AJ523" s="187"/>
      <c r="AK523" s="187"/>
      <c r="AL523" s="187"/>
      <c r="AM523" s="187"/>
      <c r="AN523" s="187"/>
      <c r="AO523" s="187"/>
      <c r="AP523" s="187"/>
      <c r="AQ523" s="187"/>
      <c r="AR523" s="187"/>
      <c r="AS523" s="187"/>
      <c r="AT523" s="187"/>
      <c r="AU523" s="187"/>
      <c r="AV523" s="187"/>
      <c r="AW523" s="187"/>
      <c r="AX523" s="16"/>
      <c r="AY523" s="8"/>
      <c r="AZ523" s="8"/>
      <c r="BA523" s="8"/>
    </row>
    <row r="524" spans="1:53" ht="14.5" outlineLevel="1" x14ac:dyDescent="0.35">
      <c r="A524" s="6"/>
      <c r="B524" s="7"/>
      <c r="C524" s="17"/>
      <c r="D524" s="17"/>
      <c r="E524" s="17"/>
      <c r="F524" s="26"/>
      <c r="G524" s="496"/>
      <c r="N524" s="495"/>
      <c r="O524" s="187"/>
      <c r="P524" s="187"/>
      <c r="Q524" s="187"/>
      <c r="R524" s="187"/>
      <c r="S524" s="187"/>
      <c r="T524" s="187"/>
      <c r="U524" s="187"/>
      <c r="V524" s="187"/>
      <c r="W524" s="187"/>
      <c r="X524" s="187"/>
      <c r="Y524" s="187"/>
      <c r="Z524" s="187"/>
      <c r="AA524" s="187"/>
      <c r="AB524" s="187"/>
      <c r="AC524" s="187"/>
      <c r="AD524" s="187"/>
      <c r="AE524" s="187"/>
      <c r="AF524" s="187"/>
      <c r="AG524" s="187"/>
      <c r="AH524" s="187"/>
      <c r="AI524" s="187"/>
      <c r="AJ524" s="187"/>
      <c r="AK524" s="187"/>
      <c r="AL524" s="187"/>
      <c r="AM524" s="187"/>
      <c r="AN524" s="187"/>
      <c r="AO524" s="187"/>
      <c r="AP524" s="187"/>
      <c r="AQ524" s="187"/>
      <c r="AR524" s="187"/>
      <c r="AS524" s="187"/>
      <c r="AT524" s="187"/>
      <c r="AU524" s="187"/>
      <c r="AV524" s="187"/>
      <c r="AW524" s="187"/>
      <c r="AX524" s="16"/>
      <c r="AY524" s="8"/>
      <c r="AZ524" s="8"/>
      <c r="BA524" s="8"/>
    </row>
    <row r="525" spans="1:53" ht="14.5" outlineLevel="1" x14ac:dyDescent="0.35">
      <c r="A525" s="6"/>
      <c r="B525" s="7"/>
      <c r="C525" s="17"/>
      <c r="D525" s="17"/>
      <c r="E525" s="17"/>
      <c r="F525" s="26"/>
      <c r="G525" s="26" t="s">
        <v>792</v>
      </c>
      <c r="H525" t="s">
        <v>807</v>
      </c>
      <c r="I525" t="s">
        <v>807</v>
      </c>
      <c r="J525" t="s">
        <v>807</v>
      </c>
      <c r="K525" t="s">
        <v>807</v>
      </c>
      <c r="L525" t="s">
        <v>386</v>
      </c>
      <c r="M525" t="s">
        <v>386</v>
      </c>
      <c r="N525" t="s">
        <v>386</v>
      </c>
      <c r="O525" t="s">
        <v>386</v>
      </c>
      <c r="P525" t="s">
        <v>779</v>
      </c>
      <c r="Q525" t="s">
        <v>779</v>
      </c>
      <c r="R525" t="s">
        <v>779</v>
      </c>
      <c r="S525" t="s">
        <v>779</v>
      </c>
      <c r="T525" t="s">
        <v>780</v>
      </c>
      <c r="U525" t="s">
        <v>780</v>
      </c>
      <c r="V525" t="s">
        <v>780</v>
      </c>
      <c r="W525" t="s">
        <v>780</v>
      </c>
      <c r="X525" t="s">
        <v>781</v>
      </c>
      <c r="Y525" t="s">
        <v>781</v>
      </c>
      <c r="Z525" t="s">
        <v>781</v>
      </c>
      <c r="AA525" t="s">
        <v>781</v>
      </c>
      <c r="AB525" t="s">
        <v>782</v>
      </c>
      <c r="AC525" t="s">
        <v>782</v>
      </c>
      <c r="AD525" t="s">
        <v>782</v>
      </c>
      <c r="AE525" t="s">
        <v>782</v>
      </c>
      <c r="AF525" t="s">
        <v>783</v>
      </c>
      <c r="AG525" t="s">
        <v>783</v>
      </c>
      <c r="AH525" t="s">
        <v>783</v>
      </c>
      <c r="AI525" t="s">
        <v>783</v>
      </c>
      <c r="AJ525" t="s">
        <v>784</v>
      </c>
      <c r="AK525" t="s">
        <v>784</v>
      </c>
      <c r="AL525" t="s">
        <v>784</v>
      </c>
      <c r="AM525" t="s">
        <v>784</v>
      </c>
      <c r="AN525" t="s">
        <v>785</v>
      </c>
      <c r="AO525" t="s">
        <v>785</v>
      </c>
      <c r="AP525" t="s">
        <v>785</v>
      </c>
      <c r="AQ525" t="s">
        <v>785</v>
      </c>
      <c r="AR525" t="s">
        <v>786</v>
      </c>
      <c r="AS525" t="s">
        <v>786</v>
      </c>
      <c r="AT525" t="s">
        <v>786</v>
      </c>
      <c r="AU525" t="s">
        <v>786</v>
      </c>
      <c r="AV525" s="187"/>
      <c r="AW525" s="187"/>
      <c r="AX525" s="16"/>
      <c r="AY525" s="8"/>
      <c r="AZ525" s="8"/>
      <c r="BA525" s="8"/>
    </row>
    <row r="526" spans="1:53" ht="14.5" outlineLevel="1" x14ac:dyDescent="0.35">
      <c r="A526" s="6"/>
      <c r="B526" s="7"/>
      <c r="C526" s="17"/>
      <c r="D526" s="17"/>
      <c r="E526" s="17"/>
      <c r="F526" s="26"/>
      <c r="G526" s="26" t="s">
        <v>60</v>
      </c>
      <c r="H526" t="s">
        <v>756</v>
      </c>
      <c r="I526" t="s">
        <v>1133</v>
      </c>
      <c r="J526" t="s">
        <v>1134</v>
      </c>
      <c r="K526" t="s">
        <v>758</v>
      </c>
      <c r="L526" t="str">
        <f>H526</f>
        <v>early</v>
      </c>
      <c r="M526" t="str">
        <f t="shared" ref="M526:AU526" si="150">I526</f>
        <v>at_seeding</v>
      </c>
      <c r="N526" t="str">
        <f t="shared" si="150"/>
        <v>mid</v>
      </c>
      <c r="O526" t="str">
        <f t="shared" si="150"/>
        <v>late</v>
      </c>
      <c r="P526" t="str">
        <f t="shared" si="150"/>
        <v>early</v>
      </c>
      <c r="Q526" t="str">
        <f t="shared" si="150"/>
        <v>at_seeding</v>
      </c>
      <c r="R526" t="str">
        <f t="shared" si="150"/>
        <v>mid</v>
      </c>
      <c r="S526" t="str">
        <f t="shared" si="150"/>
        <v>late</v>
      </c>
      <c r="T526" t="str">
        <f t="shared" si="150"/>
        <v>early</v>
      </c>
      <c r="U526" t="str">
        <f t="shared" si="150"/>
        <v>at_seeding</v>
      </c>
      <c r="V526" t="str">
        <f t="shared" si="150"/>
        <v>mid</v>
      </c>
      <c r="W526" t="str">
        <f t="shared" si="150"/>
        <v>late</v>
      </c>
      <c r="X526" t="str">
        <f t="shared" si="150"/>
        <v>early</v>
      </c>
      <c r="Y526" t="str">
        <f t="shared" si="150"/>
        <v>at_seeding</v>
      </c>
      <c r="Z526" t="str">
        <f t="shared" si="150"/>
        <v>mid</v>
      </c>
      <c r="AA526" t="str">
        <f t="shared" si="150"/>
        <v>late</v>
      </c>
      <c r="AB526" t="str">
        <f t="shared" si="150"/>
        <v>early</v>
      </c>
      <c r="AC526" t="str">
        <f t="shared" si="150"/>
        <v>at_seeding</v>
      </c>
      <c r="AD526" t="str">
        <f t="shared" si="150"/>
        <v>mid</v>
      </c>
      <c r="AE526" t="str">
        <f t="shared" si="150"/>
        <v>late</v>
      </c>
      <c r="AF526" t="str">
        <f t="shared" si="150"/>
        <v>early</v>
      </c>
      <c r="AG526" t="str">
        <f t="shared" si="150"/>
        <v>at_seeding</v>
      </c>
      <c r="AH526" t="str">
        <f t="shared" si="150"/>
        <v>mid</v>
      </c>
      <c r="AI526" t="str">
        <f t="shared" si="150"/>
        <v>late</v>
      </c>
      <c r="AJ526" t="str">
        <f t="shared" si="150"/>
        <v>early</v>
      </c>
      <c r="AK526" t="str">
        <f t="shared" si="150"/>
        <v>at_seeding</v>
      </c>
      <c r="AL526" t="str">
        <f t="shared" si="150"/>
        <v>mid</v>
      </c>
      <c r="AM526" t="str">
        <f t="shared" si="150"/>
        <v>late</v>
      </c>
      <c r="AN526" t="str">
        <f t="shared" si="150"/>
        <v>early</v>
      </c>
      <c r="AO526" t="str">
        <f t="shared" si="150"/>
        <v>at_seeding</v>
      </c>
      <c r="AP526" t="str">
        <f t="shared" si="150"/>
        <v>mid</v>
      </c>
      <c r="AQ526" t="str">
        <f t="shared" si="150"/>
        <v>late</v>
      </c>
      <c r="AR526" t="str">
        <f t="shared" si="150"/>
        <v>early</v>
      </c>
      <c r="AS526" t="str">
        <f t="shared" si="150"/>
        <v>at_seeding</v>
      </c>
      <c r="AT526" t="str">
        <f t="shared" si="150"/>
        <v>mid</v>
      </c>
      <c r="AU526" t="str">
        <f t="shared" si="150"/>
        <v>late</v>
      </c>
      <c r="AV526" s="187"/>
      <c r="AW526" s="187"/>
      <c r="AX526" s="16"/>
      <c r="AY526" s="8"/>
      <c r="AZ526" s="8"/>
      <c r="BA526" s="8"/>
    </row>
    <row r="527" spans="1:53" ht="14.5" outlineLevel="1" x14ac:dyDescent="0.35">
      <c r="A527" s="6"/>
      <c r="B527" s="7"/>
      <c r="C527" s="17"/>
      <c r="D527" s="17"/>
      <c r="E527" s="17"/>
      <c r="F527" s="26"/>
      <c r="G527" s="26" t="str">
        <f t="shared" ref="G527:G563" si="151">_xlfn.CONCAT(H163:M163)</f>
        <v>AAAA2A1a</v>
      </c>
      <c r="H527" s="223">
        <v>39</v>
      </c>
      <c r="I527" s="223">
        <v>0</v>
      </c>
      <c r="J527" s="223">
        <v>0</v>
      </c>
      <c r="K527" s="223">
        <v>0</v>
      </c>
      <c r="L527" s="699" cm="1">
        <f t="array" ref="L527">INDEX($H527:$K527,0,MATCH(L$526,$H$526:$K$526,0))*HLOOKUP(L$525,$J$522:$R$523,2)</f>
        <v>39</v>
      </c>
      <c r="M527" s="699" cm="1">
        <f t="array" ref="M527">INDEX($H527:$K527,0,MATCH(M$526,$H$526:$K$526,0))*HLOOKUP(M$525,$J$522:$R$523,2)</f>
        <v>0</v>
      </c>
      <c r="N527" s="699" cm="1">
        <f t="array" ref="N527">INDEX($H527:$K527,0,MATCH(N$526,$H$526:$K$526,0))*HLOOKUP(N$525,$J$522:$R$523,2)</f>
        <v>0</v>
      </c>
      <c r="O527" s="699" cm="1">
        <f t="array" ref="O527">INDEX($H527:$K527,0,MATCH(O$526,$H$526:$K$526,0))*HLOOKUP(O$525,$J$522:$R$523,2)</f>
        <v>0</v>
      </c>
      <c r="P527" s="699" cm="1">
        <f t="array" ref="P527">INDEX($H527:$K527,0,MATCH(P$526,$H$526:$K$526,0))*HLOOKUP(P$525,$J$522:$R$523,2)</f>
        <v>39</v>
      </c>
      <c r="Q527" s="699" cm="1">
        <f t="array" ref="Q527">INDEX($H527:$K527,0,MATCH(Q$526,$H$526:$K$526,0))*HLOOKUP(Q$525,$J$522:$R$523,2)</f>
        <v>0</v>
      </c>
      <c r="R527" s="699" cm="1">
        <f t="array" ref="R527">INDEX($H527:$K527,0,MATCH(R$526,$H$526:$K$526,0))*HLOOKUP(R$525,$J$522:$R$523,2)</f>
        <v>0</v>
      </c>
      <c r="S527" s="699" cm="1">
        <f t="array" ref="S527">INDEX($H527:$K527,0,MATCH(S$526,$H$526:$K$526,0))*HLOOKUP(S$525,$J$522:$R$523,2)</f>
        <v>0</v>
      </c>
      <c r="T527" s="699" cm="1">
        <f t="array" ref="T527">INDEX($H527:$K527,0,MATCH(T$526,$H$526:$K$526,0))*HLOOKUP(T$525,$J$522:$R$523,2)</f>
        <v>39</v>
      </c>
      <c r="U527" s="699" cm="1">
        <f t="array" ref="U527">INDEX($H527:$K527,0,MATCH(U$526,$H$526:$K$526,0))*HLOOKUP(U$525,$J$522:$R$523,2)</f>
        <v>0</v>
      </c>
      <c r="V527" s="699" cm="1">
        <f t="array" ref="V527">INDEX($H527:$K527,0,MATCH(V$526,$H$526:$K$526,0))*HLOOKUP(V$525,$J$522:$R$523,2)</f>
        <v>0</v>
      </c>
      <c r="W527" s="699" cm="1">
        <f t="array" ref="W527">INDEX($H527:$K527,0,MATCH(W$526,$H$526:$K$526,0))*HLOOKUP(W$525,$J$522:$R$523,2)</f>
        <v>0</v>
      </c>
      <c r="X527" s="699" cm="1">
        <f t="array" ref="X527">INDEX($H527:$K527,0,MATCH(X$526,$H$526:$K$526,0))*HLOOKUP(X$525,$J$522:$R$523,2)</f>
        <v>39</v>
      </c>
      <c r="Y527" s="699" cm="1">
        <f t="array" ref="Y527">INDEX($H527:$K527,0,MATCH(Y$526,$H$526:$K$526,0))*HLOOKUP(Y$525,$J$522:$R$523,2)</f>
        <v>0</v>
      </c>
      <c r="Z527" s="699" cm="1">
        <f t="array" ref="Z527">INDEX($H527:$K527,0,MATCH(Z$526,$H$526:$K$526,0))*HLOOKUP(Z$525,$J$522:$R$523,2)</f>
        <v>0</v>
      </c>
      <c r="AA527" s="699" cm="1">
        <f t="array" ref="AA527">INDEX($H527:$K527,0,MATCH(AA$526,$H$526:$K$526,0))*HLOOKUP(AA$525,$J$522:$R$523,2)</f>
        <v>0</v>
      </c>
      <c r="AB527" s="699" cm="1">
        <f t="array" ref="AB527">INDEX($H527:$K527,0,MATCH(AB$526,$H$526:$K$526,0))*HLOOKUP(AB$525,$J$522:$R$523,2)</f>
        <v>39</v>
      </c>
      <c r="AC527" s="699" cm="1">
        <f t="array" ref="AC527">INDEX($H527:$K527,0,MATCH(AC$526,$H$526:$K$526,0))*HLOOKUP(AC$525,$J$522:$R$523,2)</f>
        <v>0</v>
      </c>
      <c r="AD527" s="699" cm="1">
        <f t="array" ref="AD527">INDEX($H527:$K527,0,MATCH(AD$526,$H$526:$K$526,0))*HLOOKUP(AD$525,$J$522:$R$523,2)</f>
        <v>0</v>
      </c>
      <c r="AE527" s="699" cm="1">
        <f t="array" ref="AE527">INDEX($H527:$K527,0,MATCH(AE$526,$H$526:$K$526,0))*HLOOKUP(AE$525,$J$522:$R$523,2)</f>
        <v>0</v>
      </c>
      <c r="AF527" s="699" cm="1">
        <f t="array" ref="AF527">INDEX($H527:$K527,0,MATCH(AF$526,$H$526:$K$526,0))*HLOOKUP(AF$525,$J$522:$R$523,2)</f>
        <v>39</v>
      </c>
      <c r="AG527" s="699" cm="1">
        <f t="array" ref="AG527">INDEX($H527:$K527,0,MATCH(AG$526,$H$526:$K$526,0))*HLOOKUP(AG$525,$J$522:$R$523,2)</f>
        <v>0</v>
      </c>
      <c r="AH527" s="699" cm="1">
        <f t="array" ref="AH527">INDEX($H527:$K527,0,MATCH(AH$526,$H$526:$K$526,0))*HLOOKUP(AH$525,$J$522:$R$523,2)</f>
        <v>0</v>
      </c>
      <c r="AI527" s="699" cm="1">
        <f t="array" ref="AI527">INDEX($H527:$K527,0,MATCH(AI$526,$H$526:$K$526,0))*HLOOKUP(AI$525,$J$522:$R$523,2)</f>
        <v>0</v>
      </c>
      <c r="AJ527" s="699" cm="1">
        <f t="array" ref="AJ527">INDEX($H527:$K527,0,MATCH(AJ$526,$H$526:$K$526,0))*HLOOKUP(AJ$525,$J$522:$R$523,2)</f>
        <v>39</v>
      </c>
      <c r="AK527" s="699" cm="1">
        <f t="array" ref="AK527">INDEX($H527:$K527,0,MATCH(AK$526,$H$526:$K$526,0))*HLOOKUP(AK$525,$J$522:$R$523,2)</f>
        <v>0</v>
      </c>
      <c r="AL527" s="699" cm="1">
        <f t="array" ref="AL527">INDEX($H527:$K527,0,MATCH(AL$526,$H$526:$K$526,0))*HLOOKUP(AL$525,$J$522:$R$523,2)</f>
        <v>0</v>
      </c>
      <c r="AM527" s="699" cm="1">
        <f t="array" ref="AM527">INDEX($H527:$K527,0,MATCH(AM$526,$H$526:$K$526,0))*HLOOKUP(AM$525,$J$522:$R$523,2)</f>
        <v>0</v>
      </c>
      <c r="AN527" s="699" cm="1">
        <f t="array" ref="AN527">INDEX($H527:$K527,0,MATCH(AN$526,$H$526:$K$526,0))*HLOOKUP(AN$525,$J$522:$R$523,2)</f>
        <v>39</v>
      </c>
      <c r="AO527" s="699" cm="1">
        <f t="array" ref="AO527">INDEX($H527:$K527,0,MATCH(AO$526,$H$526:$K$526,0))*HLOOKUP(AO$525,$J$522:$R$523,2)</f>
        <v>0</v>
      </c>
      <c r="AP527" s="699" cm="1">
        <f t="array" ref="AP527">INDEX($H527:$K527,0,MATCH(AP$526,$H$526:$K$526,0))*HLOOKUP(AP$525,$J$522:$R$523,2)</f>
        <v>0</v>
      </c>
      <c r="AQ527" s="699" cm="1">
        <f t="array" ref="AQ527">INDEX($H527:$K527,0,MATCH(AQ$526,$H$526:$K$526,0))*HLOOKUP(AQ$525,$J$522:$R$523,2)</f>
        <v>0</v>
      </c>
      <c r="AR527" s="699" cm="1">
        <f t="array" ref="AR527">INDEX($H527:$K527,0,MATCH(AR$526,$H$526:$K$526,0))*HLOOKUP(AR$525,$J$522:$R$523,2)</f>
        <v>39</v>
      </c>
      <c r="AS527" s="699" cm="1">
        <f t="array" ref="AS527">INDEX($H527:$K527,0,MATCH(AS$526,$H$526:$K$526,0))*HLOOKUP(AS$525,$J$522:$R$523,2)</f>
        <v>0</v>
      </c>
      <c r="AT527" s="699" cm="1">
        <f t="array" ref="AT527">INDEX($H527:$K527,0,MATCH(AT$526,$H$526:$K$526,0))*HLOOKUP(AT$525,$J$522:$R$523,2)</f>
        <v>0</v>
      </c>
      <c r="AU527" s="699" cm="1">
        <f t="array" ref="AU527">INDEX($H527:$K527,0,MATCH(AU$526,$H$526:$K$526,0))*HLOOKUP(AU$525,$J$522:$R$523,2)</f>
        <v>0</v>
      </c>
      <c r="AV527" s="187"/>
      <c r="AW527" s="187"/>
      <c r="AX527" s="16"/>
      <c r="AY527" s="8"/>
      <c r="AZ527" s="8"/>
      <c r="BA527" s="8"/>
    </row>
    <row r="528" spans="1:53" ht="14.5" outlineLevel="1" x14ac:dyDescent="0.35">
      <c r="A528" s="6"/>
      <c r="B528" s="7"/>
      <c r="C528" s="17"/>
      <c r="D528" s="17"/>
      <c r="E528" s="17"/>
      <c r="F528" s="26"/>
      <c r="G528" s="26" t="str">
        <f t="shared" si="151"/>
        <v>GGGGAg1a2</v>
      </c>
      <c r="H528" s="223">
        <v>0</v>
      </c>
      <c r="I528" s="223">
        <v>0</v>
      </c>
      <c r="J528" s="223">
        <v>0</v>
      </c>
      <c r="K528" s="223">
        <v>0</v>
      </c>
      <c r="L528" s="699" cm="1">
        <f t="array" ref="L528">INDEX($H528:$K528,0,MATCH(L$526,$H$526:$K$526,0))*HLOOKUP(L$525,$J$522:$R$523,2)</f>
        <v>0</v>
      </c>
      <c r="M528" s="699" cm="1">
        <f t="array" ref="M528">INDEX($H528:$K528,0,MATCH(M$526,$H$526:$K$526,0))*HLOOKUP(M$525,$J$522:$R$523,2)</f>
        <v>0</v>
      </c>
      <c r="N528" s="699" cm="1">
        <f t="array" ref="N528">INDEX($H528:$K528,0,MATCH(N$526,$H$526:$K$526,0))*HLOOKUP(N$525,$J$522:$R$523,2)</f>
        <v>0</v>
      </c>
      <c r="O528" s="699" cm="1">
        <f t="array" ref="O528">INDEX($H528:$K528,0,MATCH(O$526,$H$526:$K$526,0))*HLOOKUP(O$525,$J$522:$R$523,2)</f>
        <v>0</v>
      </c>
      <c r="P528" s="699" cm="1">
        <f t="array" ref="P528">INDEX($H528:$K528,0,MATCH(P$526,$H$526:$K$526,0))*HLOOKUP(P$525,$J$522:$R$523,2)</f>
        <v>0</v>
      </c>
      <c r="Q528" s="699" cm="1">
        <f t="array" ref="Q528">INDEX($H528:$K528,0,MATCH(Q$526,$H$526:$K$526,0))*HLOOKUP(Q$525,$J$522:$R$523,2)</f>
        <v>0</v>
      </c>
      <c r="R528" s="699" cm="1">
        <f t="array" ref="R528">INDEX($H528:$K528,0,MATCH(R$526,$H$526:$K$526,0))*HLOOKUP(R$525,$J$522:$R$523,2)</f>
        <v>0</v>
      </c>
      <c r="S528" s="699" cm="1">
        <f t="array" ref="S528">INDEX($H528:$K528,0,MATCH(S$526,$H$526:$K$526,0))*HLOOKUP(S$525,$J$522:$R$523,2)</f>
        <v>0</v>
      </c>
      <c r="T528" s="699" cm="1">
        <f t="array" ref="T528">INDEX($H528:$K528,0,MATCH(T$526,$H$526:$K$526,0))*HLOOKUP(T$525,$J$522:$R$523,2)</f>
        <v>0</v>
      </c>
      <c r="U528" s="699" cm="1">
        <f t="array" ref="U528">INDEX($H528:$K528,0,MATCH(U$526,$H$526:$K$526,0))*HLOOKUP(U$525,$J$522:$R$523,2)</f>
        <v>0</v>
      </c>
      <c r="V528" s="699" cm="1">
        <f t="array" ref="V528">INDEX($H528:$K528,0,MATCH(V$526,$H$526:$K$526,0))*HLOOKUP(V$525,$J$522:$R$523,2)</f>
        <v>0</v>
      </c>
      <c r="W528" s="699" cm="1">
        <f t="array" ref="W528">INDEX($H528:$K528,0,MATCH(W$526,$H$526:$K$526,0))*HLOOKUP(W$525,$J$522:$R$523,2)</f>
        <v>0</v>
      </c>
      <c r="X528" s="699" cm="1">
        <f t="array" ref="X528">INDEX($H528:$K528,0,MATCH(X$526,$H$526:$K$526,0))*HLOOKUP(X$525,$J$522:$R$523,2)</f>
        <v>0</v>
      </c>
      <c r="Y528" s="699" cm="1">
        <f t="array" ref="Y528">INDEX($H528:$K528,0,MATCH(Y$526,$H$526:$K$526,0))*HLOOKUP(Y$525,$J$522:$R$523,2)</f>
        <v>0</v>
      </c>
      <c r="Z528" s="699" cm="1">
        <f t="array" ref="Z528">INDEX($H528:$K528,0,MATCH(Z$526,$H$526:$K$526,0))*HLOOKUP(Z$525,$J$522:$R$523,2)</f>
        <v>0</v>
      </c>
      <c r="AA528" s="699" cm="1">
        <f t="array" ref="AA528">INDEX($H528:$K528,0,MATCH(AA$526,$H$526:$K$526,0))*HLOOKUP(AA$525,$J$522:$R$523,2)</f>
        <v>0</v>
      </c>
      <c r="AB528" s="699" cm="1">
        <f t="array" ref="AB528">INDEX($H528:$K528,0,MATCH(AB$526,$H$526:$K$526,0))*HLOOKUP(AB$525,$J$522:$R$523,2)</f>
        <v>0</v>
      </c>
      <c r="AC528" s="699" cm="1">
        <f t="array" ref="AC528">INDEX($H528:$K528,0,MATCH(AC$526,$H$526:$K$526,0))*HLOOKUP(AC$525,$J$522:$R$523,2)</f>
        <v>0</v>
      </c>
      <c r="AD528" s="699" cm="1">
        <f t="array" ref="AD528">INDEX($H528:$K528,0,MATCH(AD$526,$H$526:$K$526,0))*HLOOKUP(AD$525,$J$522:$R$523,2)</f>
        <v>0</v>
      </c>
      <c r="AE528" s="699" cm="1">
        <f t="array" ref="AE528">INDEX($H528:$K528,0,MATCH(AE$526,$H$526:$K$526,0))*HLOOKUP(AE$525,$J$522:$R$523,2)</f>
        <v>0</v>
      </c>
      <c r="AF528" s="699" cm="1">
        <f t="array" ref="AF528">INDEX($H528:$K528,0,MATCH(AF$526,$H$526:$K$526,0))*HLOOKUP(AF$525,$J$522:$R$523,2)</f>
        <v>0</v>
      </c>
      <c r="AG528" s="699" cm="1">
        <f t="array" ref="AG528">INDEX($H528:$K528,0,MATCH(AG$526,$H$526:$K$526,0))*HLOOKUP(AG$525,$J$522:$R$523,2)</f>
        <v>0</v>
      </c>
      <c r="AH528" s="699" cm="1">
        <f t="array" ref="AH528">INDEX($H528:$K528,0,MATCH(AH$526,$H$526:$K$526,0))*HLOOKUP(AH$525,$J$522:$R$523,2)</f>
        <v>0</v>
      </c>
      <c r="AI528" s="699" cm="1">
        <f t="array" ref="AI528">INDEX($H528:$K528,0,MATCH(AI$526,$H$526:$K$526,0))*HLOOKUP(AI$525,$J$522:$R$523,2)</f>
        <v>0</v>
      </c>
      <c r="AJ528" s="699" cm="1">
        <f t="array" ref="AJ528">INDEX($H528:$K528,0,MATCH(AJ$526,$H$526:$K$526,0))*HLOOKUP(AJ$525,$J$522:$R$523,2)</f>
        <v>0</v>
      </c>
      <c r="AK528" s="699" cm="1">
        <f t="array" ref="AK528">INDEX($H528:$K528,0,MATCH(AK$526,$H$526:$K$526,0))*HLOOKUP(AK$525,$J$522:$R$523,2)</f>
        <v>0</v>
      </c>
      <c r="AL528" s="699" cm="1">
        <f t="array" ref="AL528">INDEX($H528:$K528,0,MATCH(AL$526,$H$526:$K$526,0))*HLOOKUP(AL$525,$J$522:$R$523,2)</f>
        <v>0</v>
      </c>
      <c r="AM528" s="699" cm="1">
        <f t="array" ref="AM528">INDEX($H528:$K528,0,MATCH(AM$526,$H$526:$K$526,0))*HLOOKUP(AM$525,$J$522:$R$523,2)</f>
        <v>0</v>
      </c>
      <c r="AN528" s="699" cm="1">
        <f t="array" ref="AN528">INDEX($H528:$K528,0,MATCH(AN$526,$H$526:$K$526,0))*HLOOKUP(AN$525,$J$522:$R$523,2)</f>
        <v>0</v>
      </c>
      <c r="AO528" s="699" cm="1">
        <f t="array" ref="AO528">INDEX($H528:$K528,0,MATCH(AO$526,$H$526:$K$526,0))*HLOOKUP(AO$525,$J$522:$R$523,2)</f>
        <v>0</v>
      </c>
      <c r="AP528" s="699" cm="1">
        <f t="array" ref="AP528">INDEX($H528:$K528,0,MATCH(AP$526,$H$526:$K$526,0))*HLOOKUP(AP$525,$J$522:$R$523,2)</f>
        <v>0</v>
      </c>
      <c r="AQ528" s="699" cm="1">
        <f t="array" ref="AQ528">INDEX($H528:$K528,0,MATCH(AQ$526,$H$526:$K$526,0))*HLOOKUP(AQ$525,$J$522:$R$523,2)</f>
        <v>0</v>
      </c>
      <c r="AR528" s="699" cm="1">
        <f t="array" ref="AR528">INDEX($H528:$K528,0,MATCH(AR$526,$H$526:$K$526,0))*HLOOKUP(AR$525,$J$522:$R$523,2)</f>
        <v>0</v>
      </c>
      <c r="AS528" s="699" cm="1">
        <f t="array" ref="AS528">INDEX($H528:$K528,0,MATCH(AS$526,$H$526:$K$526,0))*HLOOKUP(AS$525,$J$522:$R$523,2)</f>
        <v>0</v>
      </c>
      <c r="AT528" s="699" cm="1">
        <f t="array" ref="AT528">INDEX($H528:$K528,0,MATCH(AT$526,$H$526:$K$526,0))*HLOOKUP(AT$525,$J$522:$R$523,2)</f>
        <v>0</v>
      </c>
      <c r="AU528" s="699" cm="1">
        <f t="array" ref="AU528">INDEX($H528:$K528,0,MATCH(AU$526,$H$526:$K$526,0))*HLOOKUP(AU$525,$J$522:$R$523,2)</f>
        <v>0</v>
      </c>
      <c r="AV528" s="187"/>
      <c r="AW528" s="187"/>
      <c r="AX528" s="16"/>
      <c r="AY528" s="8"/>
      <c r="AZ528" s="8"/>
      <c r="BA528" s="8"/>
    </row>
    <row r="529" spans="1:53" ht="14.5" outlineLevel="1" x14ac:dyDescent="0.35">
      <c r="A529" s="6"/>
      <c r="B529" s="7"/>
      <c r="C529" s="17"/>
      <c r="D529" s="17"/>
      <c r="E529" s="17"/>
      <c r="F529" s="26"/>
      <c r="G529" s="26" t="str">
        <f t="shared" si="151"/>
        <v>GGGGSg1a2</v>
      </c>
      <c r="H529" s="223">
        <v>0</v>
      </c>
      <c r="I529" s="223">
        <v>0</v>
      </c>
      <c r="J529" s="223">
        <v>0</v>
      </c>
      <c r="K529" s="223">
        <v>0</v>
      </c>
      <c r="L529" s="699" cm="1">
        <f t="array" ref="L529">INDEX($H529:$K529,0,MATCH(L$526,$H$526:$K$526,0))*HLOOKUP(L$525,$J$522:$R$523,2)</f>
        <v>0</v>
      </c>
      <c r="M529" s="699" cm="1">
        <f t="array" ref="M529">INDEX($H529:$K529,0,MATCH(M$526,$H$526:$K$526,0))*HLOOKUP(M$525,$J$522:$R$523,2)</f>
        <v>0</v>
      </c>
      <c r="N529" s="699" cm="1">
        <f t="array" ref="N529">INDEX($H529:$K529,0,MATCH(N$526,$H$526:$K$526,0))*HLOOKUP(N$525,$J$522:$R$523,2)</f>
        <v>0</v>
      </c>
      <c r="O529" s="699" cm="1">
        <f t="array" ref="O529">INDEX($H529:$K529,0,MATCH(O$526,$H$526:$K$526,0))*HLOOKUP(O$525,$J$522:$R$523,2)</f>
        <v>0</v>
      </c>
      <c r="P529" s="699" cm="1">
        <f t="array" ref="P529">INDEX($H529:$K529,0,MATCH(P$526,$H$526:$K$526,0))*HLOOKUP(P$525,$J$522:$R$523,2)</f>
        <v>0</v>
      </c>
      <c r="Q529" s="699" cm="1">
        <f t="array" ref="Q529">INDEX($H529:$K529,0,MATCH(Q$526,$H$526:$K$526,0))*HLOOKUP(Q$525,$J$522:$R$523,2)</f>
        <v>0</v>
      </c>
      <c r="R529" s="699" cm="1">
        <f t="array" ref="R529">INDEX($H529:$K529,0,MATCH(R$526,$H$526:$K$526,0))*HLOOKUP(R$525,$J$522:$R$523,2)</f>
        <v>0</v>
      </c>
      <c r="S529" s="699" cm="1">
        <f t="array" ref="S529">INDEX($H529:$K529,0,MATCH(S$526,$H$526:$K$526,0))*HLOOKUP(S$525,$J$522:$R$523,2)</f>
        <v>0</v>
      </c>
      <c r="T529" s="699" cm="1">
        <f t="array" ref="T529">INDEX($H529:$K529,0,MATCH(T$526,$H$526:$K$526,0))*HLOOKUP(T$525,$J$522:$R$523,2)</f>
        <v>0</v>
      </c>
      <c r="U529" s="699" cm="1">
        <f t="array" ref="U529">INDEX($H529:$K529,0,MATCH(U$526,$H$526:$K$526,0))*HLOOKUP(U$525,$J$522:$R$523,2)</f>
        <v>0</v>
      </c>
      <c r="V529" s="699" cm="1">
        <f t="array" ref="V529">INDEX($H529:$K529,0,MATCH(V$526,$H$526:$K$526,0))*HLOOKUP(V$525,$J$522:$R$523,2)</f>
        <v>0</v>
      </c>
      <c r="W529" s="699" cm="1">
        <f t="array" ref="W529">INDEX($H529:$K529,0,MATCH(W$526,$H$526:$K$526,0))*HLOOKUP(W$525,$J$522:$R$523,2)</f>
        <v>0</v>
      </c>
      <c r="X529" s="699" cm="1">
        <f t="array" ref="X529">INDEX($H529:$K529,0,MATCH(X$526,$H$526:$K$526,0))*HLOOKUP(X$525,$J$522:$R$523,2)</f>
        <v>0</v>
      </c>
      <c r="Y529" s="699" cm="1">
        <f t="array" ref="Y529">INDEX($H529:$K529,0,MATCH(Y$526,$H$526:$K$526,0))*HLOOKUP(Y$525,$J$522:$R$523,2)</f>
        <v>0</v>
      </c>
      <c r="Z529" s="699" cm="1">
        <f t="array" ref="Z529">INDEX($H529:$K529,0,MATCH(Z$526,$H$526:$K$526,0))*HLOOKUP(Z$525,$J$522:$R$523,2)</f>
        <v>0</v>
      </c>
      <c r="AA529" s="699" cm="1">
        <f t="array" ref="AA529">INDEX($H529:$K529,0,MATCH(AA$526,$H$526:$K$526,0))*HLOOKUP(AA$525,$J$522:$R$523,2)</f>
        <v>0</v>
      </c>
      <c r="AB529" s="699" cm="1">
        <f t="array" ref="AB529">INDEX($H529:$K529,0,MATCH(AB$526,$H$526:$K$526,0))*HLOOKUP(AB$525,$J$522:$R$523,2)</f>
        <v>0</v>
      </c>
      <c r="AC529" s="699" cm="1">
        <f t="array" ref="AC529">INDEX($H529:$K529,0,MATCH(AC$526,$H$526:$K$526,0))*HLOOKUP(AC$525,$J$522:$R$523,2)</f>
        <v>0</v>
      </c>
      <c r="AD529" s="699" cm="1">
        <f t="array" ref="AD529">INDEX($H529:$K529,0,MATCH(AD$526,$H$526:$K$526,0))*HLOOKUP(AD$525,$J$522:$R$523,2)</f>
        <v>0</v>
      </c>
      <c r="AE529" s="699" cm="1">
        <f t="array" ref="AE529">INDEX($H529:$K529,0,MATCH(AE$526,$H$526:$K$526,0))*HLOOKUP(AE$525,$J$522:$R$523,2)</f>
        <v>0</v>
      </c>
      <c r="AF529" s="699" cm="1">
        <f t="array" ref="AF529">INDEX($H529:$K529,0,MATCH(AF$526,$H$526:$K$526,0))*HLOOKUP(AF$525,$J$522:$R$523,2)</f>
        <v>0</v>
      </c>
      <c r="AG529" s="699" cm="1">
        <f t="array" ref="AG529">INDEX($H529:$K529,0,MATCH(AG$526,$H$526:$K$526,0))*HLOOKUP(AG$525,$J$522:$R$523,2)</f>
        <v>0</v>
      </c>
      <c r="AH529" s="699" cm="1">
        <f t="array" ref="AH529">INDEX($H529:$K529,0,MATCH(AH$526,$H$526:$K$526,0))*HLOOKUP(AH$525,$J$522:$R$523,2)</f>
        <v>0</v>
      </c>
      <c r="AI529" s="699" cm="1">
        <f t="array" ref="AI529">INDEX($H529:$K529,0,MATCH(AI$526,$H$526:$K$526,0))*HLOOKUP(AI$525,$J$522:$R$523,2)</f>
        <v>0</v>
      </c>
      <c r="AJ529" s="699" cm="1">
        <f t="array" ref="AJ529">INDEX($H529:$K529,0,MATCH(AJ$526,$H$526:$K$526,0))*HLOOKUP(AJ$525,$J$522:$R$523,2)</f>
        <v>0</v>
      </c>
      <c r="AK529" s="699" cm="1">
        <f t="array" ref="AK529">INDEX($H529:$K529,0,MATCH(AK$526,$H$526:$K$526,0))*HLOOKUP(AK$525,$J$522:$R$523,2)</f>
        <v>0</v>
      </c>
      <c r="AL529" s="699" cm="1">
        <f t="array" ref="AL529">INDEX($H529:$K529,0,MATCH(AL$526,$H$526:$K$526,0))*HLOOKUP(AL$525,$J$522:$R$523,2)</f>
        <v>0</v>
      </c>
      <c r="AM529" s="699" cm="1">
        <f t="array" ref="AM529">INDEX($H529:$K529,0,MATCH(AM$526,$H$526:$K$526,0))*HLOOKUP(AM$525,$J$522:$R$523,2)</f>
        <v>0</v>
      </c>
      <c r="AN529" s="699" cm="1">
        <f t="array" ref="AN529">INDEX($H529:$K529,0,MATCH(AN$526,$H$526:$K$526,0))*HLOOKUP(AN$525,$J$522:$R$523,2)</f>
        <v>0</v>
      </c>
      <c r="AO529" s="699" cm="1">
        <f t="array" ref="AO529">INDEX($H529:$K529,0,MATCH(AO$526,$H$526:$K$526,0))*HLOOKUP(AO$525,$J$522:$R$523,2)</f>
        <v>0</v>
      </c>
      <c r="AP529" s="699" cm="1">
        <f t="array" ref="AP529">INDEX($H529:$K529,0,MATCH(AP$526,$H$526:$K$526,0))*HLOOKUP(AP$525,$J$522:$R$523,2)</f>
        <v>0</v>
      </c>
      <c r="AQ529" s="699" cm="1">
        <f t="array" ref="AQ529">INDEX($H529:$K529,0,MATCH(AQ$526,$H$526:$K$526,0))*HLOOKUP(AQ$525,$J$522:$R$523,2)</f>
        <v>0</v>
      </c>
      <c r="AR529" s="699" cm="1">
        <f t="array" ref="AR529">INDEX($H529:$K529,0,MATCH(AR$526,$H$526:$K$526,0))*HLOOKUP(AR$525,$J$522:$R$523,2)</f>
        <v>0</v>
      </c>
      <c r="AS529" s="699" cm="1">
        <f t="array" ref="AS529">INDEX($H529:$K529,0,MATCH(AS$526,$H$526:$K$526,0))*HLOOKUP(AS$525,$J$522:$R$523,2)</f>
        <v>0</v>
      </c>
      <c r="AT529" s="699" cm="1">
        <f t="array" ref="AT529">INDEX($H529:$K529,0,MATCH(AT$526,$H$526:$K$526,0))*HLOOKUP(AT$525,$J$522:$R$523,2)</f>
        <v>0</v>
      </c>
      <c r="AU529" s="699" cm="1">
        <f t="array" ref="AU529">INDEX($H529:$K529,0,MATCH(AU$526,$H$526:$K$526,0))*HLOOKUP(AU$525,$J$522:$R$523,2)</f>
        <v>0</v>
      </c>
      <c r="AV529" s="187"/>
      <c r="AW529" s="187"/>
      <c r="AX529" s="16"/>
      <c r="AY529" s="8"/>
      <c r="AZ529" s="8"/>
      <c r="BA529" s="8"/>
    </row>
    <row r="530" spans="1:53" ht="14.5" outlineLevel="1" x14ac:dyDescent="0.35">
      <c r="A530" s="6"/>
      <c r="B530" s="7"/>
      <c r="C530" s="17"/>
      <c r="D530" s="17"/>
      <c r="E530" s="17"/>
      <c r="F530" s="26"/>
      <c r="G530" s="26" t="str">
        <f t="shared" si="151"/>
        <v>GGGAg2Na2</v>
      </c>
      <c r="H530" s="223">
        <v>0</v>
      </c>
      <c r="I530" s="223">
        <v>0</v>
      </c>
      <c r="J530" s="223">
        <v>0</v>
      </c>
      <c r="K530" s="223">
        <v>0</v>
      </c>
      <c r="L530" s="699" cm="1">
        <f t="array" ref="L530">INDEX($H530:$K530,0,MATCH(L$526,$H$526:$K$526,0))*HLOOKUP(L$525,$J$522:$R$523,2)</f>
        <v>0</v>
      </c>
      <c r="M530" s="699" cm="1">
        <f t="array" ref="M530">INDEX($H530:$K530,0,MATCH(M$526,$H$526:$K$526,0))*HLOOKUP(M$525,$J$522:$R$523,2)</f>
        <v>0</v>
      </c>
      <c r="N530" s="699" cm="1">
        <f t="array" ref="N530">INDEX($H530:$K530,0,MATCH(N$526,$H$526:$K$526,0))*HLOOKUP(N$525,$J$522:$R$523,2)</f>
        <v>0</v>
      </c>
      <c r="O530" s="699" cm="1">
        <f t="array" ref="O530">INDEX($H530:$K530,0,MATCH(O$526,$H$526:$K$526,0))*HLOOKUP(O$525,$J$522:$R$523,2)</f>
        <v>0</v>
      </c>
      <c r="P530" s="699" cm="1">
        <f t="array" ref="P530">INDEX($H530:$K530,0,MATCH(P$526,$H$526:$K$526,0))*HLOOKUP(P$525,$J$522:$R$523,2)</f>
        <v>0</v>
      </c>
      <c r="Q530" s="699" cm="1">
        <f t="array" ref="Q530">INDEX($H530:$K530,0,MATCH(Q$526,$H$526:$K$526,0))*HLOOKUP(Q$525,$J$522:$R$523,2)</f>
        <v>0</v>
      </c>
      <c r="R530" s="699" cm="1">
        <f t="array" ref="R530">INDEX($H530:$K530,0,MATCH(R$526,$H$526:$K$526,0))*HLOOKUP(R$525,$J$522:$R$523,2)</f>
        <v>0</v>
      </c>
      <c r="S530" s="699" cm="1">
        <f t="array" ref="S530">INDEX($H530:$K530,0,MATCH(S$526,$H$526:$K$526,0))*HLOOKUP(S$525,$J$522:$R$523,2)</f>
        <v>0</v>
      </c>
      <c r="T530" s="699" cm="1">
        <f t="array" ref="T530">INDEX($H530:$K530,0,MATCH(T$526,$H$526:$K$526,0))*HLOOKUP(T$525,$J$522:$R$523,2)</f>
        <v>0</v>
      </c>
      <c r="U530" s="699" cm="1">
        <f t="array" ref="U530">INDEX($H530:$K530,0,MATCH(U$526,$H$526:$K$526,0))*HLOOKUP(U$525,$J$522:$R$523,2)</f>
        <v>0</v>
      </c>
      <c r="V530" s="699" cm="1">
        <f t="array" ref="V530">INDEX($H530:$K530,0,MATCH(V$526,$H$526:$K$526,0))*HLOOKUP(V$525,$J$522:$R$523,2)</f>
        <v>0</v>
      </c>
      <c r="W530" s="699" cm="1">
        <f t="array" ref="W530">INDEX($H530:$K530,0,MATCH(W$526,$H$526:$K$526,0))*HLOOKUP(W$525,$J$522:$R$523,2)</f>
        <v>0</v>
      </c>
      <c r="X530" s="699" cm="1">
        <f t="array" ref="X530">INDEX($H530:$K530,0,MATCH(X$526,$H$526:$K$526,0))*HLOOKUP(X$525,$J$522:$R$523,2)</f>
        <v>0</v>
      </c>
      <c r="Y530" s="699" cm="1">
        <f t="array" ref="Y530">INDEX($H530:$K530,0,MATCH(Y$526,$H$526:$K$526,0))*HLOOKUP(Y$525,$J$522:$R$523,2)</f>
        <v>0</v>
      </c>
      <c r="Z530" s="699" cm="1">
        <f t="array" ref="Z530">INDEX($H530:$K530,0,MATCH(Z$526,$H$526:$K$526,0))*HLOOKUP(Z$525,$J$522:$R$523,2)</f>
        <v>0</v>
      </c>
      <c r="AA530" s="699" cm="1">
        <f t="array" ref="AA530">INDEX($H530:$K530,0,MATCH(AA$526,$H$526:$K$526,0))*HLOOKUP(AA$525,$J$522:$R$523,2)</f>
        <v>0</v>
      </c>
      <c r="AB530" s="699" cm="1">
        <f t="array" ref="AB530">INDEX($H530:$K530,0,MATCH(AB$526,$H$526:$K$526,0))*HLOOKUP(AB$525,$J$522:$R$523,2)</f>
        <v>0</v>
      </c>
      <c r="AC530" s="699" cm="1">
        <f t="array" ref="AC530">INDEX($H530:$K530,0,MATCH(AC$526,$H$526:$K$526,0))*HLOOKUP(AC$525,$J$522:$R$523,2)</f>
        <v>0</v>
      </c>
      <c r="AD530" s="699" cm="1">
        <f t="array" ref="AD530">INDEX($H530:$K530,0,MATCH(AD$526,$H$526:$K$526,0))*HLOOKUP(AD$525,$J$522:$R$523,2)</f>
        <v>0</v>
      </c>
      <c r="AE530" s="699" cm="1">
        <f t="array" ref="AE530">INDEX($H530:$K530,0,MATCH(AE$526,$H$526:$K$526,0))*HLOOKUP(AE$525,$J$522:$R$523,2)</f>
        <v>0</v>
      </c>
      <c r="AF530" s="699" cm="1">
        <f t="array" ref="AF530">INDEX($H530:$K530,0,MATCH(AF$526,$H$526:$K$526,0))*HLOOKUP(AF$525,$J$522:$R$523,2)</f>
        <v>0</v>
      </c>
      <c r="AG530" s="699" cm="1">
        <f t="array" ref="AG530">INDEX($H530:$K530,0,MATCH(AG$526,$H$526:$K$526,0))*HLOOKUP(AG$525,$J$522:$R$523,2)</f>
        <v>0</v>
      </c>
      <c r="AH530" s="699" cm="1">
        <f t="array" ref="AH530">INDEX($H530:$K530,0,MATCH(AH$526,$H$526:$K$526,0))*HLOOKUP(AH$525,$J$522:$R$523,2)</f>
        <v>0</v>
      </c>
      <c r="AI530" s="699" cm="1">
        <f t="array" ref="AI530">INDEX($H530:$K530,0,MATCH(AI$526,$H$526:$K$526,0))*HLOOKUP(AI$525,$J$522:$R$523,2)</f>
        <v>0</v>
      </c>
      <c r="AJ530" s="699" cm="1">
        <f t="array" ref="AJ530">INDEX($H530:$K530,0,MATCH(AJ$526,$H$526:$K$526,0))*HLOOKUP(AJ$525,$J$522:$R$523,2)</f>
        <v>0</v>
      </c>
      <c r="AK530" s="699" cm="1">
        <f t="array" ref="AK530">INDEX($H530:$K530,0,MATCH(AK$526,$H$526:$K$526,0))*HLOOKUP(AK$525,$J$522:$R$523,2)</f>
        <v>0</v>
      </c>
      <c r="AL530" s="699" cm="1">
        <f t="array" ref="AL530">INDEX($H530:$K530,0,MATCH(AL$526,$H$526:$K$526,0))*HLOOKUP(AL$525,$J$522:$R$523,2)</f>
        <v>0</v>
      </c>
      <c r="AM530" s="699" cm="1">
        <f t="array" ref="AM530">INDEX($H530:$K530,0,MATCH(AM$526,$H$526:$K$526,0))*HLOOKUP(AM$525,$J$522:$R$523,2)</f>
        <v>0</v>
      </c>
      <c r="AN530" s="699" cm="1">
        <f t="array" ref="AN530">INDEX($H530:$K530,0,MATCH(AN$526,$H$526:$K$526,0))*HLOOKUP(AN$525,$J$522:$R$523,2)</f>
        <v>0</v>
      </c>
      <c r="AO530" s="699" cm="1">
        <f t="array" ref="AO530">INDEX($H530:$K530,0,MATCH(AO$526,$H$526:$K$526,0))*HLOOKUP(AO$525,$J$522:$R$523,2)</f>
        <v>0</v>
      </c>
      <c r="AP530" s="699" cm="1">
        <f t="array" ref="AP530">INDEX($H530:$K530,0,MATCH(AP$526,$H$526:$K$526,0))*HLOOKUP(AP$525,$J$522:$R$523,2)</f>
        <v>0</v>
      </c>
      <c r="AQ530" s="699" cm="1">
        <f t="array" ref="AQ530">INDEX($H530:$K530,0,MATCH(AQ$526,$H$526:$K$526,0))*HLOOKUP(AQ$525,$J$522:$R$523,2)</f>
        <v>0</v>
      </c>
      <c r="AR530" s="699" cm="1">
        <f t="array" ref="AR530">INDEX($H530:$K530,0,MATCH(AR$526,$H$526:$K$526,0))*HLOOKUP(AR$525,$J$522:$R$523,2)</f>
        <v>0</v>
      </c>
      <c r="AS530" s="699" cm="1">
        <f t="array" ref="AS530">INDEX($H530:$K530,0,MATCH(AS$526,$H$526:$K$526,0))*HLOOKUP(AS$525,$J$522:$R$523,2)</f>
        <v>0</v>
      </c>
      <c r="AT530" s="699" cm="1">
        <f t="array" ref="AT530">INDEX($H530:$K530,0,MATCH(AT$526,$H$526:$K$526,0))*HLOOKUP(AT$525,$J$522:$R$523,2)</f>
        <v>0</v>
      </c>
      <c r="AU530" s="699" cm="1">
        <f t="array" ref="AU530">INDEX($H530:$K530,0,MATCH(AU$526,$H$526:$K$526,0))*HLOOKUP(AU$525,$J$522:$R$523,2)</f>
        <v>0</v>
      </c>
      <c r="AV530" s="187"/>
      <c r="AW530" s="187"/>
      <c r="AX530" s="16"/>
      <c r="AY530" s="8"/>
      <c r="AZ530" s="8"/>
      <c r="BA530" s="8"/>
    </row>
    <row r="531" spans="1:53" ht="14.5" outlineLevel="1" x14ac:dyDescent="0.35">
      <c r="A531" s="6"/>
      <c r="B531" s="7"/>
      <c r="C531" s="17"/>
      <c r="D531" s="17"/>
      <c r="E531" s="17"/>
      <c r="F531" s="26"/>
      <c r="G531" s="26" t="str">
        <f t="shared" si="151"/>
        <v>GGGAg2Ea2</v>
      </c>
      <c r="H531" s="223">
        <v>0</v>
      </c>
      <c r="I531" s="223">
        <v>0</v>
      </c>
      <c r="J531" s="223">
        <v>0</v>
      </c>
      <c r="K531" s="223">
        <v>0</v>
      </c>
      <c r="L531" s="699" cm="1">
        <f t="array" ref="L531">INDEX($H531:$K531,0,MATCH(L$526,$H$526:$K$526,0))*HLOOKUP(L$525,$J$522:$R$523,2)</f>
        <v>0</v>
      </c>
      <c r="M531" s="699" cm="1">
        <f t="array" ref="M531">INDEX($H531:$K531,0,MATCH(M$526,$H$526:$K$526,0))*HLOOKUP(M$525,$J$522:$R$523,2)</f>
        <v>0</v>
      </c>
      <c r="N531" s="699" cm="1">
        <f t="array" ref="N531">INDEX($H531:$K531,0,MATCH(N$526,$H$526:$K$526,0))*HLOOKUP(N$525,$J$522:$R$523,2)</f>
        <v>0</v>
      </c>
      <c r="O531" s="699" cm="1">
        <f t="array" ref="O531">INDEX($H531:$K531,0,MATCH(O$526,$H$526:$K$526,0))*HLOOKUP(O$525,$J$522:$R$523,2)</f>
        <v>0</v>
      </c>
      <c r="P531" s="699" cm="1">
        <f t="array" ref="P531">INDEX($H531:$K531,0,MATCH(P$526,$H$526:$K$526,0))*HLOOKUP(P$525,$J$522:$R$523,2)</f>
        <v>0</v>
      </c>
      <c r="Q531" s="699" cm="1">
        <f t="array" ref="Q531">INDEX($H531:$K531,0,MATCH(Q$526,$H$526:$K$526,0))*HLOOKUP(Q$525,$J$522:$R$523,2)</f>
        <v>0</v>
      </c>
      <c r="R531" s="699" cm="1">
        <f t="array" ref="R531">INDEX($H531:$K531,0,MATCH(R$526,$H$526:$K$526,0))*HLOOKUP(R$525,$J$522:$R$523,2)</f>
        <v>0</v>
      </c>
      <c r="S531" s="699" cm="1">
        <f t="array" ref="S531">INDEX($H531:$K531,0,MATCH(S$526,$H$526:$K$526,0))*HLOOKUP(S$525,$J$522:$R$523,2)</f>
        <v>0</v>
      </c>
      <c r="T531" s="699" cm="1">
        <f t="array" ref="T531">INDEX($H531:$K531,0,MATCH(T$526,$H$526:$K$526,0))*HLOOKUP(T$525,$J$522:$R$523,2)</f>
        <v>0</v>
      </c>
      <c r="U531" s="699" cm="1">
        <f t="array" ref="U531">INDEX($H531:$K531,0,MATCH(U$526,$H$526:$K$526,0))*HLOOKUP(U$525,$J$522:$R$523,2)</f>
        <v>0</v>
      </c>
      <c r="V531" s="699" cm="1">
        <f t="array" ref="V531">INDEX($H531:$K531,0,MATCH(V$526,$H$526:$K$526,0))*HLOOKUP(V$525,$J$522:$R$523,2)</f>
        <v>0</v>
      </c>
      <c r="W531" s="699" cm="1">
        <f t="array" ref="W531">INDEX($H531:$K531,0,MATCH(W$526,$H$526:$K$526,0))*HLOOKUP(W$525,$J$522:$R$523,2)</f>
        <v>0</v>
      </c>
      <c r="X531" s="699" cm="1">
        <f t="array" ref="X531">INDEX($H531:$K531,0,MATCH(X$526,$H$526:$K$526,0))*HLOOKUP(X$525,$J$522:$R$523,2)</f>
        <v>0</v>
      </c>
      <c r="Y531" s="699" cm="1">
        <f t="array" ref="Y531">INDEX($H531:$K531,0,MATCH(Y$526,$H$526:$K$526,0))*HLOOKUP(Y$525,$J$522:$R$523,2)</f>
        <v>0</v>
      </c>
      <c r="Z531" s="699" cm="1">
        <f t="array" ref="Z531">INDEX($H531:$K531,0,MATCH(Z$526,$H$526:$K$526,0))*HLOOKUP(Z$525,$J$522:$R$523,2)</f>
        <v>0</v>
      </c>
      <c r="AA531" s="699" cm="1">
        <f t="array" ref="AA531">INDEX($H531:$K531,0,MATCH(AA$526,$H$526:$K$526,0))*HLOOKUP(AA$525,$J$522:$R$523,2)</f>
        <v>0</v>
      </c>
      <c r="AB531" s="699" cm="1">
        <f t="array" ref="AB531">INDEX($H531:$K531,0,MATCH(AB$526,$H$526:$K$526,0))*HLOOKUP(AB$525,$J$522:$R$523,2)</f>
        <v>0</v>
      </c>
      <c r="AC531" s="699" cm="1">
        <f t="array" ref="AC531">INDEX($H531:$K531,0,MATCH(AC$526,$H$526:$K$526,0))*HLOOKUP(AC$525,$J$522:$R$523,2)</f>
        <v>0</v>
      </c>
      <c r="AD531" s="699" cm="1">
        <f t="array" ref="AD531">INDEX($H531:$K531,0,MATCH(AD$526,$H$526:$K$526,0))*HLOOKUP(AD$525,$J$522:$R$523,2)</f>
        <v>0</v>
      </c>
      <c r="AE531" s="699" cm="1">
        <f t="array" ref="AE531">INDEX($H531:$K531,0,MATCH(AE$526,$H$526:$K$526,0))*HLOOKUP(AE$525,$J$522:$R$523,2)</f>
        <v>0</v>
      </c>
      <c r="AF531" s="699" cm="1">
        <f t="array" ref="AF531">INDEX($H531:$K531,0,MATCH(AF$526,$H$526:$K$526,0))*HLOOKUP(AF$525,$J$522:$R$523,2)</f>
        <v>0</v>
      </c>
      <c r="AG531" s="699" cm="1">
        <f t="array" ref="AG531">INDEX($H531:$K531,0,MATCH(AG$526,$H$526:$K$526,0))*HLOOKUP(AG$525,$J$522:$R$523,2)</f>
        <v>0</v>
      </c>
      <c r="AH531" s="699" cm="1">
        <f t="array" ref="AH531">INDEX($H531:$K531,0,MATCH(AH$526,$H$526:$K$526,0))*HLOOKUP(AH$525,$J$522:$R$523,2)</f>
        <v>0</v>
      </c>
      <c r="AI531" s="699" cm="1">
        <f t="array" ref="AI531">INDEX($H531:$K531,0,MATCH(AI$526,$H$526:$K$526,0))*HLOOKUP(AI$525,$J$522:$R$523,2)</f>
        <v>0</v>
      </c>
      <c r="AJ531" s="699" cm="1">
        <f t="array" ref="AJ531">INDEX($H531:$K531,0,MATCH(AJ$526,$H$526:$K$526,0))*HLOOKUP(AJ$525,$J$522:$R$523,2)</f>
        <v>0</v>
      </c>
      <c r="AK531" s="699" cm="1">
        <f t="array" ref="AK531">INDEX($H531:$K531,0,MATCH(AK$526,$H$526:$K$526,0))*HLOOKUP(AK$525,$J$522:$R$523,2)</f>
        <v>0</v>
      </c>
      <c r="AL531" s="699" cm="1">
        <f t="array" ref="AL531">INDEX($H531:$K531,0,MATCH(AL$526,$H$526:$K$526,0))*HLOOKUP(AL$525,$J$522:$R$523,2)</f>
        <v>0</v>
      </c>
      <c r="AM531" s="699" cm="1">
        <f t="array" ref="AM531">INDEX($H531:$K531,0,MATCH(AM$526,$H$526:$K$526,0))*HLOOKUP(AM$525,$J$522:$R$523,2)</f>
        <v>0</v>
      </c>
      <c r="AN531" s="699" cm="1">
        <f t="array" ref="AN531">INDEX($H531:$K531,0,MATCH(AN$526,$H$526:$K$526,0))*HLOOKUP(AN$525,$J$522:$R$523,2)</f>
        <v>0</v>
      </c>
      <c r="AO531" s="699" cm="1">
        <f t="array" ref="AO531">INDEX($H531:$K531,0,MATCH(AO$526,$H$526:$K$526,0))*HLOOKUP(AO$525,$J$522:$R$523,2)</f>
        <v>0</v>
      </c>
      <c r="AP531" s="699" cm="1">
        <f t="array" ref="AP531">INDEX($H531:$K531,0,MATCH(AP$526,$H$526:$K$526,0))*HLOOKUP(AP$525,$J$522:$R$523,2)</f>
        <v>0</v>
      </c>
      <c r="AQ531" s="699" cm="1">
        <f t="array" ref="AQ531">INDEX($H531:$K531,0,MATCH(AQ$526,$H$526:$K$526,0))*HLOOKUP(AQ$525,$J$522:$R$523,2)</f>
        <v>0</v>
      </c>
      <c r="AR531" s="699" cm="1">
        <f t="array" ref="AR531">INDEX($H531:$K531,0,MATCH(AR$526,$H$526:$K$526,0))*HLOOKUP(AR$525,$J$522:$R$523,2)</f>
        <v>0</v>
      </c>
      <c r="AS531" s="699" cm="1">
        <f t="array" ref="AS531">INDEX($H531:$K531,0,MATCH(AS$526,$H$526:$K$526,0))*HLOOKUP(AS$525,$J$522:$R$523,2)</f>
        <v>0</v>
      </c>
      <c r="AT531" s="699" cm="1">
        <f t="array" ref="AT531">INDEX($H531:$K531,0,MATCH(AT$526,$H$526:$K$526,0))*HLOOKUP(AT$525,$J$522:$R$523,2)</f>
        <v>0</v>
      </c>
      <c r="AU531" s="699" cm="1">
        <f t="array" ref="AU531">INDEX($H531:$K531,0,MATCH(AU$526,$H$526:$K$526,0))*HLOOKUP(AU$525,$J$522:$R$523,2)</f>
        <v>0</v>
      </c>
      <c r="AV531" s="187"/>
      <c r="AW531" s="187"/>
      <c r="AX531" s="16"/>
      <c r="AY531" s="8"/>
      <c r="AZ531" s="8"/>
      <c r="BA531" s="8"/>
    </row>
    <row r="532" spans="1:53" ht="14.5" outlineLevel="1" x14ac:dyDescent="0.35">
      <c r="A532" s="6"/>
      <c r="B532" s="7"/>
      <c r="C532" s="17"/>
      <c r="D532" s="17"/>
      <c r="E532" s="17"/>
      <c r="F532" s="26"/>
      <c r="G532" s="26" t="str">
        <f t="shared" si="151"/>
        <v>GGGAg2OFa2</v>
      </c>
      <c r="H532" s="223">
        <v>0</v>
      </c>
      <c r="I532" s="223">
        <v>0</v>
      </c>
      <c r="J532" s="223">
        <v>0</v>
      </c>
      <c r="K532" s="223">
        <v>0</v>
      </c>
      <c r="L532" s="699" cm="1">
        <f t="array" ref="L532">INDEX($H532:$K532,0,MATCH(L$526,$H$526:$K$526,0))*HLOOKUP(L$525,$J$522:$R$523,2)</f>
        <v>0</v>
      </c>
      <c r="M532" s="699" cm="1">
        <f t="array" ref="M532">INDEX($H532:$K532,0,MATCH(M$526,$H$526:$K$526,0))*HLOOKUP(M$525,$J$522:$R$523,2)</f>
        <v>0</v>
      </c>
      <c r="N532" s="699" cm="1">
        <f t="array" ref="N532">INDEX($H532:$K532,0,MATCH(N$526,$H$526:$K$526,0))*HLOOKUP(N$525,$J$522:$R$523,2)</f>
        <v>0</v>
      </c>
      <c r="O532" s="699" cm="1">
        <f t="array" ref="O532">INDEX($H532:$K532,0,MATCH(O$526,$H$526:$K$526,0))*HLOOKUP(O$525,$J$522:$R$523,2)</f>
        <v>0</v>
      </c>
      <c r="P532" s="699" cm="1">
        <f t="array" ref="P532">INDEX($H532:$K532,0,MATCH(P$526,$H$526:$K$526,0))*HLOOKUP(P$525,$J$522:$R$523,2)</f>
        <v>0</v>
      </c>
      <c r="Q532" s="699" cm="1">
        <f t="array" ref="Q532">INDEX($H532:$K532,0,MATCH(Q$526,$H$526:$K$526,0))*HLOOKUP(Q$525,$J$522:$R$523,2)</f>
        <v>0</v>
      </c>
      <c r="R532" s="699" cm="1">
        <f t="array" ref="R532">INDEX($H532:$K532,0,MATCH(R$526,$H$526:$K$526,0))*HLOOKUP(R$525,$J$522:$R$523,2)</f>
        <v>0</v>
      </c>
      <c r="S532" s="699" cm="1">
        <f t="array" ref="S532">INDEX($H532:$K532,0,MATCH(S$526,$H$526:$K$526,0))*HLOOKUP(S$525,$J$522:$R$523,2)</f>
        <v>0</v>
      </c>
      <c r="T532" s="699" cm="1">
        <f t="array" ref="T532">INDEX($H532:$K532,0,MATCH(T$526,$H$526:$K$526,0))*HLOOKUP(T$525,$J$522:$R$523,2)</f>
        <v>0</v>
      </c>
      <c r="U532" s="699" cm="1">
        <f t="array" ref="U532">INDEX($H532:$K532,0,MATCH(U$526,$H$526:$K$526,0))*HLOOKUP(U$525,$J$522:$R$523,2)</f>
        <v>0</v>
      </c>
      <c r="V532" s="699" cm="1">
        <f t="array" ref="V532">INDEX($H532:$K532,0,MATCH(V$526,$H$526:$K$526,0))*HLOOKUP(V$525,$J$522:$R$523,2)</f>
        <v>0</v>
      </c>
      <c r="W532" s="699" cm="1">
        <f t="array" ref="W532">INDEX($H532:$K532,0,MATCH(W$526,$H$526:$K$526,0))*HLOOKUP(W$525,$J$522:$R$523,2)</f>
        <v>0</v>
      </c>
      <c r="X532" s="699" cm="1">
        <f t="array" ref="X532">INDEX($H532:$K532,0,MATCH(X$526,$H$526:$K$526,0))*HLOOKUP(X$525,$J$522:$R$523,2)</f>
        <v>0</v>
      </c>
      <c r="Y532" s="699" cm="1">
        <f t="array" ref="Y532">INDEX($H532:$K532,0,MATCH(Y$526,$H$526:$K$526,0))*HLOOKUP(Y$525,$J$522:$R$523,2)</f>
        <v>0</v>
      </c>
      <c r="Z532" s="699" cm="1">
        <f t="array" ref="Z532">INDEX($H532:$K532,0,MATCH(Z$526,$H$526:$K$526,0))*HLOOKUP(Z$525,$J$522:$R$523,2)</f>
        <v>0</v>
      </c>
      <c r="AA532" s="699" cm="1">
        <f t="array" ref="AA532">INDEX($H532:$K532,0,MATCH(AA$526,$H$526:$K$526,0))*HLOOKUP(AA$525,$J$522:$R$523,2)</f>
        <v>0</v>
      </c>
      <c r="AB532" s="699" cm="1">
        <f t="array" ref="AB532">INDEX($H532:$K532,0,MATCH(AB$526,$H$526:$K$526,0))*HLOOKUP(AB$525,$J$522:$R$523,2)</f>
        <v>0</v>
      </c>
      <c r="AC532" s="699" cm="1">
        <f t="array" ref="AC532">INDEX($H532:$K532,0,MATCH(AC$526,$H$526:$K$526,0))*HLOOKUP(AC$525,$J$522:$R$523,2)</f>
        <v>0</v>
      </c>
      <c r="AD532" s="699" cm="1">
        <f t="array" ref="AD532">INDEX($H532:$K532,0,MATCH(AD$526,$H$526:$K$526,0))*HLOOKUP(AD$525,$J$522:$R$523,2)</f>
        <v>0</v>
      </c>
      <c r="AE532" s="699" cm="1">
        <f t="array" ref="AE532">INDEX($H532:$K532,0,MATCH(AE$526,$H$526:$K$526,0))*HLOOKUP(AE$525,$J$522:$R$523,2)</f>
        <v>0</v>
      </c>
      <c r="AF532" s="699" cm="1">
        <f t="array" ref="AF532">INDEX($H532:$K532,0,MATCH(AF$526,$H$526:$K$526,0))*HLOOKUP(AF$525,$J$522:$R$523,2)</f>
        <v>0</v>
      </c>
      <c r="AG532" s="699" cm="1">
        <f t="array" ref="AG532">INDEX($H532:$K532,0,MATCH(AG$526,$H$526:$K$526,0))*HLOOKUP(AG$525,$J$522:$R$523,2)</f>
        <v>0</v>
      </c>
      <c r="AH532" s="699" cm="1">
        <f t="array" ref="AH532">INDEX($H532:$K532,0,MATCH(AH$526,$H$526:$K$526,0))*HLOOKUP(AH$525,$J$522:$R$523,2)</f>
        <v>0</v>
      </c>
      <c r="AI532" s="699" cm="1">
        <f t="array" ref="AI532">INDEX($H532:$K532,0,MATCH(AI$526,$H$526:$K$526,0))*HLOOKUP(AI$525,$J$522:$R$523,2)</f>
        <v>0</v>
      </c>
      <c r="AJ532" s="699" cm="1">
        <f t="array" ref="AJ532">INDEX($H532:$K532,0,MATCH(AJ$526,$H$526:$K$526,0))*HLOOKUP(AJ$525,$J$522:$R$523,2)</f>
        <v>0</v>
      </c>
      <c r="AK532" s="699" cm="1">
        <f t="array" ref="AK532">INDEX($H532:$K532,0,MATCH(AK$526,$H$526:$K$526,0))*HLOOKUP(AK$525,$J$522:$R$523,2)</f>
        <v>0</v>
      </c>
      <c r="AL532" s="699" cm="1">
        <f t="array" ref="AL532">INDEX($H532:$K532,0,MATCH(AL$526,$H$526:$K$526,0))*HLOOKUP(AL$525,$J$522:$R$523,2)</f>
        <v>0</v>
      </c>
      <c r="AM532" s="699" cm="1">
        <f t="array" ref="AM532">INDEX($H532:$K532,0,MATCH(AM$526,$H$526:$K$526,0))*HLOOKUP(AM$525,$J$522:$R$523,2)</f>
        <v>0</v>
      </c>
      <c r="AN532" s="699" cm="1">
        <f t="array" ref="AN532">INDEX($H532:$K532,0,MATCH(AN$526,$H$526:$K$526,0))*HLOOKUP(AN$525,$J$522:$R$523,2)</f>
        <v>0</v>
      </c>
      <c r="AO532" s="699" cm="1">
        <f t="array" ref="AO532">INDEX($H532:$K532,0,MATCH(AO$526,$H$526:$K$526,0))*HLOOKUP(AO$525,$J$522:$R$523,2)</f>
        <v>0</v>
      </c>
      <c r="AP532" s="699" cm="1">
        <f t="array" ref="AP532">INDEX($H532:$K532,0,MATCH(AP$526,$H$526:$K$526,0))*HLOOKUP(AP$525,$J$522:$R$523,2)</f>
        <v>0</v>
      </c>
      <c r="AQ532" s="699" cm="1">
        <f t="array" ref="AQ532">INDEX($H532:$K532,0,MATCH(AQ$526,$H$526:$K$526,0))*HLOOKUP(AQ$525,$J$522:$R$523,2)</f>
        <v>0</v>
      </c>
      <c r="AR532" s="699" cm="1">
        <f t="array" ref="AR532">INDEX($H532:$K532,0,MATCH(AR$526,$H$526:$K$526,0))*HLOOKUP(AR$525,$J$522:$R$523,2)</f>
        <v>0</v>
      </c>
      <c r="AS532" s="699" cm="1">
        <f t="array" ref="AS532">INDEX($H532:$K532,0,MATCH(AS$526,$H$526:$K$526,0))*HLOOKUP(AS$525,$J$522:$R$523,2)</f>
        <v>0</v>
      </c>
      <c r="AT532" s="699" cm="1">
        <f t="array" ref="AT532">INDEX($H532:$K532,0,MATCH(AT$526,$H$526:$K$526,0))*HLOOKUP(AT$525,$J$522:$R$523,2)</f>
        <v>0</v>
      </c>
      <c r="AU532" s="699" cm="1">
        <f t="array" ref="AU532">INDEX($H532:$K532,0,MATCH(AU$526,$H$526:$K$526,0))*HLOOKUP(AU$525,$J$522:$R$523,2)</f>
        <v>0</v>
      </c>
      <c r="AV532" s="187"/>
      <c r="AW532" s="187"/>
      <c r="AX532" s="16"/>
      <c r="AY532" s="8"/>
      <c r="AZ532" s="8"/>
      <c r="BA532" s="8"/>
    </row>
    <row r="533" spans="1:53" ht="14.5" outlineLevel="1" x14ac:dyDescent="0.35">
      <c r="A533" s="6"/>
      <c r="B533" s="7"/>
      <c r="C533" s="17"/>
      <c r="D533" s="17"/>
      <c r="E533" s="17"/>
      <c r="F533" s="26"/>
      <c r="G533" s="26" t="str">
        <f t="shared" si="151"/>
        <v>GGGC1Na2</v>
      </c>
      <c r="H533" s="223">
        <v>0</v>
      </c>
      <c r="I533" s="223">
        <v>0</v>
      </c>
      <c r="J533" s="223">
        <v>0</v>
      </c>
      <c r="K533" s="223">
        <v>0</v>
      </c>
      <c r="L533" s="699" cm="1">
        <f t="array" ref="L533">INDEX($H533:$K533,0,MATCH(L$526,$H$526:$K$526,0))*HLOOKUP(L$525,$J$522:$R$523,2)</f>
        <v>0</v>
      </c>
      <c r="M533" s="699" cm="1">
        <f t="array" ref="M533">INDEX($H533:$K533,0,MATCH(M$526,$H$526:$K$526,0))*HLOOKUP(M$525,$J$522:$R$523,2)</f>
        <v>0</v>
      </c>
      <c r="N533" s="699" cm="1">
        <f t="array" ref="N533">INDEX($H533:$K533,0,MATCH(N$526,$H$526:$K$526,0))*HLOOKUP(N$525,$J$522:$R$523,2)</f>
        <v>0</v>
      </c>
      <c r="O533" s="699" cm="1">
        <f t="array" ref="O533">INDEX($H533:$K533,0,MATCH(O$526,$H$526:$K$526,0))*HLOOKUP(O$525,$J$522:$R$523,2)</f>
        <v>0</v>
      </c>
      <c r="P533" s="699" cm="1">
        <f t="array" ref="P533">INDEX($H533:$K533,0,MATCH(P$526,$H$526:$K$526,0))*HLOOKUP(P$525,$J$522:$R$523,2)</f>
        <v>0</v>
      </c>
      <c r="Q533" s="699" cm="1">
        <f t="array" ref="Q533">INDEX($H533:$K533,0,MATCH(Q$526,$H$526:$K$526,0))*HLOOKUP(Q$525,$J$522:$R$523,2)</f>
        <v>0</v>
      </c>
      <c r="R533" s="699" cm="1">
        <f t="array" ref="R533">INDEX($H533:$K533,0,MATCH(R$526,$H$526:$K$526,0))*HLOOKUP(R$525,$J$522:$R$523,2)</f>
        <v>0</v>
      </c>
      <c r="S533" s="699" cm="1">
        <f t="array" ref="S533">INDEX($H533:$K533,0,MATCH(S$526,$H$526:$K$526,0))*HLOOKUP(S$525,$J$522:$R$523,2)</f>
        <v>0</v>
      </c>
      <c r="T533" s="699" cm="1">
        <f t="array" ref="T533">INDEX($H533:$K533,0,MATCH(T$526,$H$526:$K$526,0))*HLOOKUP(T$525,$J$522:$R$523,2)</f>
        <v>0</v>
      </c>
      <c r="U533" s="699" cm="1">
        <f t="array" ref="U533">INDEX($H533:$K533,0,MATCH(U$526,$H$526:$K$526,0))*HLOOKUP(U$525,$J$522:$R$523,2)</f>
        <v>0</v>
      </c>
      <c r="V533" s="699" cm="1">
        <f t="array" ref="V533">INDEX($H533:$K533,0,MATCH(V$526,$H$526:$K$526,0))*HLOOKUP(V$525,$J$522:$R$523,2)</f>
        <v>0</v>
      </c>
      <c r="W533" s="699" cm="1">
        <f t="array" ref="W533">INDEX($H533:$K533,0,MATCH(W$526,$H$526:$K$526,0))*HLOOKUP(W$525,$J$522:$R$523,2)</f>
        <v>0</v>
      </c>
      <c r="X533" s="699" cm="1">
        <f t="array" ref="X533">INDEX($H533:$K533,0,MATCH(X$526,$H$526:$K$526,0))*HLOOKUP(X$525,$J$522:$R$523,2)</f>
        <v>0</v>
      </c>
      <c r="Y533" s="699" cm="1">
        <f t="array" ref="Y533">INDEX($H533:$K533,0,MATCH(Y$526,$H$526:$K$526,0))*HLOOKUP(Y$525,$J$522:$R$523,2)</f>
        <v>0</v>
      </c>
      <c r="Z533" s="699" cm="1">
        <f t="array" ref="Z533">INDEX($H533:$K533,0,MATCH(Z$526,$H$526:$K$526,0))*HLOOKUP(Z$525,$J$522:$R$523,2)</f>
        <v>0</v>
      </c>
      <c r="AA533" s="699" cm="1">
        <f t="array" ref="AA533">INDEX($H533:$K533,0,MATCH(AA$526,$H$526:$K$526,0))*HLOOKUP(AA$525,$J$522:$R$523,2)</f>
        <v>0</v>
      </c>
      <c r="AB533" s="699" cm="1">
        <f t="array" ref="AB533">INDEX($H533:$K533,0,MATCH(AB$526,$H$526:$K$526,0))*HLOOKUP(AB$525,$J$522:$R$523,2)</f>
        <v>0</v>
      </c>
      <c r="AC533" s="699" cm="1">
        <f t="array" ref="AC533">INDEX($H533:$K533,0,MATCH(AC$526,$H$526:$K$526,0))*HLOOKUP(AC$525,$J$522:$R$523,2)</f>
        <v>0</v>
      </c>
      <c r="AD533" s="699" cm="1">
        <f t="array" ref="AD533">INDEX($H533:$K533,0,MATCH(AD$526,$H$526:$K$526,0))*HLOOKUP(AD$525,$J$522:$R$523,2)</f>
        <v>0</v>
      </c>
      <c r="AE533" s="699" cm="1">
        <f t="array" ref="AE533">INDEX($H533:$K533,0,MATCH(AE$526,$H$526:$K$526,0))*HLOOKUP(AE$525,$J$522:$R$523,2)</f>
        <v>0</v>
      </c>
      <c r="AF533" s="699" cm="1">
        <f t="array" ref="AF533">INDEX($H533:$K533,0,MATCH(AF$526,$H$526:$K$526,0))*HLOOKUP(AF$525,$J$522:$R$523,2)</f>
        <v>0</v>
      </c>
      <c r="AG533" s="699" cm="1">
        <f t="array" ref="AG533">INDEX($H533:$K533,0,MATCH(AG$526,$H$526:$K$526,0))*HLOOKUP(AG$525,$J$522:$R$523,2)</f>
        <v>0</v>
      </c>
      <c r="AH533" s="699" cm="1">
        <f t="array" ref="AH533">INDEX($H533:$K533,0,MATCH(AH$526,$H$526:$K$526,0))*HLOOKUP(AH$525,$J$522:$R$523,2)</f>
        <v>0</v>
      </c>
      <c r="AI533" s="699" cm="1">
        <f t="array" ref="AI533">INDEX($H533:$K533,0,MATCH(AI$526,$H$526:$K$526,0))*HLOOKUP(AI$525,$J$522:$R$523,2)</f>
        <v>0</v>
      </c>
      <c r="AJ533" s="699" cm="1">
        <f t="array" ref="AJ533">INDEX($H533:$K533,0,MATCH(AJ$526,$H$526:$K$526,0))*HLOOKUP(AJ$525,$J$522:$R$523,2)</f>
        <v>0</v>
      </c>
      <c r="AK533" s="699" cm="1">
        <f t="array" ref="AK533">INDEX($H533:$K533,0,MATCH(AK$526,$H$526:$K$526,0))*HLOOKUP(AK$525,$J$522:$R$523,2)</f>
        <v>0</v>
      </c>
      <c r="AL533" s="699" cm="1">
        <f t="array" ref="AL533">INDEX($H533:$K533,0,MATCH(AL$526,$H$526:$K$526,0))*HLOOKUP(AL$525,$J$522:$R$523,2)</f>
        <v>0</v>
      </c>
      <c r="AM533" s="699" cm="1">
        <f t="array" ref="AM533">INDEX($H533:$K533,0,MATCH(AM$526,$H$526:$K$526,0))*HLOOKUP(AM$525,$J$522:$R$523,2)</f>
        <v>0</v>
      </c>
      <c r="AN533" s="699" cm="1">
        <f t="array" ref="AN533">INDEX($H533:$K533,0,MATCH(AN$526,$H$526:$K$526,0))*HLOOKUP(AN$525,$J$522:$R$523,2)</f>
        <v>0</v>
      </c>
      <c r="AO533" s="699" cm="1">
        <f t="array" ref="AO533">INDEX($H533:$K533,0,MATCH(AO$526,$H$526:$K$526,0))*HLOOKUP(AO$525,$J$522:$R$523,2)</f>
        <v>0</v>
      </c>
      <c r="AP533" s="699" cm="1">
        <f t="array" ref="AP533">INDEX($H533:$K533,0,MATCH(AP$526,$H$526:$K$526,0))*HLOOKUP(AP$525,$J$522:$R$523,2)</f>
        <v>0</v>
      </c>
      <c r="AQ533" s="699" cm="1">
        <f t="array" ref="AQ533">INDEX($H533:$K533,0,MATCH(AQ$526,$H$526:$K$526,0))*HLOOKUP(AQ$525,$J$522:$R$523,2)</f>
        <v>0</v>
      </c>
      <c r="AR533" s="699" cm="1">
        <f t="array" ref="AR533">INDEX($H533:$K533,0,MATCH(AR$526,$H$526:$K$526,0))*HLOOKUP(AR$525,$J$522:$R$523,2)</f>
        <v>0</v>
      </c>
      <c r="AS533" s="699" cm="1">
        <f t="array" ref="AS533">INDEX($H533:$K533,0,MATCH(AS$526,$H$526:$K$526,0))*HLOOKUP(AS$525,$J$522:$R$523,2)</f>
        <v>0</v>
      </c>
      <c r="AT533" s="699" cm="1">
        <f t="array" ref="AT533">INDEX($H533:$K533,0,MATCH(AT$526,$H$526:$K$526,0))*HLOOKUP(AT$525,$J$522:$R$523,2)</f>
        <v>0</v>
      </c>
      <c r="AU533" s="699" cm="1">
        <f t="array" ref="AU533">INDEX($H533:$K533,0,MATCH(AU$526,$H$526:$K$526,0))*HLOOKUP(AU$525,$J$522:$R$523,2)</f>
        <v>0</v>
      </c>
      <c r="AV533" s="187"/>
      <c r="AW533" s="187"/>
      <c r="AX533" s="16"/>
      <c r="AY533" s="8"/>
      <c r="AZ533" s="8"/>
      <c r="BA533" s="8"/>
    </row>
    <row r="534" spans="1:53" ht="14.5" outlineLevel="1" x14ac:dyDescent="0.35">
      <c r="A534" s="6"/>
      <c r="B534" s="7"/>
      <c r="C534" s="17"/>
      <c r="D534" s="17"/>
      <c r="E534" s="17"/>
      <c r="F534" s="26"/>
      <c r="G534" s="26" t="str">
        <f t="shared" si="151"/>
        <v>GGGC1Ea2</v>
      </c>
      <c r="H534" s="223">
        <v>0</v>
      </c>
      <c r="I534" s="223">
        <v>0</v>
      </c>
      <c r="J534" s="223">
        <v>0</v>
      </c>
      <c r="K534" s="223">
        <v>0</v>
      </c>
      <c r="L534" s="699" cm="1">
        <f t="array" ref="L534">INDEX($H534:$K534,0,MATCH(L$526,$H$526:$K$526,0))*HLOOKUP(L$525,$J$522:$R$523,2)</f>
        <v>0</v>
      </c>
      <c r="M534" s="699" cm="1">
        <f t="array" ref="M534">INDEX($H534:$K534,0,MATCH(M$526,$H$526:$K$526,0))*HLOOKUP(M$525,$J$522:$R$523,2)</f>
        <v>0</v>
      </c>
      <c r="N534" s="699" cm="1">
        <f t="array" ref="N534">INDEX($H534:$K534,0,MATCH(N$526,$H$526:$K$526,0))*HLOOKUP(N$525,$J$522:$R$523,2)</f>
        <v>0</v>
      </c>
      <c r="O534" s="699" cm="1">
        <f t="array" ref="O534">INDEX($H534:$K534,0,MATCH(O$526,$H$526:$K$526,0))*HLOOKUP(O$525,$J$522:$R$523,2)</f>
        <v>0</v>
      </c>
      <c r="P534" s="699" cm="1">
        <f t="array" ref="P534">INDEX($H534:$K534,0,MATCH(P$526,$H$526:$K$526,0))*HLOOKUP(P$525,$J$522:$R$523,2)</f>
        <v>0</v>
      </c>
      <c r="Q534" s="699" cm="1">
        <f t="array" ref="Q534">INDEX($H534:$K534,0,MATCH(Q$526,$H$526:$K$526,0))*HLOOKUP(Q$525,$J$522:$R$523,2)</f>
        <v>0</v>
      </c>
      <c r="R534" s="699" cm="1">
        <f t="array" ref="R534">INDEX($H534:$K534,0,MATCH(R$526,$H$526:$K$526,0))*HLOOKUP(R$525,$J$522:$R$523,2)</f>
        <v>0</v>
      </c>
      <c r="S534" s="699" cm="1">
        <f t="array" ref="S534">INDEX($H534:$K534,0,MATCH(S$526,$H$526:$K$526,0))*HLOOKUP(S$525,$J$522:$R$523,2)</f>
        <v>0</v>
      </c>
      <c r="T534" s="699" cm="1">
        <f t="array" ref="T534">INDEX($H534:$K534,0,MATCH(T$526,$H$526:$K$526,0))*HLOOKUP(T$525,$J$522:$R$523,2)</f>
        <v>0</v>
      </c>
      <c r="U534" s="699" cm="1">
        <f t="array" ref="U534">INDEX($H534:$K534,0,MATCH(U$526,$H$526:$K$526,0))*HLOOKUP(U$525,$J$522:$R$523,2)</f>
        <v>0</v>
      </c>
      <c r="V534" s="699" cm="1">
        <f t="array" ref="V534">INDEX($H534:$K534,0,MATCH(V$526,$H$526:$K$526,0))*HLOOKUP(V$525,$J$522:$R$523,2)</f>
        <v>0</v>
      </c>
      <c r="W534" s="699" cm="1">
        <f t="array" ref="W534">INDEX($H534:$K534,0,MATCH(W$526,$H$526:$K$526,0))*HLOOKUP(W$525,$J$522:$R$523,2)</f>
        <v>0</v>
      </c>
      <c r="X534" s="699" cm="1">
        <f t="array" ref="X534">INDEX($H534:$K534,0,MATCH(X$526,$H$526:$K$526,0))*HLOOKUP(X$525,$J$522:$R$523,2)</f>
        <v>0</v>
      </c>
      <c r="Y534" s="699" cm="1">
        <f t="array" ref="Y534">INDEX($H534:$K534,0,MATCH(Y$526,$H$526:$K$526,0))*HLOOKUP(Y$525,$J$522:$R$523,2)</f>
        <v>0</v>
      </c>
      <c r="Z534" s="699" cm="1">
        <f t="array" ref="Z534">INDEX($H534:$K534,0,MATCH(Z$526,$H$526:$K$526,0))*HLOOKUP(Z$525,$J$522:$R$523,2)</f>
        <v>0</v>
      </c>
      <c r="AA534" s="699" cm="1">
        <f t="array" ref="AA534">INDEX($H534:$K534,0,MATCH(AA$526,$H$526:$K$526,0))*HLOOKUP(AA$525,$J$522:$R$523,2)</f>
        <v>0</v>
      </c>
      <c r="AB534" s="699" cm="1">
        <f t="array" ref="AB534">INDEX($H534:$K534,0,MATCH(AB$526,$H$526:$K$526,0))*HLOOKUP(AB$525,$J$522:$R$523,2)</f>
        <v>0</v>
      </c>
      <c r="AC534" s="699" cm="1">
        <f t="array" ref="AC534">INDEX($H534:$K534,0,MATCH(AC$526,$H$526:$K$526,0))*HLOOKUP(AC$525,$J$522:$R$523,2)</f>
        <v>0</v>
      </c>
      <c r="AD534" s="699" cm="1">
        <f t="array" ref="AD534">INDEX($H534:$K534,0,MATCH(AD$526,$H$526:$K$526,0))*HLOOKUP(AD$525,$J$522:$R$523,2)</f>
        <v>0</v>
      </c>
      <c r="AE534" s="699" cm="1">
        <f t="array" ref="AE534">INDEX($H534:$K534,0,MATCH(AE$526,$H$526:$K$526,0))*HLOOKUP(AE$525,$J$522:$R$523,2)</f>
        <v>0</v>
      </c>
      <c r="AF534" s="699" cm="1">
        <f t="array" ref="AF534">INDEX($H534:$K534,0,MATCH(AF$526,$H$526:$K$526,0))*HLOOKUP(AF$525,$J$522:$R$523,2)</f>
        <v>0</v>
      </c>
      <c r="AG534" s="699" cm="1">
        <f t="array" ref="AG534">INDEX($H534:$K534,0,MATCH(AG$526,$H$526:$K$526,0))*HLOOKUP(AG$525,$J$522:$R$523,2)</f>
        <v>0</v>
      </c>
      <c r="AH534" s="699" cm="1">
        <f t="array" ref="AH534">INDEX($H534:$K534,0,MATCH(AH$526,$H$526:$K$526,0))*HLOOKUP(AH$525,$J$522:$R$523,2)</f>
        <v>0</v>
      </c>
      <c r="AI534" s="699" cm="1">
        <f t="array" ref="AI534">INDEX($H534:$K534,0,MATCH(AI$526,$H$526:$K$526,0))*HLOOKUP(AI$525,$J$522:$R$523,2)</f>
        <v>0</v>
      </c>
      <c r="AJ534" s="699" cm="1">
        <f t="array" ref="AJ534">INDEX($H534:$K534,0,MATCH(AJ$526,$H$526:$K$526,0))*HLOOKUP(AJ$525,$J$522:$R$523,2)</f>
        <v>0</v>
      </c>
      <c r="AK534" s="699" cm="1">
        <f t="array" ref="AK534">INDEX($H534:$K534,0,MATCH(AK$526,$H$526:$K$526,0))*HLOOKUP(AK$525,$J$522:$R$523,2)</f>
        <v>0</v>
      </c>
      <c r="AL534" s="699" cm="1">
        <f t="array" ref="AL534">INDEX($H534:$K534,0,MATCH(AL$526,$H$526:$K$526,0))*HLOOKUP(AL$525,$J$522:$R$523,2)</f>
        <v>0</v>
      </c>
      <c r="AM534" s="699" cm="1">
        <f t="array" ref="AM534">INDEX($H534:$K534,0,MATCH(AM$526,$H$526:$K$526,0))*HLOOKUP(AM$525,$J$522:$R$523,2)</f>
        <v>0</v>
      </c>
      <c r="AN534" s="699" cm="1">
        <f t="array" ref="AN534">INDEX($H534:$K534,0,MATCH(AN$526,$H$526:$K$526,0))*HLOOKUP(AN$525,$J$522:$R$523,2)</f>
        <v>0</v>
      </c>
      <c r="AO534" s="699" cm="1">
        <f t="array" ref="AO534">INDEX($H534:$K534,0,MATCH(AO$526,$H$526:$K$526,0))*HLOOKUP(AO$525,$J$522:$R$523,2)</f>
        <v>0</v>
      </c>
      <c r="AP534" s="699" cm="1">
        <f t="array" ref="AP534">INDEX($H534:$K534,0,MATCH(AP$526,$H$526:$K$526,0))*HLOOKUP(AP$525,$J$522:$R$523,2)</f>
        <v>0</v>
      </c>
      <c r="AQ534" s="699" cm="1">
        <f t="array" ref="AQ534">INDEX($H534:$K534,0,MATCH(AQ$526,$H$526:$K$526,0))*HLOOKUP(AQ$525,$J$522:$R$523,2)</f>
        <v>0</v>
      </c>
      <c r="AR534" s="699" cm="1">
        <f t="array" ref="AR534">INDEX($H534:$K534,0,MATCH(AR$526,$H$526:$K$526,0))*HLOOKUP(AR$525,$J$522:$R$523,2)</f>
        <v>0</v>
      </c>
      <c r="AS534" s="699" cm="1">
        <f t="array" ref="AS534">INDEX($H534:$K534,0,MATCH(AS$526,$H$526:$K$526,0))*HLOOKUP(AS$525,$J$522:$R$523,2)</f>
        <v>0</v>
      </c>
      <c r="AT534" s="699" cm="1">
        <f t="array" ref="AT534">INDEX($H534:$K534,0,MATCH(AT$526,$H$526:$K$526,0))*HLOOKUP(AT$525,$J$522:$R$523,2)</f>
        <v>0</v>
      </c>
      <c r="AU534" s="699" cm="1">
        <f t="array" ref="AU534">INDEX($H534:$K534,0,MATCH(AU$526,$H$526:$K$526,0))*HLOOKUP(AU$525,$J$522:$R$523,2)</f>
        <v>0</v>
      </c>
      <c r="AV534" s="187"/>
      <c r="AW534" s="187"/>
      <c r="AX534" s="16"/>
      <c r="AY534" s="8"/>
      <c r="AZ534" s="8"/>
      <c r="BA534" s="8"/>
    </row>
    <row r="535" spans="1:53" ht="14.5" outlineLevel="1" x14ac:dyDescent="0.35">
      <c r="A535" s="6"/>
      <c r="B535" s="7"/>
      <c r="C535" s="17"/>
      <c r="D535" s="17"/>
      <c r="E535" s="17"/>
      <c r="F535" s="26"/>
      <c r="G535" s="26" t="str">
        <f t="shared" si="151"/>
        <v>GGGC1Pa2</v>
      </c>
      <c r="H535" s="223">
        <v>0</v>
      </c>
      <c r="I535" s="223">
        <v>0</v>
      </c>
      <c r="J535" s="223">
        <v>0</v>
      </c>
      <c r="K535" s="223">
        <v>0</v>
      </c>
      <c r="L535" s="699" cm="1">
        <f t="array" ref="L535">INDEX($H535:$K535,0,MATCH(L$526,$H$526:$K$526,0))*HLOOKUP(L$525,$J$522:$R$523,2)</f>
        <v>0</v>
      </c>
      <c r="M535" s="699" cm="1">
        <f t="array" ref="M535">INDEX($H535:$K535,0,MATCH(M$526,$H$526:$K$526,0))*HLOOKUP(M$525,$J$522:$R$523,2)</f>
        <v>0</v>
      </c>
      <c r="N535" s="699" cm="1">
        <f t="array" ref="N535">INDEX($H535:$K535,0,MATCH(N$526,$H$526:$K$526,0))*HLOOKUP(N$525,$J$522:$R$523,2)</f>
        <v>0</v>
      </c>
      <c r="O535" s="699" cm="1">
        <f t="array" ref="O535">INDEX($H535:$K535,0,MATCH(O$526,$H$526:$K$526,0))*HLOOKUP(O$525,$J$522:$R$523,2)</f>
        <v>0</v>
      </c>
      <c r="P535" s="699" cm="1">
        <f t="array" ref="P535">INDEX($H535:$K535,0,MATCH(P$526,$H$526:$K$526,0))*HLOOKUP(P$525,$J$522:$R$523,2)</f>
        <v>0</v>
      </c>
      <c r="Q535" s="699" cm="1">
        <f t="array" ref="Q535">INDEX($H535:$K535,0,MATCH(Q$526,$H$526:$K$526,0))*HLOOKUP(Q$525,$J$522:$R$523,2)</f>
        <v>0</v>
      </c>
      <c r="R535" s="699" cm="1">
        <f t="array" ref="R535">INDEX($H535:$K535,0,MATCH(R$526,$H$526:$K$526,0))*HLOOKUP(R$525,$J$522:$R$523,2)</f>
        <v>0</v>
      </c>
      <c r="S535" s="699" cm="1">
        <f t="array" ref="S535">INDEX($H535:$K535,0,MATCH(S$526,$H$526:$K$526,0))*HLOOKUP(S$525,$J$522:$R$523,2)</f>
        <v>0</v>
      </c>
      <c r="T535" s="699" cm="1">
        <f t="array" ref="T535">INDEX($H535:$K535,0,MATCH(T$526,$H$526:$K$526,0))*HLOOKUP(T$525,$J$522:$R$523,2)</f>
        <v>0</v>
      </c>
      <c r="U535" s="699" cm="1">
        <f t="array" ref="U535">INDEX($H535:$K535,0,MATCH(U$526,$H$526:$K$526,0))*HLOOKUP(U$525,$J$522:$R$523,2)</f>
        <v>0</v>
      </c>
      <c r="V535" s="699" cm="1">
        <f t="array" ref="V535">INDEX($H535:$K535,0,MATCH(V$526,$H$526:$K$526,0))*HLOOKUP(V$525,$J$522:$R$523,2)</f>
        <v>0</v>
      </c>
      <c r="W535" s="699" cm="1">
        <f t="array" ref="W535">INDEX($H535:$K535,0,MATCH(W$526,$H$526:$K$526,0))*HLOOKUP(W$525,$J$522:$R$523,2)</f>
        <v>0</v>
      </c>
      <c r="X535" s="699" cm="1">
        <f t="array" ref="X535">INDEX($H535:$K535,0,MATCH(X$526,$H$526:$K$526,0))*HLOOKUP(X$525,$J$522:$R$523,2)</f>
        <v>0</v>
      </c>
      <c r="Y535" s="699" cm="1">
        <f t="array" ref="Y535">INDEX($H535:$K535,0,MATCH(Y$526,$H$526:$K$526,0))*HLOOKUP(Y$525,$J$522:$R$523,2)</f>
        <v>0</v>
      </c>
      <c r="Z535" s="699" cm="1">
        <f t="array" ref="Z535">INDEX($H535:$K535,0,MATCH(Z$526,$H$526:$K$526,0))*HLOOKUP(Z$525,$J$522:$R$523,2)</f>
        <v>0</v>
      </c>
      <c r="AA535" s="699" cm="1">
        <f t="array" ref="AA535">INDEX($H535:$K535,0,MATCH(AA$526,$H$526:$K$526,0))*HLOOKUP(AA$525,$J$522:$R$523,2)</f>
        <v>0</v>
      </c>
      <c r="AB535" s="699" cm="1">
        <f t="array" ref="AB535">INDEX($H535:$K535,0,MATCH(AB$526,$H$526:$K$526,0))*HLOOKUP(AB$525,$J$522:$R$523,2)</f>
        <v>0</v>
      </c>
      <c r="AC535" s="699" cm="1">
        <f t="array" ref="AC535">INDEX($H535:$K535,0,MATCH(AC$526,$H$526:$K$526,0))*HLOOKUP(AC$525,$J$522:$R$523,2)</f>
        <v>0</v>
      </c>
      <c r="AD535" s="699" cm="1">
        <f t="array" ref="AD535">INDEX($H535:$K535,0,MATCH(AD$526,$H$526:$K$526,0))*HLOOKUP(AD$525,$J$522:$R$523,2)</f>
        <v>0</v>
      </c>
      <c r="AE535" s="699" cm="1">
        <f t="array" ref="AE535">INDEX($H535:$K535,0,MATCH(AE$526,$H$526:$K$526,0))*HLOOKUP(AE$525,$J$522:$R$523,2)</f>
        <v>0</v>
      </c>
      <c r="AF535" s="699" cm="1">
        <f t="array" ref="AF535">INDEX($H535:$K535,0,MATCH(AF$526,$H$526:$K$526,0))*HLOOKUP(AF$525,$J$522:$R$523,2)</f>
        <v>0</v>
      </c>
      <c r="AG535" s="699" cm="1">
        <f t="array" ref="AG535">INDEX($H535:$K535,0,MATCH(AG$526,$H$526:$K$526,0))*HLOOKUP(AG$525,$J$522:$R$523,2)</f>
        <v>0</v>
      </c>
      <c r="AH535" s="699" cm="1">
        <f t="array" ref="AH535">INDEX($H535:$K535,0,MATCH(AH$526,$H$526:$K$526,0))*HLOOKUP(AH$525,$J$522:$R$523,2)</f>
        <v>0</v>
      </c>
      <c r="AI535" s="699" cm="1">
        <f t="array" ref="AI535">INDEX($H535:$K535,0,MATCH(AI$526,$H$526:$K$526,0))*HLOOKUP(AI$525,$J$522:$R$523,2)</f>
        <v>0</v>
      </c>
      <c r="AJ535" s="699" cm="1">
        <f t="array" ref="AJ535">INDEX($H535:$K535,0,MATCH(AJ$526,$H$526:$K$526,0))*HLOOKUP(AJ$525,$J$522:$R$523,2)</f>
        <v>0</v>
      </c>
      <c r="AK535" s="699" cm="1">
        <f t="array" ref="AK535">INDEX($H535:$K535,0,MATCH(AK$526,$H$526:$K$526,0))*HLOOKUP(AK$525,$J$522:$R$523,2)</f>
        <v>0</v>
      </c>
      <c r="AL535" s="699" cm="1">
        <f t="array" ref="AL535">INDEX($H535:$K535,0,MATCH(AL$526,$H$526:$K$526,0))*HLOOKUP(AL$525,$J$522:$R$523,2)</f>
        <v>0</v>
      </c>
      <c r="AM535" s="699" cm="1">
        <f t="array" ref="AM535">INDEX($H535:$K535,0,MATCH(AM$526,$H$526:$K$526,0))*HLOOKUP(AM$525,$J$522:$R$523,2)</f>
        <v>0</v>
      </c>
      <c r="AN535" s="699" cm="1">
        <f t="array" ref="AN535">INDEX($H535:$K535,0,MATCH(AN$526,$H$526:$K$526,0))*HLOOKUP(AN$525,$J$522:$R$523,2)</f>
        <v>0</v>
      </c>
      <c r="AO535" s="699" cm="1">
        <f t="array" ref="AO535">INDEX($H535:$K535,0,MATCH(AO$526,$H$526:$K$526,0))*HLOOKUP(AO$525,$J$522:$R$523,2)</f>
        <v>0</v>
      </c>
      <c r="AP535" s="699" cm="1">
        <f t="array" ref="AP535">INDEX($H535:$K535,0,MATCH(AP$526,$H$526:$K$526,0))*HLOOKUP(AP$525,$J$522:$R$523,2)</f>
        <v>0</v>
      </c>
      <c r="AQ535" s="699" cm="1">
        <f t="array" ref="AQ535">INDEX($H535:$K535,0,MATCH(AQ$526,$H$526:$K$526,0))*HLOOKUP(AQ$525,$J$522:$R$523,2)</f>
        <v>0</v>
      </c>
      <c r="AR535" s="699" cm="1">
        <f t="array" ref="AR535">INDEX($H535:$K535,0,MATCH(AR$526,$H$526:$K$526,0))*HLOOKUP(AR$525,$J$522:$R$523,2)</f>
        <v>0</v>
      </c>
      <c r="AS535" s="699" cm="1">
        <f t="array" ref="AS535">INDEX($H535:$K535,0,MATCH(AS$526,$H$526:$K$526,0))*HLOOKUP(AS$525,$J$522:$R$523,2)</f>
        <v>0</v>
      </c>
      <c r="AT535" s="699" cm="1">
        <f t="array" ref="AT535">INDEX($H535:$K535,0,MATCH(AT$526,$H$526:$K$526,0))*HLOOKUP(AT$525,$J$522:$R$523,2)</f>
        <v>0</v>
      </c>
      <c r="AU535" s="699" cm="1">
        <f t="array" ref="AU535">INDEX($H535:$K535,0,MATCH(AU$526,$H$526:$K$526,0))*HLOOKUP(AU$525,$J$522:$R$523,2)</f>
        <v>0</v>
      </c>
      <c r="AV535" s="187"/>
      <c r="AW535" s="187"/>
      <c r="AX535" s="16"/>
      <c r="AY535" s="8"/>
      <c r="AZ535" s="8"/>
      <c r="BA535" s="8"/>
    </row>
    <row r="536" spans="1:53" ht="14.5" outlineLevel="1" x14ac:dyDescent="0.35">
      <c r="A536" s="6"/>
      <c r="B536" s="7"/>
      <c r="C536" s="17"/>
      <c r="D536" s="17"/>
      <c r="E536" s="17"/>
      <c r="F536" s="26"/>
      <c r="G536" s="26" t="str">
        <f t="shared" si="151"/>
        <v>GGGC1OFa2</v>
      </c>
      <c r="H536" s="223">
        <v>0</v>
      </c>
      <c r="I536" s="223">
        <v>0</v>
      </c>
      <c r="J536" s="223">
        <v>0</v>
      </c>
      <c r="K536" s="223">
        <v>0</v>
      </c>
      <c r="L536" s="699" cm="1">
        <f t="array" ref="L536">INDEX($H536:$K536,0,MATCH(L$526,$H$526:$K$526,0))*HLOOKUP(L$525,$J$522:$R$523,2)</f>
        <v>0</v>
      </c>
      <c r="M536" s="699" cm="1">
        <f t="array" ref="M536">INDEX($H536:$K536,0,MATCH(M$526,$H$526:$K$526,0))*HLOOKUP(M$525,$J$522:$R$523,2)</f>
        <v>0</v>
      </c>
      <c r="N536" s="699" cm="1">
        <f t="array" ref="N536">INDEX($H536:$K536,0,MATCH(N$526,$H$526:$K$526,0))*HLOOKUP(N$525,$J$522:$R$523,2)</f>
        <v>0</v>
      </c>
      <c r="O536" s="699" cm="1">
        <f t="array" ref="O536">INDEX($H536:$K536,0,MATCH(O$526,$H$526:$K$526,0))*HLOOKUP(O$525,$J$522:$R$523,2)</f>
        <v>0</v>
      </c>
      <c r="P536" s="699" cm="1">
        <f t="array" ref="P536">INDEX($H536:$K536,0,MATCH(P$526,$H$526:$K$526,0))*HLOOKUP(P$525,$J$522:$R$523,2)</f>
        <v>0</v>
      </c>
      <c r="Q536" s="699" cm="1">
        <f t="array" ref="Q536">INDEX($H536:$K536,0,MATCH(Q$526,$H$526:$K$526,0))*HLOOKUP(Q$525,$J$522:$R$523,2)</f>
        <v>0</v>
      </c>
      <c r="R536" s="699" cm="1">
        <f t="array" ref="R536">INDEX($H536:$K536,0,MATCH(R$526,$H$526:$K$526,0))*HLOOKUP(R$525,$J$522:$R$523,2)</f>
        <v>0</v>
      </c>
      <c r="S536" s="699" cm="1">
        <f t="array" ref="S536">INDEX($H536:$K536,0,MATCH(S$526,$H$526:$K$526,0))*HLOOKUP(S$525,$J$522:$R$523,2)</f>
        <v>0</v>
      </c>
      <c r="T536" s="699" cm="1">
        <f t="array" ref="T536">INDEX($H536:$K536,0,MATCH(T$526,$H$526:$K$526,0))*HLOOKUP(T$525,$J$522:$R$523,2)</f>
        <v>0</v>
      </c>
      <c r="U536" s="699" cm="1">
        <f t="array" ref="U536">INDEX($H536:$K536,0,MATCH(U$526,$H$526:$K$526,0))*HLOOKUP(U$525,$J$522:$R$523,2)</f>
        <v>0</v>
      </c>
      <c r="V536" s="699" cm="1">
        <f t="array" ref="V536">INDEX($H536:$K536,0,MATCH(V$526,$H$526:$K$526,0))*HLOOKUP(V$525,$J$522:$R$523,2)</f>
        <v>0</v>
      </c>
      <c r="W536" s="699" cm="1">
        <f t="array" ref="W536">INDEX($H536:$K536,0,MATCH(W$526,$H$526:$K$526,0))*HLOOKUP(W$525,$J$522:$R$523,2)</f>
        <v>0</v>
      </c>
      <c r="X536" s="699" cm="1">
        <f t="array" ref="X536">INDEX($H536:$K536,0,MATCH(X$526,$H$526:$K$526,0))*HLOOKUP(X$525,$J$522:$R$523,2)</f>
        <v>0</v>
      </c>
      <c r="Y536" s="699" cm="1">
        <f t="array" ref="Y536">INDEX($H536:$K536,0,MATCH(Y$526,$H$526:$K$526,0))*HLOOKUP(Y$525,$J$522:$R$523,2)</f>
        <v>0</v>
      </c>
      <c r="Z536" s="699" cm="1">
        <f t="array" ref="Z536">INDEX($H536:$K536,0,MATCH(Z$526,$H$526:$K$526,0))*HLOOKUP(Z$525,$J$522:$R$523,2)</f>
        <v>0</v>
      </c>
      <c r="AA536" s="699" cm="1">
        <f t="array" ref="AA536">INDEX($H536:$K536,0,MATCH(AA$526,$H$526:$K$526,0))*HLOOKUP(AA$525,$J$522:$R$523,2)</f>
        <v>0</v>
      </c>
      <c r="AB536" s="699" cm="1">
        <f t="array" ref="AB536">INDEX($H536:$K536,0,MATCH(AB$526,$H$526:$K$526,0))*HLOOKUP(AB$525,$J$522:$R$523,2)</f>
        <v>0</v>
      </c>
      <c r="AC536" s="699" cm="1">
        <f t="array" ref="AC536">INDEX($H536:$K536,0,MATCH(AC$526,$H$526:$K$526,0))*HLOOKUP(AC$525,$J$522:$R$523,2)</f>
        <v>0</v>
      </c>
      <c r="AD536" s="699" cm="1">
        <f t="array" ref="AD536">INDEX($H536:$K536,0,MATCH(AD$526,$H$526:$K$526,0))*HLOOKUP(AD$525,$J$522:$R$523,2)</f>
        <v>0</v>
      </c>
      <c r="AE536" s="699" cm="1">
        <f t="array" ref="AE536">INDEX($H536:$K536,0,MATCH(AE$526,$H$526:$K$526,0))*HLOOKUP(AE$525,$J$522:$R$523,2)</f>
        <v>0</v>
      </c>
      <c r="AF536" s="699" cm="1">
        <f t="array" ref="AF536">INDEX($H536:$K536,0,MATCH(AF$526,$H$526:$K$526,0))*HLOOKUP(AF$525,$J$522:$R$523,2)</f>
        <v>0</v>
      </c>
      <c r="AG536" s="699" cm="1">
        <f t="array" ref="AG536">INDEX($H536:$K536,0,MATCH(AG$526,$H$526:$K$526,0))*HLOOKUP(AG$525,$J$522:$R$523,2)</f>
        <v>0</v>
      </c>
      <c r="AH536" s="699" cm="1">
        <f t="array" ref="AH536">INDEX($H536:$K536,0,MATCH(AH$526,$H$526:$K$526,0))*HLOOKUP(AH$525,$J$522:$R$523,2)</f>
        <v>0</v>
      </c>
      <c r="AI536" s="699" cm="1">
        <f t="array" ref="AI536">INDEX($H536:$K536,0,MATCH(AI$526,$H$526:$K$526,0))*HLOOKUP(AI$525,$J$522:$R$523,2)</f>
        <v>0</v>
      </c>
      <c r="AJ536" s="699" cm="1">
        <f t="array" ref="AJ536">INDEX($H536:$K536,0,MATCH(AJ$526,$H$526:$K$526,0))*HLOOKUP(AJ$525,$J$522:$R$523,2)</f>
        <v>0</v>
      </c>
      <c r="AK536" s="699" cm="1">
        <f t="array" ref="AK536">INDEX($H536:$K536,0,MATCH(AK$526,$H$526:$K$526,0))*HLOOKUP(AK$525,$J$522:$R$523,2)</f>
        <v>0</v>
      </c>
      <c r="AL536" s="699" cm="1">
        <f t="array" ref="AL536">INDEX($H536:$K536,0,MATCH(AL$526,$H$526:$K$526,0))*HLOOKUP(AL$525,$J$522:$R$523,2)</f>
        <v>0</v>
      </c>
      <c r="AM536" s="699" cm="1">
        <f t="array" ref="AM536">INDEX($H536:$K536,0,MATCH(AM$526,$H$526:$K$526,0))*HLOOKUP(AM$525,$J$522:$R$523,2)</f>
        <v>0</v>
      </c>
      <c r="AN536" s="699" cm="1">
        <f t="array" ref="AN536">INDEX($H536:$K536,0,MATCH(AN$526,$H$526:$K$526,0))*HLOOKUP(AN$525,$J$522:$R$523,2)</f>
        <v>0</v>
      </c>
      <c r="AO536" s="699" cm="1">
        <f t="array" ref="AO536">INDEX($H536:$K536,0,MATCH(AO$526,$H$526:$K$526,0))*HLOOKUP(AO$525,$J$522:$R$523,2)</f>
        <v>0</v>
      </c>
      <c r="AP536" s="699" cm="1">
        <f t="array" ref="AP536">INDEX($H536:$K536,0,MATCH(AP$526,$H$526:$K$526,0))*HLOOKUP(AP$525,$J$522:$R$523,2)</f>
        <v>0</v>
      </c>
      <c r="AQ536" s="699" cm="1">
        <f t="array" ref="AQ536">INDEX($H536:$K536,0,MATCH(AQ$526,$H$526:$K$526,0))*HLOOKUP(AQ$525,$J$522:$R$523,2)</f>
        <v>0</v>
      </c>
      <c r="AR536" s="699" cm="1">
        <f t="array" ref="AR536">INDEX($H536:$K536,0,MATCH(AR$526,$H$526:$K$526,0))*HLOOKUP(AR$525,$J$522:$R$523,2)</f>
        <v>0</v>
      </c>
      <c r="AS536" s="699" cm="1">
        <f t="array" ref="AS536">INDEX($H536:$K536,0,MATCH(AS$526,$H$526:$K$526,0))*HLOOKUP(AS$525,$J$522:$R$523,2)</f>
        <v>0</v>
      </c>
      <c r="AT536" s="699" cm="1">
        <f t="array" ref="AT536">INDEX($H536:$K536,0,MATCH(AT$526,$H$526:$K$526,0))*HLOOKUP(AT$525,$J$522:$R$523,2)</f>
        <v>0</v>
      </c>
      <c r="AU536" s="699" cm="1">
        <f t="array" ref="AU536">INDEX($H536:$K536,0,MATCH(AU$526,$H$526:$K$526,0))*HLOOKUP(AU$525,$J$522:$R$523,2)</f>
        <v>0</v>
      </c>
      <c r="AV536" s="187"/>
      <c r="AW536" s="187"/>
      <c r="AX536" s="16"/>
      <c r="AY536" s="8"/>
      <c r="AZ536" s="8"/>
      <c r="BA536" s="8"/>
    </row>
    <row r="537" spans="1:53" ht="14.5" outlineLevel="1" x14ac:dyDescent="0.35">
      <c r="A537" s="6"/>
      <c r="B537" s="7"/>
      <c r="C537" s="17"/>
      <c r="D537" s="17"/>
      <c r="E537" s="17"/>
      <c r="F537" s="26"/>
      <c r="G537" s="26" t="str">
        <f t="shared" si="151"/>
        <v>SPSPSPSPSPsp</v>
      </c>
      <c r="H537" s="223">
        <v>39</v>
      </c>
      <c r="I537" s="223">
        <v>0</v>
      </c>
      <c r="J537" s="223">
        <v>0</v>
      </c>
      <c r="K537" s="223">
        <v>0</v>
      </c>
      <c r="L537" s="699" cm="1">
        <f t="array" ref="L537">INDEX($H537:$K537,0,MATCH(L$526,$H$526:$K$526,0))*HLOOKUP(L$525,$J$522:$R$523,2)</f>
        <v>39</v>
      </c>
      <c r="M537" s="699" cm="1">
        <f t="array" ref="M537">INDEX($H537:$K537,0,MATCH(M$526,$H$526:$K$526,0))*HLOOKUP(M$525,$J$522:$R$523,2)</f>
        <v>0</v>
      </c>
      <c r="N537" s="699" cm="1">
        <f t="array" ref="N537">INDEX($H537:$K537,0,MATCH(N$526,$H$526:$K$526,0))*HLOOKUP(N$525,$J$522:$R$523,2)</f>
        <v>0</v>
      </c>
      <c r="O537" s="699" cm="1">
        <f t="array" ref="O537">INDEX($H537:$K537,0,MATCH(O$526,$H$526:$K$526,0))*HLOOKUP(O$525,$J$522:$R$523,2)</f>
        <v>0</v>
      </c>
      <c r="P537" s="699" cm="1">
        <f t="array" ref="P537">INDEX($H537:$K537,0,MATCH(P$526,$H$526:$K$526,0))*HLOOKUP(P$525,$J$522:$R$523,2)</f>
        <v>39</v>
      </c>
      <c r="Q537" s="699" cm="1">
        <f t="array" ref="Q537">INDEX($H537:$K537,0,MATCH(Q$526,$H$526:$K$526,0))*HLOOKUP(Q$525,$J$522:$R$523,2)</f>
        <v>0</v>
      </c>
      <c r="R537" s="699" cm="1">
        <f t="array" ref="R537">INDEX($H537:$K537,0,MATCH(R$526,$H$526:$K$526,0))*HLOOKUP(R$525,$J$522:$R$523,2)</f>
        <v>0</v>
      </c>
      <c r="S537" s="699" cm="1">
        <f t="array" ref="S537">INDEX($H537:$K537,0,MATCH(S$526,$H$526:$K$526,0))*HLOOKUP(S$525,$J$522:$R$523,2)</f>
        <v>0</v>
      </c>
      <c r="T537" s="699" cm="1">
        <f t="array" ref="T537">INDEX($H537:$K537,0,MATCH(T$526,$H$526:$K$526,0))*HLOOKUP(T$525,$J$522:$R$523,2)</f>
        <v>39</v>
      </c>
      <c r="U537" s="699" cm="1">
        <f t="array" ref="U537">INDEX($H537:$K537,0,MATCH(U$526,$H$526:$K$526,0))*HLOOKUP(U$525,$J$522:$R$523,2)</f>
        <v>0</v>
      </c>
      <c r="V537" s="699" cm="1">
        <f t="array" ref="V537">INDEX($H537:$K537,0,MATCH(V$526,$H$526:$K$526,0))*HLOOKUP(V$525,$J$522:$R$523,2)</f>
        <v>0</v>
      </c>
      <c r="W537" s="699" cm="1">
        <f t="array" ref="W537">INDEX($H537:$K537,0,MATCH(W$526,$H$526:$K$526,0))*HLOOKUP(W$525,$J$522:$R$523,2)</f>
        <v>0</v>
      </c>
      <c r="X537" s="699" cm="1">
        <f t="array" ref="X537">INDEX($H537:$K537,0,MATCH(X$526,$H$526:$K$526,0))*HLOOKUP(X$525,$J$522:$R$523,2)</f>
        <v>39</v>
      </c>
      <c r="Y537" s="699" cm="1">
        <f t="array" ref="Y537">INDEX($H537:$K537,0,MATCH(Y$526,$H$526:$K$526,0))*HLOOKUP(Y$525,$J$522:$R$523,2)</f>
        <v>0</v>
      </c>
      <c r="Z537" s="699" cm="1">
        <f t="array" ref="Z537">INDEX($H537:$K537,0,MATCH(Z$526,$H$526:$K$526,0))*HLOOKUP(Z$525,$J$522:$R$523,2)</f>
        <v>0</v>
      </c>
      <c r="AA537" s="699" cm="1">
        <f t="array" ref="AA537">INDEX($H537:$K537,0,MATCH(AA$526,$H$526:$K$526,0))*HLOOKUP(AA$525,$J$522:$R$523,2)</f>
        <v>0</v>
      </c>
      <c r="AB537" s="699" cm="1">
        <f t="array" ref="AB537">INDEX($H537:$K537,0,MATCH(AB$526,$H$526:$K$526,0))*HLOOKUP(AB$525,$J$522:$R$523,2)</f>
        <v>39</v>
      </c>
      <c r="AC537" s="699" cm="1">
        <f t="array" ref="AC537">INDEX($H537:$K537,0,MATCH(AC$526,$H$526:$K$526,0))*HLOOKUP(AC$525,$J$522:$R$523,2)</f>
        <v>0</v>
      </c>
      <c r="AD537" s="699" cm="1">
        <f t="array" ref="AD537">INDEX($H537:$K537,0,MATCH(AD$526,$H$526:$K$526,0))*HLOOKUP(AD$525,$J$522:$R$523,2)</f>
        <v>0</v>
      </c>
      <c r="AE537" s="699" cm="1">
        <f t="array" ref="AE537">INDEX($H537:$K537,0,MATCH(AE$526,$H$526:$K$526,0))*HLOOKUP(AE$525,$J$522:$R$523,2)</f>
        <v>0</v>
      </c>
      <c r="AF537" s="699" cm="1">
        <f t="array" ref="AF537">INDEX($H537:$K537,0,MATCH(AF$526,$H$526:$K$526,0))*HLOOKUP(AF$525,$J$522:$R$523,2)</f>
        <v>39</v>
      </c>
      <c r="AG537" s="699" cm="1">
        <f t="array" ref="AG537">INDEX($H537:$K537,0,MATCH(AG$526,$H$526:$K$526,0))*HLOOKUP(AG$525,$J$522:$R$523,2)</f>
        <v>0</v>
      </c>
      <c r="AH537" s="699" cm="1">
        <f t="array" ref="AH537">INDEX($H537:$K537,0,MATCH(AH$526,$H$526:$K$526,0))*HLOOKUP(AH$525,$J$522:$R$523,2)</f>
        <v>0</v>
      </c>
      <c r="AI537" s="699" cm="1">
        <f t="array" ref="AI537">INDEX($H537:$K537,0,MATCH(AI$526,$H$526:$K$526,0))*HLOOKUP(AI$525,$J$522:$R$523,2)</f>
        <v>0</v>
      </c>
      <c r="AJ537" s="699" cm="1">
        <f t="array" ref="AJ537">INDEX($H537:$K537,0,MATCH(AJ$526,$H$526:$K$526,0))*HLOOKUP(AJ$525,$J$522:$R$523,2)</f>
        <v>39</v>
      </c>
      <c r="AK537" s="699" cm="1">
        <f t="array" ref="AK537">INDEX($H537:$K537,0,MATCH(AK$526,$H$526:$K$526,0))*HLOOKUP(AK$525,$J$522:$R$523,2)</f>
        <v>0</v>
      </c>
      <c r="AL537" s="699" cm="1">
        <f t="array" ref="AL537">INDEX($H537:$K537,0,MATCH(AL$526,$H$526:$K$526,0))*HLOOKUP(AL$525,$J$522:$R$523,2)</f>
        <v>0</v>
      </c>
      <c r="AM537" s="699" cm="1">
        <f t="array" ref="AM537">INDEX($H537:$K537,0,MATCH(AM$526,$H$526:$K$526,0))*HLOOKUP(AM$525,$J$522:$R$523,2)</f>
        <v>0</v>
      </c>
      <c r="AN537" s="699" cm="1">
        <f t="array" ref="AN537">INDEX($H537:$K537,0,MATCH(AN$526,$H$526:$K$526,0))*HLOOKUP(AN$525,$J$522:$R$523,2)</f>
        <v>39</v>
      </c>
      <c r="AO537" s="699" cm="1">
        <f t="array" ref="AO537">INDEX($H537:$K537,0,MATCH(AO$526,$H$526:$K$526,0))*HLOOKUP(AO$525,$J$522:$R$523,2)</f>
        <v>0</v>
      </c>
      <c r="AP537" s="699" cm="1">
        <f t="array" ref="AP537">INDEX($H537:$K537,0,MATCH(AP$526,$H$526:$K$526,0))*HLOOKUP(AP$525,$J$522:$R$523,2)</f>
        <v>0</v>
      </c>
      <c r="AQ537" s="699" cm="1">
        <f t="array" ref="AQ537">INDEX($H537:$K537,0,MATCH(AQ$526,$H$526:$K$526,0))*HLOOKUP(AQ$525,$J$522:$R$523,2)</f>
        <v>0</v>
      </c>
      <c r="AR537" s="699" cm="1">
        <f t="array" ref="AR537">INDEX($H537:$K537,0,MATCH(AR$526,$H$526:$K$526,0))*HLOOKUP(AR$525,$J$522:$R$523,2)</f>
        <v>39</v>
      </c>
      <c r="AS537" s="699" cm="1">
        <f t="array" ref="AS537">INDEX($H537:$K537,0,MATCH(AS$526,$H$526:$K$526,0))*HLOOKUP(AS$525,$J$522:$R$523,2)</f>
        <v>0</v>
      </c>
      <c r="AT537" s="699" cm="1">
        <f t="array" ref="AT537">INDEX($H537:$K537,0,MATCH(AT$526,$H$526:$K$526,0))*HLOOKUP(AT$525,$J$522:$R$523,2)</f>
        <v>0</v>
      </c>
      <c r="AU537" s="699" cm="1">
        <f t="array" ref="AU537">INDEX($H537:$K537,0,MATCH(AU$526,$H$526:$K$526,0))*HLOOKUP(AU$525,$J$522:$R$523,2)</f>
        <v>0</v>
      </c>
      <c r="AV537" s="187"/>
      <c r="AW537" s="187"/>
      <c r="AX537" s="16"/>
      <c r="AY537" s="8"/>
      <c r="AZ537" s="8"/>
      <c r="BA537" s="8"/>
    </row>
    <row r="538" spans="1:53" ht="14.5" outlineLevel="1" x14ac:dyDescent="0.35">
      <c r="A538" s="6"/>
      <c r="B538" s="7"/>
      <c r="C538" s="17"/>
      <c r="D538" s="17"/>
      <c r="E538" s="17"/>
      <c r="F538" s="26"/>
      <c r="G538" s="26" t="str">
        <f t="shared" si="151"/>
        <v>YYWNWl</v>
      </c>
      <c r="H538" s="223">
        <v>0</v>
      </c>
      <c r="I538" s="223">
        <v>0</v>
      </c>
      <c r="J538" s="223">
        <v>0</v>
      </c>
      <c r="K538" s="223">
        <v>0</v>
      </c>
      <c r="L538" s="699" cm="1">
        <f t="array" ref="L538">INDEX($H538:$K538,0,MATCH(L$526,$H$526:$K$526,0))*HLOOKUP(L$525,$J$522:$R$523,2)</f>
        <v>0</v>
      </c>
      <c r="M538" s="699" cm="1">
        <f t="array" ref="M538">INDEX($H538:$K538,0,MATCH(M$526,$H$526:$K$526,0))*HLOOKUP(M$525,$J$522:$R$523,2)</f>
        <v>0</v>
      </c>
      <c r="N538" s="699" cm="1">
        <f t="array" ref="N538">INDEX($H538:$K538,0,MATCH(N$526,$H$526:$K$526,0))*HLOOKUP(N$525,$J$522:$R$523,2)</f>
        <v>0</v>
      </c>
      <c r="O538" s="699" cm="1">
        <f t="array" ref="O538">INDEX($H538:$K538,0,MATCH(O$526,$H$526:$K$526,0))*HLOOKUP(O$525,$J$522:$R$523,2)</f>
        <v>0</v>
      </c>
      <c r="P538" s="699" cm="1">
        <f t="array" ref="P538">INDEX($H538:$K538,0,MATCH(P$526,$H$526:$K$526,0))*HLOOKUP(P$525,$J$522:$R$523,2)</f>
        <v>0</v>
      </c>
      <c r="Q538" s="699" cm="1">
        <f t="array" ref="Q538">INDEX($H538:$K538,0,MATCH(Q$526,$H$526:$K$526,0))*HLOOKUP(Q$525,$J$522:$R$523,2)</f>
        <v>0</v>
      </c>
      <c r="R538" s="699" cm="1">
        <f t="array" ref="R538">INDEX($H538:$K538,0,MATCH(R$526,$H$526:$K$526,0))*HLOOKUP(R$525,$J$522:$R$523,2)</f>
        <v>0</v>
      </c>
      <c r="S538" s="699" cm="1">
        <f t="array" ref="S538">INDEX($H538:$K538,0,MATCH(S$526,$H$526:$K$526,0))*HLOOKUP(S$525,$J$522:$R$523,2)</f>
        <v>0</v>
      </c>
      <c r="T538" s="699" cm="1">
        <f t="array" ref="T538">INDEX($H538:$K538,0,MATCH(T$526,$H$526:$K$526,0))*HLOOKUP(T$525,$J$522:$R$523,2)</f>
        <v>0</v>
      </c>
      <c r="U538" s="699" cm="1">
        <f t="array" ref="U538">INDEX($H538:$K538,0,MATCH(U$526,$H$526:$K$526,0))*HLOOKUP(U$525,$J$522:$R$523,2)</f>
        <v>0</v>
      </c>
      <c r="V538" s="699" cm="1">
        <f t="array" ref="V538">INDEX($H538:$K538,0,MATCH(V$526,$H$526:$K$526,0))*HLOOKUP(V$525,$J$522:$R$523,2)</f>
        <v>0</v>
      </c>
      <c r="W538" s="699" cm="1">
        <f t="array" ref="W538">INDEX($H538:$K538,0,MATCH(W$526,$H$526:$K$526,0))*HLOOKUP(W$525,$J$522:$R$523,2)</f>
        <v>0</v>
      </c>
      <c r="X538" s="699" cm="1">
        <f t="array" ref="X538">INDEX($H538:$K538,0,MATCH(X$526,$H$526:$K$526,0))*HLOOKUP(X$525,$J$522:$R$523,2)</f>
        <v>0</v>
      </c>
      <c r="Y538" s="699" cm="1">
        <f t="array" ref="Y538">INDEX($H538:$K538,0,MATCH(Y$526,$H$526:$K$526,0))*HLOOKUP(Y$525,$J$522:$R$523,2)</f>
        <v>0</v>
      </c>
      <c r="Z538" s="699" cm="1">
        <f t="array" ref="Z538">INDEX($H538:$K538,0,MATCH(Z$526,$H$526:$K$526,0))*HLOOKUP(Z$525,$J$522:$R$523,2)</f>
        <v>0</v>
      </c>
      <c r="AA538" s="699" cm="1">
        <f t="array" ref="AA538">INDEX($H538:$K538,0,MATCH(AA$526,$H$526:$K$526,0))*HLOOKUP(AA$525,$J$522:$R$523,2)</f>
        <v>0</v>
      </c>
      <c r="AB538" s="699" cm="1">
        <f t="array" ref="AB538">INDEX($H538:$K538,0,MATCH(AB$526,$H$526:$K$526,0))*HLOOKUP(AB$525,$J$522:$R$523,2)</f>
        <v>0</v>
      </c>
      <c r="AC538" s="699" cm="1">
        <f t="array" ref="AC538">INDEX($H538:$K538,0,MATCH(AC$526,$H$526:$K$526,0))*HLOOKUP(AC$525,$J$522:$R$523,2)</f>
        <v>0</v>
      </c>
      <c r="AD538" s="699" cm="1">
        <f t="array" ref="AD538">INDEX($H538:$K538,0,MATCH(AD$526,$H$526:$K$526,0))*HLOOKUP(AD$525,$J$522:$R$523,2)</f>
        <v>0</v>
      </c>
      <c r="AE538" s="699" cm="1">
        <f t="array" ref="AE538">INDEX($H538:$K538,0,MATCH(AE$526,$H$526:$K$526,0))*HLOOKUP(AE$525,$J$522:$R$523,2)</f>
        <v>0</v>
      </c>
      <c r="AF538" s="699" cm="1">
        <f t="array" ref="AF538">INDEX($H538:$K538,0,MATCH(AF$526,$H$526:$K$526,0))*HLOOKUP(AF$525,$J$522:$R$523,2)</f>
        <v>0</v>
      </c>
      <c r="AG538" s="699" cm="1">
        <f t="array" ref="AG538">INDEX($H538:$K538,0,MATCH(AG$526,$H$526:$K$526,0))*HLOOKUP(AG$525,$J$522:$R$523,2)</f>
        <v>0</v>
      </c>
      <c r="AH538" s="699" cm="1">
        <f t="array" ref="AH538">INDEX($H538:$K538,0,MATCH(AH$526,$H$526:$K$526,0))*HLOOKUP(AH$525,$J$522:$R$523,2)</f>
        <v>0</v>
      </c>
      <c r="AI538" s="699" cm="1">
        <f t="array" ref="AI538">INDEX($H538:$K538,0,MATCH(AI$526,$H$526:$K$526,0))*HLOOKUP(AI$525,$J$522:$R$523,2)</f>
        <v>0</v>
      </c>
      <c r="AJ538" s="699" cm="1">
        <f t="array" ref="AJ538">INDEX($H538:$K538,0,MATCH(AJ$526,$H$526:$K$526,0))*HLOOKUP(AJ$525,$J$522:$R$523,2)</f>
        <v>0</v>
      </c>
      <c r="AK538" s="699" cm="1">
        <f t="array" ref="AK538">INDEX($H538:$K538,0,MATCH(AK$526,$H$526:$K$526,0))*HLOOKUP(AK$525,$J$522:$R$523,2)</f>
        <v>0</v>
      </c>
      <c r="AL538" s="699" cm="1">
        <f t="array" ref="AL538">INDEX($H538:$K538,0,MATCH(AL$526,$H$526:$K$526,0))*HLOOKUP(AL$525,$J$522:$R$523,2)</f>
        <v>0</v>
      </c>
      <c r="AM538" s="699" cm="1">
        <f t="array" ref="AM538">INDEX($H538:$K538,0,MATCH(AM$526,$H$526:$K$526,0))*HLOOKUP(AM$525,$J$522:$R$523,2)</f>
        <v>0</v>
      </c>
      <c r="AN538" s="699" cm="1">
        <f t="array" ref="AN538">INDEX($H538:$K538,0,MATCH(AN$526,$H$526:$K$526,0))*HLOOKUP(AN$525,$J$522:$R$523,2)</f>
        <v>0</v>
      </c>
      <c r="AO538" s="699" cm="1">
        <f t="array" ref="AO538">INDEX($H538:$K538,0,MATCH(AO$526,$H$526:$K$526,0))*HLOOKUP(AO$525,$J$522:$R$523,2)</f>
        <v>0</v>
      </c>
      <c r="AP538" s="699" cm="1">
        <f t="array" ref="AP538">INDEX($H538:$K538,0,MATCH(AP$526,$H$526:$K$526,0))*HLOOKUP(AP$525,$J$522:$R$523,2)</f>
        <v>0</v>
      </c>
      <c r="AQ538" s="699" cm="1">
        <f t="array" ref="AQ538">INDEX($H538:$K538,0,MATCH(AQ$526,$H$526:$K$526,0))*HLOOKUP(AQ$525,$J$522:$R$523,2)</f>
        <v>0</v>
      </c>
      <c r="AR538" s="699" cm="1">
        <f t="array" ref="AR538">INDEX($H538:$K538,0,MATCH(AR$526,$H$526:$K$526,0))*HLOOKUP(AR$525,$J$522:$R$523,2)</f>
        <v>0</v>
      </c>
      <c r="AS538" s="699" cm="1">
        <f t="array" ref="AS538">INDEX($H538:$K538,0,MATCH(AS$526,$H$526:$K$526,0))*HLOOKUP(AS$525,$J$522:$R$523,2)</f>
        <v>0</v>
      </c>
      <c r="AT538" s="699" cm="1">
        <f t="array" ref="AT538">INDEX($H538:$K538,0,MATCH(AT$526,$H$526:$K$526,0))*HLOOKUP(AT$525,$J$522:$R$523,2)</f>
        <v>0</v>
      </c>
      <c r="AU538" s="699" cm="1">
        <f t="array" ref="AU538">INDEX($H538:$K538,0,MATCH(AU$526,$H$526:$K$526,0))*HLOOKUP(AU$525,$J$522:$R$523,2)</f>
        <v>0</v>
      </c>
      <c r="AV538" s="187"/>
      <c r="AW538" s="187"/>
      <c r="AX538" s="16"/>
      <c r="AY538" s="8"/>
      <c r="AZ538" s="8"/>
      <c r="BA538" s="8"/>
    </row>
    <row r="539" spans="1:53" ht="14.5" outlineLevel="1" x14ac:dyDescent="0.35">
      <c r="A539" s="6"/>
      <c r="B539" s="7"/>
      <c r="C539" s="17"/>
      <c r="D539" s="17"/>
      <c r="E539" s="17"/>
      <c r="F539" s="26"/>
      <c r="G539" s="26" t="str">
        <f t="shared" si="151"/>
        <v>YYLWNw</v>
      </c>
      <c r="H539" s="223">
        <v>0</v>
      </c>
      <c r="I539" s="223">
        <v>63.39473684210526</v>
      </c>
      <c r="J539" s="223">
        <v>35.413043478260875</v>
      </c>
      <c r="K539" s="223">
        <v>35.413043478260875</v>
      </c>
      <c r="L539" s="699" cm="1">
        <f t="array" ref="L539">INDEX($H539:$K539,0,MATCH(L$526,$H$526:$K$526,0))*HLOOKUP(L$525,$J$522:$R$523,2)</f>
        <v>0</v>
      </c>
      <c r="M539" s="699" cm="1">
        <f t="array" ref="M539">INDEX($H539:$K539,0,MATCH(M$526,$H$526:$K$526,0))*HLOOKUP(M$525,$J$522:$R$523,2)</f>
        <v>63.39473684210526</v>
      </c>
      <c r="N539" s="699" cm="1">
        <f t="array" ref="N539">INDEX($H539:$K539,0,MATCH(N$526,$H$526:$K$526,0))*HLOOKUP(N$525,$J$522:$R$523,2)</f>
        <v>35.413043478260875</v>
      </c>
      <c r="O539" s="699" cm="1">
        <f t="array" ref="O539">INDEX($H539:$K539,0,MATCH(O$526,$H$526:$K$526,0))*HLOOKUP(O$525,$J$522:$R$523,2)</f>
        <v>35.413043478260875</v>
      </c>
      <c r="P539" s="699" cm="1">
        <f t="array" ref="P539">INDEX($H539:$K539,0,MATCH(P$526,$H$526:$K$526,0))*HLOOKUP(P$525,$J$522:$R$523,2)</f>
        <v>0</v>
      </c>
      <c r="Q539" s="699" cm="1">
        <f t="array" ref="Q539">INDEX($H539:$K539,0,MATCH(Q$526,$H$526:$K$526,0))*HLOOKUP(Q$525,$J$522:$R$523,2)</f>
        <v>63.39473684210526</v>
      </c>
      <c r="R539" s="699" cm="1">
        <f t="array" ref="R539">INDEX($H539:$K539,0,MATCH(R$526,$H$526:$K$526,0))*HLOOKUP(R$525,$J$522:$R$523,2)</f>
        <v>35.413043478260875</v>
      </c>
      <c r="S539" s="699" cm="1">
        <f t="array" ref="S539">INDEX($H539:$K539,0,MATCH(S$526,$H$526:$K$526,0))*HLOOKUP(S$525,$J$522:$R$523,2)</f>
        <v>35.413043478260875</v>
      </c>
      <c r="T539" s="699" cm="1">
        <f t="array" ref="T539">INDEX($H539:$K539,0,MATCH(T$526,$H$526:$K$526,0))*HLOOKUP(T$525,$J$522:$R$523,2)</f>
        <v>0</v>
      </c>
      <c r="U539" s="699" cm="1">
        <f t="array" ref="U539">INDEX($H539:$K539,0,MATCH(U$526,$H$526:$K$526,0))*HLOOKUP(U$525,$J$522:$R$523,2)</f>
        <v>63.39473684210526</v>
      </c>
      <c r="V539" s="699" cm="1">
        <f t="array" ref="V539">INDEX($H539:$K539,0,MATCH(V$526,$H$526:$K$526,0))*HLOOKUP(V$525,$J$522:$R$523,2)</f>
        <v>35.413043478260875</v>
      </c>
      <c r="W539" s="699" cm="1">
        <f t="array" ref="W539">INDEX($H539:$K539,0,MATCH(W$526,$H$526:$K$526,0))*HLOOKUP(W$525,$J$522:$R$523,2)</f>
        <v>35.413043478260875</v>
      </c>
      <c r="X539" s="699" cm="1">
        <f t="array" ref="X539">INDEX($H539:$K539,0,MATCH(X$526,$H$526:$K$526,0))*HLOOKUP(X$525,$J$522:$R$523,2)</f>
        <v>0</v>
      </c>
      <c r="Y539" s="699" cm="1">
        <f t="array" ref="Y539">INDEX($H539:$K539,0,MATCH(Y$526,$H$526:$K$526,0))*HLOOKUP(Y$525,$J$522:$R$523,2)</f>
        <v>63.39473684210526</v>
      </c>
      <c r="Z539" s="699" cm="1">
        <f t="array" ref="Z539">INDEX($H539:$K539,0,MATCH(Z$526,$H$526:$K$526,0))*HLOOKUP(Z$525,$J$522:$R$523,2)</f>
        <v>35.413043478260875</v>
      </c>
      <c r="AA539" s="699" cm="1">
        <f t="array" ref="AA539">INDEX($H539:$K539,0,MATCH(AA$526,$H$526:$K$526,0))*HLOOKUP(AA$525,$J$522:$R$523,2)</f>
        <v>35.413043478260875</v>
      </c>
      <c r="AB539" s="699" cm="1">
        <f t="array" ref="AB539">INDEX($H539:$K539,0,MATCH(AB$526,$H$526:$K$526,0))*HLOOKUP(AB$525,$J$522:$R$523,2)</f>
        <v>0</v>
      </c>
      <c r="AC539" s="699" cm="1">
        <f t="array" ref="AC539">INDEX($H539:$K539,0,MATCH(AC$526,$H$526:$K$526,0))*HLOOKUP(AC$525,$J$522:$R$523,2)</f>
        <v>63.39473684210526</v>
      </c>
      <c r="AD539" s="699" cm="1">
        <f t="array" ref="AD539">INDEX($H539:$K539,0,MATCH(AD$526,$H$526:$K$526,0))*HLOOKUP(AD$525,$J$522:$R$523,2)</f>
        <v>35.413043478260875</v>
      </c>
      <c r="AE539" s="699" cm="1">
        <f t="array" ref="AE539">INDEX($H539:$K539,0,MATCH(AE$526,$H$526:$K$526,0))*HLOOKUP(AE$525,$J$522:$R$523,2)</f>
        <v>35.413043478260875</v>
      </c>
      <c r="AF539" s="699" cm="1">
        <f t="array" ref="AF539">INDEX($H539:$K539,0,MATCH(AF$526,$H$526:$K$526,0))*HLOOKUP(AF$525,$J$522:$R$523,2)</f>
        <v>0</v>
      </c>
      <c r="AG539" s="699" cm="1">
        <f t="array" ref="AG539">INDEX($H539:$K539,0,MATCH(AG$526,$H$526:$K$526,0))*HLOOKUP(AG$525,$J$522:$R$523,2)</f>
        <v>63.39473684210526</v>
      </c>
      <c r="AH539" s="699" cm="1">
        <f t="array" ref="AH539">INDEX($H539:$K539,0,MATCH(AH$526,$H$526:$K$526,0))*HLOOKUP(AH$525,$J$522:$R$523,2)</f>
        <v>35.413043478260875</v>
      </c>
      <c r="AI539" s="699" cm="1">
        <f t="array" ref="AI539">INDEX($H539:$K539,0,MATCH(AI$526,$H$526:$K$526,0))*HLOOKUP(AI$525,$J$522:$R$523,2)</f>
        <v>35.413043478260875</v>
      </c>
      <c r="AJ539" s="699" cm="1">
        <f t="array" ref="AJ539">INDEX($H539:$K539,0,MATCH(AJ$526,$H$526:$K$526,0))*HLOOKUP(AJ$525,$J$522:$R$523,2)</f>
        <v>0</v>
      </c>
      <c r="AK539" s="699" cm="1">
        <f t="array" ref="AK539">INDEX($H539:$K539,0,MATCH(AK$526,$H$526:$K$526,0))*HLOOKUP(AK$525,$J$522:$R$523,2)</f>
        <v>63.39473684210526</v>
      </c>
      <c r="AL539" s="699" cm="1">
        <f t="array" ref="AL539">INDEX($H539:$K539,0,MATCH(AL$526,$H$526:$K$526,0))*HLOOKUP(AL$525,$J$522:$R$523,2)</f>
        <v>35.413043478260875</v>
      </c>
      <c r="AM539" s="699" cm="1">
        <f t="array" ref="AM539">INDEX($H539:$K539,0,MATCH(AM$526,$H$526:$K$526,0))*HLOOKUP(AM$525,$J$522:$R$523,2)</f>
        <v>35.413043478260875</v>
      </c>
      <c r="AN539" s="699" cm="1">
        <f t="array" ref="AN539">INDEX($H539:$K539,0,MATCH(AN$526,$H$526:$K$526,0))*HLOOKUP(AN$525,$J$522:$R$523,2)</f>
        <v>0</v>
      </c>
      <c r="AO539" s="699" cm="1">
        <f t="array" ref="AO539">INDEX($H539:$K539,0,MATCH(AO$526,$H$526:$K$526,0))*HLOOKUP(AO$525,$J$522:$R$523,2)</f>
        <v>63.39473684210526</v>
      </c>
      <c r="AP539" s="699" cm="1">
        <f t="array" ref="AP539">INDEX($H539:$K539,0,MATCH(AP$526,$H$526:$K$526,0))*HLOOKUP(AP$525,$J$522:$R$523,2)</f>
        <v>35.413043478260875</v>
      </c>
      <c r="AQ539" s="699" cm="1">
        <f t="array" ref="AQ539">INDEX($H539:$K539,0,MATCH(AQ$526,$H$526:$K$526,0))*HLOOKUP(AQ$525,$J$522:$R$523,2)</f>
        <v>35.413043478260875</v>
      </c>
      <c r="AR539" s="699" cm="1">
        <f t="array" ref="AR539">INDEX($H539:$K539,0,MATCH(AR$526,$H$526:$K$526,0))*HLOOKUP(AR$525,$J$522:$R$523,2)</f>
        <v>0</v>
      </c>
      <c r="AS539" s="699" cm="1">
        <f t="array" ref="AS539">INDEX($H539:$K539,0,MATCH(AS$526,$H$526:$K$526,0))*HLOOKUP(AS$525,$J$522:$R$523,2)</f>
        <v>63.39473684210526</v>
      </c>
      <c r="AT539" s="699" cm="1">
        <f t="array" ref="AT539">INDEX($H539:$K539,0,MATCH(AT$526,$H$526:$K$526,0))*HLOOKUP(AT$525,$J$522:$R$523,2)</f>
        <v>35.413043478260875</v>
      </c>
      <c r="AU539" s="699" cm="1">
        <f t="array" ref="AU539">INDEX($H539:$K539,0,MATCH(AU$526,$H$526:$K$526,0))*HLOOKUP(AU$525,$J$522:$R$523,2)</f>
        <v>35.413043478260875</v>
      </c>
      <c r="AV539" s="187"/>
      <c r="AW539" s="187"/>
      <c r="AX539" s="16"/>
      <c r="AY539" s="8"/>
      <c r="AZ539" s="8"/>
      <c r="BA539" s="8"/>
    </row>
    <row r="540" spans="1:53" ht="14.5" outlineLevel="1" x14ac:dyDescent="0.35">
      <c r="A540" s="6"/>
      <c r="B540" s="7"/>
      <c r="C540" s="17"/>
      <c r="D540" s="17"/>
      <c r="E540" s="17"/>
      <c r="F540" s="26"/>
      <c r="G540" s="26" t="str">
        <f t="shared" si="151"/>
        <v>YYLWNwd</v>
      </c>
      <c r="H540" s="223">
        <v>0</v>
      </c>
      <c r="I540" s="223">
        <v>63.39473684210526</v>
      </c>
      <c r="J540" s="223">
        <v>35.413043478260875</v>
      </c>
      <c r="K540" s="223">
        <v>35.413043478260875</v>
      </c>
      <c r="L540" s="699" cm="1">
        <f t="array" ref="L540">INDEX($H540:$K540,0,MATCH(L$526,$H$526:$K$526,0))*HLOOKUP(L$525,$J$522:$R$523,2)</f>
        <v>0</v>
      </c>
      <c r="M540" s="699" cm="1">
        <f t="array" ref="M540">INDEX($H540:$K540,0,MATCH(M$526,$H$526:$K$526,0))*HLOOKUP(M$525,$J$522:$R$523,2)</f>
        <v>63.39473684210526</v>
      </c>
      <c r="N540" s="699" cm="1">
        <f t="array" ref="N540">INDEX($H540:$K540,0,MATCH(N$526,$H$526:$K$526,0))*HLOOKUP(N$525,$J$522:$R$523,2)</f>
        <v>35.413043478260875</v>
      </c>
      <c r="O540" s="699" cm="1">
        <f t="array" ref="O540">INDEX($H540:$K540,0,MATCH(O$526,$H$526:$K$526,0))*HLOOKUP(O$525,$J$522:$R$523,2)</f>
        <v>35.413043478260875</v>
      </c>
      <c r="P540" s="699" cm="1">
        <f t="array" ref="P540">INDEX($H540:$K540,0,MATCH(P$526,$H$526:$K$526,0))*HLOOKUP(P$525,$J$522:$R$523,2)</f>
        <v>0</v>
      </c>
      <c r="Q540" s="699" cm="1">
        <f t="array" ref="Q540">INDEX($H540:$K540,0,MATCH(Q$526,$H$526:$K$526,0))*HLOOKUP(Q$525,$J$522:$R$523,2)</f>
        <v>63.39473684210526</v>
      </c>
      <c r="R540" s="699" cm="1">
        <f t="array" ref="R540">INDEX($H540:$K540,0,MATCH(R$526,$H$526:$K$526,0))*HLOOKUP(R$525,$J$522:$R$523,2)</f>
        <v>35.413043478260875</v>
      </c>
      <c r="S540" s="699" cm="1">
        <f t="array" ref="S540">INDEX($H540:$K540,0,MATCH(S$526,$H$526:$K$526,0))*HLOOKUP(S$525,$J$522:$R$523,2)</f>
        <v>35.413043478260875</v>
      </c>
      <c r="T540" s="699" cm="1">
        <f t="array" ref="T540">INDEX($H540:$K540,0,MATCH(T$526,$H$526:$K$526,0))*HLOOKUP(T$525,$J$522:$R$523,2)</f>
        <v>0</v>
      </c>
      <c r="U540" s="699" cm="1">
        <f t="array" ref="U540">INDEX($H540:$K540,0,MATCH(U$526,$H$526:$K$526,0))*HLOOKUP(U$525,$J$522:$R$523,2)</f>
        <v>63.39473684210526</v>
      </c>
      <c r="V540" s="699" cm="1">
        <f t="array" ref="V540">INDEX($H540:$K540,0,MATCH(V$526,$H$526:$K$526,0))*HLOOKUP(V$525,$J$522:$R$523,2)</f>
        <v>35.413043478260875</v>
      </c>
      <c r="W540" s="699" cm="1">
        <f t="array" ref="W540">INDEX($H540:$K540,0,MATCH(W$526,$H$526:$K$526,0))*HLOOKUP(W$525,$J$522:$R$523,2)</f>
        <v>35.413043478260875</v>
      </c>
      <c r="X540" s="699" cm="1">
        <f t="array" ref="X540">INDEX($H540:$K540,0,MATCH(X$526,$H$526:$K$526,0))*HLOOKUP(X$525,$J$522:$R$523,2)</f>
        <v>0</v>
      </c>
      <c r="Y540" s="699" cm="1">
        <f t="array" ref="Y540">INDEX($H540:$K540,0,MATCH(Y$526,$H$526:$K$526,0))*HLOOKUP(Y$525,$J$522:$R$523,2)</f>
        <v>63.39473684210526</v>
      </c>
      <c r="Z540" s="699" cm="1">
        <f t="array" ref="Z540">INDEX($H540:$K540,0,MATCH(Z$526,$H$526:$K$526,0))*HLOOKUP(Z$525,$J$522:$R$523,2)</f>
        <v>35.413043478260875</v>
      </c>
      <c r="AA540" s="699" cm="1">
        <f t="array" ref="AA540">INDEX($H540:$K540,0,MATCH(AA$526,$H$526:$K$526,0))*HLOOKUP(AA$525,$J$522:$R$523,2)</f>
        <v>35.413043478260875</v>
      </c>
      <c r="AB540" s="699" cm="1">
        <f t="array" ref="AB540">INDEX($H540:$K540,0,MATCH(AB$526,$H$526:$K$526,0))*HLOOKUP(AB$525,$J$522:$R$523,2)</f>
        <v>0</v>
      </c>
      <c r="AC540" s="699" cm="1">
        <f t="array" ref="AC540">INDEX($H540:$K540,0,MATCH(AC$526,$H$526:$K$526,0))*HLOOKUP(AC$525,$J$522:$R$523,2)</f>
        <v>63.39473684210526</v>
      </c>
      <c r="AD540" s="699" cm="1">
        <f t="array" ref="AD540">INDEX($H540:$K540,0,MATCH(AD$526,$H$526:$K$526,0))*HLOOKUP(AD$525,$J$522:$R$523,2)</f>
        <v>35.413043478260875</v>
      </c>
      <c r="AE540" s="699" cm="1">
        <f t="array" ref="AE540">INDEX($H540:$K540,0,MATCH(AE$526,$H$526:$K$526,0))*HLOOKUP(AE$525,$J$522:$R$523,2)</f>
        <v>35.413043478260875</v>
      </c>
      <c r="AF540" s="699" cm="1">
        <f t="array" ref="AF540">INDEX($H540:$K540,0,MATCH(AF$526,$H$526:$K$526,0))*HLOOKUP(AF$525,$J$522:$R$523,2)</f>
        <v>0</v>
      </c>
      <c r="AG540" s="699" cm="1">
        <f t="array" ref="AG540">INDEX($H540:$K540,0,MATCH(AG$526,$H$526:$K$526,0))*HLOOKUP(AG$525,$J$522:$R$523,2)</f>
        <v>63.39473684210526</v>
      </c>
      <c r="AH540" s="699" cm="1">
        <f t="array" ref="AH540">INDEX($H540:$K540,0,MATCH(AH$526,$H$526:$K$526,0))*HLOOKUP(AH$525,$J$522:$R$523,2)</f>
        <v>35.413043478260875</v>
      </c>
      <c r="AI540" s="699" cm="1">
        <f t="array" ref="AI540">INDEX($H540:$K540,0,MATCH(AI$526,$H$526:$K$526,0))*HLOOKUP(AI$525,$J$522:$R$523,2)</f>
        <v>35.413043478260875</v>
      </c>
      <c r="AJ540" s="699" cm="1">
        <f t="array" ref="AJ540">INDEX($H540:$K540,0,MATCH(AJ$526,$H$526:$K$526,0))*HLOOKUP(AJ$525,$J$522:$R$523,2)</f>
        <v>0</v>
      </c>
      <c r="AK540" s="699" cm="1">
        <f t="array" ref="AK540">INDEX($H540:$K540,0,MATCH(AK$526,$H$526:$K$526,0))*HLOOKUP(AK$525,$J$522:$R$523,2)</f>
        <v>63.39473684210526</v>
      </c>
      <c r="AL540" s="699" cm="1">
        <f t="array" ref="AL540">INDEX($H540:$K540,0,MATCH(AL$526,$H$526:$K$526,0))*HLOOKUP(AL$525,$J$522:$R$523,2)</f>
        <v>35.413043478260875</v>
      </c>
      <c r="AM540" s="699" cm="1">
        <f t="array" ref="AM540">INDEX($H540:$K540,0,MATCH(AM$526,$H$526:$K$526,0))*HLOOKUP(AM$525,$J$522:$R$523,2)</f>
        <v>35.413043478260875</v>
      </c>
      <c r="AN540" s="699" cm="1">
        <f t="array" ref="AN540">INDEX($H540:$K540,0,MATCH(AN$526,$H$526:$K$526,0))*HLOOKUP(AN$525,$J$522:$R$523,2)</f>
        <v>0</v>
      </c>
      <c r="AO540" s="699" cm="1">
        <f t="array" ref="AO540">INDEX($H540:$K540,0,MATCH(AO$526,$H$526:$K$526,0))*HLOOKUP(AO$525,$J$522:$R$523,2)</f>
        <v>63.39473684210526</v>
      </c>
      <c r="AP540" s="699" cm="1">
        <f t="array" ref="AP540">INDEX($H540:$K540,0,MATCH(AP$526,$H$526:$K$526,0))*HLOOKUP(AP$525,$J$522:$R$523,2)</f>
        <v>35.413043478260875</v>
      </c>
      <c r="AQ540" s="699" cm="1">
        <f t="array" ref="AQ540">INDEX($H540:$K540,0,MATCH(AQ$526,$H$526:$K$526,0))*HLOOKUP(AQ$525,$J$522:$R$523,2)</f>
        <v>35.413043478260875</v>
      </c>
      <c r="AR540" s="699" cm="1">
        <f t="array" ref="AR540">INDEX($H540:$K540,0,MATCH(AR$526,$H$526:$K$526,0))*HLOOKUP(AR$525,$J$522:$R$523,2)</f>
        <v>0</v>
      </c>
      <c r="AS540" s="699" cm="1">
        <f t="array" ref="AS540">INDEX($H540:$K540,0,MATCH(AS$526,$H$526:$K$526,0))*HLOOKUP(AS$525,$J$522:$R$523,2)</f>
        <v>63.39473684210526</v>
      </c>
      <c r="AT540" s="699" cm="1">
        <f t="array" ref="AT540">INDEX($H540:$K540,0,MATCH(AT$526,$H$526:$K$526,0))*HLOOKUP(AT$525,$J$522:$R$523,2)</f>
        <v>35.413043478260875</v>
      </c>
      <c r="AU540" s="699" cm="1">
        <f t="array" ref="AU540">INDEX($H540:$K540,0,MATCH(AU$526,$H$526:$K$526,0))*HLOOKUP(AU$525,$J$522:$R$523,2)</f>
        <v>35.413043478260875</v>
      </c>
      <c r="AV540" s="187"/>
      <c r="AW540" s="187"/>
      <c r="AX540" s="16"/>
      <c r="AY540" s="8"/>
      <c r="AZ540" s="8"/>
      <c r="BA540" s="8"/>
    </row>
    <row r="541" spans="1:53" ht="14.5" outlineLevel="1" x14ac:dyDescent="0.35">
      <c r="A541" s="6"/>
      <c r="B541" s="7"/>
      <c r="C541" s="17"/>
      <c r="D541" s="17"/>
      <c r="E541" s="17"/>
      <c r="F541" s="26"/>
      <c r="G541" s="26" t="str">
        <f t="shared" si="151"/>
        <v>YYWLWz</v>
      </c>
      <c r="H541" s="223">
        <v>0</v>
      </c>
      <c r="I541" s="223">
        <v>31.69736842105263</v>
      </c>
      <c r="J541" s="859">
        <v>17.706521739130437</v>
      </c>
      <c r="K541" s="859">
        <v>17.054347826086957</v>
      </c>
      <c r="L541" s="699" cm="1">
        <f t="array" ref="L541">INDEX($H541:$K541,0,MATCH(L$526,$H$526:$K$526,0))*HLOOKUP(L$525,$J$522:$R$523,2)</f>
        <v>0</v>
      </c>
      <c r="M541" s="699" cm="1">
        <f t="array" ref="M541">INDEX($H541:$K541,0,MATCH(M$526,$H$526:$K$526,0))*HLOOKUP(M$525,$J$522:$R$523,2)</f>
        <v>31.69736842105263</v>
      </c>
      <c r="N541" s="699" cm="1">
        <f t="array" ref="N541">INDEX($H541:$K541,0,MATCH(N$526,$H$526:$K$526,0))*HLOOKUP(N$525,$J$522:$R$523,2)</f>
        <v>17.706521739130437</v>
      </c>
      <c r="O541" s="699" cm="1">
        <f t="array" ref="O541">INDEX($H541:$K541,0,MATCH(O$526,$H$526:$K$526,0))*HLOOKUP(O$525,$J$522:$R$523,2)</f>
        <v>17.054347826086957</v>
      </c>
      <c r="P541" s="699" cm="1">
        <f t="array" ref="P541">INDEX($H541:$K541,0,MATCH(P$526,$H$526:$K$526,0))*HLOOKUP(P$525,$J$522:$R$523,2)</f>
        <v>0</v>
      </c>
      <c r="Q541" s="699" cm="1">
        <f t="array" ref="Q541">INDEX($H541:$K541,0,MATCH(Q$526,$H$526:$K$526,0))*HLOOKUP(Q$525,$J$522:$R$523,2)</f>
        <v>31.69736842105263</v>
      </c>
      <c r="R541" s="699" cm="1">
        <f t="array" ref="R541">INDEX($H541:$K541,0,MATCH(R$526,$H$526:$K$526,0))*HLOOKUP(R$525,$J$522:$R$523,2)</f>
        <v>17.706521739130437</v>
      </c>
      <c r="S541" s="699" cm="1">
        <f t="array" ref="S541">INDEX($H541:$K541,0,MATCH(S$526,$H$526:$K$526,0))*HLOOKUP(S$525,$J$522:$R$523,2)</f>
        <v>17.054347826086957</v>
      </c>
      <c r="T541" s="699" cm="1">
        <f t="array" ref="T541">INDEX($H541:$K541,0,MATCH(T$526,$H$526:$K$526,0))*HLOOKUP(T$525,$J$522:$R$523,2)</f>
        <v>0</v>
      </c>
      <c r="U541" s="699" cm="1">
        <f t="array" ref="U541">INDEX($H541:$K541,0,MATCH(U$526,$H$526:$K$526,0))*HLOOKUP(U$525,$J$522:$R$523,2)</f>
        <v>31.69736842105263</v>
      </c>
      <c r="V541" s="699" cm="1">
        <f t="array" ref="V541">INDEX($H541:$K541,0,MATCH(V$526,$H$526:$K$526,0))*HLOOKUP(V$525,$J$522:$R$523,2)</f>
        <v>17.706521739130437</v>
      </c>
      <c r="W541" s="699" cm="1">
        <f t="array" ref="W541">INDEX($H541:$K541,0,MATCH(W$526,$H$526:$K$526,0))*HLOOKUP(W$525,$J$522:$R$523,2)</f>
        <v>17.054347826086957</v>
      </c>
      <c r="X541" s="699" cm="1">
        <f t="array" ref="X541">INDEX($H541:$K541,0,MATCH(X$526,$H$526:$K$526,0))*HLOOKUP(X$525,$J$522:$R$523,2)</f>
        <v>0</v>
      </c>
      <c r="Y541" s="699" cm="1">
        <f t="array" ref="Y541">INDEX($H541:$K541,0,MATCH(Y$526,$H$526:$K$526,0))*HLOOKUP(Y$525,$J$522:$R$523,2)</f>
        <v>31.69736842105263</v>
      </c>
      <c r="Z541" s="699" cm="1">
        <f t="array" ref="Z541">INDEX($H541:$K541,0,MATCH(Z$526,$H$526:$K$526,0))*HLOOKUP(Z$525,$J$522:$R$523,2)</f>
        <v>17.706521739130437</v>
      </c>
      <c r="AA541" s="699" cm="1">
        <f t="array" ref="AA541">INDEX($H541:$K541,0,MATCH(AA$526,$H$526:$K$526,0))*HLOOKUP(AA$525,$J$522:$R$523,2)</f>
        <v>17.054347826086957</v>
      </c>
      <c r="AB541" s="699" cm="1">
        <f t="array" ref="AB541">INDEX($H541:$K541,0,MATCH(AB$526,$H$526:$K$526,0))*HLOOKUP(AB$525,$J$522:$R$523,2)</f>
        <v>0</v>
      </c>
      <c r="AC541" s="699" cm="1">
        <f t="array" ref="AC541">INDEX($H541:$K541,0,MATCH(AC$526,$H$526:$K$526,0))*HLOOKUP(AC$525,$J$522:$R$523,2)</f>
        <v>31.69736842105263</v>
      </c>
      <c r="AD541" s="699" cm="1">
        <f t="array" ref="AD541">INDEX($H541:$K541,0,MATCH(AD$526,$H$526:$K$526,0))*HLOOKUP(AD$525,$J$522:$R$523,2)</f>
        <v>17.706521739130437</v>
      </c>
      <c r="AE541" s="699" cm="1">
        <f t="array" ref="AE541">INDEX($H541:$K541,0,MATCH(AE$526,$H$526:$K$526,0))*HLOOKUP(AE$525,$J$522:$R$523,2)</f>
        <v>17.054347826086957</v>
      </c>
      <c r="AF541" s="699" cm="1">
        <f t="array" ref="AF541">INDEX($H541:$K541,0,MATCH(AF$526,$H$526:$K$526,0))*HLOOKUP(AF$525,$J$522:$R$523,2)</f>
        <v>0</v>
      </c>
      <c r="AG541" s="699" cm="1">
        <f t="array" ref="AG541">INDEX($H541:$K541,0,MATCH(AG$526,$H$526:$K$526,0))*HLOOKUP(AG$525,$J$522:$R$523,2)</f>
        <v>31.69736842105263</v>
      </c>
      <c r="AH541" s="699" cm="1">
        <f t="array" ref="AH541">INDEX($H541:$K541,0,MATCH(AH$526,$H$526:$K$526,0))*HLOOKUP(AH$525,$J$522:$R$523,2)</f>
        <v>17.706521739130437</v>
      </c>
      <c r="AI541" s="699" cm="1">
        <f t="array" ref="AI541">INDEX($H541:$K541,0,MATCH(AI$526,$H$526:$K$526,0))*HLOOKUP(AI$525,$J$522:$R$523,2)</f>
        <v>17.054347826086957</v>
      </c>
      <c r="AJ541" s="699" cm="1">
        <f t="array" ref="AJ541">INDEX($H541:$K541,0,MATCH(AJ$526,$H$526:$K$526,0))*HLOOKUP(AJ$525,$J$522:$R$523,2)</f>
        <v>0</v>
      </c>
      <c r="AK541" s="699" cm="1">
        <f t="array" ref="AK541">INDEX($H541:$K541,0,MATCH(AK$526,$H$526:$K$526,0))*HLOOKUP(AK$525,$J$522:$R$523,2)</f>
        <v>31.69736842105263</v>
      </c>
      <c r="AL541" s="699" cm="1">
        <f t="array" ref="AL541">INDEX($H541:$K541,0,MATCH(AL$526,$H$526:$K$526,0))*HLOOKUP(AL$525,$J$522:$R$523,2)</f>
        <v>17.706521739130437</v>
      </c>
      <c r="AM541" s="699" cm="1">
        <f t="array" ref="AM541">INDEX($H541:$K541,0,MATCH(AM$526,$H$526:$K$526,0))*HLOOKUP(AM$525,$J$522:$R$523,2)</f>
        <v>17.054347826086957</v>
      </c>
      <c r="AN541" s="699" cm="1">
        <f t="array" ref="AN541">INDEX($H541:$K541,0,MATCH(AN$526,$H$526:$K$526,0))*HLOOKUP(AN$525,$J$522:$R$523,2)</f>
        <v>0</v>
      </c>
      <c r="AO541" s="699" cm="1">
        <f t="array" ref="AO541">INDEX($H541:$K541,0,MATCH(AO$526,$H$526:$K$526,0))*HLOOKUP(AO$525,$J$522:$R$523,2)</f>
        <v>31.69736842105263</v>
      </c>
      <c r="AP541" s="699" cm="1">
        <f t="array" ref="AP541">INDEX($H541:$K541,0,MATCH(AP$526,$H$526:$K$526,0))*HLOOKUP(AP$525,$J$522:$R$523,2)</f>
        <v>17.706521739130437</v>
      </c>
      <c r="AQ541" s="699" cm="1">
        <f t="array" ref="AQ541">INDEX($H541:$K541,0,MATCH(AQ$526,$H$526:$K$526,0))*HLOOKUP(AQ$525,$J$522:$R$523,2)</f>
        <v>17.054347826086957</v>
      </c>
      <c r="AR541" s="699" cm="1">
        <f t="array" ref="AR541">INDEX($H541:$K541,0,MATCH(AR$526,$H$526:$K$526,0))*HLOOKUP(AR$525,$J$522:$R$523,2)</f>
        <v>0</v>
      </c>
      <c r="AS541" s="699" cm="1">
        <f t="array" ref="AS541">INDEX($H541:$K541,0,MATCH(AS$526,$H$526:$K$526,0))*HLOOKUP(AS$525,$J$522:$R$523,2)</f>
        <v>31.69736842105263</v>
      </c>
      <c r="AT541" s="699" cm="1">
        <f t="array" ref="AT541">INDEX($H541:$K541,0,MATCH(AT$526,$H$526:$K$526,0))*HLOOKUP(AT$525,$J$522:$R$523,2)</f>
        <v>17.706521739130437</v>
      </c>
      <c r="AU541" s="699" cm="1">
        <f t="array" ref="AU541">INDEX($H541:$K541,0,MATCH(AU$526,$H$526:$K$526,0))*HLOOKUP(AU$525,$J$522:$R$523,2)</f>
        <v>17.054347826086957</v>
      </c>
      <c r="AV541" s="187"/>
      <c r="AW541" s="187"/>
      <c r="AX541" s="16"/>
      <c r="AY541" s="8"/>
      <c r="AZ541" s="8"/>
      <c r="BA541" s="8"/>
    </row>
    <row r="542" spans="1:53" ht="14.5" outlineLevel="1" x14ac:dyDescent="0.35">
      <c r="A542" s="6"/>
      <c r="B542" s="7"/>
      <c r="C542" s="17"/>
      <c r="D542" s="17"/>
      <c r="E542" s="17"/>
      <c r="F542" s="26"/>
      <c r="G542" s="26" t="str">
        <f t="shared" si="151"/>
        <v>YYWLWzd</v>
      </c>
      <c r="H542" s="223">
        <v>0</v>
      </c>
      <c r="I542" s="223">
        <v>31.69736842105263</v>
      </c>
      <c r="J542" s="859">
        <v>17.706521739130437</v>
      </c>
      <c r="K542" s="859">
        <v>17.054347826086957</v>
      </c>
      <c r="L542" s="699" cm="1">
        <f t="array" ref="L542">INDEX($H542:$K542,0,MATCH(L$526,$H$526:$K$526,0))*HLOOKUP(L$525,$J$522:$R$523,2)</f>
        <v>0</v>
      </c>
      <c r="M542" s="699" cm="1">
        <f t="array" ref="M542">INDEX($H542:$K542,0,MATCH(M$526,$H$526:$K$526,0))*HLOOKUP(M$525,$J$522:$R$523,2)</f>
        <v>31.69736842105263</v>
      </c>
      <c r="N542" s="699" cm="1">
        <f t="array" ref="N542">INDEX($H542:$K542,0,MATCH(N$526,$H$526:$K$526,0))*HLOOKUP(N$525,$J$522:$R$523,2)</f>
        <v>17.706521739130437</v>
      </c>
      <c r="O542" s="699" cm="1">
        <f t="array" ref="O542">INDEX($H542:$K542,0,MATCH(O$526,$H$526:$K$526,0))*HLOOKUP(O$525,$J$522:$R$523,2)</f>
        <v>17.054347826086957</v>
      </c>
      <c r="P542" s="699" cm="1">
        <f t="array" ref="P542">INDEX($H542:$K542,0,MATCH(P$526,$H$526:$K$526,0))*HLOOKUP(P$525,$J$522:$R$523,2)</f>
        <v>0</v>
      </c>
      <c r="Q542" s="699" cm="1">
        <f t="array" ref="Q542">INDEX($H542:$K542,0,MATCH(Q$526,$H$526:$K$526,0))*HLOOKUP(Q$525,$J$522:$R$523,2)</f>
        <v>31.69736842105263</v>
      </c>
      <c r="R542" s="699" cm="1">
        <f t="array" ref="R542">INDEX($H542:$K542,0,MATCH(R$526,$H$526:$K$526,0))*HLOOKUP(R$525,$J$522:$R$523,2)</f>
        <v>17.706521739130437</v>
      </c>
      <c r="S542" s="699" cm="1">
        <f t="array" ref="S542">INDEX($H542:$K542,0,MATCH(S$526,$H$526:$K$526,0))*HLOOKUP(S$525,$J$522:$R$523,2)</f>
        <v>17.054347826086957</v>
      </c>
      <c r="T542" s="699" cm="1">
        <f t="array" ref="T542">INDEX($H542:$K542,0,MATCH(T$526,$H$526:$K$526,0))*HLOOKUP(T$525,$J$522:$R$523,2)</f>
        <v>0</v>
      </c>
      <c r="U542" s="699" cm="1">
        <f t="array" ref="U542">INDEX($H542:$K542,0,MATCH(U$526,$H$526:$K$526,0))*HLOOKUP(U$525,$J$522:$R$523,2)</f>
        <v>31.69736842105263</v>
      </c>
      <c r="V542" s="699" cm="1">
        <f t="array" ref="V542">INDEX($H542:$K542,0,MATCH(V$526,$H$526:$K$526,0))*HLOOKUP(V$525,$J$522:$R$523,2)</f>
        <v>17.706521739130437</v>
      </c>
      <c r="W542" s="699" cm="1">
        <f t="array" ref="W542">INDEX($H542:$K542,0,MATCH(W$526,$H$526:$K$526,0))*HLOOKUP(W$525,$J$522:$R$523,2)</f>
        <v>17.054347826086957</v>
      </c>
      <c r="X542" s="699" cm="1">
        <f t="array" ref="X542">INDEX($H542:$K542,0,MATCH(X$526,$H$526:$K$526,0))*HLOOKUP(X$525,$J$522:$R$523,2)</f>
        <v>0</v>
      </c>
      <c r="Y542" s="699" cm="1">
        <f t="array" ref="Y542">INDEX($H542:$K542,0,MATCH(Y$526,$H$526:$K$526,0))*HLOOKUP(Y$525,$J$522:$R$523,2)</f>
        <v>31.69736842105263</v>
      </c>
      <c r="Z542" s="699" cm="1">
        <f t="array" ref="Z542">INDEX($H542:$K542,0,MATCH(Z$526,$H$526:$K$526,0))*HLOOKUP(Z$525,$J$522:$R$523,2)</f>
        <v>17.706521739130437</v>
      </c>
      <c r="AA542" s="699" cm="1">
        <f t="array" ref="AA542">INDEX($H542:$K542,0,MATCH(AA$526,$H$526:$K$526,0))*HLOOKUP(AA$525,$J$522:$R$523,2)</f>
        <v>17.054347826086957</v>
      </c>
      <c r="AB542" s="699" cm="1">
        <f t="array" ref="AB542">INDEX($H542:$K542,0,MATCH(AB$526,$H$526:$K$526,0))*HLOOKUP(AB$525,$J$522:$R$523,2)</f>
        <v>0</v>
      </c>
      <c r="AC542" s="699" cm="1">
        <f t="array" ref="AC542">INDEX($H542:$K542,0,MATCH(AC$526,$H$526:$K$526,0))*HLOOKUP(AC$525,$J$522:$R$523,2)</f>
        <v>31.69736842105263</v>
      </c>
      <c r="AD542" s="699" cm="1">
        <f t="array" ref="AD542">INDEX($H542:$K542,0,MATCH(AD$526,$H$526:$K$526,0))*HLOOKUP(AD$525,$J$522:$R$523,2)</f>
        <v>17.706521739130437</v>
      </c>
      <c r="AE542" s="699" cm="1">
        <f t="array" ref="AE542">INDEX($H542:$K542,0,MATCH(AE$526,$H$526:$K$526,0))*HLOOKUP(AE$525,$J$522:$R$523,2)</f>
        <v>17.054347826086957</v>
      </c>
      <c r="AF542" s="699" cm="1">
        <f t="array" ref="AF542">INDEX($H542:$K542,0,MATCH(AF$526,$H$526:$K$526,0))*HLOOKUP(AF$525,$J$522:$R$523,2)</f>
        <v>0</v>
      </c>
      <c r="AG542" s="699" cm="1">
        <f t="array" ref="AG542">INDEX($H542:$K542,0,MATCH(AG$526,$H$526:$K$526,0))*HLOOKUP(AG$525,$J$522:$R$523,2)</f>
        <v>31.69736842105263</v>
      </c>
      <c r="AH542" s="699" cm="1">
        <f t="array" ref="AH542">INDEX($H542:$K542,0,MATCH(AH$526,$H$526:$K$526,0))*HLOOKUP(AH$525,$J$522:$R$523,2)</f>
        <v>17.706521739130437</v>
      </c>
      <c r="AI542" s="699" cm="1">
        <f t="array" ref="AI542">INDEX($H542:$K542,0,MATCH(AI$526,$H$526:$K$526,0))*HLOOKUP(AI$525,$J$522:$R$523,2)</f>
        <v>17.054347826086957</v>
      </c>
      <c r="AJ542" s="699" cm="1">
        <f t="array" ref="AJ542">INDEX($H542:$K542,0,MATCH(AJ$526,$H$526:$K$526,0))*HLOOKUP(AJ$525,$J$522:$R$523,2)</f>
        <v>0</v>
      </c>
      <c r="AK542" s="699" cm="1">
        <f t="array" ref="AK542">INDEX($H542:$K542,0,MATCH(AK$526,$H$526:$K$526,0))*HLOOKUP(AK$525,$J$522:$R$523,2)</f>
        <v>31.69736842105263</v>
      </c>
      <c r="AL542" s="699" cm="1">
        <f t="array" ref="AL542">INDEX($H542:$K542,0,MATCH(AL$526,$H$526:$K$526,0))*HLOOKUP(AL$525,$J$522:$R$523,2)</f>
        <v>17.706521739130437</v>
      </c>
      <c r="AM542" s="699" cm="1">
        <f t="array" ref="AM542">INDEX($H542:$K542,0,MATCH(AM$526,$H$526:$K$526,0))*HLOOKUP(AM$525,$J$522:$R$523,2)</f>
        <v>17.054347826086957</v>
      </c>
      <c r="AN542" s="699" cm="1">
        <f t="array" ref="AN542">INDEX($H542:$K542,0,MATCH(AN$526,$H$526:$K$526,0))*HLOOKUP(AN$525,$J$522:$R$523,2)</f>
        <v>0</v>
      </c>
      <c r="AO542" s="699" cm="1">
        <f t="array" ref="AO542">INDEX($H542:$K542,0,MATCH(AO$526,$H$526:$K$526,0))*HLOOKUP(AO$525,$J$522:$R$523,2)</f>
        <v>31.69736842105263</v>
      </c>
      <c r="AP542" s="699" cm="1">
        <f t="array" ref="AP542">INDEX($H542:$K542,0,MATCH(AP$526,$H$526:$K$526,0))*HLOOKUP(AP$525,$J$522:$R$523,2)</f>
        <v>17.706521739130437</v>
      </c>
      <c r="AQ542" s="699" cm="1">
        <f t="array" ref="AQ542">INDEX($H542:$K542,0,MATCH(AQ$526,$H$526:$K$526,0))*HLOOKUP(AQ$525,$J$522:$R$523,2)</f>
        <v>17.054347826086957</v>
      </c>
      <c r="AR542" s="699" cm="1">
        <f t="array" ref="AR542">INDEX($H542:$K542,0,MATCH(AR$526,$H$526:$K$526,0))*HLOOKUP(AR$525,$J$522:$R$523,2)</f>
        <v>0</v>
      </c>
      <c r="AS542" s="699" cm="1">
        <f t="array" ref="AS542">INDEX($H542:$K542,0,MATCH(AS$526,$H$526:$K$526,0))*HLOOKUP(AS$525,$J$522:$R$523,2)</f>
        <v>31.69736842105263</v>
      </c>
      <c r="AT542" s="699" cm="1">
        <f t="array" ref="AT542">INDEX($H542:$K542,0,MATCH(AT$526,$H$526:$K$526,0))*HLOOKUP(AT$525,$J$522:$R$523,2)</f>
        <v>17.706521739130437</v>
      </c>
      <c r="AU542" s="699" cm="1">
        <f t="array" ref="AU542">INDEX($H542:$K542,0,MATCH(AU$526,$H$526:$K$526,0))*HLOOKUP(AU$525,$J$522:$R$523,2)</f>
        <v>17.054347826086957</v>
      </c>
      <c r="AV542" s="187"/>
      <c r="AW542" s="187"/>
      <c r="AX542" s="16"/>
      <c r="AY542" s="8"/>
      <c r="AZ542" s="8"/>
      <c r="BA542" s="8"/>
    </row>
    <row r="543" spans="1:53" ht="14.5" outlineLevel="1" x14ac:dyDescent="0.35">
      <c r="A543" s="6"/>
      <c r="B543" s="7"/>
      <c r="C543" s="17"/>
      <c r="D543" s="17"/>
      <c r="E543" s="17"/>
      <c r="F543" s="26"/>
      <c r="G543" s="26" t="str">
        <f t="shared" si="151"/>
        <v>YYNWLw</v>
      </c>
      <c r="H543" s="223">
        <v>0</v>
      </c>
      <c r="I543" s="223">
        <v>63.39473684210526</v>
      </c>
      <c r="J543" s="223">
        <v>17.706521739130437</v>
      </c>
      <c r="K543" s="223">
        <v>17.706521739130437</v>
      </c>
      <c r="L543" s="699" cm="1">
        <f t="array" ref="L543">INDEX($H543:$K543,0,MATCH(L$526,$H$526:$K$526,0))*HLOOKUP(L$525,$J$522:$R$523,2)</f>
        <v>0</v>
      </c>
      <c r="M543" s="699" cm="1">
        <f t="array" ref="M543">INDEX($H543:$K543,0,MATCH(M$526,$H$526:$K$526,0))*HLOOKUP(M$525,$J$522:$R$523,2)</f>
        <v>63.39473684210526</v>
      </c>
      <c r="N543" s="699" cm="1">
        <f t="array" ref="N543">INDEX($H543:$K543,0,MATCH(N$526,$H$526:$K$526,0))*HLOOKUP(N$525,$J$522:$R$523,2)</f>
        <v>17.706521739130437</v>
      </c>
      <c r="O543" s="699" cm="1">
        <f t="array" ref="O543">INDEX($H543:$K543,0,MATCH(O$526,$H$526:$K$526,0))*HLOOKUP(O$525,$J$522:$R$523,2)</f>
        <v>17.706521739130437</v>
      </c>
      <c r="P543" s="699" cm="1">
        <f t="array" ref="P543">INDEX($H543:$K543,0,MATCH(P$526,$H$526:$K$526,0))*HLOOKUP(P$525,$J$522:$R$523,2)</f>
        <v>0</v>
      </c>
      <c r="Q543" s="699" cm="1">
        <f t="array" ref="Q543">INDEX($H543:$K543,0,MATCH(Q$526,$H$526:$K$526,0))*HLOOKUP(Q$525,$J$522:$R$523,2)</f>
        <v>63.39473684210526</v>
      </c>
      <c r="R543" s="699" cm="1">
        <f t="array" ref="R543">INDEX($H543:$K543,0,MATCH(R$526,$H$526:$K$526,0))*HLOOKUP(R$525,$J$522:$R$523,2)</f>
        <v>17.706521739130437</v>
      </c>
      <c r="S543" s="699" cm="1">
        <f t="array" ref="S543">INDEX($H543:$K543,0,MATCH(S$526,$H$526:$K$526,0))*HLOOKUP(S$525,$J$522:$R$523,2)</f>
        <v>17.706521739130437</v>
      </c>
      <c r="T543" s="699" cm="1">
        <f t="array" ref="T543">INDEX($H543:$K543,0,MATCH(T$526,$H$526:$K$526,0))*HLOOKUP(T$525,$J$522:$R$523,2)</f>
        <v>0</v>
      </c>
      <c r="U543" s="699" cm="1">
        <f t="array" ref="U543">INDEX($H543:$K543,0,MATCH(U$526,$H$526:$K$526,0))*HLOOKUP(U$525,$J$522:$R$523,2)</f>
        <v>63.39473684210526</v>
      </c>
      <c r="V543" s="699" cm="1">
        <f t="array" ref="V543">INDEX($H543:$K543,0,MATCH(V$526,$H$526:$K$526,0))*HLOOKUP(V$525,$J$522:$R$523,2)</f>
        <v>17.706521739130437</v>
      </c>
      <c r="W543" s="699" cm="1">
        <f t="array" ref="W543">INDEX($H543:$K543,0,MATCH(W$526,$H$526:$K$526,0))*HLOOKUP(W$525,$J$522:$R$523,2)</f>
        <v>17.706521739130437</v>
      </c>
      <c r="X543" s="699" cm="1">
        <f t="array" ref="X543">INDEX($H543:$K543,0,MATCH(X$526,$H$526:$K$526,0))*HLOOKUP(X$525,$J$522:$R$523,2)</f>
        <v>0</v>
      </c>
      <c r="Y543" s="699" cm="1">
        <f t="array" ref="Y543">INDEX($H543:$K543,0,MATCH(Y$526,$H$526:$K$526,0))*HLOOKUP(Y$525,$J$522:$R$523,2)</f>
        <v>63.39473684210526</v>
      </c>
      <c r="Z543" s="699" cm="1">
        <f t="array" ref="Z543">INDEX($H543:$K543,0,MATCH(Z$526,$H$526:$K$526,0))*HLOOKUP(Z$525,$J$522:$R$523,2)</f>
        <v>17.706521739130437</v>
      </c>
      <c r="AA543" s="699" cm="1">
        <f t="array" ref="AA543">INDEX($H543:$K543,0,MATCH(AA$526,$H$526:$K$526,0))*HLOOKUP(AA$525,$J$522:$R$523,2)</f>
        <v>17.706521739130437</v>
      </c>
      <c r="AB543" s="699" cm="1">
        <f t="array" ref="AB543">INDEX($H543:$K543,0,MATCH(AB$526,$H$526:$K$526,0))*HLOOKUP(AB$525,$J$522:$R$523,2)</f>
        <v>0</v>
      </c>
      <c r="AC543" s="699" cm="1">
        <f t="array" ref="AC543">INDEX($H543:$K543,0,MATCH(AC$526,$H$526:$K$526,0))*HLOOKUP(AC$525,$J$522:$R$523,2)</f>
        <v>63.39473684210526</v>
      </c>
      <c r="AD543" s="699" cm="1">
        <f t="array" ref="AD543">INDEX($H543:$K543,0,MATCH(AD$526,$H$526:$K$526,0))*HLOOKUP(AD$525,$J$522:$R$523,2)</f>
        <v>17.706521739130437</v>
      </c>
      <c r="AE543" s="699" cm="1">
        <f t="array" ref="AE543">INDEX($H543:$K543,0,MATCH(AE$526,$H$526:$K$526,0))*HLOOKUP(AE$525,$J$522:$R$523,2)</f>
        <v>17.706521739130437</v>
      </c>
      <c r="AF543" s="699" cm="1">
        <f t="array" ref="AF543">INDEX($H543:$K543,0,MATCH(AF$526,$H$526:$K$526,0))*HLOOKUP(AF$525,$J$522:$R$523,2)</f>
        <v>0</v>
      </c>
      <c r="AG543" s="699" cm="1">
        <f t="array" ref="AG543">INDEX($H543:$K543,0,MATCH(AG$526,$H$526:$K$526,0))*HLOOKUP(AG$525,$J$522:$R$523,2)</f>
        <v>63.39473684210526</v>
      </c>
      <c r="AH543" s="699" cm="1">
        <f t="array" ref="AH543">INDEX($H543:$K543,0,MATCH(AH$526,$H$526:$K$526,0))*HLOOKUP(AH$525,$J$522:$R$523,2)</f>
        <v>17.706521739130437</v>
      </c>
      <c r="AI543" s="699" cm="1">
        <f t="array" ref="AI543">INDEX($H543:$K543,0,MATCH(AI$526,$H$526:$K$526,0))*HLOOKUP(AI$525,$J$522:$R$523,2)</f>
        <v>17.706521739130437</v>
      </c>
      <c r="AJ543" s="699" cm="1">
        <f t="array" ref="AJ543">INDEX($H543:$K543,0,MATCH(AJ$526,$H$526:$K$526,0))*HLOOKUP(AJ$525,$J$522:$R$523,2)</f>
        <v>0</v>
      </c>
      <c r="AK543" s="699" cm="1">
        <f t="array" ref="AK543">INDEX($H543:$K543,0,MATCH(AK$526,$H$526:$K$526,0))*HLOOKUP(AK$525,$J$522:$R$523,2)</f>
        <v>63.39473684210526</v>
      </c>
      <c r="AL543" s="699" cm="1">
        <f t="array" ref="AL543">INDEX($H543:$K543,0,MATCH(AL$526,$H$526:$K$526,0))*HLOOKUP(AL$525,$J$522:$R$523,2)</f>
        <v>17.706521739130437</v>
      </c>
      <c r="AM543" s="699" cm="1">
        <f t="array" ref="AM543">INDEX($H543:$K543,0,MATCH(AM$526,$H$526:$K$526,0))*HLOOKUP(AM$525,$J$522:$R$523,2)</f>
        <v>17.706521739130437</v>
      </c>
      <c r="AN543" s="699" cm="1">
        <f t="array" ref="AN543">INDEX($H543:$K543,0,MATCH(AN$526,$H$526:$K$526,0))*HLOOKUP(AN$525,$J$522:$R$523,2)</f>
        <v>0</v>
      </c>
      <c r="AO543" s="699" cm="1">
        <f t="array" ref="AO543">INDEX($H543:$K543,0,MATCH(AO$526,$H$526:$K$526,0))*HLOOKUP(AO$525,$J$522:$R$523,2)</f>
        <v>63.39473684210526</v>
      </c>
      <c r="AP543" s="699" cm="1">
        <f t="array" ref="AP543">INDEX($H543:$K543,0,MATCH(AP$526,$H$526:$K$526,0))*HLOOKUP(AP$525,$J$522:$R$523,2)</f>
        <v>17.706521739130437</v>
      </c>
      <c r="AQ543" s="699" cm="1">
        <f t="array" ref="AQ543">INDEX($H543:$K543,0,MATCH(AQ$526,$H$526:$K$526,0))*HLOOKUP(AQ$525,$J$522:$R$523,2)</f>
        <v>17.706521739130437</v>
      </c>
      <c r="AR543" s="699" cm="1">
        <f t="array" ref="AR543">INDEX($H543:$K543,0,MATCH(AR$526,$H$526:$K$526,0))*HLOOKUP(AR$525,$J$522:$R$523,2)</f>
        <v>0</v>
      </c>
      <c r="AS543" s="699" cm="1">
        <f t="array" ref="AS543">INDEX($H543:$K543,0,MATCH(AS$526,$H$526:$K$526,0))*HLOOKUP(AS$525,$J$522:$R$523,2)</f>
        <v>63.39473684210526</v>
      </c>
      <c r="AT543" s="699" cm="1">
        <f t="array" ref="AT543">INDEX($H543:$K543,0,MATCH(AT$526,$H$526:$K$526,0))*HLOOKUP(AT$525,$J$522:$R$523,2)</f>
        <v>17.706521739130437</v>
      </c>
      <c r="AU543" s="699" cm="1">
        <f t="array" ref="AU543">INDEX($H543:$K543,0,MATCH(AU$526,$H$526:$K$526,0))*HLOOKUP(AU$525,$J$522:$R$523,2)</f>
        <v>17.706521739130437</v>
      </c>
      <c r="AV543" s="187"/>
      <c r="AW543" s="187"/>
      <c r="AX543" s="16"/>
      <c r="AY543" s="8"/>
      <c r="AZ543" s="8"/>
      <c r="BA543" s="8"/>
    </row>
    <row r="544" spans="1:53" ht="14.5" outlineLevel="1" x14ac:dyDescent="0.35">
      <c r="A544" s="6"/>
      <c r="B544" s="7"/>
      <c r="C544" s="17"/>
      <c r="D544" s="17"/>
      <c r="E544" s="17"/>
      <c r="F544" s="26"/>
      <c r="G544" s="26" t="str">
        <f t="shared" si="151"/>
        <v>YYNWLwd</v>
      </c>
      <c r="H544" s="223">
        <v>0</v>
      </c>
      <c r="I544" s="223">
        <v>63.39473684210526</v>
      </c>
      <c r="J544" s="223">
        <v>17.706521739130437</v>
      </c>
      <c r="K544" s="223">
        <v>17.706521739130437</v>
      </c>
      <c r="L544" s="699" cm="1">
        <f t="array" ref="L544">INDEX($H544:$K544,0,MATCH(L$526,$H$526:$K$526,0))*HLOOKUP(L$525,$J$522:$R$523,2)</f>
        <v>0</v>
      </c>
      <c r="M544" s="699" cm="1">
        <f t="array" ref="M544">INDEX($H544:$K544,0,MATCH(M$526,$H$526:$K$526,0))*HLOOKUP(M$525,$J$522:$R$523,2)</f>
        <v>63.39473684210526</v>
      </c>
      <c r="N544" s="699" cm="1">
        <f t="array" ref="N544">INDEX($H544:$K544,0,MATCH(N$526,$H$526:$K$526,0))*HLOOKUP(N$525,$J$522:$R$523,2)</f>
        <v>17.706521739130437</v>
      </c>
      <c r="O544" s="699" cm="1">
        <f t="array" ref="O544">INDEX($H544:$K544,0,MATCH(O$526,$H$526:$K$526,0))*HLOOKUP(O$525,$J$522:$R$523,2)</f>
        <v>17.706521739130437</v>
      </c>
      <c r="P544" s="699" cm="1">
        <f t="array" ref="P544">INDEX($H544:$K544,0,MATCH(P$526,$H$526:$K$526,0))*HLOOKUP(P$525,$J$522:$R$523,2)</f>
        <v>0</v>
      </c>
      <c r="Q544" s="699" cm="1">
        <f t="array" ref="Q544">INDEX($H544:$K544,0,MATCH(Q$526,$H$526:$K$526,0))*HLOOKUP(Q$525,$J$522:$R$523,2)</f>
        <v>63.39473684210526</v>
      </c>
      <c r="R544" s="699" cm="1">
        <f t="array" ref="R544">INDEX($H544:$K544,0,MATCH(R$526,$H$526:$K$526,0))*HLOOKUP(R$525,$J$522:$R$523,2)</f>
        <v>17.706521739130437</v>
      </c>
      <c r="S544" s="699" cm="1">
        <f t="array" ref="S544">INDEX($H544:$K544,0,MATCH(S$526,$H$526:$K$526,0))*HLOOKUP(S$525,$J$522:$R$523,2)</f>
        <v>17.706521739130437</v>
      </c>
      <c r="T544" s="699" cm="1">
        <f t="array" ref="T544">INDEX($H544:$K544,0,MATCH(T$526,$H$526:$K$526,0))*HLOOKUP(T$525,$J$522:$R$523,2)</f>
        <v>0</v>
      </c>
      <c r="U544" s="699" cm="1">
        <f t="array" ref="U544">INDEX($H544:$K544,0,MATCH(U$526,$H$526:$K$526,0))*HLOOKUP(U$525,$J$522:$R$523,2)</f>
        <v>63.39473684210526</v>
      </c>
      <c r="V544" s="699" cm="1">
        <f t="array" ref="V544">INDEX($H544:$K544,0,MATCH(V$526,$H$526:$K$526,0))*HLOOKUP(V$525,$J$522:$R$523,2)</f>
        <v>17.706521739130437</v>
      </c>
      <c r="W544" s="699" cm="1">
        <f t="array" ref="W544">INDEX($H544:$K544,0,MATCH(W$526,$H$526:$K$526,0))*HLOOKUP(W$525,$J$522:$R$523,2)</f>
        <v>17.706521739130437</v>
      </c>
      <c r="X544" s="699" cm="1">
        <f t="array" ref="X544">INDEX($H544:$K544,0,MATCH(X$526,$H$526:$K$526,0))*HLOOKUP(X$525,$J$522:$R$523,2)</f>
        <v>0</v>
      </c>
      <c r="Y544" s="699" cm="1">
        <f t="array" ref="Y544">INDEX($H544:$K544,0,MATCH(Y$526,$H$526:$K$526,0))*HLOOKUP(Y$525,$J$522:$R$523,2)</f>
        <v>63.39473684210526</v>
      </c>
      <c r="Z544" s="699" cm="1">
        <f t="array" ref="Z544">INDEX($H544:$K544,0,MATCH(Z$526,$H$526:$K$526,0))*HLOOKUP(Z$525,$J$522:$R$523,2)</f>
        <v>17.706521739130437</v>
      </c>
      <c r="AA544" s="699" cm="1">
        <f t="array" ref="AA544">INDEX($H544:$K544,0,MATCH(AA$526,$H$526:$K$526,0))*HLOOKUP(AA$525,$J$522:$R$523,2)</f>
        <v>17.706521739130437</v>
      </c>
      <c r="AB544" s="699" cm="1">
        <f t="array" ref="AB544">INDEX($H544:$K544,0,MATCH(AB$526,$H$526:$K$526,0))*HLOOKUP(AB$525,$J$522:$R$523,2)</f>
        <v>0</v>
      </c>
      <c r="AC544" s="699" cm="1">
        <f t="array" ref="AC544">INDEX($H544:$K544,0,MATCH(AC$526,$H$526:$K$526,0))*HLOOKUP(AC$525,$J$522:$R$523,2)</f>
        <v>63.39473684210526</v>
      </c>
      <c r="AD544" s="699" cm="1">
        <f t="array" ref="AD544">INDEX($H544:$K544,0,MATCH(AD$526,$H$526:$K$526,0))*HLOOKUP(AD$525,$J$522:$R$523,2)</f>
        <v>17.706521739130437</v>
      </c>
      <c r="AE544" s="699" cm="1">
        <f t="array" ref="AE544">INDEX($H544:$K544,0,MATCH(AE$526,$H$526:$K$526,0))*HLOOKUP(AE$525,$J$522:$R$523,2)</f>
        <v>17.706521739130437</v>
      </c>
      <c r="AF544" s="699" cm="1">
        <f t="array" ref="AF544">INDEX($H544:$K544,0,MATCH(AF$526,$H$526:$K$526,0))*HLOOKUP(AF$525,$J$522:$R$523,2)</f>
        <v>0</v>
      </c>
      <c r="AG544" s="699" cm="1">
        <f t="array" ref="AG544">INDEX($H544:$K544,0,MATCH(AG$526,$H$526:$K$526,0))*HLOOKUP(AG$525,$J$522:$R$523,2)</f>
        <v>63.39473684210526</v>
      </c>
      <c r="AH544" s="699" cm="1">
        <f t="array" ref="AH544">INDEX($H544:$K544,0,MATCH(AH$526,$H$526:$K$526,0))*HLOOKUP(AH$525,$J$522:$R$523,2)</f>
        <v>17.706521739130437</v>
      </c>
      <c r="AI544" s="699" cm="1">
        <f t="array" ref="AI544">INDEX($H544:$K544,0,MATCH(AI$526,$H$526:$K$526,0))*HLOOKUP(AI$525,$J$522:$R$523,2)</f>
        <v>17.706521739130437</v>
      </c>
      <c r="AJ544" s="699" cm="1">
        <f t="array" ref="AJ544">INDEX($H544:$K544,0,MATCH(AJ$526,$H$526:$K$526,0))*HLOOKUP(AJ$525,$J$522:$R$523,2)</f>
        <v>0</v>
      </c>
      <c r="AK544" s="699" cm="1">
        <f t="array" ref="AK544">INDEX($H544:$K544,0,MATCH(AK$526,$H$526:$K$526,0))*HLOOKUP(AK$525,$J$522:$R$523,2)</f>
        <v>63.39473684210526</v>
      </c>
      <c r="AL544" s="699" cm="1">
        <f t="array" ref="AL544">INDEX($H544:$K544,0,MATCH(AL$526,$H$526:$K$526,0))*HLOOKUP(AL$525,$J$522:$R$523,2)</f>
        <v>17.706521739130437</v>
      </c>
      <c r="AM544" s="699" cm="1">
        <f t="array" ref="AM544">INDEX($H544:$K544,0,MATCH(AM$526,$H$526:$K$526,0))*HLOOKUP(AM$525,$J$522:$R$523,2)</f>
        <v>17.706521739130437</v>
      </c>
      <c r="AN544" s="699" cm="1">
        <f t="array" ref="AN544">INDEX($H544:$K544,0,MATCH(AN$526,$H$526:$K$526,0))*HLOOKUP(AN$525,$J$522:$R$523,2)</f>
        <v>0</v>
      </c>
      <c r="AO544" s="699" cm="1">
        <f t="array" ref="AO544">INDEX($H544:$K544,0,MATCH(AO$526,$H$526:$K$526,0))*HLOOKUP(AO$525,$J$522:$R$523,2)</f>
        <v>63.39473684210526</v>
      </c>
      <c r="AP544" s="699" cm="1">
        <f t="array" ref="AP544">INDEX($H544:$K544,0,MATCH(AP$526,$H$526:$K$526,0))*HLOOKUP(AP$525,$J$522:$R$523,2)</f>
        <v>17.706521739130437</v>
      </c>
      <c r="AQ544" s="699" cm="1">
        <f t="array" ref="AQ544">INDEX($H544:$K544,0,MATCH(AQ$526,$H$526:$K$526,0))*HLOOKUP(AQ$525,$J$522:$R$523,2)</f>
        <v>17.706521739130437</v>
      </c>
      <c r="AR544" s="699" cm="1">
        <f t="array" ref="AR544">INDEX($H544:$K544,0,MATCH(AR$526,$H$526:$K$526,0))*HLOOKUP(AR$525,$J$522:$R$523,2)</f>
        <v>0</v>
      </c>
      <c r="AS544" s="699" cm="1">
        <f t="array" ref="AS544">INDEX($H544:$K544,0,MATCH(AS$526,$H$526:$K$526,0))*HLOOKUP(AS$525,$J$522:$R$523,2)</f>
        <v>63.39473684210526</v>
      </c>
      <c r="AT544" s="699" cm="1">
        <f t="array" ref="AT544">INDEX($H544:$K544,0,MATCH(AT$526,$H$526:$K$526,0))*HLOOKUP(AT$525,$J$522:$R$523,2)</f>
        <v>17.706521739130437</v>
      </c>
      <c r="AU544" s="699" cm="1">
        <f t="array" ref="AU544">INDEX($H544:$K544,0,MATCH(AU$526,$H$526:$K$526,0))*HLOOKUP(AU$525,$J$522:$R$523,2)</f>
        <v>17.706521739130437</v>
      </c>
      <c r="AV544" s="187"/>
      <c r="AW544" s="187"/>
      <c r="AX544" s="16"/>
      <c r="AY544" s="8"/>
      <c r="AZ544" s="8"/>
      <c r="BA544" s="8"/>
    </row>
    <row r="545" spans="1:53" ht="14.5" outlineLevel="1" x14ac:dyDescent="0.35">
      <c r="A545" s="6"/>
      <c r="B545" s="7"/>
      <c r="C545" s="17"/>
      <c r="D545" s="17"/>
      <c r="E545" s="17"/>
      <c r="F545" s="26"/>
      <c r="G545" s="26" t="str">
        <f t="shared" si="151"/>
        <v>AYAA2A1w</v>
      </c>
      <c r="H545" s="223">
        <v>0</v>
      </c>
      <c r="I545" s="223">
        <v>63.39473684210526</v>
      </c>
      <c r="J545" s="223">
        <v>5.9021739130434776</v>
      </c>
      <c r="K545" s="223">
        <v>5.9021739130434776</v>
      </c>
      <c r="L545" s="699" cm="1">
        <f t="array" ref="L545">INDEX($H545:$K545,0,MATCH(L$526,$H$526:$K$526,0))*HLOOKUP(L$525,$J$522:$R$523,2)</f>
        <v>0</v>
      </c>
      <c r="M545" s="699" cm="1">
        <f t="array" ref="M545">INDEX($H545:$K545,0,MATCH(M$526,$H$526:$K$526,0))*HLOOKUP(M$525,$J$522:$R$523,2)</f>
        <v>63.39473684210526</v>
      </c>
      <c r="N545" s="699" cm="1">
        <f t="array" ref="N545">INDEX($H545:$K545,0,MATCH(N$526,$H$526:$K$526,0))*HLOOKUP(N$525,$J$522:$R$523,2)</f>
        <v>5.9021739130434776</v>
      </c>
      <c r="O545" s="699" cm="1">
        <f t="array" ref="O545">INDEX($H545:$K545,0,MATCH(O$526,$H$526:$K$526,0))*HLOOKUP(O$525,$J$522:$R$523,2)</f>
        <v>5.9021739130434776</v>
      </c>
      <c r="P545" s="699" cm="1">
        <f t="array" ref="P545">INDEX($H545:$K545,0,MATCH(P$526,$H$526:$K$526,0))*HLOOKUP(P$525,$J$522:$R$523,2)</f>
        <v>0</v>
      </c>
      <c r="Q545" s="699" cm="1">
        <f t="array" ref="Q545">INDEX($H545:$K545,0,MATCH(Q$526,$H$526:$K$526,0))*HLOOKUP(Q$525,$J$522:$R$523,2)</f>
        <v>63.39473684210526</v>
      </c>
      <c r="R545" s="699" cm="1">
        <f t="array" ref="R545">INDEX($H545:$K545,0,MATCH(R$526,$H$526:$K$526,0))*HLOOKUP(R$525,$J$522:$R$523,2)</f>
        <v>5.9021739130434776</v>
      </c>
      <c r="S545" s="699" cm="1">
        <f t="array" ref="S545">INDEX($H545:$K545,0,MATCH(S$526,$H$526:$K$526,0))*HLOOKUP(S$525,$J$522:$R$523,2)</f>
        <v>5.9021739130434776</v>
      </c>
      <c r="T545" s="699" cm="1">
        <f t="array" ref="T545">INDEX($H545:$K545,0,MATCH(T$526,$H$526:$K$526,0))*HLOOKUP(T$525,$J$522:$R$523,2)</f>
        <v>0</v>
      </c>
      <c r="U545" s="699" cm="1">
        <f t="array" ref="U545">INDEX($H545:$K545,0,MATCH(U$526,$H$526:$K$526,0))*HLOOKUP(U$525,$J$522:$R$523,2)</f>
        <v>63.39473684210526</v>
      </c>
      <c r="V545" s="699" cm="1">
        <f t="array" ref="V545">INDEX($H545:$K545,0,MATCH(V$526,$H$526:$K$526,0))*HLOOKUP(V$525,$J$522:$R$523,2)</f>
        <v>5.9021739130434776</v>
      </c>
      <c r="W545" s="699" cm="1">
        <f t="array" ref="W545">INDEX($H545:$K545,0,MATCH(W$526,$H$526:$K$526,0))*HLOOKUP(W$525,$J$522:$R$523,2)</f>
        <v>5.9021739130434776</v>
      </c>
      <c r="X545" s="699" cm="1">
        <f t="array" ref="X545">INDEX($H545:$K545,0,MATCH(X$526,$H$526:$K$526,0))*HLOOKUP(X$525,$J$522:$R$523,2)</f>
        <v>0</v>
      </c>
      <c r="Y545" s="699" cm="1">
        <f t="array" ref="Y545">INDEX($H545:$K545,0,MATCH(Y$526,$H$526:$K$526,0))*HLOOKUP(Y$525,$J$522:$R$523,2)</f>
        <v>63.39473684210526</v>
      </c>
      <c r="Z545" s="699" cm="1">
        <f t="array" ref="Z545">INDEX($H545:$K545,0,MATCH(Z$526,$H$526:$K$526,0))*HLOOKUP(Z$525,$J$522:$R$523,2)</f>
        <v>5.9021739130434776</v>
      </c>
      <c r="AA545" s="699" cm="1">
        <f t="array" ref="AA545">INDEX($H545:$K545,0,MATCH(AA$526,$H$526:$K$526,0))*HLOOKUP(AA$525,$J$522:$R$523,2)</f>
        <v>5.9021739130434776</v>
      </c>
      <c r="AB545" s="699" cm="1">
        <f t="array" ref="AB545">INDEX($H545:$K545,0,MATCH(AB$526,$H$526:$K$526,0))*HLOOKUP(AB$525,$J$522:$R$523,2)</f>
        <v>0</v>
      </c>
      <c r="AC545" s="699" cm="1">
        <f t="array" ref="AC545">INDEX($H545:$K545,0,MATCH(AC$526,$H$526:$K$526,0))*HLOOKUP(AC$525,$J$522:$R$523,2)</f>
        <v>63.39473684210526</v>
      </c>
      <c r="AD545" s="699" cm="1">
        <f t="array" ref="AD545">INDEX($H545:$K545,0,MATCH(AD$526,$H$526:$K$526,0))*HLOOKUP(AD$525,$J$522:$R$523,2)</f>
        <v>5.9021739130434776</v>
      </c>
      <c r="AE545" s="699" cm="1">
        <f t="array" ref="AE545">INDEX($H545:$K545,0,MATCH(AE$526,$H$526:$K$526,0))*HLOOKUP(AE$525,$J$522:$R$523,2)</f>
        <v>5.9021739130434776</v>
      </c>
      <c r="AF545" s="699" cm="1">
        <f t="array" ref="AF545">INDEX($H545:$K545,0,MATCH(AF$526,$H$526:$K$526,0))*HLOOKUP(AF$525,$J$522:$R$523,2)</f>
        <v>0</v>
      </c>
      <c r="AG545" s="699" cm="1">
        <f t="array" ref="AG545">INDEX($H545:$K545,0,MATCH(AG$526,$H$526:$K$526,0))*HLOOKUP(AG$525,$J$522:$R$523,2)</f>
        <v>63.39473684210526</v>
      </c>
      <c r="AH545" s="699" cm="1">
        <f t="array" ref="AH545">INDEX($H545:$K545,0,MATCH(AH$526,$H$526:$K$526,0))*HLOOKUP(AH$525,$J$522:$R$523,2)</f>
        <v>5.9021739130434776</v>
      </c>
      <c r="AI545" s="699" cm="1">
        <f t="array" ref="AI545">INDEX($H545:$K545,0,MATCH(AI$526,$H$526:$K$526,0))*HLOOKUP(AI$525,$J$522:$R$523,2)</f>
        <v>5.9021739130434776</v>
      </c>
      <c r="AJ545" s="699" cm="1">
        <f t="array" ref="AJ545">INDEX($H545:$K545,0,MATCH(AJ$526,$H$526:$K$526,0))*HLOOKUP(AJ$525,$J$522:$R$523,2)</f>
        <v>0</v>
      </c>
      <c r="AK545" s="699" cm="1">
        <f t="array" ref="AK545">INDEX($H545:$K545,0,MATCH(AK$526,$H$526:$K$526,0))*HLOOKUP(AK$525,$J$522:$R$523,2)</f>
        <v>63.39473684210526</v>
      </c>
      <c r="AL545" s="699" cm="1">
        <f t="array" ref="AL545">INDEX($H545:$K545,0,MATCH(AL$526,$H$526:$K$526,0))*HLOOKUP(AL$525,$J$522:$R$523,2)</f>
        <v>5.9021739130434776</v>
      </c>
      <c r="AM545" s="699" cm="1">
        <f t="array" ref="AM545">INDEX($H545:$K545,0,MATCH(AM$526,$H$526:$K$526,0))*HLOOKUP(AM$525,$J$522:$R$523,2)</f>
        <v>5.9021739130434776</v>
      </c>
      <c r="AN545" s="699" cm="1">
        <f t="array" ref="AN545">INDEX($H545:$K545,0,MATCH(AN$526,$H$526:$K$526,0))*HLOOKUP(AN$525,$J$522:$R$523,2)</f>
        <v>0</v>
      </c>
      <c r="AO545" s="699" cm="1">
        <f t="array" ref="AO545">INDEX($H545:$K545,0,MATCH(AO$526,$H$526:$K$526,0))*HLOOKUP(AO$525,$J$522:$R$523,2)</f>
        <v>63.39473684210526</v>
      </c>
      <c r="AP545" s="699" cm="1">
        <f t="array" ref="AP545">INDEX($H545:$K545,0,MATCH(AP$526,$H$526:$K$526,0))*HLOOKUP(AP$525,$J$522:$R$523,2)</f>
        <v>5.9021739130434776</v>
      </c>
      <c r="AQ545" s="699" cm="1">
        <f t="array" ref="AQ545">INDEX($H545:$K545,0,MATCH(AQ$526,$H$526:$K$526,0))*HLOOKUP(AQ$525,$J$522:$R$523,2)</f>
        <v>5.9021739130434776</v>
      </c>
      <c r="AR545" s="699" cm="1">
        <f t="array" ref="AR545">INDEX($H545:$K545,0,MATCH(AR$526,$H$526:$K$526,0))*HLOOKUP(AR$525,$J$522:$R$523,2)</f>
        <v>0</v>
      </c>
      <c r="AS545" s="699" cm="1">
        <f t="array" ref="AS545">INDEX($H545:$K545,0,MATCH(AS$526,$H$526:$K$526,0))*HLOOKUP(AS$525,$J$522:$R$523,2)</f>
        <v>63.39473684210526</v>
      </c>
      <c r="AT545" s="699" cm="1">
        <f t="array" ref="AT545">INDEX($H545:$K545,0,MATCH(AT$526,$H$526:$K$526,0))*HLOOKUP(AT$525,$J$522:$R$523,2)</f>
        <v>5.9021739130434776</v>
      </c>
      <c r="AU545" s="699" cm="1">
        <f t="array" ref="AU545">INDEX($H545:$K545,0,MATCH(AU$526,$H$526:$K$526,0))*HLOOKUP(AU$525,$J$522:$R$523,2)</f>
        <v>5.9021739130434776</v>
      </c>
      <c r="AV545" s="187"/>
      <c r="AW545" s="187"/>
      <c r="AX545" s="16"/>
      <c r="AY545" s="8"/>
      <c r="AZ545" s="8"/>
      <c r="BA545" s="8"/>
    </row>
    <row r="546" spans="1:53" ht="14.5" outlineLevel="1" x14ac:dyDescent="0.35">
      <c r="A546" s="6"/>
      <c r="B546" s="7"/>
      <c r="C546" s="17"/>
      <c r="D546" s="17"/>
      <c r="E546" s="17"/>
      <c r="F546" s="26"/>
      <c r="G546" s="26" t="str">
        <f t="shared" si="151"/>
        <v>AYAA2A1wd</v>
      </c>
      <c r="H546" s="223">
        <v>0</v>
      </c>
      <c r="I546" s="223">
        <v>63.39473684210526</v>
      </c>
      <c r="J546" s="223">
        <v>5.9021739130434776</v>
      </c>
      <c r="K546" s="223">
        <v>5.9021739130434776</v>
      </c>
      <c r="L546" s="699" cm="1">
        <f t="array" ref="L546">INDEX($H546:$K546,0,MATCH(L$526,$H$526:$K$526,0))*HLOOKUP(L$525,$J$522:$R$523,2)</f>
        <v>0</v>
      </c>
      <c r="M546" s="699" cm="1">
        <f t="array" ref="M546">INDEX($H546:$K546,0,MATCH(M$526,$H$526:$K$526,0))*HLOOKUP(M$525,$J$522:$R$523,2)</f>
        <v>63.39473684210526</v>
      </c>
      <c r="N546" s="699" cm="1">
        <f t="array" ref="N546">INDEX($H546:$K546,0,MATCH(N$526,$H$526:$K$526,0))*HLOOKUP(N$525,$J$522:$R$523,2)</f>
        <v>5.9021739130434776</v>
      </c>
      <c r="O546" s="699" cm="1">
        <f t="array" ref="O546">INDEX($H546:$K546,0,MATCH(O$526,$H$526:$K$526,0))*HLOOKUP(O$525,$J$522:$R$523,2)</f>
        <v>5.9021739130434776</v>
      </c>
      <c r="P546" s="699" cm="1">
        <f t="array" ref="P546">INDEX($H546:$K546,0,MATCH(P$526,$H$526:$K$526,0))*HLOOKUP(P$525,$J$522:$R$523,2)</f>
        <v>0</v>
      </c>
      <c r="Q546" s="699" cm="1">
        <f t="array" ref="Q546">INDEX($H546:$K546,0,MATCH(Q$526,$H$526:$K$526,0))*HLOOKUP(Q$525,$J$522:$R$523,2)</f>
        <v>63.39473684210526</v>
      </c>
      <c r="R546" s="699" cm="1">
        <f t="array" ref="R546">INDEX($H546:$K546,0,MATCH(R$526,$H$526:$K$526,0))*HLOOKUP(R$525,$J$522:$R$523,2)</f>
        <v>5.9021739130434776</v>
      </c>
      <c r="S546" s="699" cm="1">
        <f t="array" ref="S546">INDEX($H546:$K546,0,MATCH(S$526,$H$526:$K$526,0))*HLOOKUP(S$525,$J$522:$R$523,2)</f>
        <v>5.9021739130434776</v>
      </c>
      <c r="T546" s="699" cm="1">
        <f t="array" ref="T546">INDEX($H546:$K546,0,MATCH(T$526,$H$526:$K$526,0))*HLOOKUP(T$525,$J$522:$R$523,2)</f>
        <v>0</v>
      </c>
      <c r="U546" s="699" cm="1">
        <f t="array" ref="U546">INDEX($H546:$K546,0,MATCH(U$526,$H$526:$K$526,0))*HLOOKUP(U$525,$J$522:$R$523,2)</f>
        <v>63.39473684210526</v>
      </c>
      <c r="V546" s="699" cm="1">
        <f t="array" ref="V546">INDEX($H546:$K546,0,MATCH(V$526,$H$526:$K$526,0))*HLOOKUP(V$525,$J$522:$R$523,2)</f>
        <v>5.9021739130434776</v>
      </c>
      <c r="W546" s="699" cm="1">
        <f t="array" ref="W546">INDEX($H546:$K546,0,MATCH(W$526,$H$526:$K$526,0))*HLOOKUP(W$525,$J$522:$R$523,2)</f>
        <v>5.9021739130434776</v>
      </c>
      <c r="X546" s="699" cm="1">
        <f t="array" ref="X546">INDEX($H546:$K546,0,MATCH(X$526,$H$526:$K$526,0))*HLOOKUP(X$525,$J$522:$R$523,2)</f>
        <v>0</v>
      </c>
      <c r="Y546" s="699" cm="1">
        <f t="array" ref="Y546">INDEX($H546:$K546,0,MATCH(Y$526,$H$526:$K$526,0))*HLOOKUP(Y$525,$J$522:$R$523,2)</f>
        <v>63.39473684210526</v>
      </c>
      <c r="Z546" s="699" cm="1">
        <f t="array" ref="Z546">INDEX($H546:$K546,0,MATCH(Z$526,$H$526:$K$526,0))*HLOOKUP(Z$525,$J$522:$R$523,2)</f>
        <v>5.9021739130434776</v>
      </c>
      <c r="AA546" s="699" cm="1">
        <f t="array" ref="AA546">INDEX($H546:$K546,0,MATCH(AA$526,$H$526:$K$526,0))*HLOOKUP(AA$525,$J$522:$R$523,2)</f>
        <v>5.9021739130434776</v>
      </c>
      <c r="AB546" s="699" cm="1">
        <f t="array" ref="AB546">INDEX($H546:$K546,0,MATCH(AB$526,$H$526:$K$526,0))*HLOOKUP(AB$525,$J$522:$R$523,2)</f>
        <v>0</v>
      </c>
      <c r="AC546" s="699" cm="1">
        <f t="array" ref="AC546">INDEX($H546:$K546,0,MATCH(AC$526,$H$526:$K$526,0))*HLOOKUP(AC$525,$J$522:$R$523,2)</f>
        <v>63.39473684210526</v>
      </c>
      <c r="AD546" s="699" cm="1">
        <f t="array" ref="AD546">INDEX($H546:$K546,0,MATCH(AD$526,$H$526:$K$526,0))*HLOOKUP(AD$525,$J$522:$R$523,2)</f>
        <v>5.9021739130434776</v>
      </c>
      <c r="AE546" s="699" cm="1">
        <f t="array" ref="AE546">INDEX($H546:$K546,0,MATCH(AE$526,$H$526:$K$526,0))*HLOOKUP(AE$525,$J$522:$R$523,2)</f>
        <v>5.9021739130434776</v>
      </c>
      <c r="AF546" s="699" cm="1">
        <f t="array" ref="AF546">INDEX($H546:$K546,0,MATCH(AF$526,$H$526:$K$526,0))*HLOOKUP(AF$525,$J$522:$R$523,2)</f>
        <v>0</v>
      </c>
      <c r="AG546" s="699" cm="1">
        <f t="array" ref="AG546">INDEX($H546:$K546,0,MATCH(AG$526,$H$526:$K$526,0))*HLOOKUP(AG$525,$J$522:$R$523,2)</f>
        <v>63.39473684210526</v>
      </c>
      <c r="AH546" s="699" cm="1">
        <f t="array" ref="AH546">INDEX($H546:$K546,0,MATCH(AH$526,$H$526:$K$526,0))*HLOOKUP(AH$525,$J$522:$R$523,2)</f>
        <v>5.9021739130434776</v>
      </c>
      <c r="AI546" s="699" cm="1">
        <f t="array" ref="AI546">INDEX($H546:$K546,0,MATCH(AI$526,$H$526:$K$526,0))*HLOOKUP(AI$525,$J$522:$R$523,2)</f>
        <v>5.9021739130434776</v>
      </c>
      <c r="AJ546" s="699" cm="1">
        <f t="array" ref="AJ546">INDEX($H546:$K546,0,MATCH(AJ$526,$H$526:$K$526,0))*HLOOKUP(AJ$525,$J$522:$R$523,2)</f>
        <v>0</v>
      </c>
      <c r="AK546" s="699" cm="1">
        <f t="array" ref="AK546">INDEX($H546:$K546,0,MATCH(AK$526,$H$526:$K$526,0))*HLOOKUP(AK$525,$J$522:$R$523,2)</f>
        <v>63.39473684210526</v>
      </c>
      <c r="AL546" s="699" cm="1">
        <f t="array" ref="AL546">INDEX($H546:$K546,0,MATCH(AL$526,$H$526:$K$526,0))*HLOOKUP(AL$525,$J$522:$R$523,2)</f>
        <v>5.9021739130434776</v>
      </c>
      <c r="AM546" s="699" cm="1">
        <f t="array" ref="AM546">INDEX($H546:$K546,0,MATCH(AM$526,$H$526:$K$526,0))*HLOOKUP(AM$525,$J$522:$R$523,2)</f>
        <v>5.9021739130434776</v>
      </c>
      <c r="AN546" s="699" cm="1">
        <f t="array" ref="AN546">INDEX($H546:$K546,0,MATCH(AN$526,$H$526:$K$526,0))*HLOOKUP(AN$525,$J$522:$R$523,2)</f>
        <v>0</v>
      </c>
      <c r="AO546" s="699" cm="1">
        <f t="array" ref="AO546">INDEX($H546:$K546,0,MATCH(AO$526,$H$526:$K$526,0))*HLOOKUP(AO$525,$J$522:$R$523,2)</f>
        <v>63.39473684210526</v>
      </c>
      <c r="AP546" s="699" cm="1">
        <f t="array" ref="AP546">INDEX($H546:$K546,0,MATCH(AP$526,$H$526:$K$526,0))*HLOOKUP(AP$525,$J$522:$R$523,2)</f>
        <v>5.9021739130434776</v>
      </c>
      <c r="AQ546" s="699" cm="1">
        <f t="array" ref="AQ546">INDEX($H546:$K546,0,MATCH(AQ$526,$H$526:$K$526,0))*HLOOKUP(AQ$525,$J$522:$R$523,2)</f>
        <v>5.9021739130434776</v>
      </c>
      <c r="AR546" s="699" cm="1">
        <f t="array" ref="AR546">INDEX($H546:$K546,0,MATCH(AR$526,$H$526:$K$526,0))*HLOOKUP(AR$525,$J$522:$R$523,2)</f>
        <v>0</v>
      </c>
      <c r="AS546" s="699" cm="1">
        <f t="array" ref="AS546">INDEX($H546:$K546,0,MATCH(AS$526,$H$526:$K$526,0))*HLOOKUP(AS$525,$J$522:$R$523,2)</f>
        <v>63.39473684210526</v>
      </c>
      <c r="AT546" s="699" cm="1">
        <f t="array" ref="AT546">INDEX($H546:$K546,0,MATCH(AT$526,$H$526:$K$526,0))*HLOOKUP(AT$525,$J$522:$R$523,2)</f>
        <v>5.9021739130434776</v>
      </c>
      <c r="AU546" s="699" cm="1">
        <f t="array" ref="AU546">INDEX($H546:$K546,0,MATCH(AU$526,$H$526:$K$526,0))*HLOOKUP(AU$525,$J$522:$R$523,2)</f>
        <v>5.9021739130434776</v>
      </c>
      <c r="AV546" s="187"/>
      <c r="AW546" s="187"/>
      <c r="AX546" s="16"/>
      <c r="AY546" s="8"/>
      <c r="AZ546" s="8"/>
      <c r="BA546" s="8"/>
    </row>
    <row r="547" spans="1:53" ht="14.5" outlineLevel="1" x14ac:dyDescent="0.35">
      <c r="A547" s="6"/>
      <c r="B547" s="7"/>
      <c r="C547" s="17"/>
      <c r="D547" s="17"/>
      <c r="E547" s="17"/>
      <c r="F547" s="26"/>
      <c r="G547" s="26" t="str">
        <f t="shared" si="151"/>
        <v>AAWA2A1a</v>
      </c>
      <c r="H547" s="223">
        <v>39</v>
      </c>
      <c r="I547" s="223">
        <v>0</v>
      </c>
      <c r="J547" s="223">
        <v>0</v>
      </c>
      <c r="K547" s="223">
        <v>0</v>
      </c>
      <c r="L547" s="699" cm="1">
        <f t="array" ref="L547">INDEX($H547:$K547,0,MATCH(L$526,$H$526:$K$526,0))*HLOOKUP(L$525,$J$522:$R$523,2)</f>
        <v>39</v>
      </c>
      <c r="M547" s="699" cm="1">
        <f t="array" ref="M547">INDEX($H547:$K547,0,MATCH(M$526,$H$526:$K$526,0))*HLOOKUP(M$525,$J$522:$R$523,2)</f>
        <v>0</v>
      </c>
      <c r="N547" s="699" cm="1">
        <f t="array" ref="N547">INDEX($H547:$K547,0,MATCH(N$526,$H$526:$K$526,0))*HLOOKUP(N$525,$J$522:$R$523,2)</f>
        <v>0</v>
      </c>
      <c r="O547" s="699" cm="1">
        <f t="array" ref="O547">INDEX($H547:$K547,0,MATCH(O$526,$H$526:$K$526,0))*HLOOKUP(O$525,$J$522:$R$523,2)</f>
        <v>0</v>
      </c>
      <c r="P547" s="699" cm="1">
        <f t="array" ref="P547">INDEX($H547:$K547,0,MATCH(P$526,$H$526:$K$526,0))*HLOOKUP(P$525,$J$522:$R$523,2)</f>
        <v>39</v>
      </c>
      <c r="Q547" s="699" cm="1">
        <f t="array" ref="Q547">INDEX($H547:$K547,0,MATCH(Q$526,$H$526:$K$526,0))*HLOOKUP(Q$525,$J$522:$R$523,2)</f>
        <v>0</v>
      </c>
      <c r="R547" s="699" cm="1">
        <f t="array" ref="R547">INDEX($H547:$K547,0,MATCH(R$526,$H$526:$K$526,0))*HLOOKUP(R$525,$J$522:$R$523,2)</f>
        <v>0</v>
      </c>
      <c r="S547" s="699" cm="1">
        <f t="array" ref="S547">INDEX($H547:$K547,0,MATCH(S$526,$H$526:$K$526,0))*HLOOKUP(S$525,$J$522:$R$523,2)</f>
        <v>0</v>
      </c>
      <c r="T547" s="699" cm="1">
        <f t="array" ref="T547">INDEX($H547:$K547,0,MATCH(T$526,$H$526:$K$526,0))*HLOOKUP(T$525,$J$522:$R$523,2)</f>
        <v>39</v>
      </c>
      <c r="U547" s="699" cm="1">
        <f t="array" ref="U547">INDEX($H547:$K547,0,MATCH(U$526,$H$526:$K$526,0))*HLOOKUP(U$525,$J$522:$R$523,2)</f>
        <v>0</v>
      </c>
      <c r="V547" s="699" cm="1">
        <f t="array" ref="V547">INDEX($H547:$K547,0,MATCH(V$526,$H$526:$K$526,0))*HLOOKUP(V$525,$J$522:$R$523,2)</f>
        <v>0</v>
      </c>
      <c r="W547" s="699" cm="1">
        <f t="array" ref="W547">INDEX($H547:$K547,0,MATCH(W$526,$H$526:$K$526,0))*HLOOKUP(W$525,$J$522:$R$523,2)</f>
        <v>0</v>
      </c>
      <c r="X547" s="699" cm="1">
        <f t="array" ref="X547">INDEX($H547:$K547,0,MATCH(X$526,$H$526:$K$526,0))*HLOOKUP(X$525,$J$522:$R$523,2)</f>
        <v>39</v>
      </c>
      <c r="Y547" s="699" cm="1">
        <f t="array" ref="Y547">INDEX($H547:$K547,0,MATCH(Y$526,$H$526:$K$526,0))*HLOOKUP(Y$525,$J$522:$R$523,2)</f>
        <v>0</v>
      </c>
      <c r="Z547" s="699" cm="1">
        <f t="array" ref="Z547">INDEX($H547:$K547,0,MATCH(Z$526,$H$526:$K$526,0))*HLOOKUP(Z$525,$J$522:$R$523,2)</f>
        <v>0</v>
      </c>
      <c r="AA547" s="699" cm="1">
        <f t="array" ref="AA547">INDEX($H547:$K547,0,MATCH(AA$526,$H$526:$K$526,0))*HLOOKUP(AA$525,$J$522:$R$523,2)</f>
        <v>0</v>
      </c>
      <c r="AB547" s="699" cm="1">
        <f t="array" ref="AB547">INDEX($H547:$K547,0,MATCH(AB$526,$H$526:$K$526,0))*HLOOKUP(AB$525,$J$522:$R$523,2)</f>
        <v>39</v>
      </c>
      <c r="AC547" s="699" cm="1">
        <f t="array" ref="AC547">INDEX($H547:$K547,0,MATCH(AC$526,$H$526:$K$526,0))*HLOOKUP(AC$525,$J$522:$R$523,2)</f>
        <v>0</v>
      </c>
      <c r="AD547" s="699" cm="1">
        <f t="array" ref="AD547">INDEX($H547:$K547,0,MATCH(AD$526,$H$526:$K$526,0))*HLOOKUP(AD$525,$J$522:$R$523,2)</f>
        <v>0</v>
      </c>
      <c r="AE547" s="699" cm="1">
        <f t="array" ref="AE547">INDEX($H547:$K547,0,MATCH(AE$526,$H$526:$K$526,0))*HLOOKUP(AE$525,$J$522:$R$523,2)</f>
        <v>0</v>
      </c>
      <c r="AF547" s="699" cm="1">
        <f t="array" ref="AF547">INDEX($H547:$K547,0,MATCH(AF$526,$H$526:$K$526,0))*HLOOKUP(AF$525,$J$522:$R$523,2)</f>
        <v>39</v>
      </c>
      <c r="AG547" s="699" cm="1">
        <f t="array" ref="AG547">INDEX($H547:$K547,0,MATCH(AG$526,$H$526:$K$526,0))*HLOOKUP(AG$525,$J$522:$R$523,2)</f>
        <v>0</v>
      </c>
      <c r="AH547" s="699" cm="1">
        <f t="array" ref="AH547">INDEX($H547:$K547,0,MATCH(AH$526,$H$526:$K$526,0))*HLOOKUP(AH$525,$J$522:$R$523,2)</f>
        <v>0</v>
      </c>
      <c r="AI547" s="699" cm="1">
        <f t="array" ref="AI547">INDEX($H547:$K547,0,MATCH(AI$526,$H$526:$K$526,0))*HLOOKUP(AI$525,$J$522:$R$523,2)</f>
        <v>0</v>
      </c>
      <c r="AJ547" s="699" cm="1">
        <f t="array" ref="AJ547">INDEX($H547:$K547,0,MATCH(AJ$526,$H$526:$K$526,0))*HLOOKUP(AJ$525,$J$522:$R$523,2)</f>
        <v>39</v>
      </c>
      <c r="AK547" s="699" cm="1">
        <f t="array" ref="AK547">INDEX($H547:$K547,0,MATCH(AK$526,$H$526:$K$526,0))*HLOOKUP(AK$525,$J$522:$R$523,2)</f>
        <v>0</v>
      </c>
      <c r="AL547" s="699" cm="1">
        <f t="array" ref="AL547">INDEX($H547:$K547,0,MATCH(AL$526,$H$526:$K$526,0))*HLOOKUP(AL$525,$J$522:$R$523,2)</f>
        <v>0</v>
      </c>
      <c r="AM547" s="699" cm="1">
        <f t="array" ref="AM547">INDEX($H547:$K547,0,MATCH(AM$526,$H$526:$K$526,0))*HLOOKUP(AM$525,$J$522:$R$523,2)</f>
        <v>0</v>
      </c>
      <c r="AN547" s="699" cm="1">
        <f t="array" ref="AN547">INDEX($H547:$K547,0,MATCH(AN$526,$H$526:$K$526,0))*HLOOKUP(AN$525,$J$522:$R$523,2)</f>
        <v>39</v>
      </c>
      <c r="AO547" s="699" cm="1">
        <f t="array" ref="AO547">INDEX($H547:$K547,0,MATCH(AO$526,$H$526:$K$526,0))*HLOOKUP(AO$525,$J$522:$R$523,2)</f>
        <v>0</v>
      </c>
      <c r="AP547" s="699" cm="1">
        <f t="array" ref="AP547">INDEX($H547:$K547,0,MATCH(AP$526,$H$526:$K$526,0))*HLOOKUP(AP$525,$J$522:$R$523,2)</f>
        <v>0</v>
      </c>
      <c r="AQ547" s="699" cm="1">
        <f t="array" ref="AQ547">INDEX($H547:$K547,0,MATCH(AQ$526,$H$526:$K$526,0))*HLOOKUP(AQ$525,$J$522:$R$523,2)</f>
        <v>0</v>
      </c>
      <c r="AR547" s="699" cm="1">
        <f t="array" ref="AR547">INDEX($H547:$K547,0,MATCH(AR$526,$H$526:$K$526,0))*HLOOKUP(AR$525,$J$522:$R$523,2)</f>
        <v>39</v>
      </c>
      <c r="AS547" s="699" cm="1">
        <f t="array" ref="AS547">INDEX($H547:$K547,0,MATCH(AS$526,$H$526:$K$526,0))*HLOOKUP(AS$525,$J$522:$R$523,2)</f>
        <v>0</v>
      </c>
      <c r="AT547" s="699" cm="1">
        <f t="array" ref="AT547">INDEX($H547:$K547,0,MATCH(AT$526,$H$526:$K$526,0))*HLOOKUP(AT$525,$J$522:$R$523,2)</f>
        <v>0</v>
      </c>
      <c r="AU547" s="699" cm="1">
        <f t="array" ref="AU547">INDEX($H547:$K547,0,MATCH(AU$526,$H$526:$K$526,0))*HLOOKUP(AU$525,$J$522:$R$523,2)</f>
        <v>0</v>
      </c>
      <c r="AV547" s="187"/>
      <c r="AW547" s="187"/>
      <c r="AX547" s="16"/>
      <c r="AY547" s="8"/>
      <c r="AZ547" s="8"/>
      <c r="BA547" s="8"/>
    </row>
    <row r="548" spans="1:53" ht="14.5" outlineLevel="1" x14ac:dyDescent="0.35">
      <c r="A548" s="6"/>
      <c r="B548" s="7"/>
      <c r="C548" s="17"/>
      <c r="D548" s="17"/>
      <c r="E548" s="17"/>
      <c r="F548" s="26"/>
      <c r="G548" s="26" t="str">
        <f t="shared" si="151"/>
        <v>AAAWA1a</v>
      </c>
      <c r="H548" s="223">
        <v>39</v>
      </c>
      <c r="I548" s="223">
        <v>0</v>
      </c>
      <c r="J548" s="223">
        <v>0</v>
      </c>
      <c r="K548" s="223">
        <v>0</v>
      </c>
      <c r="L548" s="699" cm="1">
        <f t="array" ref="L548">INDEX($H548:$K548,0,MATCH(L$526,$H$526:$K$526,0))*HLOOKUP(L$525,$J$522:$R$523,2)</f>
        <v>39</v>
      </c>
      <c r="M548" s="699" cm="1">
        <f t="array" ref="M548">INDEX($H548:$K548,0,MATCH(M$526,$H$526:$K$526,0))*HLOOKUP(M$525,$J$522:$R$523,2)</f>
        <v>0</v>
      </c>
      <c r="N548" s="699" cm="1">
        <f t="array" ref="N548">INDEX($H548:$K548,0,MATCH(N$526,$H$526:$K$526,0))*HLOOKUP(N$525,$J$522:$R$523,2)</f>
        <v>0</v>
      </c>
      <c r="O548" s="699" cm="1">
        <f t="array" ref="O548">INDEX($H548:$K548,0,MATCH(O$526,$H$526:$K$526,0))*HLOOKUP(O$525,$J$522:$R$523,2)</f>
        <v>0</v>
      </c>
      <c r="P548" s="699" cm="1">
        <f t="array" ref="P548">INDEX($H548:$K548,0,MATCH(P$526,$H$526:$K$526,0))*HLOOKUP(P$525,$J$522:$R$523,2)</f>
        <v>39</v>
      </c>
      <c r="Q548" s="699" cm="1">
        <f t="array" ref="Q548">INDEX($H548:$K548,0,MATCH(Q$526,$H$526:$K$526,0))*HLOOKUP(Q$525,$J$522:$R$523,2)</f>
        <v>0</v>
      </c>
      <c r="R548" s="699" cm="1">
        <f t="array" ref="R548">INDEX($H548:$K548,0,MATCH(R$526,$H$526:$K$526,0))*HLOOKUP(R$525,$J$522:$R$523,2)</f>
        <v>0</v>
      </c>
      <c r="S548" s="699" cm="1">
        <f t="array" ref="S548">INDEX($H548:$K548,0,MATCH(S$526,$H$526:$K$526,0))*HLOOKUP(S$525,$J$522:$R$523,2)</f>
        <v>0</v>
      </c>
      <c r="T548" s="699" cm="1">
        <f t="array" ref="T548">INDEX($H548:$K548,0,MATCH(T$526,$H$526:$K$526,0))*HLOOKUP(T$525,$J$522:$R$523,2)</f>
        <v>39</v>
      </c>
      <c r="U548" s="699" cm="1">
        <f t="array" ref="U548">INDEX($H548:$K548,0,MATCH(U$526,$H$526:$K$526,0))*HLOOKUP(U$525,$J$522:$R$523,2)</f>
        <v>0</v>
      </c>
      <c r="V548" s="699" cm="1">
        <f t="array" ref="V548">INDEX($H548:$K548,0,MATCH(V$526,$H$526:$K$526,0))*HLOOKUP(V$525,$J$522:$R$523,2)</f>
        <v>0</v>
      </c>
      <c r="W548" s="699" cm="1">
        <f t="array" ref="W548">INDEX($H548:$K548,0,MATCH(W$526,$H$526:$K$526,0))*HLOOKUP(W$525,$J$522:$R$523,2)</f>
        <v>0</v>
      </c>
      <c r="X548" s="699" cm="1">
        <f t="array" ref="X548">INDEX($H548:$K548,0,MATCH(X$526,$H$526:$K$526,0))*HLOOKUP(X$525,$J$522:$R$523,2)</f>
        <v>39</v>
      </c>
      <c r="Y548" s="699" cm="1">
        <f t="array" ref="Y548">INDEX($H548:$K548,0,MATCH(Y$526,$H$526:$K$526,0))*HLOOKUP(Y$525,$J$522:$R$523,2)</f>
        <v>0</v>
      </c>
      <c r="Z548" s="699" cm="1">
        <f t="array" ref="Z548">INDEX($H548:$K548,0,MATCH(Z$526,$H$526:$K$526,0))*HLOOKUP(Z$525,$J$522:$R$523,2)</f>
        <v>0</v>
      </c>
      <c r="AA548" s="699" cm="1">
        <f t="array" ref="AA548">INDEX($H548:$K548,0,MATCH(AA$526,$H$526:$K$526,0))*HLOOKUP(AA$525,$J$522:$R$523,2)</f>
        <v>0</v>
      </c>
      <c r="AB548" s="699" cm="1">
        <f t="array" ref="AB548">INDEX($H548:$K548,0,MATCH(AB$526,$H$526:$K$526,0))*HLOOKUP(AB$525,$J$522:$R$523,2)</f>
        <v>39</v>
      </c>
      <c r="AC548" s="699" cm="1">
        <f t="array" ref="AC548">INDEX($H548:$K548,0,MATCH(AC$526,$H$526:$K$526,0))*HLOOKUP(AC$525,$J$522:$R$523,2)</f>
        <v>0</v>
      </c>
      <c r="AD548" s="699" cm="1">
        <f t="array" ref="AD548">INDEX($H548:$K548,0,MATCH(AD$526,$H$526:$K$526,0))*HLOOKUP(AD$525,$J$522:$R$523,2)</f>
        <v>0</v>
      </c>
      <c r="AE548" s="699" cm="1">
        <f t="array" ref="AE548">INDEX($H548:$K548,0,MATCH(AE$526,$H$526:$K$526,0))*HLOOKUP(AE$525,$J$522:$R$523,2)</f>
        <v>0</v>
      </c>
      <c r="AF548" s="699" cm="1">
        <f t="array" ref="AF548">INDEX($H548:$K548,0,MATCH(AF$526,$H$526:$K$526,0))*HLOOKUP(AF$525,$J$522:$R$523,2)</f>
        <v>39</v>
      </c>
      <c r="AG548" s="699" cm="1">
        <f t="array" ref="AG548">INDEX($H548:$K548,0,MATCH(AG$526,$H$526:$K$526,0))*HLOOKUP(AG$525,$J$522:$R$523,2)</f>
        <v>0</v>
      </c>
      <c r="AH548" s="699" cm="1">
        <f t="array" ref="AH548">INDEX($H548:$K548,0,MATCH(AH$526,$H$526:$K$526,0))*HLOOKUP(AH$525,$J$522:$R$523,2)</f>
        <v>0</v>
      </c>
      <c r="AI548" s="699" cm="1">
        <f t="array" ref="AI548">INDEX($H548:$K548,0,MATCH(AI$526,$H$526:$K$526,0))*HLOOKUP(AI$525,$J$522:$R$523,2)</f>
        <v>0</v>
      </c>
      <c r="AJ548" s="699" cm="1">
        <f t="array" ref="AJ548">INDEX($H548:$K548,0,MATCH(AJ$526,$H$526:$K$526,0))*HLOOKUP(AJ$525,$J$522:$R$523,2)</f>
        <v>39</v>
      </c>
      <c r="AK548" s="699" cm="1">
        <f t="array" ref="AK548">INDEX($H548:$K548,0,MATCH(AK$526,$H$526:$K$526,0))*HLOOKUP(AK$525,$J$522:$R$523,2)</f>
        <v>0</v>
      </c>
      <c r="AL548" s="699" cm="1">
        <f t="array" ref="AL548">INDEX($H548:$K548,0,MATCH(AL$526,$H$526:$K$526,0))*HLOOKUP(AL$525,$J$522:$R$523,2)</f>
        <v>0</v>
      </c>
      <c r="AM548" s="699" cm="1">
        <f t="array" ref="AM548">INDEX($H548:$K548,0,MATCH(AM$526,$H$526:$K$526,0))*HLOOKUP(AM$525,$J$522:$R$523,2)</f>
        <v>0</v>
      </c>
      <c r="AN548" s="699" cm="1">
        <f t="array" ref="AN548">INDEX($H548:$K548,0,MATCH(AN$526,$H$526:$K$526,0))*HLOOKUP(AN$525,$J$522:$R$523,2)</f>
        <v>39</v>
      </c>
      <c r="AO548" s="699" cm="1">
        <f t="array" ref="AO548">INDEX($H548:$K548,0,MATCH(AO$526,$H$526:$K$526,0))*HLOOKUP(AO$525,$J$522:$R$523,2)</f>
        <v>0</v>
      </c>
      <c r="AP548" s="699" cm="1">
        <f t="array" ref="AP548">INDEX($H548:$K548,0,MATCH(AP$526,$H$526:$K$526,0))*HLOOKUP(AP$525,$J$522:$R$523,2)</f>
        <v>0</v>
      </c>
      <c r="AQ548" s="699" cm="1">
        <f t="array" ref="AQ548">INDEX($H548:$K548,0,MATCH(AQ$526,$H$526:$K$526,0))*HLOOKUP(AQ$525,$J$522:$R$523,2)</f>
        <v>0</v>
      </c>
      <c r="AR548" s="699" cm="1">
        <f t="array" ref="AR548">INDEX($H548:$K548,0,MATCH(AR$526,$H$526:$K$526,0))*HLOOKUP(AR$525,$J$522:$R$523,2)</f>
        <v>39</v>
      </c>
      <c r="AS548" s="699" cm="1">
        <f t="array" ref="AS548">INDEX($H548:$K548,0,MATCH(AS$526,$H$526:$K$526,0))*HLOOKUP(AS$525,$J$522:$R$523,2)</f>
        <v>0</v>
      </c>
      <c r="AT548" s="699" cm="1">
        <f t="array" ref="AT548">INDEX($H548:$K548,0,MATCH(AT$526,$H$526:$K$526,0))*HLOOKUP(AT$525,$J$522:$R$523,2)</f>
        <v>0</v>
      </c>
      <c r="AU548" s="699" cm="1">
        <f t="array" ref="AU548">INDEX($H548:$K548,0,MATCH(AU$526,$H$526:$K$526,0))*HLOOKUP(AU$525,$J$522:$R$523,2)</f>
        <v>0</v>
      </c>
      <c r="AV548" s="187"/>
      <c r="AW548" s="187"/>
      <c r="AX548" s="16"/>
      <c r="AY548" s="8"/>
      <c r="AZ548" s="8"/>
      <c r="BA548" s="8"/>
    </row>
    <row r="549" spans="1:53" ht="14.5" outlineLevel="1" x14ac:dyDescent="0.35">
      <c r="A549" s="6"/>
      <c r="B549" s="7"/>
      <c r="C549" s="17"/>
      <c r="D549" s="17"/>
      <c r="E549" s="17"/>
      <c r="F549" s="26"/>
      <c r="G549" s="26" t="str">
        <f t="shared" si="151"/>
        <v>YAAA2Wa</v>
      </c>
      <c r="H549" s="223">
        <v>39</v>
      </c>
      <c r="I549" s="223">
        <v>0</v>
      </c>
      <c r="J549" s="223">
        <v>0</v>
      </c>
      <c r="K549" s="223">
        <v>0</v>
      </c>
      <c r="L549" s="699" cm="1">
        <f t="array" ref="L549">INDEX($H549:$K549,0,MATCH(L$526,$H$526:$K$526,0))*HLOOKUP(L$525,$J$522:$R$523,2)</f>
        <v>39</v>
      </c>
      <c r="M549" s="699" cm="1">
        <f t="array" ref="M549">INDEX($H549:$K549,0,MATCH(M$526,$H$526:$K$526,0))*HLOOKUP(M$525,$J$522:$R$523,2)</f>
        <v>0</v>
      </c>
      <c r="N549" s="699" cm="1">
        <f t="array" ref="N549">INDEX($H549:$K549,0,MATCH(N$526,$H$526:$K$526,0))*HLOOKUP(N$525,$J$522:$R$523,2)</f>
        <v>0</v>
      </c>
      <c r="O549" s="699" cm="1">
        <f t="array" ref="O549">INDEX($H549:$K549,0,MATCH(O$526,$H$526:$K$526,0))*HLOOKUP(O$525,$J$522:$R$523,2)</f>
        <v>0</v>
      </c>
      <c r="P549" s="699" cm="1">
        <f t="array" ref="P549">INDEX($H549:$K549,0,MATCH(P$526,$H$526:$K$526,0))*HLOOKUP(P$525,$J$522:$R$523,2)</f>
        <v>39</v>
      </c>
      <c r="Q549" s="699" cm="1">
        <f t="array" ref="Q549">INDEX($H549:$K549,0,MATCH(Q$526,$H$526:$K$526,0))*HLOOKUP(Q$525,$J$522:$R$523,2)</f>
        <v>0</v>
      </c>
      <c r="R549" s="699" cm="1">
        <f t="array" ref="R549">INDEX($H549:$K549,0,MATCH(R$526,$H$526:$K$526,0))*HLOOKUP(R$525,$J$522:$R$523,2)</f>
        <v>0</v>
      </c>
      <c r="S549" s="699" cm="1">
        <f t="array" ref="S549">INDEX($H549:$K549,0,MATCH(S$526,$H$526:$K$526,0))*HLOOKUP(S$525,$J$522:$R$523,2)</f>
        <v>0</v>
      </c>
      <c r="T549" s="699" cm="1">
        <f t="array" ref="T549">INDEX($H549:$K549,0,MATCH(T$526,$H$526:$K$526,0))*HLOOKUP(T$525,$J$522:$R$523,2)</f>
        <v>39</v>
      </c>
      <c r="U549" s="699" cm="1">
        <f t="array" ref="U549">INDEX($H549:$K549,0,MATCH(U$526,$H$526:$K$526,0))*HLOOKUP(U$525,$J$522:$R$523,2)</f>
        <v>0</v>
      </c>
      <c r="V549" s="699" cm="1">
        <f t="array" ref="V549">INDEX($H549:$K549,0,MATCH(V$526,$H$526:$K$526,0))*HLOOKUP(V$525,$J$522:$R$523,2)</f>
        <v>0</v>
      </c>
      <c r="W549" s="699" cm="1">
        <f t="array" ref="W549">INDEX($H549:$K549,0,MATCH(W$526,$H$526:$K$526,0))*HLOOKUP(W$525,$J$522:$R$523,2)</f>
        <v>0</v>
      </c>
      <c r="X549" s="699" cm="1">
        <f t="array" ref="X549">INDEX($H549:$K549,0,MATCH(X$526,$H$526:$K$526,0))*HLOOKUP(X$525,$J$522:$R$523,2)</f>
        <v>39</v>
      </c>
      <c r="Y549" s="699" cm="1">
        <f t="array" ref="Y549">INDEX($H549:$K549,0,MATCH(Y$526,$H$526:$K$526,0))*HLOOKUP(Y$525,$J$522:$R$523,2)</f>
        <v>0</v>
      </c>
      <c r="Z549" s="699" cm="1">
        <f t="array" ref="Z549">INDEX($H549:$K549,0,MATCH(Z$526,$H$526:$K$526,0))*HLOOKUP(Z$525,$J$522:$R$523,2)</f>
        <v>0</v>
      </c>
      <c r="AA549" s="699" cm="1">
        <f t="array" ref="AA549">INDEX($H549:$K549,0,MATCH(AA$526,$H$526:$K$526,0))*HLOOKUP(AA$525,$J$522:$R$523,2)</f>
        <v>0</v>
      </c>
      <c r="AB549" s="699" cm="1">
        <f t="array" ref="AB549">INDEX($H549:$K549,0,MATCH(AB$526,$H$526:$K$526,0))*HLOOKUP(AB$525,$J$522:$R$523,2)</f>
        <v>39</v>
      </c>
      <c r="AC549" s="699" cm="1">
        <f t="array" ref="AC549">INDEX($H549:$K549,0,MATCH(AC$526,$H$526:$K$526,0))*HLOOKUP(AC$525,$J$522:$R$523,2)</f>
        <v>0</v>
      </c>
      <c r="AD549" s="699" cm="1">
        <f t="array" ref="AD549">INDEX($H549:$K549,0,MATCH(AD$526,$H$526:$K$526,0))*HLOOKUP(AD$525,$J$522:$R$523,2)</f>
        <v>0</v>
      </c>
      <c r="AE549" s="699" cm="1">
        <f t="array" ref="AE549">INDEX($H549:$K549,0,MATCH(AE$526,$H$526:$K$526,0))*HLOOKUP(AE$525,$J$522:$R$523,2)</f>
        <v>0</v>
      </c>
      <c r="AF549" s="699" cm="1">
        <f t="array" ref="AF549">INDEX($H549:$K549,0,MATCH(AF$526,$H$526:$K$526,0))*HLOOKUP(AF$525,$J$522:$R$523,2)</f>
        <v>39</v>
      </c>
      <c r="AG549" s="699" cm="1">
        <f t="array" ref="AG549">INDEX($H549:$K549,0,MATCH(AG$526,$H$526:$K$526,0))*HLOOKUP(AG$525,$J$522:$R$523,2)</f>
        <v>0</v>
      </c>
      <c r="AH549" s="699" cm="1">
        <f t="array" ref="AH549">INDEX($H549:$K549,0,MATCH(AH$526,$H$526:$K$526,0))*HLOOKUP(AH$525,$J$522:$R$523,2)</f>
        <v>0</v>
      </c>
      <c r="AI549" s="699" cm="1">
        <f t="array" ref="AI549">INDEX($H549:$K549,0,MATCH(AI$526,$H$526:$K$526,0))*HLOOKUP(AI$525,$J$522:$R$523,2)</f>
        <v>0</v>
      </c>
      <c r="AJ549" s="699" cm="1">
        <f t="array" ref="AJ549">INDEX($H549:$K549,0,MATCH(AJ$526,$H$526:$K$526,0))*HLOOKUP(AJ$525,$J$522:$R$523,2)</f>
        <v>39</v>
      </c>
      <c r="AK549" s="699" cm="1">
        <f t="array" ref="AK549">INDEX($H549:$K549,0,MATCH(AK$526,$H$526:$K$526,0))*HLOOKUP(AK$525,$J$522:$R$523,2)</f>
        <v>0</v>
      </c>
      <c r="AL549" s="699" cm="1">
        <f t="array" ref="AL549">INDEX($H549:$K549,0,MATCH(AL$526,$H$526:$K$526,0))*HLOOKUP(AL$525,$J$522:$R$523,2)</f>
        <v>0</v>
      </c>
      <c r="AM549" s="699" cm="1">
        <f t="array" ref="AM549">INDEX($H549:$K549,0,MATCH(AM$526,$H$526:$K$526,0))*HLOOKUP(AM$525,$J$522:$R$523,2)</f>
        <v>0</v>
      </c>
      <c r="AN549" s="699" cm="1">
        <f t="array" ref="AN549">INDEX($H549:$K549,0,MATCH(AN$526,$H$526:$K$526,0))*HLOOKUP(AN$525,$J$522:$R$523,2)</f>
        <v>39</v>
      </c>
      <c r="AO549" s="699" cm="1">
        <f t="array" ref="AO549">INDEX($H549:$K549,0,MATCH(AO$526,$H$526:$K$526,0))*HLOOKUP(AO$525,$J$522:$R$523,2)</f>
        <v>0</v>
      </c>
      <c r="AP549" s="699" cm="1">
        <f t="array" ref="AP549">INDEX($H549:$K549,0,MATCH(AP$526,$H$526:$K$526,0))*HLOOKUP(AP$525,$J$522:$R$523,2)</f>
        <v>0</v>
      </c>
      <c r="AQ549" s="699" cm="1">
        <f t="array" ref="AQ549">INDEX($H549:$K549,0,MATCH(AQ$526,$H$526:$K$526,0))*HLOOKUP(AQ$525,$J$522:$R$523,2)</f>
        <v>0</v>
      </c>
      <c r="AR549" s="699" cm="1">
        <f t="array" ref="AR549">INDEX($H549:$K549,0,MATCH(AR$526,$H$526:$K$526,0))*HLOOKUP(AR$525,$J$522:$R$523,2)</f>
        <v>39</v>
      </c>
      <c r="AS549" s="699" cm="1">
        <f t="array" ref="AS549">INDEX($H549:$K549,0,MATCH(AS$526,$H$526:$K$526,0))*HLOOKUP(AS$525,$J$522:$R$523,2)</f>
        <v>0</v>
      </c>
      <c r="AT549" s="699" cm="1">
        <f t="array" ref="AT549">INDEX($H549:$K549,0,MATCH(AT$526,$H$526:$K$526,0))*HLOOKUP(AT$525,$J$522:$R$523,2)</f>
        <v>0</v>
      </c>
      <c r="AU549" s="699" cm="1">
        <f t="array" ref="AU549">INDEX($H549:$K549,0,MATCH(AU$526,$H$526:$K$526,0))*HLOOKUP(AU$525,$J$522:$R$523,2)</f>
        <v>0</v>
      </c>
      <c r="AV549" s="187"/>
      <c r="AW549" s="187"/>
      <c r="AX549" s="16"/>
      <c r="AY549" s="8"/>
      <c r="AZ549" s="8"/>
      <c r="BA549" s="8"/>
    </row>
    <row r="550" spans="1:53" ht="14.5" outlineLevel="1" x14ac:dyDescent="0.35">
      <c r="A550" s="6"/>
      <c r="B550" s="7"/>
      <c r="C550" s="17"/>
      <c r="D550" s="17"/>
      <c r="E550" s="17"/>
      <c r="F550" s="26"/>
      <c r="G550" s="26" t="str">
        <f t="shared" si="151"/>
        <v>AYAA2A1o</v>
      </c>
      <c r="H550" s="223">
        <v>0</v>
      </c>
      <c r="I550" s="223">
        <v>63.39473684210526</v>
      </c>
      <c r="J550" s="223">
        <v>5.9021739130434776</v>
      </c>
      <c r="K550" s="223">
        <v>5.9021739130434776</v>
      </c>
      <c r="L550" s="699" cm="1">
        <f t="array" ref="L550">INDEX($H550:$K550,0,MATCH(L$526,$H$526:$K$526,0))*HLOOKUP(L$525,$J$522:$R$523,2)</f>
        <v>0</v>
      </c>
      <c r="M550" s="699" cm="1">
        <f t="array" ref="M550">INDEX($H550:$K550,0,MATCH(M$526,$H$526:$K$526,0))*HLOOKUP(M$525,$J$522:$R$523,2)</f>
        <v>63.39473684210526</v>
      </c>
      <c r="N550" s="699" cm="1">
        <f t="array" ref="N550">INDEX($H550:$K550,0,MATCH(N$526,$H$526:$K$526,0))*HLOOKUP(N$525,$J$522:$R$523,2)</f>
        <v>5.9021739130434776</v>
      </c>
      <c r="O550" s="699" cm="1">
        <f t="array" ref="O550">INDEX($H550:$K550,0,MATCH(O$526,$H$526:$K$526,0))*HLOOKUP(O$525,$J$522:$R$523,2)</f>
        <v>5.9021739130434776</v>
      </c>
      <c r="P550" s="699" cm="1">
        <f t="array" ref="P550">INDEX($H550:$K550,0,MATCH(P$526,$H$526:$K$526,0))*HLOOKUP(P$525,$J$522:$R$523,2)</f>
        <v>0</v>
      </c>
      <c r="Q550" s="699" cm="1">
        <f t="array" ref="Q550">INDEX($H550:$K550,0,MATCH(Q$526,$H$526:$K$526,0))*HLOOKUP(Q$525,$J$522:$R$523,2)</f>
        <v>63.39473684210526</v>
      </c>
      <c r="R550" s="699" cm="1">
        <f t="array" ref="R550">INDEX($H550:$K550,0,MATCH(R$526,$H$526:$K$526,0))*HLOOKUP(R$525,$J$522:$R$523,2)</f>
        <v>5.9021739130434776</v>
      </c>
      <c r="S550" s="699" cm="1">
        <f t="array" ref="S550">INDEX($H550:$K550,0,MATCH(S$526,$H$526:$K$526,0))*HLOOKUP(S$525,$J$522:$R$523,2)</f>
        <v>5.9021739130434776</v>
      </c>
      <c r="T550" s="699" cm="1">
        <f t="array" ref="T550">INDEX($H550:$K550,0,MATCH(T$526,$H$526:$K$526,0))*HLOOKUP(T$525,$J$522:$R$523,2)</f>
        <v>0</v>
      </c>
      <c r="U550" s="699" cm="1">
        <f t="array" ref="U550">INDEX($H550:$K550,0,MATCH(U$526,$H$526:$K$526,0))*HLOOKUP(U$525,$J$522:$R$523,2)</f>
        <v>63.39473684210526</v>
      </c>
      <c r="V550" s="699" cm="1">
        <f t="array" ref="V550">INDEX($H550:$K550,0,MATCH(V$526,$H$526:$K$526,0))*HLOOKUP(V$525,$J$522:$R$523,2)</f>
        <v>5.9021739130434776</v>
      </c>
      <c r="W550" s="699" cm="1">
        <f t="array" ref="W550">INDEX($H550:$K550,0,MATCH(W$526,$H$526:$K$526,0))*HLOOKUP(W$525,$J$522:$R$523,2)</f>
        <v>5.9021739130434776</v>
      </c>
      <c r="X550" s="699" cm="1">
        <f t="array" ref="X550">INDEX($H550:$K550,0,MATCH(X$526,$H$526:$K$526,0))*HLOOKUP(X$525,$J$522:$R$523,2)</f>
        <v>0</v>
      </c>
      <c r="Y550" s="699" cm="1">
        <f t="array" ref="Y550">INDEX($H550:$K550,0,MATCH(Y$526,$H$526:$K$526,0))*HLOOKUP(Y$525,$J$522:$R$523,2)</f>
        <v>63.39473684210526</v>
      </c>
      <c r="Z550" s="699" cm="1">
        <f t="array" ref="Z550">INDEX($H550:$K550,0,MATCH(Z$526,$H$526:$K$526,0))*HLOOKUP(Z$525,$J$522:$R$523,2)</f>
        <v>5.9021739130434776</v>
      </c>
      <c r="AA550" s="699" cm="1">
        <f t="array" ref="AA550">INDEX($H550:$K550,0,MATCH(AA$526,$H$526:$K$526,0))*HLOOKUP(AA$525,$J$522:$R$523,2)</f>
        <v>5.9021739130434776</v>
      </c>
      <c r="AB550" s="699" cm="1">
        <f t="array" ref="AB550">INDEX($H550:$K550,0,MATCH(AB$526,$H$526:$K$526,0))*HLOOKUP(AB$525,$J$522:$R$523,2)</f>
        <v>0</v>
      </c>
      <c r="AC550" s="699" cm="1">
        <f t="array" ref="AC550">INDEX($H550:$K550,0,MATCH(AC$526,$H$526:$K$526,0))*HLOOKUP(AC$525,$J$522:$R$523,2)</f>
        <v>63.39473684210526</v>
      </c>
      <c r="AD550" s="699" cm="1">
        <f t="array" ref="AD550">INDEX($H550:$K550,0,MATCH(AD$526,$H$526:$K$526,0))*HLOOKUP(AD$525,$J$522:$R$523,2)</f>
        <v>5.9021739130434776</v>
      </c>
      <c r="AE550" s="699" cm="1">
        <f t="array" ref="AE550">INDEX($H550:$K550,0,MATCH(AE$526,$H$526:$K$526,0))*HLOOKUP(AE$525,$J$522:$R$523,2)</f>
        <v>5.9021739130434776</v>
      </c>
      <c r="AF550" s="699" cm="1">
        <f t="array" ref="AF550">INDEX($H550:$K550,0,MATCH(AF$526,$H$526:$K$526,0))*HLOOKUP(AF$525,$J$522:$R$523,2)</f>
        <v>0</v>
      </c>
      <c r="AG550" s="699" cm="1">
        <f t="array" ref="AG550">INDEX($H550:$K550,0,MATCH(AG$526,$H$526:$K$526,0))*HLOOKUP(AG$525,$J$522:$R$523,2)</f>
        <v>63.39473684210526</v>
      </c>
      <c r="AH550" s="699" cm="1">
        <f t="array" ref="AH550">INDEX($H550:$K550,0,MATCH(AH$526,$H$526:$K$526,0))*HLOOKUP(AH$525,$J$522:$R$523,2)</f>
        <v>5.9021739130434776</v>
      </c>
      <c r="AI550" s="699" cm="1">
        <f t="array" ref="AI550">INDEX($H550:$K550,0,MATCH(AI$526,$H$526:$K$526,0))*HLOOKUP(AI$525,$J$522:$R$523,2)</f>
        <v>5.9021739130434776</v>
      </c>
      <c r="AJ550" s="699" cm="1">
        <f t="array" ref="AJ550">INDEX($H550:$K550,0,MATCH(AJ$526,$H$526:$K$526,0))*HLOOKUP(AJ$525,$J$522:$R$523,2)</f>
        <v>0</v>
      </c>
      <c r="AK550" s="699" cm="1">
        <f t="array" ref="AK550">INDEX($H550:$K550,0,MATCH(AK$526,$H$526:$K$526,0))*HLOOKUP(AK$525,$J$522:$R$523,2)</f>
        <v>63.39473684210526</v>
      </c>
      <c r="AL550" s="699" cm="1">
        <f t="array" ref="AL550">INDEX($H550:$K550,0,MATCH(AL$526,$H$526:$K$526,0))*HLOOKUP(AL$525,$J$522:$R$523,2)</f>
        <v>5.9021739130434776</v>
      </c>
      <c r="AM550" s="699" cm="1">
        <f t="array" ref="AM550">INDEX($H550:$K550,0,MATCH(AM$526,$H$526:$K$526,0))*HLOOKUP(AM$525,$J$522:$R$523,2)</f>
        <v>5.9021739130434776</v>
      </c>
      <c r="AN550" s="699" cm="1">
        <f t="array" ref="AN550">INDEX($H550:$K550,0,MATCH(AN$526,$H$526:$K$526,0))*HLOOKUP(AN$525,$J$522:$R$523,2)</f>
        <v>0</v>
      </c>
      <c r="AO550" s="699" cm="1">
        <f t="array" ref="AO550">INDEX($H550:$K550,0,MATCH(AO$526,$H$526:$K$526,0))*HLOOKUP(AO$525,$J$522:$R$523,2)</f>
        <v>63.39473684210526</v>
      </c>
      <c r="AP550" s="699" cm="1">
        <f t="array" ref="AP550">INDEX($H550:$K550,0,MATCH(AP$526,$H$526:$K$526,0))*HLOOKUP(AP$525,$J$522:$R$523,2)</f>
        <v>5.9021739130434776</v>
      </c>
      <c r="AQ550" s="699" cm="1">
        <f t="array" ref="AQ550">INDEX($H550:$K550,0,MATCH(AQ$526,$H$526:$K$526,0))*HLOOKUP(AQ$525,$J$522:$R$523,2)</f>
        <v>5.9021739130434776</v>
      </c>
      <c r="AR550" s="699" cm="1">
        <f t="array" ref="AR550">INDEX($H550:$K550,0,MATCH(AR$526,$H$526:$K$526,0))*HLOOKUP(AR$525,$J$522:$R$523,2)</f>
        <v>0</v>
      </c>
      <c r="AS550" s="699" cm="1">
        <f t="array" ref="AS550">INDEX($H550:$K550,0,MATCH(AS$526,$H$526:$K$526,0))*HLOOKUP(AS$525,$J$522:$R$523,2)</f>
        <v>63.39473684210526</v>
      </c>
      <c r="AT550" s="699" cm="1">
        <f t="array" ref="AT550">INDEX($H550:$K550,0,MATCH(AT$526,$H$526:$K$526,0))*HLOOKUP(AT$525,$J$522:$R$523,2)</f>
        <v>5.9021739130434776</v>
      </c>
      <c r="AU550" s="699" cm="1">
        <f t="array" ref="AU550">INDEX($H550:$K550,0,MATCH(AU$526,$H$526:$K$526,0))*HLOOKUP(AU$525,$J$522:$R$523,2)</f>
        <v>5.9021739130434776</v>
      </c>
      <c r="AV550" s="187"/>
      <c r="AW550" s="187"/>
      <c r="AX550" s="16"/>
      <c r="AY550" s="8"/>
      <c r="AZ550" s="8"/>
      <c r="BA550" s="8"/>
    </row>
    <row r="551" spans="1:53" ht="14.5" outlineLevel="1" x14ac:dyDescent="0.35">
      <c r="A551" s="6"/>
      <c r="B551" s="7"/>
      <c r="C551" s="17"/>
      <c r="D551" s="17"/>
      <c r="E551" s="17"/>
      <c r="F551" s="26"/>
      <c r="G551" s="26" t="str">
        <f t="shared" si="151"/>
        <v>AYAA2A1od</v>
      </c>
      <c r="H551" s="223">
        <v>0</v>
      </c>
      <c r="I551" s="223">
        <v>63.39473684210526</v>
      </c>
      <c r="J551" s="223">
        <v>5.9021739130434776</v>
      </c>
      <c r="K551" s="223">
        <v>5.9021739130434776</v>
      </c>
      <c r="L551" s="699" cm="1">
        <f t="array" ref="L551">INDEX($H551:$K551,0,MATCH(L$526,$H$526:$K$526,0))*HLOOKUP(L$525,$J$522:$R$523,2)</f>
        <v>0</v>
      </c>
      <c r="M551" s="699" cm="1">
        <f t="array" ref="M551">INDEX($H551:$K551,0,MATCH(M$526,$H$526:$K$526,0))*HLOOKUP(M$525,$J$522:$R$523,2)</f>
        <v>63.39473684210526</v>
      </c>
      <c r="N551" s="699" cm="1">
        <f t="array" ref="N551">INDEX($H551:$K551,0,MATCH(N$526,$H$526:$K$526,0))*HLOOKUP(N$525,$J$522:$R$523,2)</f>
        <v>5.9021739130434776</v>
      </c>
      <c r="O551" s="699" cm="1">
        <f t="array" ref="O551">INDEX($H551:$K551,0,MATCH(O$526,$H$526:$K$526,0))*HLOOKUP(O$525,$J$522:$R$523,2)</f>
        <v>5.9021739130434776</v>
      </c>
      <c r="P551" s="699" cm="1">
        <f t="array" ref="P551">INDEX($H551:$K551,0,MATCH(P$526,$H$526:$K$526,0))*HLOOKUP(P$525,$J$522:$R$523,2)</f>
        <v>0</v>
      </c>
      <c r="Q551" s="699" cm="1">
        <f t="array" ref="Q551">INDEX($H551:$K551,0,MATCH(Q$526,$H$526:$K$526,0))*HLOOKUP(Q$525,$J$522:$R$523,2)</f>
        <v>63.39473684210526</v>
      </c>
      <c r="R551" s="699" cm="1">
        <f t="array" ref="R551">INDEX($H551:$K551,0,MATCH(R$526,$H$526:$K$526,0))*HLOOKUP(R$525,$J$522:$R$523,2)</f>
        <v>5.9021739130434776</v>
      </c>
      <c r="S551" s="699" cm="1">
        <f t="array" ref="S551">INDEX($H551:$K551,0,MATCH(S$526,$H$526:$K$526,0))*HLOOKUP(S$525,$J$522:$R$523,2)</f>
        <v>5.9021739130434776</v>
      </c>
      <c r="T551" s="699" cm="1">
        <f t="array" ref="T551">INDEX($H551:$K551,0,MATCH(T$526,$H$526:$K$526,0))*HLOOKUP(T$525,$J$522:$R$523,2)</f>
        <v>0</v>
      </c>
      <c r="U551" s="699" cm="1">
        <f t="array" ref="U551">INDEX($H551:$K551,0,MATCH(U$526,$H$526:$K$526,0))*HLOOKUP(U$525,$J$522:$R$523,2)</f>
        <v>63.39473684210526</v>
      </c>
      <c r="V551" s="699" cm="1">
        <f t="array" ref="V551">INDEX($H551:$K551,0,MATCH(V$526,$H$526:$K$526,0))*HLOOKUP(V$525,$J$522:$R$523,2)</f>
        <v>5.9021739130434776</v>
      </c>
      <c r="W551" s="699" cm="1">
        <f t="array" ref="W551">INDEX($H551:$K551,0,MATCH(W$526,$H$526:$K$526,0))*HLOOKUP(W$525,$J$522:$R$523,2)</f>
        <v>5.9021739130434776</v>
      </c>
      <c r="X551" s="699" cm="1">
        <f t="array" ref="X551">INDEX($H551:$K551,0,MATCH(X$526,$H$526:$K$526,0))*HLOOKUP(X$525,$J$522:$R$523,2)</f>
        <v>0</v>
      </c>
      <c r="Y551" s="699" cm="1">
        <f t="array" ref="Y551">INDEX($H551:$K551,0,MATCH(Y$526,$H$526:$K$526,0))*HLOOKUP(Y$525,$J$522:$R$523,2)</f>
        <v>63.39473684210526</v>
      </c>
      <c r="Z551" s="699" cm="1">
        <f t="array" ref="Z551">INDEX($H551:$K551,0,MATCH(Z$526,$H$526:$K$526,0))*HLOOKUP(Z$525,$J$522:$R$523,2)</f>
        <v>5.9021739130434776</v>
      </c>
      <c r="AA551" s="699" cm="1">
        <f t="array" ref="AA551">INDEX($H551:$K551,0,MATCH(AA$526,$H$526:$K$526,0))*HLOOKUP(AA$525,$J$522:$R$523,2)</f>
        <v>5.9021739130434776</v>
      </c>
      <c r="AB551" s="699" cm="1">
        <f t="array" ref="AB551">INDEX($H551:$K551,0,MATCH(AB$526,$H$526:$K$526,0))*HLOOKUP(AB$525,$J$522:$R$523,2)</f>
        <v>0</v>
      </c>
      <c r="AC551" s="699" cm="1">
        <f t="array" ref="AC551">INDEX($H551:$K551,0,MATCH(AC$526,$H$526:$K$526,0))*HLOOKUP(AC$525,$J$522:$R$523,2)</f>
        <v>63.39473684210526</v>
      </c>
      <c r="AD551" s="699" cm="1">
        <f t="array" ref="AD551">INDEX($H551:$K551,0,MATCH(AD$526,$H$526:$K$526,0))*HLOOKUP(AD$525,$J$522:$R$523,2)</f>
        <v>5.9021739130434776</v>
      </c>
      <c r="AE551" s="699" cm="1">
        <f t="array" ref="AE551">INDEX($H551:$K551,0,MATCH(AE$526,$H$526:$K$526,0))*HLOOKUP(AE$525,$J$522:$R$523,2)</f>
        <v>5.9021739130434776</v>
      </c>
      <c r="AF551" s="699" cm="1">
        <f t="array" ref="AF551">INDEX($H551:$K551,0,MATCH(AF$526,$H$526:$K$526,0))*HLOOKUP(AF$525,$J$522:$R$523,2)</f>
        <v>0</v>
      </c>
      <c r="AG551" s="699" cm="1">
        <f t="array" ref="AG551">INDEX($H551:$K551,0,MATCH(AG$526,$H$526:$K$526,0))*HLOOKUP(AG$525,$J$522:$R$523,2)</f>
        <v>63.39473684210526</v>
      </c>
      <c r="AH551" s="699" cm="1">
        <f t="array" ref="AH551">INDEX($H551:$K551,0,MATCH(AH$526,$H$526:$K$526,0))*HLOOKUP(AH$525,$J$522:$R$523,2)</f>
        <v>5.9021739130434776</v>
      </c>
      <c r="AI551" s="699" cm="1">
        <f t="array" ref="AI551">INDEX($H551:$K551,0,MATCH(AI$526,$H$526:$K$526,0))*HLOOKUP(AI$525,$J$522:$R$523,2)</f>
        <v>5.9021739130434776</v>
      </c>
      <c r="AJ551" s="699" cm="1">
        <f t="array" ref="AJ551">INDEX($H551:$K551,0,MATCH(AJ$526,$H$526:$K$526,0))*HLOOKUP(AJ$525,$J$522:$R$523,2)</f>
        <v>0</v>
      </c>
      <c r="AK551" s="699" cm="1">
        <f t="array" ref="AK551">INDEX($H551:$K551,0,MATCH(AK$526,$H$526:$K$526,0))*HLOOKUP(AK$525,$J$522:$R$523,2)</f>
        <v>63.39473684210526</v>
      </c>
      <c r="AL551" s="699" cm="1">
        <f t="array" ref="AL551">INDEX($H551:$K551,0,MATCH(AL$526,$H$526:$K$526,0))*HLOOKUP(AL$525,$J$522:$R$523,2)</f>
        <v>5.9021739130434776</v>
      </c>
      <c r="AM551" s="699" cm="1">
        <f t="array" ref="AM551">INDEX($H551:$K551,0,MATCH(AM$526,$H$526:$K$526,0))*HLOOKUP(AM$525,$J$522:$R$523,2)</f>
        <v>5.9021739130434776</v>
      </c>
      <c r="AN551" s="699" cm="1">
        <f t="array" ref="AN551">INDEX($H551:$K551,0,MATCH(AN$526,$H$526:$K$526,0))*HLOOKUP(AN$525,$J$522:$R$523,2)</f>
        <v>0</v>
      </c>
      <c r="AO551" s="699" cm="1">
        <f t="array" ref="AO551">INDEX($H551:$K551,0,MATCH(AO$526,$H$526:$K$526,0))*HLOOKUP(AO$525,$J$522:$R$523,2)</f>
        <v>63.39473684210526</v>
      </c>
      <c r="AP551" s="699" cm="1">
        <f t="array" ref="AP551">INDEX($H551:$K551,0,MATCH(AP$526,$H$526:$K$526,0))*HLOOKUP(AP$525,$J$522:$R$523,2)</f>
        <v>5.9021739130434776</v>
      </c>
      <c r="AQ551" s="699" cm="1">
        <f t="array" ref="AQ551">INDEX($H551:$K551,0,MATCH(AQ$526,$H$526:$K$526,0))*HLOOKUP(AQ$525,$J$522:$R$523,2)</f>
        <v>5.9021739130434776</v>
      </c>
      <c r="AR551" s="699" cm="1">
        <f t="array" ref="AR551">INDEX($H551:$K551,0,MATCH(AR$526,$H$526:$K$526,0))*HLOOKUP(AR$525,$J$522:$R$523,2)</f>
        <v>0</v>
      </c>
      <c r="AS551" s="699" cm="1">
        <f t="array" ref="AS551">INDEX($H551:$K551,0,MATCH(AS$526,$H$526:$K$526,0))*HLOOKUP(AS$525,$J$522:$R$523,2)</f>
        <v>63.39473684210526</v>
      </c>
      <c r="AT551" s="699" cm="1">
        <f t="array" ref="AT551">INDEX($H551:$K551,0,MATCH(AT$526,$H$526:$K$526,0))*HLOOKUP(AT$525,$J$522:$R$523,2)</f>
        <v>5.9021739130434776</v>
      </c>
      <c r="AU551" s="699" cm="1">
        <f t="array" ref="AU551">INDEX($H551:$K551,0,MATCH(AU$526,$H$526:$K$526,0))*HLOOKUP(AU$525,$J$522:$R$523,2)</f>
        <v>5.9021739130434776</v>
      </c>
      <c r="AV551" s="187"/>
      <c r="AW551" s="187"/>
      <c r="AX551" s="16"/>
      <c r="AY551" s="8"/>
      <c r="AZ551" s="8"/>
      <c r="BA551" s="8"/>
    </row>
    <row r="552" spans="1:53" ht="14.5" outlineLevel="1" x14ac:dyDescent="0.35">
      <c r="A552" s="6"/>
      <c r="B552" s="7"/>
      <c r="C552" s="17"/>
      <c r="D552" s="17"/>
      <c r="E552" s="17"/>
      <c r="F552" s="26"/>
      <c r="G552" s="26" t="str">
        <f t="shared" si="151"/>
        <v>AAOA2A1a</v>
      </c>
      <c r="H552" s="223">
        <v>39</v>
      </c>
      <c r="I552" s="223">
        <v>0</v>
      </c>
      <c r="J552" s="223">
        <v>0</v>
      </c>
      <c r="K552" s="223">
        <v>0</v>
      </c>
      <c r="L552" s="699" cm="1">
        <f t="array" ref="L552">INDEX($H552:$K552,0,MATCH(L$526,$H$526:$K$526,0))*HLOOKUP(L$525,$J$522:$R$523,2)</f>
        <v>39</v>
      </c>
      <c r="M552" s="699" cm="1">
        <f t="array" ref="M552">INDEX($H552:$K552,0,MATCH(M$526,$H$526:$K$526,0))*HLOOKUP(M$525,$J$522:$R$523,2)</f>
        <v>0</v>
      </c>
      <c r="N552" s="699" cm="1">
        <f t="array" ref="N552">INDEX($H552:$K552,0,MATCH(N$526,$H$526:$K$526,0))*HLOOKUP(N$525,$J$522:$R$523,2)</f>
        <v>0</v>
      </c>
      <c r="O552" s="699" cm="1">
        <f t="array" ref="O552">INDEX($H552:$K552,0,MATCH(O$526,$H$526:$K$526,0))*HLOOKUP(O$525,$J$522:$R$523,2)</f>
        <v>0</v>
      </c>
      <c r="P552" s="699" cm="1">
        <f t="array" ref="P552">INDEX($H552:$K552,0,MATCH(P$526,$H$526:$K$526,0))*HLOOKUP(P$525,$J$522:$R$523,2)</f>
        <v>39</v>
      </c>
      <c r="Q552" s="699" cm="1">
        <f t="array" ref="Q552">INDEX($H552:$K552,0,MATCH(Q$526,$H$526:$K$526,0))*HLOOKUP(Q$525,$J$522:$R$523,2)</f>
        <v>0</v>
      </c>
      <c r="R552" s="699" cm="1">
        <f t="array" ref="R552">INDEX($H552:$K552,0,MATCH(R$526,$H$526:$K$526,0))*HLOOKUP(R$525,$J$522:$R$523,2)</f>
        <v>0</v>
      </c>
      <c r="S552" s="699" cm="1">
        <f t="array" ref="S552">INDEX($H552:$K552,0,MATCH(S$526,$H$526:$K$526,0))*HLOOKUP(S$525,$J$522:$R$523,2)</f>
        <v>0</v>
      </c>
      <c r="T552" s="699" cm="1">
        <f t="array" ref="T552">INDEX($H552:$K552,0,MATCH(T$526,$H$526:$K$526,0))*HLOOKUP(T$525,$J$522:$R$523,2)</f>
        <v>39</v>
      </c>
      <c r="U552" s="699" cm="1">
        <f t="array" ref="U552">INDEX($H552:$K552,0,MATCH(U$526,$H$526:$K$526,0))*HLOOKUP(U$525,$J$522:$R$523,2)</f>
        <v>0</v>
      </c>
      <c r="V552" s="699" cm="1">
        <f t="array" ref="V552">INDEX($H552:$K552,0,MATCH(V$526,$H$526:$K$526,0))*HLOOKUP(V$525,$J$522:$R$523,2)</f>
        <v>0</v>
      </c>
      <c r="W552" s="699" cm="1">
        <f t="array" ref="W552">INDEX($H552:$K552,0,MATCH(W$526,$H$526:$K$526,0))*HLOOKUP(W$525,$J$522:$R$523,2)</f>
        <v>0</v>
      </c>
      <c r="X552" s="699" cm="1">
        <f t="array" ref="X552">INDEX($H552:$K552,0,MATCH(X$526,$H$526:$K$526,0))*HLOOKUP(X$525,$J$522:$R$523,2)</f>
        <v>39</v>
      </c>
      <c r="Y552" s="699" cm="1">
        <f t="array" ref="Y552">INDEX($H552:$K552,0,MATCH(Y$526,$H$526:$K$526,0))*HLOOKUP(Y$525,$J$522:$R$523,2)</f>
        <v>0</v>
      </c>
      <c r="Z552" s="699" cm="1">
        <f t="array" ref="Z552">INDEX($H552:$K552,0,MATCH(Z$526,$H$526:$K$526,0))*HLOOKUP(Z$525,$J$522:$R$523,2)</f>
        <v>0</v>
      </c>
      <c r="AA552" s="699" cm="1">
        <f t="array" ref="AA552">INDEX($H552:$K552,0,MATCH(AA$526,$H$526:$K$526,0))*HLOOKUP(AA$525,$J$522:$R$523,2)</f>
        <v>0</v>
      </c>
      <c r="AB552" s="699" cm="1">
        <f t="array" ref="AB552">INDEX($H552:$K552,0,MATCH(AB$526,$H$526:$K$526,0))*HLOOKUP(AB$525,$J$522:$R$523,2)</f>
        <v>39</v>
      </c>
      <c r="AC552" s="699" cm="1">
        <f t="array" ref="AC552">INDEX($H552:$K552,0,MATCH(AC$526,$H$526:$K$526,0))*HLOOKUP(AC$525,$J$522:$R$523,2)</f>
        <v>0</v>
      </c>
      <c r="AD552" s="699" cm="1">
        <f t="array" ref="AD552">INDEX($H552:$K552,0,MATCH(AD$526,$H$526:$K$526,0))*HLOOKUP(AD$525,$J$522:$R$523,2)</f>
        <v>0</v>
      </c>
      <c r="AE552" s="699" cm="1">
        <f t="array" ref="AE552">INDEX($H552:$K552,0,MATCH(AE$526,$H$526:$K$526,0))*HLOOKUP(AE$525,$J$522:$R$523,2)</f>
        <v>0</v>
      </c>
      <c r="AF552" s="699" cm="1">
        <f t="array" ref="AF552">INDEX($H552:$K552,0,MATCH(AF$526,$H$526:$K$526,0))*HLOOKUP(AF$525,$J$522:$R$523,2)</f>
        <v>39</v>
      </c>
      <c r="AG552" s="699" cm="1">
        <f t="array" ref="AG552">INDEX($H552:$K552,0,MATCH(AG$526,$H$526:$K$526,0))*HLOOKUP(AG$525,$J$522:$R$523,2)</f>
        <v>0</v>
      </c>
      <c r="AH552" s="699" cm="1">
        <f t="array" ref="AH552">INDEX($H552:$K552,0,MATCH(AH$526,$H$526:$K$526,0))*HLOOKUP(AH$525,$J$522:$R$523,2)</f>
        <v>0</v>
      </c>
      <c r="AI552" s="699" cm="1">
        <f t="array" ref="AI552">INDEX($H552:$K552,0,MATCH(AI$526,$H$526:$K$526,0))*HLOOKUP(AI$525,$J$522:$R$523,2)</f>
        <v>0</v>
      </c>
      <c r="AJ552" s="699" cm="1">
        <f t="array" ref="AJ552">INDEX($H552:$K552,0,MATCH(AJ$526,$H$526:$K$526,0))*HLOOKUP(AJ$525,$J$522:$R$523,2)</f>
        <v>39</v>
      </c>
      <c r="AK552" s="699" cm="1">
        <f t="array" ref="AK552">INDEX($H552:$K552,0,MATCH(AK$526,$H$526:$K$526,0))*HLOOKUP(AK$525,$J$522:$R$523,2)</f>
        <v>0</v>
      </c>
      <c r="AL552" s="699" cm="1">
        <f t="array" ref="AL552">INDEX($H552:$K552,0,MATCH(AL$526,$H$526:$K$526,0))*HLOOKUP(AL$525,$J$522:$R$523,2)</f>
        <v>0</v>
      </c>
      <c r="AM552" s="699" cm="1">
        <f t="array" ref="AM552">INDEX($H552:$K552,0,MATCH(AM$526,$H$526:$K$526,0))*HLOOKUP(AM$525,$J$522:$R$523,2)</f>
        <v>0</v>
      </c>
      <c r="AN552" s="699" cm="1">
        <f t="array" ref="AN552">INDEX($H552:$K552,0,MATCH(AN$526,$H$526:$K$526,0))*HLOOKUP(AN$525,$J$522:$R$523,2)</f>
        <v>39</v>
      </c>
      <c r="AO552" s="699" cm="1">
        <f t="array" ref="AO552">INDEX($H552:$K552,0,MATCH(AO$526,$H$526:$K$526,0))*HLOOKUP(AO$525,$J$522:$R$523,2)</f>
        <v>0</v>
      </c>
      <c r="AP552" s="699" cm="1">
        <f t="array" ref="AP552">INDEX($H552:$K552,0,MATCH(AP$526,$H$526:$K$526,0))*HLOOKUP(AP$525,$J$522:$R$523,2)</f>
        <v>0</v>
      </c>
      <c r="AQ552" s="699" cm="1">
        <f t="array" ref="AQ552">INDEX($H552:$K552,0,MATCH(AQ$526,$H$526:$K$526,0))*HLOOKUP(AQ$525,$J$522:$R$523,2)</f>
        <v>0</v>
      </c>
      <c r="AR552" s="699" cm="1">
        <f t="array" ref="AR552">INDEX($H552:$K552,0,MATCH(AR$526,$H$526:$K$526,0))*HLOOKUP(AR$525,$J$522:$R$523,2)</f>
        <v>39</v>
      </c>
      <c r="AS552" s="699" cm="1">
        <f t="array" ref="AS552">INDEX($H552:$K552,0,MATCH(AS$526,$H$526:$K$526,0))*HLOOKUP(AS$525,$J$522:$R$523,2)</f>
        <v>0</v>
      </c>
      <c r="AT552" s="699" cm="1">
        <f t="array" ref="AT552">INDEX($H552:$K552,0,MATCH(AT$526,$H$526:$K$526,0))*HLOOKUP(AT$525,$J$522:$R$523,2)</f>
        <v>0</v>
      </c>
      <c r="AU552" s="699" cm="1">
        <f t="array" ref="AU552">INDEX($H552:$K552,0,MATCH(AU$526,$H$526:$K$526,0))*HLOOKUP(AU$525,$J$522:$R$523,2)</f>
        <v>0</v>
      </c>
      <c r="AV552" s="187"/>
      <c r="AW552" s="187"/>
      <c r="AX552" s="16"/>
      <c r="AY552" s="8"/>
      <c r="AZ552" s="8"/>
      <c r="BA552" s="8"/>
    </row>
    <row r="553" spans="1:53" ht="14.5" outlineLevel="1" x14ac:dyDescent="0.35">
      <c r="A553" s="6"/>
      <c r="B553" s="7"/>
      <c r="C553" s="17"/>
      <c r="D553" s="17"/>
      <c r="E553" s="17"/>
      <c r="F553" s="26"/>
      <c r="G553" s="26" t="str">
        <f t="shared" si="151"/>
        <v>AAAOA1a</v>
      </c>
      <c r="H553" s="223">
        <v>39</v>
      </c>
      <c r="I553" s="223">
        <v>0</v>
      </c>
      <c r="J553" s="223">
        <v>0</v>
      </c>
      <c r="K553" s="223">
        <v>0</v>
      </c>
      <c r="L553" s="699" cm="1">
        <f t="array" ref="L553">INDEX($H553:$K553,0,MATCH(L$526,$H$526:$K$526,0))*HLOOKUP(L$525,$J$522:$R$523,2)</f>
        <v>39</v>
      </c>
      <c r="M553" s="699" cm="1">
        <f t="array" ref="M553">INDEX($H553:$K553,0,MATCH(M$526,$H$526:$K$526,0))*HLOOKUP(M$525,$J$522:$R$523,2)</f>
        <v>0</v>
      </c>
      <c r="N553" s="699" cm="1">
        <f t="array" ref="N553">INDEX($H553:$K553,0,MATCH(N$526,$H$526:$K$526,0))*HLOOKUP(N$525,$J$522:$R$523,2)</f>
        <v>0</v>
      </c>
      <c r="O553" s="699" cm="1">
        <f t="array" ref="O553">INDEX($H553:$K553,0,MATCH(O$526,$H$526:$K$526,0))*HLOOKUP(O$525,$J$522:$R$523,2)</f>
        <v>0</v>
      </c>
      <c r="P553" s="699" cm="1">
        <f t="array" ref="P553">INDEX($H553:$K553,0,MATCH(P$526,$H$526:$K$526,0))*HLOOKUP(P$525,$J$522:$R$523,2)</f>
        <v>39</v>
      </c>
      <c r="Q553" s="699" cm="1">
        <f t="array" ref="Q553">INDEX($H553:$K553,0,MATCH(Q$526,$H$526:$K$526,0))*HLOOKUP(Q$525,$J$522:$R$523,2)</f>
        <v>0</v>
      </c>
      <c r="R553" s="699" cm="1">
        <f t="array" ref="R553">INDEX($H553:$K553,0,MATCH(R$526,$H$526:$K$526,0))*HLOOKUP(R$525,$J$522:$R$523,2)</f>
        <v>0</v>
      </c>
      <c r="S553" s="699" cm="1">
        <f t="array" ref="S553">INDEX($H553:$K553,0,MATCH(S$526,$H$526:$K$526,0))*HLOOKUP(S$525,$J$522:$R$523,2)</f>
        <v>0</v>
      </c>
      <c r="T553" s="699" cm="1">
        <f t="array" ref="T553">INDEX($H553:$K553,0,MATCH(T$526,$H$526:$K$526,0))*HLOOKUP(T$525,$J$522:$R$523,2)</f>
        <v>39</v>
      </c>
      <c r="U553" s="699" cm="1">
        <f t="array" ref="U553">INDEX($H553:$K553,0,MATCH(U$526,$H$526:$K$526,0))*HLOOKUP(U$525,$J$522:$R$523,2)</f>
        <v>0</v>
      </c>
      <c r="V553" s="699" cm="1">
        <f t="array" ref="V553">INDEX($H553:$K553,0,MATCH(V$526,$H$526:$K$526,0))*HLOOKUP(V$525,$J$522:$R$523,2)</f>
        <v>0</v>
      </c>
      <c r="W553" s="699" cm="1">
        <f t="array" ref="W553">INDEX($H553:$K553,0,MATCH(W$526,$H$526:$K$526,0))*HLOOKUP(W$525,$J$522:$R$523,2)</f>
        <v>0</v>
      </c>
      <c r="X553" s="699" cm="1">
        <f t="array" ref="X553">INDEX($H553:$K553,0,MATCH(X$526,$H$526:$K$526,0))*HLOOKUP(X$525,$J$522:$R$523,2)</f>
        <v>39</v>
      </c>
      <c r="Y553" s="699" cm="1">
        <f t="array" ref="Y553">INDEX($H553:$K553,0,MATCH(Y$526,$H$526:$K$526,0))*HLOOKUP(Y$525,$J$522:$R$523,2)</f>
        <v>0</v>
      </c>
      <c r="Z553" s="699" cm="1">
        <f t="array" ref="Z553">INDEX($H553:$K553,0,MATCH(Z$526,$H$526:$K$526,0))*HLOOKUP(Z$525,$J$522:$R$523,2)</f>
        <v>0</v>
      </c>
      <c r="AA553" s="699" cm="1">
        <f t="array" ref="AA553">INDEX($H553:$K553,0,MATCH(AA$526,$H$526:$K$526,0))*HLOOKUP(AA$525,$J$522:$R$523,2)</f>
        <v>0</v>
      </c>
      <c r="AB553" s="699" cm="1">
        <f t="array" ref="AB553">INDEX($H553:$K553,0,MATCH(AB$526,$H$526:$K$526,0))*HLOOKUP(AB$525,$J$522:$R$523,2)</f>
        <v>39</v>
      </c>
      <c r="AC553" s="699" cm="1">
        <f t="array" ref="AC553">INDEX($H553:$K553,0,MATCH(AC$526,$H$526:$K$526,0))*HLOOKUP(AC$525,$J$522:$R$523,2)</f>
        <v>0</v>
      </c>
      <c r="AD553" s="699" cm="1">
        <f t="array" ref="AD553">INDEX($H553:$K553,0,MATCH(AD$526,$H$526:$K$526,0))*HLOOKUP(AD$525,$J$522:$R$523,2)</f>
        <v>0</v>
      </c>
      <c r="AE553" s="699" cm="1">
        <f t="array" ref="AE553">INDEX($H553:$K553,0,MATCH(AE$526,$H$526:$K$526,0))*HLOOKUP(AE$525,$J$522:$R$523,2)</f>
        <v>0</v>
      </c>
      <c r="AF553" s="699" cm="1">
        <f t="array" ref="AF553">INDEX($H553:$K553,0,MATCH(AF$526,$H$526:$K$526,0))*HLOOKUP(AF$525,$J$522:$R$523,2)</f>
        <v>39</v>
      </c>
      <c r="AG553" s="699" cm="1">
        <f t="array" ref="AG553">INDEX($H553:$K553,0,MATCH(AG$526,$H$526:$K$526,0))*HLOOKUP(AG$525,$J$522:$R$523,2)</f>
        <v>0</v>
      </c>
      <c r="AH553" s="699" cm="1">
        <f t="array" ref="AH553">INDEX($H553:$K553,0,MATCH(AH$526,$H$526:$K$526,0))*HLOOKUP(AH$525,$J$522:$R$523,2)</f>
        <v>0</v>
      </c>
      <c r="AI553" s="699" cm="1">
        <f t="array" ref="AI553">INDEX($H553:$K553,0,MATCH(AI$526,$H$526:$K$526,0))*HLOOKUP(AI$525,$J$522:$R$523,2)</f>
        <v>0</v>
      </c>
      <c r="AJ553" s="699" cm="1">
        <f t="array" ref="AJ553">INDEX($H553:$K553,0,MATCH(AJ$526,$H$526:$K$526,0))*HLOOKUP(AJ$525,$J$522:$R$523,2)</f>
        <v>39</v>
      </c>
      <c r="AK553" s="699" cm="1">
        <f t="array" ref="AK553">INDEX($H553:$K553,0,MATCH(AK$526,$H$526:$K$526,0))*HLOOKUP(AK$525,$J$522:$R$523,2)</f>
        <v>0</v>
      </c>
      <c r="AL553" s="699" cm="1">
        <f t="array" ref="AL553">INDEX($H553:$K553,0,MATCH(AL$526,$H$526:$K$526,0))*HLOOKUP(AL$525,$J$522:$R$523,2)</f>
        <v>0</v>
      </c>
      <c r="AM553" s="699" cm="1">
        <f t="array" ref="AM553">INDEX($H553:$K553,0,MATCH(AM$526,$H$526:$K$526,0))*HLOOKUP(AM$525,$J$522:$R$523,2)</f>
        <v>0</v>
      </c>
      <c r="AN553" s="699" cm="1">
        <f t="array" ref="AN553">INDEX($H553:$K553,0,MATCH(AN$526,$H$526:$K$526,0))*HLOOKUP(AN$525,$J$522:$R$523,2)</f>
        <v>39</v>
      </c>
      <c r="AO553" s="699" cm="1">
        <f t="array" ref="AO553">INDEX($H553:$K553,0,MATCH(AO$526,$H$526:$K$526,0))*HLOOKUP(AO$525,$J$522:$R$523,2)</f>
        <v>0</v>
      </c>
      <c r="AP553" s="699" cm="1">
        <f t="array" ref="AP553">INDEX($H553:$K553,0,MATCH(AP$526,$H$526:$K$526,0))*HLOOKUP(AP$525,$J$522:$R$523,2)</f>
        <v>0</v>
      </c>
      <c r="AQ553" s="699" cm="1">
        <f t="array" ref="AQ553">INDEX($H553:$K553,0,MATCH(AQ$526,$H$526:$K$526,0))*HLOOKUP(AQ$525,$J$522:$R$523,2)</f>
        <v>0</v>
      </c>
      <c r="AR553" s="699" cm="1">
        <f t="array" ref="AR553">INDEX($H553:$K553,0,MATCH(AR$526,$H$526:$K$526,0))*HLOOKUP(AR$525,$J$522:$R$523,2)</f>
        <v>39</v>
      </c>
      <c r="AS553" s="699" cm="1">
        <f t="array" ref="AS553">INDEX($H553:$K553,0,MATCH(AS$526,$H$526:$K$526,0))*HLOOKUP(AS$525,$J$522:$R$523,2)</f>
        <v>0</v>
      </c>
      <c r="AT553" s="699" cm="1">
        <f t="array" ref="AT553">INDEX($H553:$K553,0,MATCH(AT$526,$H$526:$K$526,0))*HLOOKUP(AT$525,$J$522:$R$523,2)</f>
        <v>0</v>
      </c>
      <c r="AU553" s="699" cm="1">
        <f t="array" ref="AU553">INDEX($H553:$K553,0,MATCH(AU$526,$H$526:$K$526,0))*HLOOKUP(AU$525,$J$522:$R$523,2)</f>
        <v>0</v>
      </c>
      <c r="AV553" s="187"/>
      <c r="AW553" s="187"/>
      <c r="AX553" s="16"/>
      <c r="AY553" s="8"/>
      <c r="AZ553" s="8"/>
      <c r="BA553" s="8"/>
    </row>
    <row r="554" spans="1:53" ht="14.5" outlineLevel="1" x14ac:dyDescent="0.35">
      <c r="A554" s="6"/>
      <c r="B554" s="7"/>
      <c r="C554" s="17"/>
      <c r="D554" s="17"/>
      <c r="E554" s="17"/>
      <c r="F554" s="26"/>
      <c r="G554" s="26" t="str">
        <f t="shared" si="151"/>
        <v>YAAA2Oa</v>
      </c>
      <c r="H554" s="223">
        <v>39</v>
      </c>
      <c r="I554" s="223">
        <v>0</v>
      </c>
      <c r="J554" s="223">
        <v>0</v>
      </c>
      <c r="K554" s="223">
        <v>0</v>
      </c>
      <c r="L554" s="699" cm="1">
        <f t="array" ref="L554">INDEX($H554:$K554,0,MATCH(L$526,$H$526:$K$526,0))*HLOOKUP(L$525,$J$522:$R$523,2)</f>
        <v>39</v>
      </c>
      <c r="M554" s="699" cm="1">
        <f t="array" ref="M554">INDEX($H554:$K554,0,MATCH(M$526,$H$526:$K$526,0))*HLOOKUP(M$525,$J$522:$R$523,2)</f>
        <v>0</v>
      </c>
      <c r="N554" s="699" cm="1">
        <f t="array" ref="N554">INDEX($H554:$K554,0,MATCH(N$526,$H$526:$K$526,0))*HLOOKUP(N$525,$J$522:$R$523,2)</f>
        <v>0</v>
      </c>
      <c r="O554" s="699" cm="1">
        <f t="array" ref="O554">INDEX($H554:$K554,0,MATCH(O$526,$H$526:$K$526,0))*HLOOKUP(O$525,$J$522:$R$523,2)</f>
        <v>0</v>
      </c>
      <c r="P554" s="699" cm="1">
        <f t="array" ref="P554">INDEX($H554:$K554,0,MATCH(P$526,$H$526:$K$526,0))*HLOOKUP(P$525,$J$522:$R$523,2)</f>
        <v>39</v>
      </c>
      <c r="Q554" s="699" cm="1">
        <f t="array" ref="Q554">INDEX($H554:$K554,0,MATCH(Q$526,$H$526:$K$526,0))*HLOOKUP(Q$525,$J$522:$R$523,2)</f>
        <v>0</v>
      </c>
      <c r="R554" s="699" cm="1">
        <f t="array" ref="R554">INDEX($H554:$K554,0,MATCH(R$526,$H$526:$K$526,0))*HLOOKUP(R$525,$J$522:$R$523,2)</f>
        <v>0</v>
      </c>
      <c r="S554" s="699" cm="1">
        <f t="array" ref="S554">INDEX($H554:$K554,0,MATCH(S$526,$H$526:$K$526,0))*HLOOKUP(S$525,$J$522:$R$523,2)</f>
        <v>0</v>
      </c>
      <c r="T554" s="699" cm="1">
        <f t="array" ref="T554">INDEX($H554:$K554,0,MATCH(T$526,$H$526:$K$526,0))*HLOOKUP(T$525,$J$522:$R$523,2)</f>
        <v>39</v>
      </c>
      <c r="U554" s="699" cm="1">
        <f t="array" ref="U554">INDEX($H554:$K554,0,MATCH(U$526,$H$526:$K$526,0))*HLOOKUP(U$525,$J$522:$R$523,2)</f>
        <v>0</v>
      </c>
      <c r="V554" s="699" cm="1">
        <f t="array" ref="V554">INDEX($H554:$K554,0,MATCH(V$526,$H$526:$K$526,0))*HLOOKUP(V$525,$J$522:$R$523,2)</f>
        <v>0</v>
      </c>
      <c r="W554" s="699" cm="1">
        <f t="array" ref="W554">INDEX($H554:$K554,0,MATCH(W$526,$H$526:$K$526,0))*HLOOKUP(W$525,$J$522:$R$523,2)</f>
        <v>0</v>
      </c>
      <c r="X554" s="699" cm="1">
        <f t="array" ref="X554">INDEX($H554:$K554,0,MATCH(X$526,$H$526:$K$526,0))*HLOOKUP(X$525,$J$522:$R$523,2)</f>
        <v>39</v>
      </c>
      <c r="Y554" s="699" cm="1">
        <f t="array" ref="Y554">INDEX($H554:$K554,0,MATCH(Y$526,$H$526:$K$526,0))*HLOOKUP(Y$525,$J$522:$R$523,2)</f>
        <v>0</v>
      </c>
      <c r="Z554" s="699" cm="1">
        <f t="array" ref="Z554">INDEX($H554:$K554,0,MATCH(Z$526,$H$526:$K$526,0))*HLOOKUP(Z$525,$J$522:$R$523,2)</f>
        <v>0</v>
      </c>
      <c r="AA554" s="699" cm="1">
        <f t="array" ref="AA554">INDEX($H554:$K554,0,MATCH(AA$526,$H$526:$K$526,0))*HLOOKUP(AA$525,$J$522:$R$523,2)</f>
        <v>0</v>
      </c>
      <c r="AB554" s="699" cm="1">
        <f t="array" ref="AB554">INDEX($H554:$K554,0,MATCH(AB$526,$H$526:$K$526,0))*HLOOKUP(AB$525,$J$522:$R$523,2)</f>
        <v>39</v>
      </c>
      <c r="AC554" s="699" cm="1">
        <f t="array" ref="AC554">INDEX($H554:$K554,0,MATCH(AC$526,$H$526:$K$526,0))*HLOOKUP(AC$525,$J$522:$R$523,2)</f>
        <v>0</v>
      </c>
      <c r="AD554" s="699" cm="1">
        <f t="array" ref="AD554">INDEX($H554:$K554,0,MATCH(AD$526,$H$526:$K$526,0))*HLOOKUP(AD$525,$J$522:$R$523,2)</f>
        <v>0</v>
      </c>
      <c r="AE554" s="699" cm="1">
        <f t="array" ref="AE554">INDEX($H554:$K554,0,MATCH(AE$526,$H$526:$K$526,0))*HLOOKUP(AE$525,$J$522:$R$523,2)</f>
        <v>0</v>
      </c>
      <c r="AF554" s="699" cm="1">
        <f t="array" ref="AF554">INDEX($H554:$K554,0,MATCH(AF$526,$H$526:$K$526,0))*HLOOKUP(AF$525,$J$522:$R$523,2)</f>
        <v>39</v>
      </c>
      <c r="AG554" s="699" cm="1">
        <f t="array" ref="AG554">INDEX($H554:$K554,0,MATCH(AG$526,$H$526:$K$526,0))*HLOOKUP(AG$525,$J$522:$R$523,2)</f>
        <v>0</v>
      </c>
      <c r="AH554" s="699" cm="1">
        <f t="array" ref="AH554">INDEX($H554:$K554,0,MATCH(AH$526,$H$526:$K$526,0))*HLOOKUP(AH$525,$J$522:$R$523,2)</f>
        <v>0</v>
      </c>
      <c r="AI554" s="699" cm="1">
        <f t="array" ref="AI554">INDEX($H554:$K554,0,MATCH(AI$526,$H$526:$K$526,0))*HLOOKUP(AI$525,$J$522:$R$523,2)</f>
        <v>0</v>
      </c>
      <c r="AJ554" s="699" cm="1">
        <f t="array" ref="AJ554">INDEX($H554:$K554,0,MATCH(AJ$526,$H$526:$K$526,0))*HLOOKUP(AJ$525,$J$522:$R$523,2)</f>
        <v>39</v>
      </c>
      <c r="AK554" s="699" cm="1">
        <f t="array" ref="AK554">INDEX($H554:$K554,0,MATCH(AK$526,$H$526:$K$526,0))*HLOOKUP(AK$525,$J$522:$R$523,2)</f>
        <v>0</v>
      </c>
      <c r="AL554" s="699" cm="1">
        <f t="array" ref="AL554">INDEX($H554:$K554,0,MATCH(AL$526,$H$526:$K$526,0))*HLOOKUP(AL$525,$J$522:$R$523,2)</f>
        <v>0</v>
      </c>
      <c r="AM554" s="699" cm="1">
        <f t="array" ref="AM554">INDEX($H554:$K554,0,MATCH(AM$526,$H$526:$K$526,0))*HLOOKUP(AM$525,$J$522:$R$523,2)</f>
        <v>0</v>
      </c>
      <c r="AN554" s="699" cm="1">
        <f t="array" ref="AN554">INDEX($H554:$K554,0,MATCH(AN$526,$H$526:$K$526,0))*HLOOKUP(AN$525,$J$522:$R$523,2)</f>
        <v>39</v>
      </c>
      <c r="AO554" s="699" cm="1">
        <f t="array" ref="AO554">INDEX($H554:$K554,0,MATCH(AO$526,$H$526:$K$526,0))*HLOOKUP(AO$525,$J$522:$R$523,2)</f>
        <v>0</v>
      </c>
      <c r="AP554" s="699" cm="1">
        <f t="array" ref="AP554">INDEX($H554:$K554,0,MATCH(AP$526,$H$526:$K$526,0))*HLOOKUP(AP$525,$J$522:$R$523,2)</f>
        <v>0</v>
      </c>
      <c r="AQ554" s="699" cm="1">
        <f t="array" ref="AQ554">INDEX($H554:$K554,0,MATCH(AQ$526,$H$526:$K$526,0))*HLOOKUP(AQ$525,$J$522:$R$523,2)</f>
        <v>0</v>
      </c>
      <c r="AR554" s="699" cm="1">
        <f t="array" ref="AR554">INDEX($H554:$K554,0,MATCH(AR$526,$H$526:$K$526,0))*HLOOKUP(AR$525,$J$522:$R$523,2)</f>
        <v>39</v>
      </c>
      <c r="AS554" s="699" cm="1">
        <f t="array" ref="AS554">INDEX($H554:$K554,0,MATCH(AS$526,$H$526:$K$526,0))*HLOOKUP(AS$525,$J$522:$R$523,2)</f>
        <v>0</v>
      </c>
      <c r="AT554" s="699" cm="1">
        <f t="array" ref="AT554">INDEX($H554:$K554,0,MATCH(AT$526,$H$526:$K$526,0))*HLOOKUP(AT$525,$J$522:$R$523,2)</f>
        <v>0</v>
      </c>
      <c r="AU554" s="699" cm="1">
        <f t="array" ref="AU554">INDEX($H554:$K554,0,MATCH(AU$526,$H$526:$K$526,0))*HLOOKUP(AU$525,$J$522:$R$523,2)</f>
        <v>0</v>
      </c>
      <c r="AV554" s="187"/>
      <c r="AW554" s="187"/>
      <c r="AX554" s="16"/>
      <c r="AY554" s="8"/>
      <c r="AZ554" s="8"/>
      <c r="BA554" s="8"/>
    </row>
    <row r="555" spans="1:53" ht="14.5" outlineLevel="1" x14ac:dyDescent="0.35">
      <c r="A555" s="6"/>
      <c r="B555" s="7"/>
      <c r="C555" s="17"/>
      <c r="D555" s="17"/>
      <c r="E555" s="17"/>
      <c r="F555" s="26"/>
      <c r="G555" s="26" t="str">
        <f t="shared" si="151"/>
        <v>AYAWA1w</v>
      </c>
      <c r="H555" s="223">
        <v>0</v>
      </c>
      <c r="I555" s="223">
        <v>63.39473684210526</v>
      </c>
      <c r="J555" s="223">
        <v>17.706521739130437</v>
      </c>
      <c r="K555" s="223">
        <v>17.706521739130437</v>
      </c>
      <c r="L555" s="699" cm="1">
        <f t="array" ref="L555">INDEX($H555:$K555,0,MATCH(L$526,$H$526:$K$526,0))*HLOOKUP(L$525,$J$522:$R$523,2)</f>
        <v>0</v>
      </c>
      <c r="M555" s="699" cm="1">
        <f t="array" ref="M555">INDEX($H555:$K555,0,MATCH(M$526,$H$526:$K$526,0))*HLOOKUP(M$525,$J$522:$R$523,2)</f>
        <v>63.39473684210526</v>
      </c>
      <c r="N555" s="699" cm="1">
        <f t="array" ref="N555">INDEX($H555:$K555,0,MATCH(N$526,$H$526:$K$526,0))*HLOOKUP(N$525,$J$522:$R$523,2)</f>
        <v>17.706521739130437</v>
      </c>
      <c r="O555" s="699" cm="1">
        <f t="array" ref="O555">INDEX($H555:$K555,0,MATCH(O$526,$H$526:$K$526,0))*HLOOKUP(O$525,$J$522:$R$523,2)</f>
        <v>17.706521739130437</v>
      </c>
      <c r="P555" s="699" cm="1">
        <f t="array" ref="P555">INDEX($H555:$K555,0,MATCH(P$526,$H$526:$K$526,0))*HLOOKUP(P$525,$J$522:$R$523,2)</f>
        <v>0</v>
      </c>
      <c r="Q555" s="699" cm="1">
        <f t="array" ref="Q555">INDEX($H555:$K555,0,MATCH(Q$526,$H$526:$K$526,0))*HLOOKUP(Q$525,$J$522:$R$523,2)</f>
        <v>63.39473684210526</v>
      </c>
      <c r="R555" s="699" cm="1">
        <f t="array" ref="R555">INDEX($H555:$K555,0,MATCH(R$526,$H$526:$K$526,0))*HLOOKUP(R$525,$J$522:$R$523,2)</f>
        <v>17.706521739130437</v>
      </c>
      <c r="S555" s="699" cm="1">
        <f t="array" ref="S555">INDEX($H555:$K555,0,MATCH(S$526,$H$526:$K$526,0))*HLOOKUP(S$525,$J$522:$R$523,2)</f>
        <v>17.706521739130437</v>
      </c>
      <c r="T555" s="699" cm="1">
        <f t="array" ref="T555">INDEX($H555:$K555,0,MATCH(T$526,$H$526:$K$526,0))*HLOOKUP(T$525,$J$522:$R$523,2)</f>
        <v>0</v>
      </c>
      <c r="U555" s="699" cm="1">
        <f t="array" ref="U555">INDEX($H555:$K555,0,MATCH(U$526,$H$526:$K$526,0))*HLOOKUP(U$525,$J$522:$R$523,2)</f>
        <v>63.39473684210526</v>
      </c>
      <c r="V555" s="699" cm="1">
        <f t="array" ref="V555">INDEX($H555:$K555,0,MATCH(V$526,$H$526:$K$526,0))*HLOOKUP(V$525,$J$522:$R$523,2)</f>
        <v>17.706521739130437</v>
      </c>
      <c r="W555" s="699" cm="1">
        <f t="array" ref="W555">INDEX($H555:$K555,0,MATCH(W$526,$H$526:$K$526,0))*HLOOKUP(W$525,$J$522:$R$523,2)</f>
        <v>17.706521739130437</v>
      </c>
      <c r="X555" s="699" cm="1">
        <f t="array" ref="X555">INDEX($H555:$K555,0,MATCH(X$526,$H$526:$K$526,0))*HLOOKUP(X$525,$J$522:$R$523,2)</f>
        <v>0</v>
      </c>
      <c r="Y555" s="699" cm="1">
        <f t="array" ref="Y555">INDEX($H555:$K555,0,MATCH(Y$526,$H$526:$K$526,0))*HLOOKUP(Y$525,$J$522:$R$523,2)</f>
        <v>63.39473684210526</v>
      </c>
      <c r="Z555" s="699" cm="1">
        <f t="array" ref="Z555">INDEX($H555:$K555,0,MATCH(Z$526,$H$526:$K$526,0))*HLOOKUP(Z$525,$J$522:$R$523,2)</f>
        <v>17.706521739130437</v>
      </c>
      <c r="AA555" s="699" cm="1">
        <f t="array" ref="AA555">INDEX($H555:$K555,0,MATCH(AA$526,$H$526:$K$526,0))*HLOOKUP(AA$525,$J$522:$R$523,2)</f>
        <v>17.706521739130437</v>
      </c>
      <c r="AB555" s="699" cm="1">
        <f t="array" ref="AB555">INDEX($H555:$K555,0,MATCH(AB$526,$H$526:$K$526,0))*HLOOKUP(AB$525,$J$522:$R$523,2)</f>
        <v>0</v>
      </c>
      <c r="AC555" s="699" cm="1">
        <f t="array" ref="AC555">INDEX($H555:$K555,0,MATCH(AC$526,$H$526:$K$526,0))*HLOOKUP(AC$525,$J$522:$R$523,2)</f>
        <v>63.39473684210526</v>
      </c>
      <c r="AD555" s="699" cm="1">
        <f t="array" ref="AD555">INDEX($H555:$K555,0,MATCH(AD$526,$H$526:$K$526,0))*HLOOKUP(AD$525,$J$522:$R$523,2)</f>
        <v>17.706521739130437</v>
      </c>
      <c r="AE555" s="699" cm="1">
        <f t="array" ref="AE555">INDEX($H555:$K555,0,MATCH(AE$526,$H$526:$K$526,0))*HLOOKUP(AE$525,$J$522:$R$523,2)</f>
        <v>17.706521739130437</v>
      </c>
      <c r="AF555" s="699" cm="1">
        <f t="array" ref="AF555">INDEX($H555:$K555,0,MATCH(AF$526,$H$526:$K$526,0))*HLOOKUP(AF$525,$J$522:$R$523,2)</f>
        <v>0</v>
      </c>
      <c r="AG555" s="699" cm="1">
        <f t="array" ref="AG555">INDEX($H555:$K555,0,MATCH(AG$526,$H$526:$K$526,0))*HLOOKUP(AG$525,$J$522:$R$523,2)</f>
        <v>63.39473684210526</v>
      </c>
      <c r="AH555" s="699" cm="1">
        <f t="array" ref="AH555">INDEX($H555:$K555,0,MATCH(AH$526,$H$526:$K$526,0))*HLOOKUP(AH$525,$J$522:$R$523,2)</f>
        <v>17.706521739130437</v>
      </c>
      <c r="AI555" s="699" cm="1">
        <f t="array" ref="AI555">INDEX($H555:$K555,0,MATCH(AI$526,$H$526:$K$526,0))*HLOOKUP(AI$525,$J$522:$R$523,2)</f>
        <v>17.706521739130437</v>
      </c>
      <c r="AJ555" s="699" cm="1">
        <f t="array" ref="AJ555">INDEX($H555:$K555,0,MATCH(AJ$526,$H$526:$K$526,0))*HLOOKUP(AJ$525,$J$522:$R$523,2)</f>
        <v>0</v>
      </c>
      <c r="AK555" s="699" cm="1">
        <f t="array" ref="AK555">INDEX($H555:$K555,0,MATCH(AK$526,$H$526:$K$526,0))*HLOOKUP(AK$525,$J$522:$R$523,2)</f>
        <v>63.39473684210526</v>
      </c>
      <c r="AL555" s="699" cm="1">
        <f t="array" ref="AL555">INDEX($H555:$K555,0,MATCH(AL$526,$H$526:$K$526,0))*HLOOKUP(AL$525,$J$522:$R$523,2)</f>
        <v>17.706521739130437</v>
      </c>
      <c r="AM555" s="699" cm="1">
        <f t="array" ref="AM555">INDEX($H555:$K555,0,MATCH(AM$526,$H$526:$K$526,0))*HLOOKUP(AM$525,$J$522:$R$523,2)</f>
        <v>17.706521739130437</v>
      </c>
      <c r="AN555" s="699" cm="1">
        <f t="array" ref="AN555">INDEX($H555:$K555,0,MATCH(AN$526,$H$526:$K$526,0))*HLOOKUP(AN$525,$J$522:$R$523,2)</f>
        <v>0</v>
      </c>
      <c r="AO555" s="699" cm="1">
        <f t="array" ref="AO555">INDEX($H555:$K555,0,MATCH(AO$526,$H$526:$K$526,0))*HLOOKUP(AO$525,$J$522:$R$523,2)</f>
        <v>63.39473684210526</v>
      </c>
      <c r="AP555" s="699" cm="1">
        <f t="array" ref="AP555">INDEX($H555:$K555,0,MATCH(AP$526,$H$526:$K$526,0))*HLOOKUP(AP$525,$J$522:$R$523,2)</f>
        <v>17.706521739130437</v>
      </c>
      <c r="AQ555" s="699" cm="1">
        <f t="array" ref="AQ555">INDEX($H555:$K555,0,MATCH(AQ$526,$H$526:$K$526,0))*HLOOKUP(AQ$525,$J$522:$R$523,2)</f>
        <v>17.706521739130437</v>
      </c>
      <c r="AR555" s="699" cm="1">
        <f t="array" ref="AR555">INDEX($H555:$K555,0,MATCH(AR$526,$H$526:$K$526,0))*HLOOKUP(AR$525,$J$522:$R$523,2)</f>
        <v>0</v>
      </c>
      <c r="AS555" s="699" cm="1">
        <f t="array" ref="AS555">INDEX($H555:$K555,0,MATCH(AS$526,$H$526:$K$526,0))*HLOOKUP(AS$525,$J$522:$R$523,2)</f>
        <v>63.39473684210526</v>
      </c>
      <c r="AT555" s="699" cm="1">
        <f t="array" ref="AT555">INDEX($H555:$K555,0,MATCH(AT$526,$H$526:$K$526,0))*HLOOKUP(AT$525,$J$522:$R$523,2)</f>
        <v>17.706521739130437</v>
      </c>
      <c r="AU555" s="699" cm="1">
        <f t="array" ref="AU555">INDEX($H555:$K555,0,MATCH(AU$526,$H$526:$K$526,0))*HLOOKUP(AU$525,$J$522:$R$523,2)</f>
        <v>17.706521739130437</v>
      </c>
      <c r="AV555" s="187"/>
      <c r="AW555" s="187"/>
      <c r="AX555" s="16"/>
      <c r="AY555" s="8"/>
      <c r="AZ555" s="8"/>
      <c r="BA555" s="8"/>
    </row>
    <row r="556" spans="1:53" ht="14.5" outlineLevel="1" x14ac:dyDescent="0.35">
      <c r="A556" s="6"/>
      <c r="B556" s="7"/>
      <c r="C556" s="17"/>
      <c r="D556" s="17"/>
      <c r="E556" s="17"/>
      <c r="F556" s="26"/>
      <c r="G556" s="26" t="str">
        <f t="shared" si="151"/>
        <v>AYAWA1wd</v>
      </c>
      <c r="H556" s="223">
        <v>0</v>
      </c>
      <c r="I556" s="223">
        <v>63.39473684210526</v>
      </c>
      <c r="J556" s="223">
        <v>17.706521739130437</v>
      </c>
      <c r="K556" s="223">
        <v>17.706521739130437</v>
      </c>
      <c r="L556" s="699" cm="1">
        <f t="array" ref="L556">INDEX($H556:$K556,0,MATCH(L$526,$H$526:$K$526,0))*HLOOKUP(L$525,$J$522:$R$523,2)</f>
        <v>0</v>
      </c>
      <c r="M556" s="699" cm="1">
        <f t="array" ref="M556">INDEX($H556:$K556,0,MATCH(M$526,$H$526:$K$526,0))*HLOOKUP(M$525,$J$522:$R$523,2)</f>
        <v>63.39473684210526</v>
      </c>
      <c r="N556" s="699" cm="1">
        <f t="array" ref="N556">INDEX($H556:$K556,0,MATCH(N$526,$H$526:$K$526,0))*HLOOKUP(N$525,$J$522:$R$523,2)</f>
        <v>17.706521739130437</v>
      </c>
      <c r="O556" s="699" cm="1">
        <f t="array" ref="O556">INDEX($H556:$K556,0,MATCH(O$526,$H$526:$K$526,0))*HLOOKUP(O$525,$J$522:$R$523,2)</f>
        <v>17.706521739130437</v>
      </c>
      <c r="P556" s="699" cm="1">
        <f t="array" ref="P556">INDEX($H556:$K556,0,MATCH(P$526,$H$526:$K$526,0))*HLOOKUP(P$525,$J$522:$R$523,2)</f>
        <v>0</v>
      </c>
      <c r="Q556" s="699" cm="1">
        <f t="array" ref="Q556">INDEX($H556:$K556,0,MATCH(Q$526,$H$526:$K$526,0))*HLOOKUP(Q$525,$J$522:$R$523,2)</f>
        <v>63.39473684210526</v>
      </c>
      <c r="R556" s="699" cm="1">
        <f t="array" ref="R556">INDEX($H556:$K556,0,MATCH(R$526,$H$526:$K$526,0))*HLOOKUP(R$525,$J$522:$R$523,2)</f>
        <v>17.706521739130437</v>
      </c>
      <c r="S556" s="699" cm="1">
        <f t="array" ref="S556">INDEX($H556:$K556,0,MATCH(S$526,$H$526:$K$526,0))*HLOOKUP(S$525,$J$522:$R$523,2)</f>
        <v>17.706521739130437</v>
      </c>
      <c r="T556" s="699" cm="1">
        <f t="array" ref="T556">INDEX($H556:$K556,0,MATCH(T$526,$H$526:$K$526,0))*HLOOKUP(T$525,$J$522:$R$523,2)</f>
        <v>0</v>
      </c>
      <c r="U556" s="699" cm="1">
        <f t="array" ref="U556">INDEX($H556:$K556,0,MATCH(U$526,$H$526:$K$526,0))*HLOOKUP(U$525,$J$522:$R$523,2)</f>
        <v>63.39473684210526</v>
      </c>
      <c r="V556" s="699" cm="1">
        <f t="array" ref="V556">INDEX($H556:$K556,0,MATCH(V$526,$H$526:$K$526,0))*HLOOKUP(V$525,$J$522:$R$523,2)</f>
        <v>17.706521739130437</v>
      </c>
      <c r="W556" s="699" cm="1">
        <f t="array" ref="W556">INDEX($H556:$K556,0,MATCH(W$526,$H$526:$K$526,0))*HLOOKUP(W$525,$J$522:$R$523,2)</f>
        <v>17.706521739130437</v>
      </c>
      <c r="X556" s="699" cm="1">
        <f t="array" ref="X556">INDEX($H556:$K556,0,MATCH(X$526,$H$526:$K$526,0))*HLOOKUP(X$525,$J$522:$R$523,2)</f>
        <v>0</v>
      </c>
      <c r="Y556" s="699" cm="1">
        <f t="array" ref="Y556">INDEX($H556:$K556,0,MATCH(Y$526,$H$526:$K$526,0))*HLOOKUP(Y$525,$J$522:$R$523,2)</f>
        <v>63.39473684210526</v>
      </c>
      <c r="Z556" s="699" cm="1">
        <f t="array" ref="Z556">INDEX($H556:$K556,0,MATCH(Z$526,$H$526:$K$526,0))*HLOOKUP(Z$525,$J$522:$R$523,2)</f>
        <v>17.706521739130437</v>
      </c>
      <c r="AA556" s="699" cm="1">
        <f t="array" ref="AA556">INDEX($H556:$K556,0,MATCH(AA$526,$H$526:$K$526,0))*HLOOKUP(AA$525,$J$522:$R$523,2)</f>
        <v>17.706521739130437</v>
      </c>
      <c r="AB556" s="699" cm="1">
        <f t="array" ref="AB556">INDEX($H556:$K556,0,MATCH(AB$526,$H$526:$K$526,0))*HLOOKUP(AB$525,$J$522:$R$523,2)</f>
        <v>0</v>
      </c>
      <c r="AC556" s="699" cm="1">
        <f t="array" ref="AC556">INDEX($H556:$K556,0,MATCH(AC$526,$H$526:$K$526,0))*HLOOKUP(AC$525,$J$522:$R$523,2)</f>
        <v>63.39473684210526</v>
      </c>
      <c r="AD556" s="699" cm="1">
        <f t="array" ref="AD556">INDEX($H556:$K556,0,MATCH(AD$526,$H$526:$K$526,0))*HLOOKUP(AD$525,$J$522:$R$523,2)</f>
        <v>17.706521739130437</v>
      </c>
      <c r="AE556" s="699" cm="1">
        <f t="array" ref="AE556">INDEX($H556:$K556,0,MATCH(AE$526,$H$526:$K$526,0))*HLOOKUP(AE$525,$J$522:$R$523,2)</f>
        <v>17.706521739130437</v>
      </c>
      <c r="AF556" s="699" cm="1">
        <f t="array" ref="AF556">INDEX($H556:$K556,0,MATCH(AF$526,$H$526:$K$526,0))*HLOOKUP(AF$525,$J$522:$R$523,2)</f>
        <v>0</v>
      </c>
      <c r="AG556" s="699" cm="1">
        <f t="array" ref="AG556">INDEX($H556:$K556,0,MATCH(AG$526,$H$526:$K$526,0))*HLOOKUP(AG$525,$J$522:$R$523,2)</f>
        <v>63.39473684210526</v>
      </c>
      <c r="AH556" s="699" cm="1">
        <f t="array" ref="AH556">INDEX($H556:$K556,0,MATCH(AH$526,$H$526:$K$526,0))*HLOOKUP(AH$525,$J$522:$R$523,2)</f>
        <v>17.706521739130437</v>
      </c>
      <c r="AI556" s="699" cm="1">
        <f t="array" ref="AI556">INDEX($H556:$K556,0,MATCH(AI$526,$H$526:$K$526,0))*HLOOKUP(AI$525,$J$522:$R$523,2)</f>
        <v>17.706521739130437</v>
      </c>
      <c r="AJ556" s="699" cm="1">
        <f t="array" ref="AJ556">INDEX($H556:$K556,0,MATCH(AJ$526,$H$526:$K$526,0))*HLOOKUP(AJ$525,$J$522:$R$523,2)</f>
        <v>0</v>
      </c>
      <c r="AK556" s="699" cm="1">
        <f t="array" ref="AK556">INDEX($H556:$K556,0,MATCH(AK$526,$H$526:$K$526,0))*HLOOKUP(AK$525,$J$522:$R$523,2)</f>
        <v>63.39473684210526</v>
      </c>
      <c r="AL556" s="699" cm="1">
        <f t="array" ref="AL556">INDEX($H556:$K556,0,MATCH(AL$526,$H$526:$K$526,0))*HLOOKUP(AL$525,$J$522:$R$523,2)</f>
        <v>17.706521739130437</v>
      </c>
      <c r="AM556" s="699" cm="1">
        <f t="array" ref="AM556">INDEX($H556:$K556,0,MATCH(AM$526,$H$526:$K$526,0))*HLOOKUP(AM$525,$J$522:$R$523,2)</f>
        <v>17.706521739130437</v>
      </c>
      <c r="AN556" s="699" cm="1">
        <f t="array" ref="AN556">INDEX($H556:$K556,0,MATCH(AN$526,$H$526:$K$526,0))*HLOOKUP(AN$525,$J$522:$R$523,2)</f>
        <v>0</v>
      </c>
      <c r="AO556" s="699" cm="1">
        <f t="array" ref="AO556">INDEX($H556:$K556,0,MATCH(AO$526,$H$526:$K$526,0))*HLOOKUP(AO$525,$J$522:$R$523,2)</f>
        <v>63.39473684210526</v>
      </c>
      <c r="AP556" s="699" cm="1">
        <f t="array" ref="AP556">INDEX($H556:$K556,0,MATCH(AP$526,$H$526:$K$526,0))*HLOOKUP(AP$525,$J$522:$R$523,2)</f>
        <v>17.706521739130437</v>
      </c>
      <c r="AQ556" s="699" cm="1">
        <f t="array" ref="AQ556">INDEX($H556:$K556,0,MATCH(AQ$526,$H$526:$K$526,0))*HLOOKUP(AQ$525,$J$522:$R$523,2)</f>
        <v>17.706521739130437</v>
      </c>
      <c r="AR556" s="699" cm="1">
        <f t="array" ref="AR556">INDEX($H556:$K556,0,MATCH(AR$526,$H$526:$K$526,0))*HLOOKUP(AR$525,$J$522:$R$523,2)</f>
        <v>0</v>
      </c>
      <c r="AS556" s="699" cm="1">
        <f t="array" ref="AS556">INDEX($H556:$K556,0,MATCH(AS$526,$H$526:$K$526,0))*HLOOKUP(AS$525,$J$522:$R$523,2)</f>
        <v>63.39473684210526</v>
      </c>
      <c r="AT556" s="699" cm="1">
        <f t="array" ref="AT556">INDEX($H556:$K556,0,MATCH(AT$526,$H$526:$K$526,0))*HLOOKUP(AT$525,$J$522:$R$523,2)</f>
        <v>17.706521739130437</v>
      </c>
      <c r="AU556" s="699" cm="1">
        <f t="array" ref="AU556">INDEX($H556:$K556,0,MATCH(AU$526,$H$526:$K$526,0))*HLOOKUP(AU$525,$J$522:$R$523,2)</f>
        <v>17.706521739130437</v>
      </c>
      <c r="AV556" s="187"/>
      <c r="AW556" s="187"/>
      <c r="AX556" s="16"/>
      <c r="AY556" s="8"/>
      <c r="AZ556" s="8"/>
      <c r="BA556" s="8"/>
    </row>
    <row r="557" spans="1:53" ht="14.5" outlineLevel="1" x14ac:dyDescent="0.35">
      <c r="A557" s="6"/>
      <c r="B557" s="7"/>
      <c r="C557" s="17"/>
      <c r="D557" s="17"/>
      <c r="E557" s="17"/>
      <c r="F557" s="26"/>
      <c r="G557" s="26" t="str">
        <f t="shared" si="151"/>
        <v>YAWA2Wa</v>
      </c>
      <c r="H557" s="223">
        <v>39</v>
      </c>
      <c r="I557" s="223">
        <v>0</v>
      </c>
      <c r="J557" s="223">
        <v>0</v>
      </c>
      <c r="K557" s="223">
        <v>0</v>
      </c>
      <c r="L557" s="699" cm="1">
        <f t="array" ref="L557">INDEX($H557:$K557,0,MATCH(L$526,$H$526:$K$526,0))*HLOOKUP(L$525,$J$522:$R$523,2)</f>
        <v>39</v>
      </c>
      <c r="M557" s="699" cm="1">
        <f t="array" ref="M557">INDEX($H557:$K557,0,MATCH(M$526,$H$526:$K$526,0))*HLOOKUP(M$525,$J$522:$R$523,2)</f>
        <v>0</v>
      </c>
      <c r="N557" s="699" cm="1">
        <f t="array" ref="N557">INDEX($H557:$K557,0,MATCH(N$526,$H$526:$K$526,0))*HLOOKUP(N$525,$J$522:$R$523,2)</f>
        <v>0</v>
      </c>
      <c r="O557" s="699" cm="1">
        <f t="array" ref="O557">INDEX($H557:$K557,0,MATCH(O$526,$H$526:$K$526,0))*HLOOKUP(O$525,$J$522:$R$523,2)</f>
        <v>0</v>
      </c>
      <c r="P557" s="699" cm="1">
        <f t="array" ref="P557">INDEX($H557:$K557,0,MATCH(P$526,$H$526:$K$526,0))*HLOOKUP(P$525,$J$522:$R$523,2)</f>
        <v>39</v>
      </c>
      <c r="Q557" s="699" cm="1">
        <f t="array" ref="Q557">INDEX($H557:$K557,0,MATCH(Q$526,$H$526:$K$526,0))*HLOOKUP(Q$525,$J$522:$R$523,2)</f>
        <v>0</v>
      </c>
      <c r="R557" s="699" cm="1">
        <f t="array" ref="R557">INDEX($H557:$K557,0,MATCH(R$526,$H$526:$K$526,0))*HLOOKUP(R$525,$J$522:$R$523,2)</f>
        <v>0</v>
      </c>
      <c r="S557" s="699" cm="1">
        <f t="array" ref="S557">INDEX($H557:$K557,0,MATCH(S$526,$H$526:$K$526,0))*HLOOKUP(S$525,$J$522:$R$523,2)</f>
        <v>0</v>
      </c>
      <c r="T557" s="699" cm="1">
        <f t="array" ref="T557">INDEX($H557:$K557,0,MATCH(T$526,$H$526:$K$526,0))*HLOOKUP(T$525,$J$522:$R$523,2)</f>
        <v>39</v>
      </c>
      <c r="U557" s="699" cm="1">
        <f t="array" ref="U557">INDEX($H557:$K557,0,MATCH(U$526,$H$526:$K$526,0))*HLOOKUP(U$525,$J$522:$R$523,2)</f>
        <v>0</v>
      </c>
      <c r="V557" s="699" cm="1">
        <f t="array" ref="V557">INDEX($H557:$K557,0,MATCH(V$526,$H$526:$K$526,0))*HLOOKUP(V$525,$J$522:$R$523,2)</f>
        <v>0</v>
      </c>
      <c r="W557" s="699" cm="1">
        <f t="array" ref="W557">INDEX($H557:$K557,0,MATCH(W$526,$H$526:$K$526,0))*HLOOKUP(W$525,$J$522:$R$523,2)</f>
        <v>0</v>
      </c>
      <c r="X557" s="699" cm="1">
        <f t="array" ref="X557">INDEX($H557:$K557,0,MATCH(X$526,$H$526:$K$526,0))*HLOOKUP(X$525,$J$522:$R$523,2)</f>
        <v>39</v>
      </c>
      <c r="Y557" s="699" cm="1">
        <f t="array" ref="Y557">INDEX($H557:$K557,0,MATCH(Y$526,$H$526:$K$526,0))*HLOOKUP(Y$525,$J$522:$R$523,2)</f>
        <v>0</v>
      </c>
      <c r="Z557" s="699" cm="1">
        <f t="array" ref="Z557">INDEX($H557:$K557,0,MATCH(Z$526,$H$526:$K$526,0))*HLOOKUP(Z$525,$J$522:$R$523,2)</f>
        <v>0</v>
      </c>
      <c r="AA557" s="699" cm="1">
        <f t="array" ref="AA557">INDEX($H557:$K557,0,MATCH(AA$526,$H$526:$K$526,0))*HLOOKUP(AA$525,$J$522:$R$523,2)</f>
        <v>0</v>
      </c>
      <c r="AB557" s="699" cm="1">
        <f t="array" ref="AB557">INDEX($H557:$K557,0,MATCH(AB$526,$H$526:$K$526,0))*HLOOKUP(AB$525,$J$522:$R$523,2)</f>
        <v>39</v>
      </c>
      <c r="AC557" s="699" cm="1">
        <f t="array" ref="AC557">INDEX($H557:$K557,0,MATCH(AC$526,$H$526:$K$526,0))*HLOOKUP(AC$525,$J$522:$R$523,2)</f>
        <v>0</v>
      </c>
      <c r="AD557" s="699" cm="1">
        <f t="array" ref="AD557">INDEX($H557:$K557,0,MATCH(AD$526,$H$526:$K$526,0))*HLOOKUP(AD$525,$J$522:$R$523,2)</f>
        <v>0</v>
      </c>
      <c r="AE557" s="699" cm="1">
        <f t="array" ref="AE557">INDEX($H557:$K557,0,MATCH(AE$526,$H$526:$K$526,0))*HLOOKUP(AE$525,$J$522:$R$523,2)</f>
        <v>0</v>
      </c>
      <c r="AF557" s="699" cm="1">
        <f t="array" ref="AF557">INDEX($H557:$K557,0,MATCH(AF$526,$H$526:$K$526,0))*HLOOKUP(AF$525,$J$522:$R$523,2)</f>
        <v>39</v>
      </c>
      <c r="AG557" s="699" cm="1">
        <f t="array" ref="AG557">INDEX($H557:$K557,0,MATCH(AG$526,$H$526:$K$526,0))*HLOOKUP(AG$525,$J$522:$R$523,2)</f>
        <v>0</v>
      </c>
      <c r="AH557" s="699" cm="1">
        <f t="array" ref="AH557">INDEX($H557:$K557,0,MATCH(AH$526,$H$526:$K$526,0))*HLOOKUP(AH$525,$J$522:$R$523,2)</f>
        <v>0</v>
      </c>
      <c r="AI557" s="699" cm="1">
        <f t="array" ref="AI557">INDEX($H557:$K557,0,MATCH(AI$526,$H$526:$K$526,0))*HLOOKUP(AI$525,$J$522:$R$523,2)</f>
        <v>0</v>
      </c>
      <c r="AJ557" s="699" cm="1">
        <f t="array" ref="AJ557">INDEX($H557:$K557,0,MATCH(AJ$526,$H$526:$K$526,0))*HLOOKUP(AJ$525,$J$522:$R$523,2)</f>
        <v>39</v>
      </c>
      <c r="AK557" s="699" cm="1">
        <f t="array" ref="AK557">INDEX($H557:$K557,0,MATCH(AK$526,$H$526:$K$526,0))*HLOOKUP(AK$525,$J$522:$R$523,2)</f>
        <v>0</v>
      </c>
      <c r="AL557" s="699" cm="1">
        <f t="array" ref="AL557">INDEX($H557:$K557,0,MATCH(AL$526,$H$526:$K$526,0))*HLOOKUP(AL$525,$J$522:$R$523,2)</f>
        <v>0</v>
      </c>
      <c r="AM557" s="699" cm="1">
        <f t="array" ref="AM557">INDEX($H557:$K557,0,MATCH(AM$526,$H$526:$K$526,0))*HLOOKUP(AM$525,$J$522:$R$523,2)</f>
        <v>0</v>
      </c>
      <c r="AN557" s="699" cm="1">
        <f t="array" ref="AN557">INDEX($H557:$K557,0,MATCH(AN$526,$H$526:$K$526,0))*HLOOKUP(AN$525,$J$522:$R$523,2)</f>
        <v>39</v>
      </c>
      <c r="AO557" s="699" cm="1">
        <f t="array" ref="AO557">INDEX($H557:$K557,0,MATCH(AO$526,$H$526:$K$526,0))*HLOOKUP(AO$525,$J$522:$R$523,2)</f>
        <v>0</v>
      </c>
      <c r="AP557" s="699" cm="1">
        <f t="array" ref="AP557">INDEX($H557:$K557,0,MATCH(AP$526,$H$526:$K$526,0))*HLOOKUP(AP$525,$J$522:$R$523,2)</f>
        <v>0</v>
      </c>
      <c r="AQ557" s="699" cm="1">
        <f t="array" ref="AQ557">INDEX($H557:$K557,0,MATCH(AQ$526,$H$526:$K$526,0))*HLOOKUP(AQ$525,$J$522:$R$523,2)</f>
        <v>0</v>
      </c>
      <c r="AR557" s="699" cm="1">
        <f t="array" ref="AR557">INDEX($H557:$K557,0,MATCH(AR$526,$H$526:$K$526,0))*HLOOKUP(AR$525,$J$522:$R$523,2)</f>
        <v>39</v>
      </c>
      <c r="AS557" s="699" cm="1">
        <f t="array" ref="AS557">INDEX($H557:$K557,0,MATCH(AS$526,$H$526:$K$526,0))*HLOOKUP(AS$525,$J$522:$R$523,2)</f>
        <v>0</v>
      </c>
      <c r="AT557" s="699" cm="1">
        <f t="array" ref="AT557">INDEX($H557:$K557,0,MATCH(AT$526,$H$526:$K$526,0))*HLOOKUP(AT$525,$J$522:$R$523,2)</f>
        <v>0</v>
      </c>
      <c r="AU557" s="699" cm="1">
        <f t="array" ref="AU557">INDEX($H557:$K557,0,MATCH(AU$526,$H$526:$K$526,0))*HLOOKUP(AU$525,$J$522:$R$523,2)</f>
        <v>0</v>
      </c>
      <c r="AV557" s="187"/>
      <c r="AW557" s="187"/>
      <c r="AX557" s="16"/>
      <c r="AY557" s="8"/>
      <c r="AZ557" s="8"/>
      <c r="BA557" s="8"/>
    </row>
    <row r="558" spans="1:53" ht="14.5" outlineLevel="1" x14ac:dyDescent="0.35">
      <c r="A558" s="6"/>
      <c r="B558" s="7"/>
      <c r="C558" s="17"/>
      <c r="D558" s="17"/>
      <c r="E558" s="17"/>
      <c r="F558" s="26"/>
      <c r="G558" s="26" t="str">
        <f t="shared" si="151"/>
        <v>AYAOA1o</v>
      </c>
      <c r="H558" s="223">
        <v>0</v>
      </c>
      <c r="I558" s="223">
        <v>63.39473684210526</v>
      </c>
      <c r="J558" s="223">
        <v>0</v>
      </c>
      <c r="K558" s="223">
        <v>0</v>
      </c>
      <c r="L558" s="699" cm="1">
        <f t="array" ref="L558">INDEX($H558:$K558,0,MATCH(L$526,$H$526:$K$526,0))*HLOOKUP(L$525,$J$522:$R$523,2)</f>
        <v>0</v>
      </c>
      <c r="M558" s="699" cm="1">
        <f t="array" ref="M558">INDEX($H558:$K558,0,MATCH(M$526,$H$526:$K$526,0))*HLOOKUP(M$525,$J$522:$R$523,2)</f>
        <v>63.39473684210526</v>
      </c>
      <c r="N558" s="699" cm="1">
        <f t="array" ref="N558">INDEX($H558:$K558,0,MATCH(N$526,$H$526:$K$526,0))*HLOOKUP(N$525,$J$522:$R$523,2)</f>
        <v>0</v>
      </c>
      <c r="O558" s="699" cm="1">
        <f t="array" ref="O558">INDEX($H558:$K558,0,MATCH(O$526,$H$526:$K$526,0))*HLOOKUP(O$525,$J$522:$R$523,2)</f>
        <v>0</v>
      </c>
      <c r="P558" s="699" cm="1">
        <f t="array" ref="P558">INDEX($H558:$K558,0,MATCH(P$526,$H$526:$K$526,0))*HLOOKUP(P$525,$J$522:$R$523,2)</f>
        <v>0</v>
      </c>
      <c r="Q558" s="699" cm="1">
        <f t="array" ref="Q558">INDEX($H558:$K558,0,MATCH(Q$526,$H$526:$K$526,0))*HLOOKUP(Q$525,$J$522:$R$523,2)</f>
        <v>63.39473684210526</v>
      </c>
      <c r="R558" s="699" cm="1">
        <f t="array" ref="R558">INDEX($H558:$K558,0,MATCH(R$526,$H$526:$K$526,0))*HLOOKUP(R$525,$J$522:$R$523,2)</f>
        <v>0</v>
      </c>
      <c r="S558" s="699" cm="1">
        <f t="array" ref="S558">INDEX($H558:$K558,0,MATCH(S$526,$H$526:$K$526,0))*HLOOKUP(S$525,$J$522:$R$523,2)</f>
        <v>0</v>
      </c>
      <c r="T558" s="699" cm="1">
        <f t="array" ref="T558">INDEX($H558:$K558,0,MATCH(T$526,$H$526:$K$526,0))*HLOOKUP(T$525,$J$522:$R$523,2)</f>
        <v>0</v>
      </c>
      <c r="U558" s="699" cm="1">
        <f t="array" ref="U558">INDEX($H558:$K558,0,MATCH(U$526,$H$526:$K$526,0))*HLOOKUP(U$525,$J$522:$R$523,2)</f>
        <v>63.39473684210526</v>
      </c>
      <c r="V558" s="699" cm="1">
        <f t="array" ref="V558">INDEX($H558:$K558,0,MATCH(V$526,$H$526:$K$526,0))*HLOOKUP(V$525,$J$522:$R$523,2)</f>
        <v>0</v>
      </c>
      <c r="W558" s="699" cm="1">
        <f t="array" ref="W558">INDEX($H558:$K558,0,MATCH(W$526,$H$526:$K$526,0))*HLOOKUP(W$525,$J$522:$R$523,2)</f>
        <v>0</v>
      </c>
      <c r="X558" s="699" cm="1">
        <f t="array" ref="X558">INDEX($H558:$K558,0,MATCH(X$526,$H$526:$K$526,0))*HLOOKUP(X$525,$J$522:$R$523,2)</f>
        <v>0</v>
      </c>
      <c r="Y558" s="699" cm="1">
        <f t="array" ref="Y558">INDEX($H558:$K558,0,MATCH(Y$526,$H$526:$K$526,0))*HLOOKUP(Y$525,$J$522:$R$523,2)</f>
        <v>63.39473684210526</v>
      </c>
      <c r="Z558" s="699" cm="1">
        <f t="array" ref="Z558">INDEX($H558:$K558,0,MATCH(Z$526,$H$526:$K$526,0))*HLOOKUP(Z$525,$J$522:$R$523,2)</f>
        <v>0</v>
      </c>
      <c r="AA558" s="699" cm="1">
        <f t="array" ref="AA558">INDEX($H558:$K558,0,MATCH(AA$526,$H$526:$K$526,0))*HLOOKUP(AA$525,$J$522:$R$523,2)</f>
        <v>0</v>
      </c>
      <c r="AB558" s="699" cm="1">
        <f t="array" ref="AB558">INDEX($H558:$K558,0,MATCH(AB$526,$H$526:$K$526,0))*HLOOKUP(AB$525,$J$522:$R$523,2)</f>
        <v>0</v>
      </c>
      <c r="AC558" s="699" cm="1">
        <f t="array" ref="AC558">INDEX($H558:$K558,0,MATCH(AC$526,$H$526:$K$526,0))*HLOOKUP(AC$525,$J$522:$R$523,2)</f>
        <v>63.39473684210526</v>
      </c>
      <c r="AD558" s="699" cm="1">
        <f t="array" ref="AD558">INDEX($H558:$K558,0,MATCH(AD$526,$H$526:$K$526,0))*HLOOKUP(AD$525,$J$522:$R$523,2)</f>
        <v>0</v>
      </c>
      <c r="AE558" s="699" cm="1">
        <f t="array" ref="AE558">INDEX($H558:$K558,0,MATCH(AE$526,$H$526:$K$526,0))*HLOOKUP(AE$525,$J$522:$R$523,2)</f>
        <v>0</v>
      </c>
      <c r="AF558" s="699" cm="1">
        <f t="array" ref="AF558">INDEX($H558:$K558,0,MATCH(AF$526,$H$526:$K$526,0))*HLOOKUP(AF$525,$J$522:$R$523,2)</f>
        <v>0</v>
      </c>
      <c r="AG558" s="699" cm="1">
        <f t="array" ref="AG558">INDEX($H558:$K558,0,MATCH(AG$526,$H$526:$K$526,0))*HLOOKUP(AG$525,$J$522:$R$523,2)</f>
        <v>63.39473684210526</v>
      </c>
      <c r="AH558" s="699" cm="1">
        <f t="array" ref="AH558">INDEX($H558:$K558,0,MATCH(AH$526,$H$526:$K$526,0))*HLOOKUP(AH$525,$J$522:$R$523,2)</f>
        <v>0</v>
      </c>
      <c r="AI558" s="699" cm="1">
        <f t="array" ref="AI558">INDEX($H558:$K558,0,MATCH(AI$526,$H$526:$K$526,0))*HLOOKUP(AI$525,$J$522:$R$523,2)</f>
        <v>0</v>
      </c>
      <c r="AJ558" s="699" cm="1">
        <f t="array" ref="AJ558">INDEX($H558:$K558,0,MATCH(AJ$526,$H$526:$K$526,0))*HLOOKUP(AJ$525,$J$522:$R$523,2)</f>
        <v>0</v>
      </c>
      <c r="AK558" s="699" cm="1">
        <f t="array" ref="AK558">INDEX($H558:$K558,0,MATCH(AK$526,$H$526:$K$526,0))*HLOOKUP(AK$525,$J$522:$R$523,2)</f>
        <v>63.39473684210526</v>
      </c>
      <c r="AL558" s="699" cm="1">
        <f t="array" ref="AL558">INDEX($H558:$K558,0,MATCH(AL$526,$H$526:$K$526,0))*HLOOKUP(AL$525,$J$522:$R$523,2)</f>
        <v>0</v>
      </c>
      <c r="AM558" s="699" cm="1">
        <f t="array" ref="AM558">INDEX($H558:$K558,0,MATCH(AM$526,$H$526:$K$526,0))*HLOOKUP(AM$525,$J$522:$R$523,2)</f>
        <v>0</v>
      </c>
      <c r="AN558" s="699" cm="1">
        <f t="array" ref="AN558">INDEX($H558:$K558,0,MATCH(AN$526,$H$526:$K$526,0))*HLOOKUP(AN$525,$J$522:$R$523,2)</f>
        <v>0</v>
      </c>
      <c r="AO558" s="699" cm="1">
        <f t="array" ref="AO558">INDEX($H558:$K558,0,MATCH(AO$526,$H$526:$K$526,0))*HLOOKUP(AO$525,$J$522:$R$523,2)</f>
        <v>63.39473684210526</v>
      </c>
      <c r="AP558" s="699" cm="1">
        <f t="array" ref="AP558">INDEX($H558:$K558,0,MATCH(AP$526,$H$526:$K$526,0))*HLOOKUP(AP$525,$J$522:$R$523,2)</f>
        <v>0</v>
      </c>
      <c r="AQ558" s="699" cm="1">
        <f t="array" ref="AQ558">INDEX($H558:$K558,0,MATCH(AQ$526,$H$526:$K$526,0))*HLOOKUP(AQ$525,$J$522:$R$523,2)</f>
        <v>0</v>
      </c>
      <c r="AR558" s="699" cm="1">
        <f t="array" ref="AR558">INDEX($H558:$K558,0,MATCH(AR$526,$H$526:$K$526,0))*HLOOKUP(AR$525,$J$522:$R$523,2)</f>
        <v>0</v>
      </c>
      <c r="AS558" s="699" cm="1">
        <f t="array" ref="AS558">INDEX($H558:$K558,0,MATCH(AS$526,$H$526:$K$526,0))*HLOOKUP(AS$525,$J$522:$R$523,2)</f>
        <v>63.39473684210526</v>
      </c>
      <c r="AT558" s="699" cm="1">
        <f t="array" ref="AT558">INDEX($H558:$K558,0,MATCH(AT$526,$H$526:$K$526,0))*HLOOKUP(AT$525,$J$522:$R$523,2)</f>
        <v>0</v>
      </c>
      <c r="AU558" s="699" cm="1">
        <f t="array" ref="AU558">INDEX($H558:$K558,0,MATCH(AU$526,$H$526:$K$526,0))*HLOOKUP(AU$525,$J$522:$R$523,2)</f>
        <v>0</v>
      </c>
      <c r="AV558" s="187"/>
      <c r="AW558" s="187"/>
      <c r="AX558" s="16"/>
      <c r="AY558" s="8"/>
      <c r="AZ558" s="8"/>
      <c r="BA558" s="8"/>
    </row>
    <row r="559" spans="1:53" ht="14.5" outlineLevel="1" x14ac:dyDescent="0.35">
      <c r="A559" s="6"/>
      <c r="B559" s="7"/>
      <c r="C559" s="17"/>
      <c r="D559" s="17"/>
      <c r="E559" s="17"/>
      <c r="F559" s="26"/>
      <c r="G559" s="26" t="str">
        <f t="shared" si="151"/>
        <v>AYAOA1od</v>
      </c>
      <c r="H559" s="223">
        <v>0</v>
      </c>
      <c r="I559" s="223">
        <v>63.39473684210526</v>
      </c>
      <c r="J559" s="223">
        <v>0</v>
      </c>
      <c r="K559" s="223">
        <v>0</v>
      </c>
      <c r="L559" s="699" cm="1">
        <f t="array" ref="L559">INDEX($H559:$K559,0,MATCH(L$526,$H$526:$K$526,0))*HLOOKUP(L$525,$J$522:$R$523,2)</f>
        <v>0</v>
      </c>
      <c r="M559" s="699" cm="1">
        <f t="array" ref="M559">INDEX($H559:$K559,0,MATCH(M$526,$H$526:$K$526,0))*HLOOKUP(M$525,$J$522:$R$523,2)</f>
        <v>63.39473684210526</v>
      </c>
      <c r="N559" s="699" cm="1">
        <f t="array" ref="N559">INDEX($H559:$K559,0,MATCH(N$526,$H$526:$K$526,0))*HLOOKUP(N$525,$J$522:$R$523,2)</f>
        <v>0</v>
      </c>
      <c r="O559" s="699" cm="1">
        <f t="array" ref="O559">INDEX($H559:$K559,0,MATCH(O$526,$H$526:$K$526,0))*HLOOKUP(O$525,$J$522:$R$523,2)</f>
        <v>0</v>
      </c>
      <c r="P559" s="699" cm="1">
        <f t="array" ref="P559">INDEX($H559:$K559,0,MATCH(P$526,$H$526:$K$526,0))*HLOOKUP(P$525,$J$522:$R$523,2)</f>
        <v>0</v>
      </c>
      <c r="Q559" s="699" cm="1">
        <f t="array" ref="Q559">INDEX($H559:$K559,0,MATCH(Q$526,$H$526:$K$526,0))*HLOOKUP(Q$525,$J$522:$R$523,2)</f>
        <v>63.39473684210526</v>
      </c>
      <c r="R559" s="699" cm="1">
        <f t="array" ref="R559">INDEX($H559:$K559,0,MATCH(R$526,$H$526:$K$526,0))*HLOOKUP(R$525,$J$522:$R$523,2)</f>
        <v>0</v>
      </c>
      <c r="S559" s="699" cm="1">
        <f t="array" ref="S559">INDEX($H559:$K559,0,MATCH(S$526,$H$526:$K$526,0))*HLOOKUP(S$525,$J$522:$R$523,2)</f>
        <v>0</v>
      </c>
      <c r="T559" s="699" cm="1">
        <f t="array" ref="T559">INDEX($H559:$K559,0,MATCH(T$526,$H$526:$K$526,0))*HLOOKUP(T$525,$J$522:$R$523,2)</f>
        <v>0</v>
      </c>
      <c r="U559" s="699" cm="1">
        <f t="array" ref="U559">INDEX($H559:$K559,0,MATCH(U$526,$H$526:$K$526,0))*HLOOKUP(U$525,$J$522:$R$523,2)</f>
        <v>63.39473684210526</v>
      </c>
      <c r="V559" s="699" cm="1">
        <f t="array" ref="V559">INDEX($H559:$K559,0,MATCH(V$526,$H$526:$K$526,0))*HLOOKUP(V$525,$J$522:$R$523,2)</f>
        <v>0</v>
      </c>
      <c r="W559" s="699" cm="1">
        <f t="array" ref="W559">INDEX($H559:$K559,0,MATCH(W$526,$H$526:$K$526,0))*HLOOKUP(W$525,$J$522:$R$523,2)</f>
        <v>0</v>
      </c>
      <c r="X559" s="699" cm="1">
        <f t="array" ref="X559">INDEX($H559:$K559,0,MATCH(X$526,$H$526:$K$526,0))*HLOOKUP(X$525,$J$522:$R$523,2)</f>
        <v>0</v>
      </c>
      <c r="Y559" s="699" cm="1">
        <f t="array" ref="Y559">INDEX($H559:$K559,0,MATCH(Y$526,$H$526:$K$526,0))*HLOOKUP(Y$525,$J$522:$R$523,2)</f>
        <v>63.39473684210526</v>
      </c>
      <c r="Z559" s="699" cm="1">
        <f t="array" ref="Z559">INDEX($H559:$K559,0,MATCH(Z$526,$H$526:$K$526,0))*HLOOKUP(Z$525,$J$522:$R$523,2)</f>
        <v>0</v>
      </c>
      <c r="AA559" s="699" cm="1">
        <f t="array" ref="AA559">INDEX($H559:$K559,0,MATCH(AA$526,$H$526:$K$526,0))*HLOOKUP(AA$525,$J$522:$R$523,2)</f>
        <v>0</v>
      </c>
      <c r="AB559" s="699" cm="1">
        <f t="array" ref="AB559">INDEX($H559:$K559,0,MATCH(AB$526,$H$526:$K$526,0))*HLOOKUP(AB$525,$J$522:$R$523,2)</f>
        <v>0</v>
      </c>
      <c r="AC559" s="699" cm="1">
        <f t="array" ref="AC559">INDEX($H559:$K559,0,MATCH(AC$526,$H$526:$K$526,0))*HLOOKUP(AC$525,$J$522:$R$523,2)</f>
        <v>63.39473684210526</v>
      </c>
      <c r="AD559" s="699" cm="1">
        <f t="array" ref="AD559">INDEX($H559:$K559,0,MATCH(AD$526,$H$526:$K$526,0))*HLOOKUP(AD$525,$J$522:$R$523,2)</f>
        <v>0</v>
      </c>
      <c r="AE559" s="699" cm="1">
        <f t="array" ref="AE559">INDEX($H559:$K559,0,MATCH(AE$526,$H$526:$K$526,0))*HLOOKUP(AE$525,$J$522:$R$523,2)</f>
        <v>0</v>
      </c>
      <c r="AF559" s="699" cm="1">
        <f t="array" ref="AF559">INDEX($H559:$K559,0,MATCH(AF$526,$H$526:$K$526,0))*HLOOKUP(AF$525,$J$522:$R$523,2)</f>
        <v>0</v>
      </c>
      <c r="AG559" s="699" cm="1">
        <f t="array" ref="AG559">INDEX($H559:$K559,0,MATCH(AG$526,$H$526:$K$526,0))*HLOOKUP(AG$525,$J$522:$R$523,2)</f>
        <v>63.39473684210526</v>
      </c>
      <c r="AH559" s="699" cm="1">
        <f t="array" ref="AH559">INDEX($H559:$K559,0,MATCH(AH$526,$H$526:$K$526,0))*HLOOKUP(AH$525,$J$522:$R$523,2)</f>
        <v>0</v>
      </c>
      <c r="AI559" s="699" cm="1">
        <f t="array" ref="AI559">INDEX($H559:$K559,0,MATCH(AI$526,$H$526:$K$526,0))*HLOOKUP(AI$525,$J$522:$R$523,2)</f>
        <v>0</v>
      </c>
      <c r="AJ559" s="699" cm="1">
        <f t="array" ref="AJ559">INDEX($H559:$K559,0,MATCH(AJ$526,$H$526:$K$526,0))*HLOOKUP(AJ$525,$J$522:$R$523,2)</f>
        <v>0</v>
      </c>
      <c r="AK559" s="699" cm="1">
        <f t="array" ref="AK559">INDEX($H559:$K559,0,MATCH(AK$526,$H$526:$K$526,0))*HLOOKUP(AK$525,$J$522:$R$523,2)</f>
        <v>63.39473684210526</v>
      </c>
      <c r="AL559" s="699" cm="1">
        <f t="array" ref="AL559">INDEX($H559:$K559,0,MATCH(AL$526,$H$526:$K$526,0))*HLOOKUP(AL$525,$J$522:$R$523,2)</f>
        <v>0</v>
      </c>
      <c r="AM559" s="699" cm="1">
        <f t="array" ref="AM559">INDEX($H559:$K559,0,MATCH(AM$526,$H$526:$K$526,0))*HLOOKUP(AM$525,$J$522:$R$523,2)</f>
        <v>0</v>
      </c>
      <c r="AN559" s="699" cm="1">
        <f t="array" ref="AN559">INDEX($H559:$K559,0,MATCH(AN$526,$H$526:$K$526,0))*HLOOKUP(AN$525,$J$522:$R$523,2)</f>
        <v>0</v>
      </c>
      <c r="AO559" s="699" cm="1">
        <f t="array" ref="AO559">INDEX($H559:$K559,0,MATCH(AO$526,$H$526:$K$526,0))*HLOOKUP(AO$525,$J$522:$R$523,2)</f>
        <v>63.39473684210526</v>
      </c>
      <c r="AP559" s="699" cm="1">
        <f t="array" ref="AP559">INDEX($H559:$K559,0,MATCH(AP$526,$H$526:$K$526,0))*HLOOKUP(AP$525,$J$522:$R$523,2)</f>
        <v>0</v>
      </c>
      <c r="AQ559" s="699" cm="1">
        <f t="array" ref="AQ559">INDEX($H559:$K559,0,MATCH(AQ$526,$H$526:$K$526,0))*HLOOKUP(AQ$525,$J$522:$R$523,2)</f>
        <v>0</v>
      </c>
      <c r="AR559" s="699" cm="1">
        <f t="array" ref="AR559">INDEX($H559:$K559,0,MATCH(AR$526,$H$526:$K$526,0))*HLOOKUP(AR$525,$J$522:$R$523,2)</f>
        <v>0</v>
      </c>
      <c r="AS559" s="699" cm="1">
        <f t="array" ref="AS559">INDEX($H559:$K559,0,MATCH(AS$526,$H$526:$K$526,0))*HLOOKUP(AS$525,$J$522:$R$523,2)</f>
        <v>63.39473684210526</v>
      </c>
      <c r="AT559" s="699" cm="1">
        <f t="array" ref="AT559">INDEX($H559:$K559,0,MATCH(AT$526,$H$526:$K$526,0))*HLOOKUP(AT$525,$J$522:$R$523,2)</f>
        <v>0</v>
      </c>
      <c r="AU559" s="699" cm="1">
        <f t="array" ref="AU559">INDEX($H559:$K559,0,MATCH(AU$526,$H$526:$K$526,0))*HLOOKUP(AU$525,$J$522:$R$523,2)</f>
        <v>0</v>
      </c>
      <c r="AV559" s="187"/>
      <c r="AW559" s="187"/>
      <c r="AX559" s="16"/>
      <c r="AY559" s="8"/>
      <c r="AZ559" s="8"/>
      <c r="BA559" s="8"/>
    </row>
    <row r="560" spans="1:53" ht="14.5" outlineLevel="1" x14ac:dyDescent="0.35">
      <c r="A560" s="6"/>
      <c r="B560" s="7"/>
      <c r="C560" s="17"/>
      <c r="D560" s="17"/>
      <c r="E560" s="17"/>
      <c r="F560" s="26"/>
      <c r="G560" s="26" t="str">
        <f t="shared" si="151"/>
        <v>YAOA2Oa</v>
      </c>
      <c r="H560" s="223">
        <v>39</v>
      </c>
      <c r="I560" s="223">
        <v>0</v>
      </c>
      <c r="J560" s="223">
        <v>0</v>
      </c>
      <c r="K560" s="223">
        <v>0</v>
      </c>
      <c r="L560" s="699" cm="1">
        <f t="array" ref="L560">INDEX($H560:$K560,0,MATCH(L$526,$H$526:$K$526,0))*HLOOKUP(L$525,$J$522:$R$523,2)</f>
        <v>39</v>
      </c>
      <c r="M560" s="699" cm="1">
        <f t="array" ref="M560">INDEX($H560:$K560,0,MATCH(M$526,$H$526:$K$526,0))*HLOOKUP(M$525,$J$522:$R$523,2)</f>
        <v>0</v>
      </c>
      <c r="N560" s="699" cm="1">
        <f t="array" ref="N560">INDEX($H560:$K560,0,MATCH(N$526,$H$526:$K$526,0))*HLOOKUP(N$525,$J$522:$R$523,2)</f>
        <v>0</v>
      </c>
      <c r="O560" s="699" cm="1">
        <f t="array" ref="O560">INDEX($H560:$K560,0,MATCH(O$526,$H$526:$K$526,0))*HLOOKUP(O$525,$J$522:$R$523,2)</f>
        <v>0</v>
      </c>
      <c r="P560" s="699" cm="1">
        <f t="array" ref="P560">INDEX($H560:$K560,0,MATCH(P$526,$H$526:$K$526,0))*HLOOKUP(P$525,$J$522:$R$523,2)</f>
        <v>39</v>
      </c>
      <c r="Q560" s="699" cm="1">
        <f t="array" ref="Q560">INDEX($H560:$K560,0,MATCH(Q$526,$H$526:$K$526,0))*HLOOKUP(Q$525,$J$522:$R$523,2)</f>
        <v>0</v>
      </c>
      <c r="R560" s="699" cm="1">
        <f t="array" ref="R560">INDEX($H560:$K560,0,MATCH(R$526,$H$526:$K$526,0))*HLOOKUP(R$525,$J$522:$R$523,2)</f>
        <v>0</v>
      </c>
      <c r="S560" s="699" cm="1">
        <f t="array" ref="S560">INDEX($H560:$K560,0,MATCH(S$526,$H$526:$K$526,0))*HLOOKUP(S$525,$J$522:$R$523,2)</f>
        <v>0</v>
      </c>
      <c r="T560" s="699" cm="1">
        <f t="array" ref="T560">INDEX($H560:$K560,0,MATCH(T$526,$H$526:$K$526,0))*HLOOKUP(T$525,$J$522:$R$523,2)</f>
        <v>39</v>
      </c>
      <c r="U560" s="699" cm="1">
        <f t="array" ref="U560">INDEX($H560:$K560,0,MATCH(U$526,$H$526:$K$526,0))*HLOOKUP(U$525,$J$522:$R$523,2)</f>
        <v>0</v>
      </c>
      <c r="V560" s="699" cm="1">
        <f t="array" ref="V560">INDEX($H560:$K560,0,MATCH(V$526,$H$526:$K$526,0))*HLOOKUP(V$525,$J$522:$R$523,2)</f>
        <v>0</v>
      </c>
      <c r="W560" s="699" cm="1">
        <f t="array" ref="W560">INDEX($H560:$K560,0,MATCH(W$526,$H$526:$K$526,0))*HLOOKUP(W$525,$J$522:$R$523,2)</f>
        <v>0</v>
      </c>
      <c r="X560" s="699" cm="1">
        <f t="array" ref="X560">INDEX($H560:$K560,0,MATCH(X$526,$H$526:$K$526,0))*HLOOKUP(X$525,$J$522:$R$523,2)</f>
        <v>39</v>
      </c>
      <c r="Y560" s="699" cm="1">
        <f t="array" ref="Y560">INDEX($H560:$K560,0,MATCH(Y$526,$H$526:$K$526,0))*HLOOKUP(Y$525,$J$522:$R$523,2)</f>
        <v>0</v>
      </c>
      <c r="Z560" s="699" cm="1">
        <f t="array" ref="Z560">INDEX($H560:$K560,0,MATCH(Z$526,$H$526:$K$526,0))*HLOOKUP(Z$525,$J$522:$R$523,2)</f>
        <v>0</v>
      </c>
      <c r="AA560" s="699" cm="1">
        <f t="array" ref="AA560">INDEX($H560:$K560,0,MATCH(AA$526,$H$526:$K$526,0))*HLOOKUP(AA$525,$J$522:$R$523,2)</f>
        <v>0</v>
      </c>
      <c r="AB560" s="699" cm="1">
        <f t="array" ref="AB560">INDEX($H560:$K560,0,MATCH(AB$526,$H$526:$K$526,0))*HLOOKUP(AB$525,$J$522:$R$523,2)</f>
        <v>39</v>
      </c>
      <c r="AC560" s="699" cm="1">
        <f t="array" ref="AC560">INDEX($H560:$K560,0,MATCH(AC$526,$H$526:$K$526,0))*HLOOKUP(AC$525,$J$522:$R$523,2)</f>
        <v>0</v>
      </c>
      <c r="AD560" s="699" cm="1">
        <f t="array" ref="AD560">INDEX($H560:$K560,0,MATCH(AD$526,$H$526:$K$526,0))*HLOOKUP(AD$525,$J$522:$R$523,2)</f>
        <v>0</v>
      </c>
      <c r="AE560" s="699" cm="1">
        <f t="array" ref="AE560">INDEX($H560:$K560,0,MATCH(AE$526,$H$526:$K$526,0))*HLOOKUP(AE$525,$J$522:$R$523,2)</f>
        <v>0</v>
      </c>
      <c r="AF560" s="699" cm="1">
        <f t="array" ref="AF560">INDEX($H560:$K560,0,MATCH(AF$526,$H$526:$K$526,0))*HLOOKUP(AF$525,$J$522:$R$523,2)</f>
        <v>39</v>
      </c>
      <c r="AG560" s="699" cm="1">
        <f t="array" ref="AG560">INDEX($H560:$K560,0,MATCH(AG$526,$H$526:$K$526,0))*HLOOKUP(AG$525,$J$522:$R$523,2)</f>
        <v>0</v>
      </c>
      <c r="AH560" s="699" cm="1">
        <f t="array" ref="AH560">INDEX($H560:$K560,0,MATCH(AH$526,$H$526:$K$526,0))*HLOOKUP(AH$525,$J$522:$R$523,2)</f>
        <v>0</v>
      </c>
      <c r="AI560" s="699" cm="1">
        <f t="array" ref="AI560">INDEX($H560:$K560,0,MATCH(AI$526,$H$526:$K$526,0))*HLOOKUP(AI$525,$J$522:$R$523,2)</f>
        <v>0</v>
      </c>
      <c r="AJ560" s="699" cm="1">
        <f t="array" ref="AJ560">INDEX($H560:$K560,0,MATCH(AJ$526,$H$526:$K$526,0))*HLOOKUP(AJ$525,$J$522:$R$523,2)</f>
        <v>39</v>
      </c>
      <c r="AK560" s="699" cm="1">
        <f t="array" ref="AK560">INDEX($H560:$K560,0,MATCH(AK$526,$H$526:$K$526,0))*HLOOKUP(AK$525,$J$522:$R$523,2)</f>
        <v>0</v>
      </c>
      <c r="AL560" s="699" cm="1">
        <f t="array" ref="AL560">INDEX($H560:$K560,0,MATCH(AL$526,$H$526:$K$526,0))*HLOOKUP(AL$525,$J$522:$R$523,2)</f>
        <v>0</v>
      </c>
      <c r="AM560" s="699" cm="1">
        <f t="array" ref="AM560">INDEX($H560:$K560,0,MATCH(AM$526,$H$526:$K$526,0))*HLOOKUP(AM$525,$J$522:$R$523,2)</f>
        <v>0</v>
      </c>
      <c r="AN560" s="699" cm="1">
        <f t="array" ref="AN560">INDEX($H560:$K560,0,MATCH(AN$526,$H$526:$K$526,0))*HLOOKUP(AN$525,$J$522:$R$523,2)</f>
        <v>39</v>
      </c>
      <c r="AO560" s="699" cm="1">
        <f t="array" ref="AO560">INDEX($H560:$K560,0,MATCH(AO$526,$H$526:$K$526,0))*HLOOKUP(AO$525,$J$522:$R$523,2)</f>
        <v>0</v>
      </c>
      <c r="AP560" s="699" cm="1">
        <f t="array" ref="AP560">INDEX($H560:$K560,0,MATCH(AP$526,$H$526:$K$526,0))*HLOOKUP(AP$525,$J$522:$R$523,2)</f>
        <v>0</v>
      </c>
      <c r="AQ560" s="699" cm="1">
        <f t="array" ref="AQ560">INDEX($H560:$K560,0,MATCH(AQ$526,$H$526:$K$526,0))*HLOOKUP(AQ$525,$J$522:$R$523,2)</f>
        <v>0</v>
      </c>
      <c r="AR560" s="699" cm="1">
        <f t="array" ref="AR560">INDEX($H560:$K560,0,MATCH(AR$526,$H$526:$K$526,0))*HLOOKUP(AR$525,$J$522:$R$523,2)</f>
        <v>39</v>
      </c>
      <c r="AS560" s="699" cm="1">
        <f t="array" ref="AS560">INDEX($H560:$K560,0,MATCH(AS$526,$H$526:$K$526,0))*HLOOKUP(AS$525,$J$522:$R$523,2)</f>
        <v>0</v>
      </c>
      <c r="AT560" s="699" cm="1">
        <f t="array" ref="AT560">INDEX($H560:$K560,0,MATCH(AT$526,$H$526:$K$526,0))*HLOOKUP(AT$525,$J$522:$R$523,2)</f>
        <v>0</v>
      </c>
      <c r="AU560" s="699" cm="1">
        <f t="array" ref="AU560">INDEX($H560:$K560,0,MATCH(AU$526,$H$526:$K$526,0))*HLOOKUP(AU$525,$J$522:$R$523,2)</f>
        <v>0</v>
      </c>
      <c r="AV560" s="187"/>
      <c r="AW560" s="187"/>
      <c r="AX560" s="16"/>
      <c r="AY560" s="8"/>
      <c r="AZ560" s="8"/>
      <c r="BA560" s="8"/>
    </row>
    <row r="561" spans="1:53" ht="14.5" outlineLevel="1" x14ac:dyDescent="0.35">
      <c r="A561" s="6"/>
      <c r="B561" s="7"/>
      <c r="C561" s="17"/>
      <c r="D561" s="17"/>
      <c r="E561" s="17"/>
      <c r="F561" s="26"/>
      <c r="G561" s="26" t="str">
        <f t="shared" si="151"/>
        <v>YYWWWw</v>
      </c>
      <c r="H561" s="223">
        <v>0</v>
      </c>
      <c r="I561" s="223">
        <v>63.39473684210526</v>
      </c>
      <c r="J561" s="223">
        <v>5.9021739130434776</v>
      </c>
      <c r="K561" s="223">
        <v>5.9021739130434776</v>
      </c>
      <c r="L561" s="699" cm="1">
        <f t="array" ref="L561">INDEX($H561:$K561,0,MATCH(L$526,$H$526:$K$526,0))*HLOOKUP(L$525,$J$522:$R$523,2)</f>
        <v>0</v>
      </c>
      <c r="M561" s="699" cm="1">
        <f t="array" ref="M561">INDEX($H561:$K561,0,MATCH(M$526,$H$526:$K$526,0))*HLOOKUP(M$525,$J$522:$R$523,2)</f>
        <v>63.39473684210526</v>
      </c>
      <c r="N561" s="699" cm="1">
        <f t="array" ref="N561">INDEX($H561:$K561,0,MATCH(N$526,$H$526:$K$526,0))*HLOOKUP(N$525,$J$522:$R$523,2)</f>
        <v>5.9021739130434776</v>
      </c>
      <c r="O561" s="699" cm="1">
        <f t="array" ref="O561">INDEX($H561:$K561,0,MATCH(O$526,$H$526:$K$526,0))*HLOOKUP(O$525,$J$522:$R$523,2)</f>
        <v>5.9021739130434776</v>
      </c>
      <c r="P561" s="699" cm="1">
        <f t="array" ref="P561">INDEX($H561:$K561,0,MATCH(P$526,$H$526:$K$526,0))*HLOOKUP(P$525,$J$522:$R$523,2)</f>
        <v>0</v>
      </c>
      <c r="Q561" s="699" cm="1">
        <f t="array" ref="Q561">INDEX($H561:$K561,0,MATCH(Q$526,$H$526:$K$526,0))*HLOOKUP(Q$525,$J$522:$R$523,2)</f>
        <v>63.39473684210526</v>
      </c>
      <c r="R561" s="699" cm="1">
        <f t="array" ref="R561">INDEX($H561:$K561,0,MATCH(R$526,$H$526:$K$526,0))*HLOOKUP(R$525,$J$522:$R$523,2)</f>
        <v>5.9021739130434776</v>
      </c>
      <c r="S561" s="699" cm="1">
        <f t="array" ref="S561">INDEX($H561:$K561,0,MATCH(S$526,$H$526:$K$526,0))*HLOOKUP(S$525,$J$522:$R$523,2)</f>
        <v>5.9021739130434776</v>
      </c>
      <c r="T561" s="699" cm="1">
        <f t="array" ref="T561">INDEX($H561:$K561,0,MATCH(T$526,$H$526:$K$526,0))*HLOOKUP(T$525,$J$522:$R$523,2)</f>
        <v>0</v>
      </c>
      <c r="U561" s="699" cm="1">
        <f t="array" ref="U561">INDEX($H561:$K561,0,MATCH(U$526,$H$526:$K$526,0))*HLOOKUP(U$525,$J$522:$R$523,2)</f>
        <v>63.39473684210526</v>
      </c>
      <c r="V561" s="699" cm="1">
        <f t="array" ref="V561">INDEX($H561:$K561,0,MATCH(V$526,$H$526:$K$526,0))*HLOOKUP(V$525,$J$522:$R$523,2)</f>
        <v>5.9021739130434776</v>
      </c>
      <c r="W561" s="699" cm="1">
        <f t="array" ref="W561">INDEX($H561:$K561,0,MATCH(W$526,$H$526:$K$526,0))*HLOOKUP(W$525,$J$522:$R$523,2)</f>
        <v>5.9021739130434776</v>
      </c>
      <c r="X561" s="699" cm="1">
        <f t="array" ref="X561">INDEX($H561:$K561,0,MATCH(X$526,$H$526:$K$526,0))*HLOOKUP(X$525,$J$522:$R$523,2)</f>
        <v>0</v>
      </c>
      <c r="Y561" s="699" cm="1">
        <f t="array" ref="Y561">INDEX($H561:$K561,0,MATCH(Y$526,$H$526:$K$526,0))*HLOOKUP(Y$525,$J$522:$R$523,2)</f>
        <v>63.39473684210526</v>
      </c>
      <c r="Z561" s="699" cm="1">
        <f t="array" ref="Z561">INDEX($H561:$K561,0,MATCH(Z$526,$H$526:$K$526,0))*HLOOKUP(Z$525,$J$522:$R$523,2)</f>
        <v>5.9021739130434776</v>
      </c>
      <c r="AA561" s="699" cm="1">
        <f t="array" ref="AA561">INDEX($H561:$K561,0,MATCH(AA$526,$H$526:$K$526,0))*HLOOKUP(AA$525,$J$522:$R$523,2)</f>
        <v>5.9021739130434776</v>
      </c>
      <c r="AB561" s="699" cm="1">
        <f t="array" ref="AB561">INDEX($H561:$K561,0,MATCH(AB$526,$H$526:$K$526,0))*HLOOKUP(AB$525,$J$522:$R$523,2)</f>
        <v>0</v>
      </c>
      <c r="AC561" s="699" cm="1">
        <f t="array" ref="AC561">INDEX($H561:$K561,0,MATCH(AC$526,$H$526:$K$526,0))*HLOOKUP(AC$525,$J$522:$R$523,2)</f>
        <v>63.39473684210526</v>
      </c>
      <c r="AD561" s="699" cm="1">
        <f t="array" ref="AD561">INDEX($H561:$K561,0,MATCH(AD$526,$H$526:$K$526,0))*HLOOKUP(AD$525,$J$522:$R$523,2)</f>
        <v>5.9021739130434776</v>
      </c>
      <c r="AE561" s="699" cm="1">
        <f t="array" ref="AE561">INDEX($H561:$K561,0,MATCH(AE$526,$H$526:$K$526,0))*HLOOKUP(AE$525,$J$522:$R$523,2)</f>
        <v>5.9021739130434776</v>
      </c>
      <c r="AF561" s="699" cm="1">
        <f t="array" ref="AF561">INDEX($H561:$K561,0,MATCH(AF$526,$H$526:$K$526,0))*HLOOKUP(AF$525,$J$522:$R$523,2)</f>
        <v>0</v>
      </c>
      <c r="AG561" s="699" cm="1">
        <f t="array" ref="AG561">INDEX($H561:$K561,0,MATCH(AG$526,$H$526:$K$526,0))*HLOOKUP(AG$525,$J$522:$R$523,2)</f>
        <v>63.39473684210526</v>
      </c>
      <c r="AH561" s="699" cm="1">
        <f t="array" ref="AH561">INDEX($H561:$K561,0,MATCH(AH$526,$H$526:$K$526,0))*HLOOKUP(AH$525,$J$522:$R$523,2)</f>
        <v>5.9021739130434776</v>
      </c>
      <c r="AI561" s="699" cm="1">
        <f t="array" ref="AI561">INDEX($H561:$K561,0,MATCH(AI$526,$H$526:$K$526,0))*HLOOKUP(AI$525,$J$522:$R$523,2)</f>
        <v>5.9021739130434776</v>
      </c>
      <c r="AJ561" s="699" cm="1">
        <f t="array" ref="AJ561">INDEX($H561:$K561,0,MATCH(AJ$526,$H$526:$K$526,0))*HLOOKUP(AJ$525,$J$522:$R$523,2)</f>
        <v>0</v>
      </c>
      <c r="AK561" s="699" cm="1">
        <f t="array" ref="AK561">INDEX($H561:$K561,0,MATCH(AK$526,$H$526:$K$526,0))*HLOOKUP(AK$525,$J$522:$R$523,2)</f>
        <v>63.39473684210526</v>
      </c>
      <c r="AL561" s="699" cm="1">
        <f t="array" ref="AL561">INDEX($H561:$K561,0,MATCH(AL$526,$H$526:$K$526,0))*HLOOKUP(AL$525,$J$522:$R$523,2)</f>
        <v>5.9021739130434776</v>
      </c>
      <c r="AM561" s="699" cm="1">
        <f t="array" ref="AM561">INDEX($H561:$K561,0,MATCH(AM$526,$H$526:$K$526,0))*HLOOKUP(AM$525,$J$522:$R$523,2)</f>
        <v>5.9021739130434776</v>
      </c>
      <c r="AN561" s="699" cm="1">
        <f t="array" ref="AN561">INDEX($H561:$K561,0,MATCH(AN$526,$H$526:$K$526,0))*HLOOKUP(AN$525,$J$522:$R$523,2)</f>
        <v>0</v>
      </c>
      <c r="AO561" s="699" cm="1">
        <f t="array" ref="AO561">INDEX($H561:$K561,0,MATCH(AO$526,$H$526:$K$526,0))*HLOOKUP(AO$525,$J$522:$R$523,2)</f>
        <v>63.39473684210526</v>
      </c>
      <c r="AP561" s="699" cm="1">
        <f t="array" ref="AP561">INDEX($H561:$K561,0,MATCH(AP$526,$H$526:$K$526,0))*HLOOKUP(AP$525,$J$522:$R$523,2)</f>
        <v>5.9021739130434776</v>
      </c>
      <c r="AQ561" s="699" cm="1">
        <f t="array" ref="AQ561">INDEX($H561:$K561,0,MATCH(AQ$526,$H$526:$K$526,0))*HLOOKUP(AQ$525,$J$522:$R$523,2)</f>
        <v>5.9021739130434776</v>
      </c>
      <c r="AR561" s="699" cm="1">
        <f t="array" ref="AR561">INDEX($H561:$K561,0,MATCH(AR$526,$H$526:$K$526,0))*HLOOKUP(AR$525,$J$522:$R$523,2)</f>
        <v>0</v>
      </c>
      <c r="AS561" s="699" cm="1">
        <f t="array" ref="AS561">INDEX($H561:$K561,0,MATCH(AS$526,$H$526:$K$526,0))*HLOOKUP(AS$525,$J$522:$R$523,2)</f>
        <v>63.39473684210526</v>
      </c>
      <c r="AT561" s="699" cm="1">
        <f t="array" ref="AT561">INDEX($H561:$K561,0,MATCH(AT$526,$H$526:$K$526,0))*HLOOKUP(AT$525,$J$522:$R$523,2)</f>
        <v>5.9021739130434776</v>
      </c>
      <c r="AU561" s="699" cm="1">
        <f t="array" ref="AU561">INDEX($H561:$K561,0,MATCH(AU$526,$H$526:$K$526,0))*HLOOKUP(AU$525,$J$522:$R$523,2)</f>
        <v>5.9021739130434776</v>
      </c>
      <c r="AV561" s="187"/>
      <c r="AW561" s="187"/>
      <c r="AX561" s="16"/>
      <c r="AY561" s="8"/>
      <c r="AZ561" s="8"/>
      <c r="BA561" s="8"/>
    </row>
    <row r="562" spans="1:53" ht="14.5" outlineLevel="1" x14ac:dyDescent="0.35">
      <c r="A562" s="6"/>
      <c r="B562" s="7"/>
      <c r="C562" s="17"/>
      <c r="D562" s="17"/>
      <c r="E562" s="17"/>
      <c r="F562" s="26"/>
      <c r="G562" s="26" t="str">
        <f t="shared" si="151"/>
        <v>YYWWWwd</v>
      </c>
      <c r="H562" s="223">
        <v>0</v>
      </c>
      <c r="I562" s="223">
        <v>63.39473684210526</v>
      </c>
      <c r="J562" s="223">
        <v>5.9021739130434776</v>
      </c>
      <c r="K562" s="223">
        <v>5.9021739130434776</v>
      </c>
      <c r="L562" s="699" cm="1">
        <f t="array" ref="L562">INDEX($H562:$K562,0,MATCH(L$526,$H$526:$K$526,0))*HLOOKUP(L$525,$J$522:$R$523,2)</f>
        <v>0</v>
      </c>
      <c r="M562" s="699" cm="1">
        <f t="array" ref="M562">INDEX($H562:$K562,0,MATCH(M$526,$H$526:$K$526,0))*HLOOKUP(M$525,$J$522:$R$523,2)</f>
        <v>63.39473684210526</v>
      </c>
      <c r="N562" s="699" cm="1">
        <f t="array" ref="N562">INDEX($H562:$K562,0,MATCH(N$526,$H$526:$K$526,0))*HLOOKUP(N$525,$J$522:$R$523,2)</f>
        <v>5.9021739130434776</v>
      </c>
      <c r="O562" s="699" cm="1">
        <f t="array" ref="O562">INDEX($H562:$K562,0,MATCH(O$526,$H$526:$K$526,0))*HLOOKUP(O$525,$J$522:$R$523,2)</f>
        <v>5.9021739130434776</v>
      </c>
      <c r="P562" s="699" cm="1">
        <f t="array" ref="P562">INDEX($H562:$K562,0,MATCH(P$526,$H$526:$K$526,0))*HLOOKUP(P$525,$J$522:$R$523,2)</f>
        <v>0</v>
      </c>
      <c r="Q562" s="699" cm="1">
        <f t="array" ref="Q562">INDEX($H562:$K562,0,MATCH(Q$526,$H$526:$K$526,0))*HLOOKUP(Q$525,$J$522:$R$523,2)</f>
        <v>63.39473684210526</v>
      </c>
      <c r="R562" s="699" cm="1">
        <f t="array" ref="R562">INDEX($H562:$K562,0,MATCH(R$526,$H$526:$K$526,0))*HLOOKUP(R$525,$J$522:$R$523,2)</f>
        <v>5.9021739130434776</v>
      </c>
      <c r="S562" s="699" cm="1">
        <f t="array" ref="S562">INDEX($H562:$K562,0,MATCH(S$526,$H$526:$K$526,0))*HLOOKUP(S$525,$J$522:$R$523,2)</f>
        <v>5.9021739130434776</v>
      </c>
      <c r="T562" s="699" cm="1">
        <f t="array" ref="T562">INDEX($H562:$K562,0,MATCH(T$526,$H$526:$K$526,0))*HLOOKUP(T$525,$J$522:$R$523,2)</f>
        <v>0</v>
      </c>
      <c r="U562" s="699" cm="1">
        <f t="array" ref="U562">INDEX($H562:$K562,0,MATCH(U$526,$H$526:$K$526,0))*HLOOKUP(U$525,$J$522:$R$523,2)</f>
        <v>63.39473684210526</v>
      </c>
      <c r="V562" s="699" cm="1">
        <f t="array" ref="V562">INDEX($H562:$K562,0,MATCH(V$526,$H$526:$K$526,0))*HLOOKUP(V$525,$J$522:$R$523,2)</f>
        <v>5.9021739130434776</v>
      </c>
      <c r="W562" s="699" cm="1">
        <f t="array" ref="W562">INDEX($H562:$K562,0,MATCH(W$526,$H$526:$K$526,0))*HLOOKUP(W$525,$J$522:$R$523,2)</f>
        <v>5.9021739130434776</v>
      </c>
      <c r="X562" s="699" cm="1">
        <f t="array" ref="X562">INDEX($H562:$K562,0,MATCH(X$526,$H$526:$K$526,0))*HLOOKUP(X$525,$J$522:$R$523,2)</f>
        <v>0</v>
      </c>
      <c r="Y562" s="699" cm="1">
        <f t="array" ref="Y562">INDEX($H562:$K562,0,MATCH(Y$526,$H$526:$K$526,0))*HLOOKUP(Y$525,$J$522:$R$523,2)</f>
        <v>63.39473684210526</v>
      </c>
      <c r="Z562" s="699" cm="1">
        <f t="array" ref="Z562">INDEX($H562:$K562,0,MATCH(Z$526,$H$526:$K$526,0))*HLOOKUP(Z$525,$J$522:$R$523,2)</f>
        <v>5.9021739130434776</v>
      </c>
      <c r="AA562" s="699" cm="1">
        <f t="array" ref="AA562">INDEX($H562:$K562,0,MATCH(AA$526,$H$526:$K$526,0))*HLOOKUP(AA$525,$J$522:$R$523,2)</f>
        <v>5.9021739130434776</v>
      </c>
      <c r="AB562" s="699" cm="1">
        <f t="array" ref="AB562">INDEX($H562:$K562,0,MATCH(AB$526,$H$526:$K$526,0))*HLOOKUP(AB$525,$J$522:$R$523,2)</f>
        <v>0</v>
      </c>
      <c r="AC562" s="699" cm="1">
        <f t="array" ref="AC562">INDEX($H562:$K562,0,MATCH(AC$526,$H$526:$K$526,0))*HLOOKUP(AC$525,$J$522:$R$523,2)</f>
        <v>63.39473684210526</v>
      </c>
      <c r="AD562" s="699" cm="1">
        <f t="array" ref="AD562">INDEX($H562:$K562,0,MATCH(AD$526,$H$526:$K$526,0))*HLOOKUP(AD$525,$J$522:$R$523,2)</f>
        <v>5.9021739130434776</v>
      </c>
      <c r="AE562" s="699" cm="1">
        <f t="array" ref="AE562">INDEX($H562:$K562,0,MATCH(AE$526,$H$526:$K$526,0))*HLOOKUP(AE$525,$J$522:$R$523,2)</f>
        <v>5.9021739130434776</v>
      </c>
      <c r="AF562" s="699" cm="1">
        <f t="array" ref="AF562">INDEX($H562:$K562,0,MATCH(AF$526,$H$526:$K$526,0))*HLOOKUP(AF$525,$J$522:$R$523,2)</f>
        <v>0</v>
      </c>
      <c r="AG562" s="699" cm="1">
        <f t="array" ref="AG562">INDEX($H562:$K562,0,MATCH(AG$526,$H$526:$K$526,0))*HLOOKUP(AG$525,$J$522:$R$523,2)</f>
        <v>63.39473684210526</v>
      </c>
      <c r="AH562" s="699" cm="1">
        <f t="array" ref="AH562">INDEX($H562:$K562,0,MATCH(AH$526,$H$526:$K$526,0))*HLOOKUP(AH$525,$J$522:$R$523,2)</f>
        <v>5.9021739130434776</v>
      </c>
      <c r="AI562" s="699" cm="1">
        <f t="array" ref="AI562">INDEX($H562:$K562,0,MATCH(AI$526,$H$526:$K$526,0))*HLOOKUP(AI$525,$J$522:$R$523,2)</f>
        <v>5.9021739130434776</v>
      </c>
      <c r="AJ562" s="699" cm="1">
        <f t="array" ref="AJ562">INDEX($H562:$K562,0,MATCH(AJ$526,$H$526:$K$526,0))*HLOOKUP(AJ$525,$J$522:$R$523,2)</f>
        <v>0</v>
      </c>
      <c r="AK562" s="699" cm="1">
        <f t="array" ref="AK562">INDEX($H562:$K562,0,MATCH(AK$526,$H$526:$K$526,0))*HLOOKUP(AK$525,$J$522:$R$523,2)</f>
        <v>63.39473684210526</v>
      </c>
      <c r="AL562" s="699" cm="1">
        <f t="array" ref="AL562">INDEX($H562:$K562,0,MATCH(AL$526,$H$526:$K$526,0))*HLOOKUP(AL$525,$J$522:$R$523,2)</f>
        <v>5.9021739130434776</v>
      </c>
      <c r="AM562" s="699" cm="1">
        <f t="array" ref="AM562">INDEX($H562:$K562,0,MATCH(AM$526,$H$526:$K$526,0))*HLOOKUP(AM$525,$J$522:$R$523,2)</f>
        <v>5.9021739130434776</v>
      </c>
      <c r="AN562" s="699" cm="1">
        <f t="array" ref="AN562">INDEX($H562:$K562,0,MATCH(AN$526,$H$526:$K$526,0))*HLOOKUP(AN$525,$J$522:$R$523,2)</f>
        <v>0</v>
      </c>
      <c r="AO562" s="699" cm="1">
        <f t="array" ref="AO562">INDEX($H562:$K562,0,MATCH(AO$526,$H$526:$K$526,0))*HLOOKUP(AO$525,$J$522:$R$523,2)</f>
        <v>63.39473684210526</v>
      </c>
      <c r="AP562" s="699" cm="1">
        <f t="array" ref="AP562">INDEX($H562:$K562,0,MATCH(AP$526,$H$526:$K$526,0))*HLOOKUP(AP$525,$J$522:$R$523,2)</f>
        <v>5.9021739130434776</v>
      </c>
      <c r="AQ562" s="699" cm="1">
        <f t="array" ref="AQ562">INDEX($H562:$K562,0,MATCH(AQ$526,$H$526:$K$526,0))*HLOOKUP(AQ$525,$J$522:$R$523,2)</f>
        <v>5.9021739130434776</v>
      </c>
      <c r="AR562" s="699" cm="1">
        <f t="array" ref="AR562">INDEX($H562:$K562,0,MATCH(AR$526,$H$526:$K$526,0))*HLOOKUP(AR$525,$J$522:$R$523,2)</f>
        <v>0</v>
      </c>
      <c r="AS562" s="699" cm="1">
        <f t="array" ref="AS562">INDEX($H562:$K562,0,MATCH(AS$526,$H$526:$K$526,0))*HLOOKUP(AS$525,$J$522:$R$523,2)</f>
        <v>63.39473684210526</v>
      </c>
      <c r="AT562" s="699" cm="1">
        <f t="array" ref="AT562">INDEX($H562:$K562,0,MATCH(AT$526,$H$526:$K$526,0))*HLOOKUP(AT$525,$J$522:$R$523,2)</f>
        <v>5.9021739130434776</v>
      </c>
      <c r="AU562" s="699" cm="1">
        <f t="array" ref="AU562">INDEX($H562:$K562,0,MATCH(AU$526,$H$526:$K$526,0))*HLOOKUP(AU$525,$J$522:$R$523,2)</f>
        <v>5.9021739130434776</v>
      </c>
      <c r="AV562" s="187"/>
      <c r="AW562" s="187"/>
      <c r="AX562" s="16"/>
      <c r="AY562" s="8"/>
      <c r="AZ562" s="8"/>
      <c r="BA562" s="8"/>
    </row>
    <row r="563" spans="1:53" ht="14.5" outlineLevel="1" x14ac:dyDescent="0.35">
      <c r="A563" s="6"/>
      <c r="B563" s="7"/>
      <c r="C563" s="17"/>
      <c r="D563" s="17"/>
      <c r="E563" s="17"/>
      <c r="F563" s="26"/>
      <c r="G563" s="26" t="str">
        <f t="shared" si="151"/>
        <v>YYLWBl</v>
      </c>
      <c r="H563" s="223">
        <v>0</v>
      </c>
      <c r="I563" s="223">
        <v>0</v>
      </c>
      <c r="J563" s="223">
        <v>0</v>
      </c>
      <c r="K563" s="223">
        <v>0</v>
      </c>
      <c r="L563" s="699" cm="1">
        <f t="array" ref="L563">INDEX($H563:$K563,0,MATCH(L$526,$H$526:$K$526,0))*HLOOKUP(L$525,$J$522:$R$523,2)</f>
        <v>0</v>
      </c>
      <c r="M563" s="699" cm="1">
        <f t="array" ref="M563">INDEX($H563:$K563,0,MATCH(M$526,$H$526:$K$526,0))*HLOOKUP(M$525,$J$522:$R$523,2)</f>
        <v>0</v>
      </c>
      <c r="N563" s="699" cm="1">
        <f t="array" ref="N563">INDEX($H563:$K563,0,MATCH(N$526,$H$526:$K$526,0))*HLOOKUP(N$525,$J$522:$R$523,2)</f>
        <v>0</v>
      </c>
      <c r="O563" s="699" cm="1">
        <f t="array" ref="O563">INDEX($H563:$K563,0,MATCH(O$526,$H$526:$K$526,0))*HLOOKUP(O$525,$J$522:$R$523,2)</f>
        <v>0</v>
      </c>
      <c r="P563" s="699" cm="1">
        <f t="array" ref="P563">INDEX($H563:$K563,0,MATCH(P$526,$H$526:$K$526,0))*HLOOKUP(P$525,$J$522:$R$523,2)</f>
        <v>0</v>
      </c>
      <c r="Q563" s="699" cm="1">
        <f t="array" ref="Q563">INDEX($H563:$K563,0,MATCH(Q$526,$H$526:$K$526,0))*HLOOKUP(Q$525,$J$522:$R$523,2)</f>
        <v>0</v>
      </c>
      <c r="R563" s="699" cm="1">
        <f t="array" ref="R563">INDEX($H563:$K563,0,MATCH(R$526,$H$526:$K$526,0))*HLOOKUP(R$525,$J$522:$R$523,2)</f>
        <v>0</v>
      </c>
      <c r="S563" s="699" cm="1">
        <f t="array" ref="S563">INDEX($H563:$K563,0,MATCH(S$526,$H$526:$K$526,0))*HLOOKUP(S$525,$J$522:$R$523,2)</f>
        <v>0</v>
      </c>
      <c r="T563" s="699" cm="1">
        <f t="array" ref="T563">INDEX($H563:$K563,0,MATCH(T$526,$H$526:$K$526,0))*HLOOKUP(T$525,$J$522:$R$523,2)</f>
        <v>0</v>
      </c>
      <c r="U563" s="699" cm="1">
        <f t="array" ref="U563">INDEX($H563:$K563,0,MATCH(U$526,$H$526:$K$526,0))*HLOOKUP(U$525,$J$522:$R$523,2)</f>
        <v>0</v>
      </c>
      <c r="V563" s="699" cm="1">
        <f t="array" ref="V563">INDEX($H563:$K563,0,MATCH(V$526,$H$526:$K$526,0))*HLOOKUP(V$525,$J$522:$R$523,2)</f>
        <v>0</v>
      </c>
      <c r="W563" s="699" cm="1">
        <f t="array" ref="W563">INDEX($H563:$K563,0,MATCH(W$526,$H$526:$K$526,0))*HLOOKUP(W$525,$J$522:$R$523,2)</f>
        <v>0</v>
      </c>
      <c r="X563" s="699" cm="1">
        <f t="array" ref="X563">INDEX($H563:$K563,0,MATCH(X$526,$H$526:$K$526,0))*HLOOKUP(X$525,$J$522:$R$523,2)</f>
        <v>0</v>
      </c>
      <c r="Y563" s="699" cm="1">
        <f t="array" ref="Y563">INDEX($H563:$K563,0,MATCH(Y$526,$H$526:$K$526,0))*HLOOKUP(Y$525,$J$522:$R$523,2)</f>
        <v>0</v>
      </c>
      <c r="Z563" s="699" cm="1">
        <f t="array" ref="Z563">INDEX($H563:$K563,0,MATCH(Z$526,$H$526:$K$526,0))*HLOOKUP(Z$525,$J$522:$R$523,2)</f>
        <v>0</v>
      </c>
      <c r="AA563" s="699" cm="1">
        <f t="array" ref="AA563">INDEX($H563:$K563,0,MATCH(AA$526,$H$526:$K$526,0))*HLOOKUP(AA$525,$J$522:$R$523,2)</f>
        <v>0</v>
      </c>
      <c r="AB563" s="699" cm="1">
        <f t="array" ref="AB563">INDEX($H563:$K563,0,MATCH(AB$526,$H$526:$K$526,0))*HLOOKUP(AB$525,$J$522:$R$523,2)</f>
        <v>0</v>
      </c>
      <c r="AC563" s="699" cm="1">
        <f t="array" ref="AC563">INDEX($H563:$K563,0,MATCH(AC$526,$H$526:$K$526,0))*HLOOKUP(AC$525,$J$522:$R$523,2)</f>
        <v>0</v>
      </c>
      <c r="AD563" s="699" cm="1">
        <f t="array" ref="AD563">INDEX($H563:$K563,0,MATCH(AD$526,$H$526:$K$526,0))*HLOOKUP(AD$525,$J$522:$R$523,2)</f>
        <v>0</v>
      </c>
      <c r="AE563" s="699" cm="1">
        <f t="array" ref="AE563">INDEX($H563:$K563,0,MATCH(AE$526,$H$526:$K$526,0))*HLOOKUP(AE$525,$J$522:$R$523,2)</f>
        <v>0</v>
      </c>
      <c r="AF563" s="699" cm="1">
        <f t="array" ref="AF563">INDEX($H563:$K563,0,MATCH(AF$526,$H$526:$K$526,0))*HLOOKUP(AF$525,$J$522:$R$523,2)</f>
        <v>0</v>
      </c>
      <c r="AG563" s="699" cm="1">
        <f t="array" ref="AG563">INDEX($H563:$K563,0,MATCH(AG$526,$H$526:$K$526,0))*HLOOKUP(AG$525,$J$522:$R$523,2)</f>
        <v>0</v>
      </c>
      <c r="AH563" s="699" cm="1">
        <f t="array" ref="AH563">INDEX($H563:$K563,0,MATCH(AH$526,$H$526:$K$526,0))*HLOOKUP(AH$525,$J$522:$R$523,2)</f>
        <v>0</v>
      </c>
      <c r="AI563" s="699" cm="1">
        <f t="array" ref="AI563">INDEX($H563:$K563,0,MATCH(AI$526,$H$526:$K$526,0))*HLOOKUP(AI$525,$J$522:$R$523,2)</f>
        <v>0</v>
      </c>
      <c r="AJ563" s="699" cm="1">
        <f t="array" ref="AJ563">INDEX($H563:$K563,0,MATCH(AJ$526,$H$526:$K$526,0))*HLOOKUP(AJ$525,$J$522:$R$523,2)</f>
        <v>0</v>
      </c>
      <c r="AK563" s="699" cm="1">
        <f t="array" ref="AK563">INDEX($H563:$K563,0,MATCH(AK$526,$H$526:$K$526,0))*HLOOKUP(AK$525,$J$522:$R$523,2)</f>
        <v>0</v>
      </c>
      <c r="AL563" s="699" cm="1">
        <f t="array" ref="AL563">INDEX($H563:$K563,0,MATCH(AL$526,$H$526:$K$526,0))*HLOOKUP(AL$525,$J$522:$R$523,2)</f>
        <v>0</v>
      </c>
      <c r="AM563" s="699" cm="1">
        <f t="array" ref="AM563">INDEX($H563:$K563,0,MATCH(AM$526,$H$526:$K$526,0))*HLOOKUP(AM$525,$J$522:$R$523,2)</f>
        <v>0</v>
      </c>
      <c r="AN563" s="699" cm="1">
        <f t="array" ref="AN563">INDEX($H563:$K563,0,MATCH(AN$526,$H$526:$K$526,0))*HLOOKUP(AN$525,$J$522:$R$523,2)</f>
        <v>0</v>
      </c>
      <c r="AO563" s="699" cm="1">
        <f t="array" ref="AO563">INDEX($H563:$K563,0,MATCH(AO$526,$H$526:$K$526,0))*HLOOKUP(AO$525,$J$522:$R$523,2)</f>
        <v>0</v>
      </c>
      <c r="AP563" s="699" cm="1">
        <f t="array" ref="AP563">INDEX($H563:$K563,0,MATCH(AP$526,$H$526:$K$526,0))*HLOOKUP(AP$525,$J$522:$R$523,2)</f>
        <v>0</v>
      </c>
      <c r="AQ563" s="699" cm="1">
        <f t="array" ref="AQ563">INDEX($H563:$K563,0,MATCH(AQ$526,$H$526:$K$526,0))*HLOOKUP(AQ$525,$J$522:$R$523,2)</f>
        <v>0</v>
      </c>
      <c r="AR563" s="699" cm="1">
        <f t="array" ref="AR563">INDEX($H563:$K563,0,MATCH(AR$526,$H$526:$K$526,0))*HLOOKUP(AR$525,$J$522:$R$523,2)</f>
        <v>0</v>
      </c>
      <c r="AS563" s="699" cm="1">
        <f t="array" ref="AS563">INDEX($H563:$K563,0,MATCH(AS$526,$H$526:$K$526,0))*HLOOKUP(AS$525,$J$522:$R$523,2)</f>
        <v>0</v>
      </c>
      <c r="AT563" s="699" cm="1">
        <f t="array" ref="AT563">INDEX($H563:$K563,0,MATCH(AT$526,$H$526:$K$526,0))*HLOOKUP(AT$525,$J$522:$R$523,2)</f>
        <v>0</v>
      </c>
      <c r="AU563" s="699" cm="1">
        <f t="array" ref="AU563">INDEX($H563:$K563,0,MATCH(AU$526,$H$526:$K$526,0))*HLOOKUP(AU$525,$J$522:$R$523,2)</f>
        <v>0</v>
      </c>
      <c r="AV563" s="187"/>
      <c r="AW563" s="187"/>
      <c r="AX563" s="16"/>
      <c r="AY563" s="8"/>
      <c r="AZ563" s="8"/>
      <c r="BA563" s="8"/>
    </row>
    <row r="564" spans="1:53" ht="14.5" outlineLevel="1" x14ac:dyDescent="0.35">
      <c r="A564" s="6"/>
      <c r="B564" s="7"/>
      <c r="C564" s="17"/>
      <c r="D564" s="17"/>
      <c r="E564" s="17"/>
      <c r="F564" s="26"/>
      <c r="G564" s="26" t="str">
        <f t="shared" ref="G564:G565" si="152">_xlfn.CONCAT(H200:M200)</f>
        <v>YYBLWb</v>
      </c>
      <c r="H564" s="223">
        <v>0</v>
      </c>
      <c r="I564" s="223">
        <v>63.39473684210526</v>
      </c>
      <c r="J564" s="223">
        <v>5.9021739130434776</v>
      </c>
      <c r="K564" s="223">
        <v>5.9021739130434776</v>
      </c>
      <c r="L564" s="699" cm="1">
        <f t="array" ref="L564">INDEX($H564:$K564,0,MATCH(L$526,$H$526:$K$526,0))*HLOOKUP(L$525,$J$522:$R$523,2)</f>
        <v>0</v>
      </c>
      <c r="M564" s="699" cm="1">
        <f t="array" ref="M564">INDEX($H564:$K564,0,MATCH(M$526,$H$526:$K$526,0))*HLOOKUP(M$525,$J$522:$R$523,2)</f>
        <v>63.39473684210526</v>
      </c>
      <c r="N564" s="699" cm="1">
        <f t="array" ref="N564">INDEX($H564:$K564,0,MATCH(N$526,$H$526:$K$526,0))*HLOOKUP(N$525,$J$522:$R$523,2)</f>
        <v>5.9021739130434776</v>
      </c>
      <c r="O564" s="699" cm="1">
        <f t="array" ref="O564">INDEX($H564:$K564,0,MATCH(O$526,$H$526:$K$526,0))*HLOOKUP(O$525,$J$522:$R$523,2)</f>
        <v>5.9021739130434776</v>
      </c>
      <c r="P564" s="699" cm="1">
        <f t="array" ref="P564">INDEX($H564:$K564,0,MATCH(P$526,$H$526:$K$526,0))*HLOOKUP(P$525,$J$522:$R$523,2)</f>
        <v>0</v>
      </c>
      <c r="Q564" s="699" cm="1">
        <f t="array" ref="Q564">INDEX($H564:$K564,0,MATCH(Q$526,$H$526:$K$526,0))*HLOOKUP(Q$525,$J$522:$R$523,2)</f>
        <v>63.39473684210526</v>
      </c>
      <c r="R564" s="699" cm="1">
        <f t="array" ref="R564">INDEX($H564:$K564,0,MATCH(R$526,$H$526:$K$526,0))*HLOOKUP(R$525,$J$522:$R$523,2)</f>
        <v>5.9021739130434776</v>
      </c>
      <c r="S564" s="699" cm="1">
        <f t="array" ref="S564">INDEX($H564:$K564,0,MATCH(S$526,$H$526:$K$526,0))*HLOOKUP(S$525,$J$522:$R$523,2)</f>
        <v>5.9021739130434776</v>
      </c>
      <c r="T564" s="699" cm="1">
        <f t="array" ref="T564">INDEX($H564:$K564,0,MATCH(T$526,$H$526:$K$526,0))*HLOOKUP(T$525,$J$522:$R$523,2)</f>
        <v>0</v>
      </c>
      <c r="U564" s="699" cm="1">
        <f t="array" ref="U564">INDEX($H564:$K564,0,MATCH(U$526,$H$526:$K$526,0))*HLOOKUP(U$525,$J$522:$R$523,2)</f>
        <v>63.39473684210526</v>
      </c>
      <c r="V564" s="699" cm="1">
        <f t="array" ref="V564">INDEX($H564:$K564,0,MATCH(V$526,$H$526:$K$526,0))*HLOOKUP(V$525,$J$522:$R$523,2)</f>
        <v>5.9021739130434776</v>
      </c>
      <c r="W564" s="699" cm="1">
        <f t="array" ref="W564">INDEX($H564:$K564,0,MATCH(W$526,$H$526:$K$526,0))*HLOOKUP(W$525,$J$522:$R$523,2)</f>
        <v>5.9021739130434776</v>
      </c>
      <c r="X564" s="699" cm="1">
        <f t="array" ref="X564">INDEX($H564:$K564,0,MATCH(X$526,$H$526:$K$526,0))*HLOOKUP(X$525,$J$522:$R$523,2)</f>
        <v>0</v>
      </c>
      <c r="Y564" s="699" cm="1">
        <f t="array" ref="Y564">INDEX($H564:$K564,0,MATCH(Y$526,$H$526:$K$526,0))*HLOOKUP(Y$525,$J$522:$R$523,2)</f>
        <v>63.39473684210526</v>
      </c>
      <c r="Z564" s="699" cm="1">
        <f t="array" ref="Z564">INDEX($H564:$K564,0,MATCH(Z$526,$H$526:$K$526,0))*HLOOKUP(Z$525,$J$522:$R$523,2)</f>
        <v>5.9021739130434776</v>
      </c>
      <c r="AA564" s="699" cm="1">
        <f t="array" ref="AA564">INDEX($H564:$K564,0,MATCH(AA$526,$H$526:$K$526,0))*HLOOKUP(AA$525,$J$522:$R$523,2)</f>
        <v>5.9021739130434776</v>
      </c>
      <c r="AB564" s="699" cm="1">
        <f t="array" ref="AB564">INDEX($H564:$K564,0,MATCH(AB$526,$H$526:$K$526,0))*HLOOKUP(AB$525,$J$522:$R$523,2)</f>
        <v>0</v>
      </c>
      <c r="AC564" s="699" cm="1">
        <f t="array" ref="AC564">INDEX($H564:$K564,0,MATCH(AC$526,$H$526:$K$526,0))*HLOOKUP(AC$525,$J$522:$R$523,2)</f>
        <v>63.39473684210526</v>
      </c>
      <c r="AD564" s="699" cm="1">
        <f t="array" ref="AD564">INDEX($H564:$K564,0,MATCH(AD$526,$H$526:$K$526,0))*HLOOKUP(AD$525,$J$522:$R$523,2)</f>
        <v>5.9021739130434776</v>
      </c>
      <c r="AE564" s="699" cm="1">
        <f t="array" ref="AE564">INDEX($H564:$K564,0,MATCH(AE$526,$H$526:$K$526,0))*HLOOKUP(AE$525,$J$522:$R$523,2)</f>
        <v>5.9021739130434776</v>
      </c>
      <c r="AF564" s="699" cm="1">
        <f t="array" ref="AF564">INDEX($H564:$K564,0,MATCH(AF$526,$H$526:$K$526,0))*HLOOKUP(AF$525,$J$522:$R$523,2)</f>
        <v>0</v>
      </c>
      <c r="AG564" s="699" cm="1">
        <f t="array" ref="AG564">INDEX($H564:$K564,0,MATCH(AG$526,$H$526:$K$526,0))*HLOOKUP(AG$525,$J$522:$R$523,2)</f>
        <v>63.39473684210526</v>
      </c>
      <c r="AH564" s="699" cm="1">
        <f t="array" ref="AH564">INDEX($H564:$K564,0,MATCH(AH$526,$H$526:$K$526,0))*HLOOKUP(AH$525,$J$522:$R$523,2)</f>
        <v>5.9021739130434776</v>
      </c>
      <c r="AI564" s="699" cm="1">
        <f t="array" ref="AI564">INDEX($H564:$K564,0,MATCH(AI$526,$H$526:$K$526,0))*HLOOKUP(AI$525,$J$522:$R$523,2)</f>
        <v>5.9021739130434776</v>
      </c>
      <c r="AJ564" s="699" cm="1">
        <f t="array" ref="AJ564">INDEX($H564:$K564,0,MATCH(AJ$526,$H$526:$K$526,0))*HLOOKUP(AJ$525,$J$522:$R$523,2)</f>
        <v>0</v>
      </c>
      <c r="AK564" s="699" cm="1">
        <f t="array" ref="AK564">INDEX($H564:$K564,0,MATCH(AK$526,$H$526:$K$526,0))*HLOOKUP(AK$525,$J$522:$R$523,2)</f>
        <v>63.39473684210526</v>
      </c>
      <c r="AL564" s="699" cm="1">
        <f t="array" ref="AL564">INDEX($H564:$K564,0,MATCH(AL$526,$H$526:$K$526,0))*HLOOKUP(AL$525,$J$522:$R$523,2)</f>
        <v>5.9021739130434776</v>
      </c>
      <c r="AM564" s="699" cm="1">
        <f t="array" ref="AM564">INDEX($H564:$K564,0,MATCH(AM$526,$H$526:$K$526,0))*HLOOKUP(AM$525,$J$522:$R$523,2)</f>
        <v>5.9021739130434776</v>
      </c>
      <c r="AN564" s="699" cm="1">
        <f t="array" ref="AN564">INDEX($H564:$K564,0,MATCH(AN$526,$H$526:$K$526,0))*HLOOKUP(AN$525,$J$522:$R$523,2)</f>
        <v>0</v>
      </c>
      <c r="AO564" s="699" cm="1">
        <f t="array" ref="AO564">INDEX($H564:$K564,0,MATCH(AO$526,$H$526:$K$526,0))*HLOOKUP(AO$525,$J$522:$R$523,2)</f>
        <v>63.39473684210526</v>
      </c>
      <c r="AP564" s="699" cm="1">
        <f t="array" ref="AP564">INDEX($H564:$K564,0,MATCH(AP$526,$H$526:$K$526,0))*HLOOKUP(AP$525,$J$522:$R$523,2)</f>
        <v>5.9021739130434776</v>
      </c>
      <c r="AQ564" s="699" cm="1">
        <f t="array" ref="AQ564">INDEX($H564:$K564,0,MATCH(AQ$526,$H$526:$K$526,0))*HLOOKUP(AQ$525,$J$522:$R$523,2)</f>
        <v>5.9021739130434776</v>
      </c>
      <c r="AR564" s="699" cm="1">
        <f t="array" ref="AR564">INDEX($H564:$K564,0,MATCH(AR$526,$H$526:$K$526,0))*HLOOKUP(AR$525,$J$522:$R$523,2)</f>
        <v>0</v>
      </c>
      <c r="AS564" s="699" cm="1">
        <f t="array" ref="AS564">INDEX($H564:$K564,0,MATCH(AS$526,$H$526:$K$526,0))*HLOOKUP(AS$525,$J$522:$R$523,2)</f>
        <v>63.39473684210526</v>
      </c>
      <c r="AT564" s="699" cm="1">
        <f t="array" ref="AT564">INDEX($H564:$K564,0,MATCH(AT$526,$H$526:$K$526,0))*HLOOKUP(AT$525,$J$522:$R$523,2)</f>
        <v>5.9021739130434776</v>
      </c>
      <c r="AU564" s="699" cm="1">
        <f t="array" ref="AU564">INDEX($H564:$K564,0,MATCH(AU$526,$H$526:$K$526,0))*HLOOKUP(AU$525,$J$522:$R$523,2)</f>
        <v>5.9021739130434776</v>
      </c>
      <c r="AV564" s="187"/>
      <c r="AW564" s="187"/>
      <c r="AX564" s="16"/>
      <c r="AY564" s="8"/>
      <c r="AZ564" s="8"/>
      <c r="BA564" s="8"/>
    </row>
    <row r="565" spans="1:53" ht="14.5" outlineLevel="1" x14ac:dyDescent="0.35">
      <c r="A565" s="6"/>
      <c r="B565" s="7"/>
      <c r="C565" s="17"/>
      <c r="D565" s="17"/>
      <c r="E565" s="17"/>
      <c r="F565" s="26"/>
      <c r="G565" s="26" t="str">
        <f t="shared" si="152"/>
        <v>YYBLWbd</v>
      </c>
      <c r="H565" s="223">
        <v>0</v>
      </c>
      <c r="I565" s="223">
        <v>63.39473684210526</v>
      </c>
      <c r="J565" s="223">
        <v>5.9021739130434776</v>
      </c>
      <c r="K565" s="223">
        <v>5.9021739130434776</v>
      </c>
      <c r="L565" s="699" cm="1">
        <f t="array" ref="L565">INDEX($H565:$K565,0,MATCH(L$526,$H$526:$K$526,0))*HLOOKUP(L$525,$J$522:$R$523,2)</f>
        <v>0</v>
      </c>
      <c r="M565" s="699" cm="1">
        <f t="array" ref="M565">INDEX($H565:$K565,0,MATCH(M$526,$H$526:$K$526,0))*HLOOKUP(M$525,$J$522:$R$523,2)</f>
        <v>63.39473684210526</v>
      </c>
      <c r="N565" s="699" cm="1">
        <f t="array" ref="N565">INDEX($H565:$K565,0,MATCH(N$526,$H$526:$K$526,0))*HLOOKUP(N$525,$J$522:$R$523,2)</f>
        <v>5.9021739130434776</v>
      </c>
      <c r="O565" s="699" cm="1">
        <f t="array" ref="O565">INDEX($H565:$K565,0,MATCH(O$526,$H$526:$K$526,0))*HLOOKUP(O$525,$J$522:$R$523,2)</f>
        <v>5.9021739130434776</v>
      </c>
      <c r="P565" s="699" cm="1">
        <f t="array" ref="P565">INDEX($H565:$K565,0,MATCH(P$526,$H$526:$K$526,0))*HLOOKUP(P$525,$J$522:$R$523,2)</f>
        <v>0</v>
      </c>
      <c r="Q565" s="699" cm="1">
        <f t="array" ref="Q565">INDEX($H565:$K565,0,MATCH(Q$526,$H$526:$K$526,0))*HLOOKUP(Q$525,$J$522:$R$523,2)</f>
        <v>63.39473684210526</v>
      </c>
      <c r="R565" s="699" cm="1">
        <f t="array" ref="R565">INDEX($H565:$K565,0,MATCH(R$526,$H$526:$K$526,0))*HLOOKUP(R$525,$J$522:$R$523,2)</f>
        <v>5.9021739130434776</v>
      </c>
      <c r="S565" s="699" cm="1">
        <f t="array" ref="S565">INDEX($H565:$K565,0,MATCH(S$526,$H$526:$K$526,0))*HLOOKUP(S$525,$J$522:$R$523,2)</f>
        <v>5.9021739130434776</v>
      </c>
      <c r="T565" s="699" cm="1">
        <f t="array" ref="T565">INDEX($H565:$K565,0,MATCH(T$526,$H$526:$K$526,0))*HLOOKUP(T$525,$J$522:$R$523,2)</f>
        <v>0</v>
      </c>
      <c r="U565" s="699" cm="1">
        <f t="array" ref="U565">INDEX($H565:$K565,0,MATCH(U$526,$H$526:$K$526,0))*HLOOKUP(U$525,$J$522:$R$523,2)</f>
        <v>63.39473684210526</v>
      </c>
      <c r="V565" s="699" cm="1">
        <f t="array" ref="V565">INDEX($H565:$K565,0,MATCH(V$526,$H$526:$K$526,0))*HLOOKUP(V$525,$J$522:$R$523,2)</f>
        <v>5.9021739130434776</v>
      </c>
      <c r="W565" s="699" cm="1">
        <f t="array" ref="W565">INDEX($H565:$K565,0,MATCH(W$526,$H$526:$K$526,0))*HLOOKUP(W$525,$J$522:$R$523,2)</f>
        <v>5.9021739130434776</v>
      </c>
      <c r="X565" s="699" cm="1">
        <f t="array" ref="X565">INDEX($H565:$K565,0,MATCH(X$526,$H$526:$K$526,0))*HLOOKUP(X$525,$J$522:$R$523,2)</f>
        <v>0</v>
      </c>
      <c r="Y565" s="699" cm="1">
        <f t="array" ref="Y565">INDEX($H565:$K565,0,MATCH(Y$526,$H$526:$K$526,0))*HLOOKUP(Y$525,$J$522:$R$523,2)</f>
        <v>63.39473684210526</v>
      </c>
      <c r="Z565" s="699" cm="1">
        <f t="array" ref="Z565">INDEX($H565:$K565,0,MATCH(Z$526,$H$526:$K$526,0))*HLOOKUP(Z$525,$J$522:$R$523,2)</f>
        <v>5.9021739130434776</v>
      </c>
      <c r="AA565" s="699" cm="1">
        <f t="array" ref="AA565">INDEX($H565:$K565,0,MATCH(AA$526,$H$526:$K$526,0))*HLOOKUP(AA$525,$J$522:$R$523,2)</f>
        <v>5.9021739130434776</v>
      </c>
      <c r="AB565" s="699" cm="1">
        <f t="array" ref="AB565">INDEX($H565:$K565,0,MATCH(AB$526,$H$526:$K$526,0))*HLOOKUP(AB$525,$J$522:$R$523,2)</f>
        <v>0</v>
      </c>
      <c r="AC565" s="699" cm="1">
        <f t="array" ref="AC565">INDEX($H565:$K565,0,MATCH(AC$526,$H$526:$K$526,0))*HLOOKUP(AC$525,$J$522:$R$523,2)</f>
        <v>63.39473684210526</v>
      </c>
      <c r="AD565" s="699" cm="1">
        <f t="array" ref="AD565">INDEX($H565:$K565,0,MATCH(AD$526,$H$526:$K$526,0))*HLOOKUP(AD$525,$J$522:$R$523,2)</f>
        <v>5.9021739130434776</v>
      </c>
      <c r="AE565" s="699" cm="1">
        <f t="array" ref="AE565">INDEX($H565:$K565,0,MATCH(AE$526,$H$526:$K$526,0))*HLOOKUP(AE$525,$J$522:$R$523,2)</f>
        <v>5.9021739130434776</v>
      </c>
      <c r="AF565" s="699" cm="1">
        <f t="array" ref="AF565">INDEX($H565:$K565,0,MATCH(AF$526,$H$526:$K$526,0))*HLOOKUP(AF$525,$J$522:$R$523,2)</f>
        <v>0</v>
      </c>
      <c r="AG565" s="699" cm="1">
        <f t="array" ref="AG565">INDEX($H565:$K565,0,MATCH(AG$526,$H$526:$K$526,0))*HLOOKUP(AG$525,$J$522:$R$523,2)</f>
        <v>63.39473684210526</v>
      </c>
      <c r="AH565" s="699" cm="1">
        <f t="array" ref="AH565">INDEX($H565:$K565,0,MATCH(AH$526,$H$526:$K$526,0))*HLOOKUP(AH$525,$J$522:$R$523,2)</f>
        <v>5.9021739130434776</v>
      </c>
      <c r="AI565" s="699" cm="1">
        <f t="array" ref="AI565">INDEX($H565:$K565,0,MATCH(AI$526,$H$526:$K$526,0))*HLOOKUP(AI$525,$J$522:$R$523,2)</f>
        <v>5.9021739130434776</v>
      </c>
      <c r="AJ565" s="699" cm="1">
        <f t="array" ref="AJ565">INDEX($H565:$K565,0,MATCH(AJ$526,$H$526:$K$526,0))*HLOOKUP(AJ$525,$J$522:$R$523,2)</f>
        <v>0</v>
      </c>
      <c r="AK565" s="699" cm="1">
        <f t="array" ref="AK565">INDEX($H565:$K565,0,MATCH(AK$526,$H$526:$K$526,0))*HLOOKUP(AK$525,$J$522:$R$523,2)</f>
        <v>63.39473684210526</v>
      </c>
      <c r="AL565" s="699" cm="1">
        <f t="array" ref="AL565">INDEX($H565:$K565,0,MATCH(AL$526,$H$526:$K$526,0))*HLOOKUP(AL$525,$J$522:$R$523,2)</f>
        <v>5.9021739130434776</v>
      </c>
      <c r="AM565" s="699" cm="1">
        <f t="array" ref="AM565">INDEX($H565:$K565,0,MATCH(AM$526,$H$526:$K$526,0))*HLOOKUP(AM$525,$J$522:$R$523,2)</f>
        <v>5.9021739130434776</v>
      </c>
      <c r="AN565" s="699" cm="1">
        <f t="array" ref="AN565">INDEX($H565:$K565,0,MATCH(AN$526,$H$526:$K$526,0))*HLOOKUP(AN$525,$J$522:$R$523,2)</f>
        <v>0</v>
      </c>
      <c r="AO565" s="699" cm="1">
        <f t="array" ref="AO565">INDEX($H565:$K565,0,MATCH(AO$526,$H$526:$K$526,0))*HLOOKUP(AO$525,$J$522:$R$523,2)</f>
        <v>63.39473684210526</v>
      </c>
      <c r="AP565" s="699" cm="1">
        <f t="array" ref="AP565">INDEX($H565:$K565,0,MATCH(AP$526,$H$526:$K$526,0))*HLOOKUP(AP$525,$J$522:$R$523,2)</f>
        <v>5.9021739130434776</v>
      </c>
      <c r="AQ565" s="699" cm="1">
        <f t="array" ref="AQ565">INDEX($H565:$K565,0,MATCH(AQ$526,$H$526:$K$526,0))*HLOOKUP(AQ$525,$J$522:$R$523,2)</f>
        <v>5.9021739130434776</v>
      </c>
      <c r="AR565" s="699" cm="1">
        <f t="array" ref="AR565">INDEX($H565:$K565,0,MATCH(AR$526,$H$526:$K$526,0))*HLOOKUP(AR$525,$J$522:$R$523,2)</f>
        <v>0</v>
      </c>
      <c r="AS565" s="699" cm="1">
        <f t="array" ref="AS565">INDEX($H565:$K565,0,MATCH(AS$526,$H$526:$K$526,0))*HLOOKUP(AS$525,$J$522:$R$523,2)</f>
        <v>63.39473684210526</v>
      </c>
      <c r="AT565" s="699" cm="1">
        <f t="array" ref="AT565">INDEX($H565:$K565,0,MATCH(AT$526,$H$526:$K$526,0))*HLOOKUP(AT$525,$J$522:$R$523,2)</f>
        <v>5.9021739130434776</v>
      </c>
      <c r="AU565" s="699" cm="1">
        <f t="array" ref="AU565">INDEX($H565:$K565,0,MATCH(AU$526,$H$526:$K$526,0))*HLOOKUP(AU$525,$J$522:$R$523,2)</f>
        <v>5.9021739130434776</v>
      </c>
      <c r="AV565" s="187"/>
      <c r="AW565" s="187"/>
      <c r="AX565" s="16"/>
      <c r="AY565" s="8"/>
      <c r="AZ565" s="8"/>
      <c r="BA565" s="8"/>
    </row>
    <row r="566" spans="1:53" ht="14.5" outlineLevel="1" x14ac:dyDescent="0.35">
      <c r="A566" s="6"/>
      <c r="B566" s="7"/>
      <c r="C566" s="17"/>
      <c r="D566" s="17"/>
      <c r="E566" s="17"/>
      <c r="F566" s="26"/>
      <c r="G566" s="26" t="str">
        <f t="shared" ref="G566:G609" si="153">_xlfn.CONCAT(H202:M202)</f>
        <v>YYWBLw</v>
      </c>
      <c r="H566" s="223">
        <v>0</v>
      </c>
      <c r="I566" s="223">
        <v>63.39473684210526</v>
      </c>
      <c r="J566" s="223">
        <v>11.804347826086955</v>
      </c>
      <c r="K566" s="223">
        <v>11.804347826086955</v>
      </c>
      <c r="L566" s="699" cm="1">
        <f t="array" ref="L566">INDEX($H566:$K566,0,MATCH(L$526,$H$526:$K$526,0))*HLOOKUP(L$525,$J$522:$R$523,2)</f>
        <v>0</v>
      </c>
      <c r="M566" s="699" cm="1">
        <f t="array" ref="M566">INDEX($H566:$K566,0,MATCH(M$526,$H$526:$K$526,0))*HLOOKUP(M$525,$J$522:$R$523,2)</f>
        <v>63.39473684210526</v>
      </c>
      <c r="N566" s="699" cm="1">
        <f t="array" ref="N566">INDEX($H566:$K566,0,MATCH(N$526,$H$526:$K$526,0))*HLOOKUP(N$525,$J$522:$R$523,2)</f>
        <v>11.804347826086955</v>
      </c>
      <c r="O566" s="699" cm="1">
        <f t="array" ref="O566">INDEX($H566:$K566,0,MATCH(O$526,$H$526:$K$526,0))*HLOOKUP(O$525,$J$522:$R$523,2)</f>
        <v>11.804347826086955</v>
      </c>
      <c r="P566" s="699" cm="1">
        <f t="array" ref="P566">INDEX($H566:$K566,0,MATCH(P$526,$H$526:$K$526,0))*HLOOKUP(P$525,$J$522:$R$523,2)</f>
        <v>0</v>
      </c>
      <c r="Q566" s="699" cm="1">
        <f t="array" ref="Q566">INDEX($H566:$K566,0,MATCH(Q$526,$H$526:$K$526,0))*HLOOKUP(Q$525,$J$522:$R$523,2)</f>
        <v>63.39473684210526</v>
      </c>
      <c r="R566" s="699" cm="1">
        <f t="array" ref="R566">INDEX($H566:$K566,0,MATCH(R$526,$H$526:$K$526,0))*HLOOKUP(R$525,$J$522:$R$523,2)</f>
        <v>11.804347826086955</v>
      </c>
      <c r="S566" s="699" cm="1">
        <f t="array" ref="S566">INDEX($H566:$K566,0,MATCH(S$526,$H$526:$K$526,0))*HLOOKUP(S$525,$J$522:$R$523,2)</f>
        <v>11.804347826086955</v>
      </c>
      <c r="T566" s="699" cm="1">
        <f t="array" ref="T566">INDEX($H566:$K566,0,MATCH(T$526,$H$526:$K$526,0))*HLOOKUP(T$525,$J$522:$R$523,2)</f>
        <v>0</v>
      </c>
      <c r="U566" s="699" cm="1">
        <f t="array" ref="U566">INDEX($H566:$K566,0,MATCH(U$526,$H$526:$K$526,0))*HLOOKUP(U$525,$J$522:$R$523,2)</f>
        <v>63.39473684210526</v>
      </c>
      <c r="V566" s="699" cm="1">
        <f t="array" ref="V566">INDEX($H566:$K566,0,MATCH(V$526,$H$526:$K$526,0))*HLOOKUP(V$525,$J$522:$R$523,2)</f>
        <v>11.804347826086955</v>
      </c>
      <c r="W566" s="699" cm="1">
        <f t="array" ref="W566">INDEX($H566:$K566,0,MATCH(W$526,$H$526:$K$526,0))*HLOOKUP(W$525,$J$522:$R$523,2)</f>
        <v>11.804347826086955</v>
      </c>
      <c r="X566" s="699" cm="1">
        <f t="array" ref="X566">INDEX($H566:$K566,0,MATCH(X$526,$H$526:$K$526,0))*HLOOKUP(X$525,$J$522:$R$523,2)</f>
        <v>0</v>
      </c>
      <c r="Y566" s="699" cm="1">
        <f t="array" ref="Y566">INDEX($H566:$K566,0,MATCH(Y$526,$H$526:$K$526,0))*HLOOKUP(Y$525,$J$522:$R$523,2)</f>
        <v>63.39473684210526</v>
      </c>
      <c r="Z566" s="699" cm="1">
        <f t="array" ref="Z566">INDEX($H566:$K566,0,MATCH(Z$526,$H$526:$K$526,0))*HLOOKUP(Z$525,$J$522:$R$523,2)</f>
        <v>11.804347826086955</v>
      </c>
      <c r="AA566" s="699" cm="1">
        <f t="array" ref="AA566">INDEX($H566:$K566,0,MATCH(AA$526,$H$526:$K$526,0))*HLOOKUP(AA$525,$J$522:$R$523,2)</f>
        <v>11.804347826086955</v>
      </c>
      <c r="AB566" s="699" cm="1">
        <f t="array" ref="AB566">INDEX($H566:$K566,0,MATCH(AB$526,$H$526:$K$526,0))*HLOOKUP(AB$525,$J$522:$R$523,2)</f>
        <v>0</v>
      </c>
      <c r="AC566" s="699" cm="1">
        <f t="array" ref="AC566">INDEX($H566:$K566,0,MATCH(AC$526,$H$526:$K$526,0))*HLOOKUP(AC$525,$J$522:$R$523,2)</f>
        <v>63.39473684210526</v>
      </c>
      <c r="AD566" s="699" cm="1">
        <f t="array" ref="AD566">INDEX($H566:$K566,0,MATCH(AD$526,$H$526:$K$526,0))*HLOOKUP(AD$525,$J$522:$R$523,2)</f>
        <v>11.804347826086955</v>
      </c>
      <c r="AE566" s="699" cm="1">
        <f t="array" ref="AE566">INDEX($H566:$K566,0,MATCH(AE$526,$H$526:$K$526,0))*HLOOKUP(AE$525,$J$522:$R$523,2)</f>
        <v>11.804347826086955</v>
      </c>
      <c r="AF566" s="699" cm="1">
        <f t="array" ref="AF566">INDEX($H566:$K566,0,MATCH(AF$526,$H$526:$K$526,0))*HLOOKUP(AF$525,$J$522:$R$523,2)</f>
        <v>0</v>
      </c>
      <c r="AG566" s="699" cm="1">
        <f t="array" ref="AG566">INDEX($H566:$K566,0,MATCH(AG$526,$H$526:$K$526,0))*HLOOKUP(AG$525,$J$522:$R$523,2)</f>
        <v>63.39473684210526</v>
      </c>
      <c r="AH566" s="699" cm="1">
        <f t="array" ref="AH566">INDEX($H566:$K566,0,MATCH(AH$526,$H$526:$K$526,0))*HLOOKUP(AH$525,$J$522:$R$523,2)</f>
        <v>11.804347826086955</v>
      </c>
      <c r="AI566" s="699" cm="1">
        <f t="array" ref="AI566">INDEX($H566:$K566,0,MATCH(AI$526,$H$526:$K$526,0))*HLOOKUP(AI$525,$J$522:$R$523,2)</f>
        <v>11.804347826086955</v>
      </c>
      <c r="AJ566" s="699" cm="1">
        <f t="array" ref="AJ566">INDEX($H566:$K566,0,MATCH(AJ$526,$H$526:$K$526,0))*HLOOKUP(AJ$525,$J$522:$R$523,2)</f>
        <v>0</v>
      </c>
      <c r="AK566" s="699" cm="1">
        <f t="array" ref="AK566">INDEX($H566:$K566,0,MATCH(AK$526,$H$526:$K$526,0))*HLOOKUP(AK$525,$J$522:$R$523,2)</f>
        <v>63.39473684210526</v>
      </c>
      <c r="AL566" s="699" cm="1">
        <f t="array" ref="AL566">INDEX($H566:$K566,0,MATCH(AL$526,$H$526:$K$526,0))*HLOOKUP(AL$525,$J$522:$R$523,2)</f>
        <v>11.804347826086955</v>
      </c>
      <c r="AM566" s="699" cm="1">
        <f t="array" ref="AM566">INDEX($H566:$K566,0,MATCH(AM$526,$H$526:$K$526,0))*HLOOKUP(AM$525,$J$522:$R$523,2)</f>
        <v>11.804347826086955</v>
      </c>
      <c r="AN566" s="699" cm="1">
        <f t="array" ref="AN566">INDEX($H566:$K566,0,MATCH(AN$526,$H$526:$K$526,0))*HLOOKUP(AN$525,$J$522:$R$523,2)</f>
        <v>0</v>
      </c>
      <c r="AO566" s="699" cm="1">
        <f t="array" ref="AO566">INDEX($H566:$K566,0,MATCH(AO$526,$H$526:$K$526,0))*HLOOKUP(AO$525,$J$522:$R$523,2)</f>
        <v>63.39473684210526</v>
      </c>
      <c r="AP566" s="699" cm="1">
        <f t="array" ref="AP566">INDEX($H566:$K566,0,MATCH(AP$526,$H$526:$K$526,0))*HLOOKUP(AP$525,$J$522:$R$523,2)</f>
        <v>11.804347826086955</v>
      </c>
      <c r="AQ566" s="699" cm="1">
        <f t="array" ref="AQ566">INDEX($H566:$K566,0,MATCH(AQ$526,$H$526:$K$526,0))*HLOOKUP(AQ$525,$J$522:$R$523,2)</f>
        <v>11.804347826086955</v>
      </c>
      <c r="AR566" s="699" cm="1">
        <f t="array" ref="AR566">INDEX($H566:$K566,0,MATCH(AR$526,$H$526:$K$526,0))*HLOOKUP(AR$525,$J$522:$R$523,2)</f>
        <v>0</v>
      </c>
      <c r="AS566" s="699" cm="1">
        <f t="array" ref="AS566">INDEX($H566:$K566,0,MATCH(AS$526,$H$526:$K$526,0))*HLOOKUP(AS$525,$J$522:$R$523,2)</f>
        <v>63.39473684210526</v>
      </c>
      <c r="AT566" s="699" cm="1">
        <f t="array" ref="AT566">INDEX($H566:$K566,0,MATCH(AT$526,$H$526:$K$526,0))*HLOOKUP(AT$525,$J$522:$R$523,2)</f>
        <v>11.804347826086955</v>
      </c>
      <c r="AU566" s="699" cm="1">
        <f t="array" ref="AU566">INDEX($H566:$K566,0,MATCH(AU$526,$H$526:$K$526,0))*HLOOKUP(AU$525,$J$522:$R$523,2)</f>
        <v>11.804347826086955</v>
      </c>
      <c r="AV566" s="187"/>
      <c r="AW566" s="187"/>
      <c r="AX566" s="16"/>
      <c r="AY566" s="8"/>
      <c r="AZ566" s="8"/>
      <c r="BA566" s="8"/>
    </row>
    <row r="567" spans="1:53" ht="14.5" outlineLevel="1" x14ac:dyDescent="0.35">
      <c r="A567" s="6"/>
      <c r="B567" s="7"/>
      <c r="C567" s="17"/>
      <c r="D567" s="17"/>
      <c r="E567" s="17"/>
      <c r="F567" s="26"/>
      <c r="G567" s="26" t="str">
        <f t="shared" si="153"/>
        <v>YYWBLwd</v>
      </c>
      <c r="H567" s="223">
        <v>0</v>
      </c>
      <c r="I567" s="223">
        <v>63.39473684210526</v>
      </c>
      <c r="J567" s="223">
        <v>11.804347826086955</v>
      </c>
      <c r="K567" s="223">
        <v>11.804347826086955</v>
      </c>
      <c r="L567" s="699" cm="1">
        <f t="array" ref="L567">INDEX($H567:$K567,0,MATCH(L$526,$H$526:$K$526,0))*HLOOKUP(L$525,$J$522:$R$523,2)</f>
        <v>0</v>
      </c>
      <c r="M567" s="699" cm="1">
        <f t="array" ref="M567">INDEX($H567:$K567,0,MATCH(M$526,$H$526:$K$526,0))*HLOOKUP(M$525,$J$522:$R$523,2)</f>
        <v>63.39473684210526</v>
      </c>
      <c r="N567" s="699" cm="1">
        <f t="array" ref="N567">INDEX($H567:$K567,0,MATCH(N$526,$H$526:$K$526,0))*HLOOKUP(N$525,$J$522:$R$523,2)</f>
        <v>11.804347826086955</v>
      </c>
      <c r="O567" s="699" cm="1">
        <f t="array" ref="O567">INDEX($H567:$K567,0,MATCH(O$526,$H$526:$K$526,0))*HLOOKUP(O$525,$J$522:$R$523,2)</f>
        <v>11.804347826086955</v>
      </c>
      <c r="P567" s="699" cm="1">
        <f t="array" ref="P567">INDEX($H567:$K567,0,MATCH(P$526,$H$526:$K$526,0))*HLOOKUP(P$525,$J$522:$R$523,2)</f>
        <v>0</v>
      </c>
      <c r="Q567" s="699" cm="1">
        <f t="array" ref="Q567">INDEX($H567:$K567,0,MATCH(Q$526,$H$526:$K$526,0))*HLOOKUP(Q$525,$J$522:$R$523,2)</f>
        <v>63.39473684210526</v>
      </c>
      <c r="R567" s="699" cm="1">
        <f t="array" ref="R567">INDEX($H567:$K567,0,MATCH(R$526,$H$526:$K$526,0))*HLOOKUP(R$525,$J$522:$R$523,2)</f>
        <v>11.804347826086955</v>
      </c>
      <c r="S567" s="699" cm="1">
        <f t="array" ref="S567">INDEX($H567:$K567,0,MATCH(S$526,$H$526:$K$526,0))*HLOOKUP(S$525,$J$522:$R$523,2)</f>
        <v>11.804347826086955</v>
      </c>
      <c r="T567" s="699" cm="1">
        <f t="array" ref="T567">INDEX($H567:$K567,0,MATCH(T$526,$H$526:$K$526,0))*HLOOKUP(T$525,$J$522:$R$523,2)</f>
        <v>0</v>
      </c>
      <c r="U567" s="699" cm="1">
        <f t="array" ref="U567">INDEX($H567:$K567,0,MATCH(U$526,$H$526:$K$526,0))*HLOOKUP(U$525,$J$522:$R$523,2)</f>
        <v>63.39473684210526</v>
      </c>
      <c r="V567" s="699" cm="1">
        <f t="array" ref="V567">INDEX($H567:$K567,0,MATCH(V$526,$H$526:$K$526,0))*HLOOKUP(V$525,$J$522:$R$523,2)</f>
        <v>11.804347826086955</v>
      </c>
      <c r="W567" s="699" cm="1">
        <f t="array" ref="W567">INDEX($H567:$K567,0,MATCH(W$526,$H$526:$K$526,0))*HLOOKUP(W$525,$J$522:$R$523,2)</f>
        <v>11.804347826086955</v>
      </c>
      <c r="X567" s="699" cm="1">
        <f t="array" ref="X567">INDEX($H567:$K567,0,MATCH(X$526,$H$526:$K$526,0))*HLOOKUP(X$525,$J$522:$R$523,2)</f>
        <v>0</v>
      </c>
      <c r="Y567" s="699" cm="1">
        <f t="array" ref="Y567">INDEX($H567:$K567,0,MATCH(Y$526,$H$526:$K$526,0))*HLOOKUP(Y$525,$J$522:$R$523,2)</f>
        <v>63.39473684210526</v>
      </c>
      <c r="Z567" s="699" cm="1">
        <f t="array" ref="Z567">INDEX($H567:$K567,0,MATCH(Z$526,$H$526:$K$526,0))*HLOOKUP(Z$525,$J$522:$R$523,2)</f>
        <v>11.804347826086955</v>
      </c>
      <c r="AA567" s="699" cm="1">
        <f t="array" ref="AA567">INDEX($H567:$K567,0,MATCH(AA$526,$H$526:$K$526,0))*HLOOKUP(AA$525,$J$522:$R$523,2)</f>
        <v>11.804347826086955</v>
      </c>
      <c r="AB567" s="699" cm="1">
        <f t="array" ref="AB567">INDEX($H567:$K567,0,MATCH(AB$526,$H$526:$K$526,0))*HLOOKUP(AB$525,$J$522:$R$523,2)</f>
        <v>0</v>
      </c>
      <c r="AC567" s="699" cm="1">
        <f t="array" ref="AC567">INDEX($H567:$K567,0,MATCH(AC$526,$H$526:$K$526,0))*HLOOKUP(AC$525,$J$522:$R$523,2)</f>
        <v>63.39473684210526</v>
      </c>
      <c r="AD567" s="699" cm="1">
        <f t="array" ref="AD567">INDEX($H567:$K567,0,MATCH(AD$526,$H$526:$K$526,0))*HLOOKUP(AD$525,$J$522:$R$523,2)</f>
        <v>11.804347826086955</v>
      </c>
      <c r="AE567" s="699" cm="1">
        <f t="array" ref="AE567">INDEX($H567:$K567,0,MATCH(AE$526,$H$526:$K$526,0))*HLOOKUP(AE$525,$J$522:$R$523,2)</f>
        <v>11.804347826086955</v>
      </c>
      <c r="AF567" s="699" cm="1">
        <f t="array" ref="AF567">INDEX($H567:$K567,0,MATCH(AF$526,$H$526:$K$526,0))*HLOOKUP(AF$525,$J$522:$R$523,2)</f>
        <v>0</v>
      </c>
      <c r="AG567" s="699" cm="1">
        <f t="array" ref="AG567">INDEX($H567:$K567,0,MATCH(AG$526,$H$526:$K$526,0))*HLOOKUP(AG$525,$J$522:$R$523,2)</f>
        <v>63.39473684210526</v>
      </c>
      <c r="AH567" s="699" cm="1">
        <f t="array" ref="AH567">INDEX($H567:$K567,0,MATCH(AH$526,$H$526:$K$526,0))*HLOOKUP(AH$525,$J$522:$R$523,2)</f>
        <v>11.804347826086955</v>
      </c>
      <c r="AI567" s="699" cm="1">
        <f t="array" ref="AI567">INDEX($H567:$K567,0,MATCH(AI$526,$H$526:$K$526,0))*HLOOKUP(AI$525,$J$522:$R$523,2)</f>
        <v>11.804347826086955</v>
      </c>
      <c r="AJ567" s="699" cm="1">
        <f t="array" ref="AJ567">INDEX($H567:$K567,0,MATCH(AJ$526,$H$526:$K$526,0))*HLOOKUP(AJ$525,$J$522:$R$523,2)</f>
        <v>0</v>
      </c>
      <c r="AK567" s="699" cm="1">
        <f t="array" ref="AK567">INDEX($H567:$K567,0,MATCH(AK$526,$H$526:$K$526,0))*HLOOKUP(AK$525,$J$522:$R$523,2)</f>
        <v>63.39473684210526</v>
      </c>
      <c r="AL567" s="699" cm="1">
        <f t="array" ref="AL567">INDEX($H567:$K567,0,MATCH(AL$526,$H$526:$K$526,0))*HLOOKUP(AL$525,$J$522:$R$523,2)</f>
        <v>11.804347826086955</v>
      </c>
      <c r="AM567" s="699" cm="1">
        <f t="array" ref="AM567">INDEX($H567:$K567,0,MATCH(AM$526,$H$526:$K$526,0))*HLOOKUP(AM$525,$J$522:$R$523,2)</f>
        <v>11.804347826086955</v>
      </c>
      <c r="AN567" s="699" cm="1">
        <f t="array" ref="AN567">INDEX($H567:$K567,0,MATCH(AN$526,$H$526:$K$526,0))*HLOOKUP(AN$525,$J$522:$R$523,2)</f>
        <v>0</v>
      </c>
      <c r="AO567" s="699" cm="1">
        <f t="array" ref="AO567">INDEX($H567:$K567,0,MATCH(AO$526,$H$526:$K$526,0))*HLOOKUP(AO$525,$J$522:$R$523,2)</f>
        <v>63.39473684210526</v>
      </c>
      <c r="AP567" s="699" cm="1">
        <f t="array" ref="AP567">INDEX($H567:$K567,0,MATCH(AP$526,$H$526:$K$526,0))*HLOOKUP(AP$525,$J$522:$R$523,2)</f>
        <v>11.804347826086955</v>
      </c>
      <c r="AQ567" s="699" cm="1">
        <f t="array" ref="AQ567">INDEX($H567:$K567,0,MATCH(AQ$526,$H$526:$K$526,0))*HLOOKUP(AQ$525,$J$522:$R$523,2)</f>
        <v>11.804347826086955</v>
      </c>
      <c r="AR567" s="699" cm="1">
        <f t="array" ref="AR567">INDEX($H567:$K567,0,MATCH(AR$526,$H$526:$K$526,0))*HLOOKUP(AR$525,$J$522:$R$523,2)</f>
        <v>0</v>
      </c>
      <c r="AS567" s="699" cm="1">
        <f t="array" ref="AS567">INDEX($H567:$K567,0,MATCH(AS$526,$H$526:$K$526,0))*HLOOKUP(AS$525,$J$522:$R$523,2)</f>
        <v>63.39473684210526</v>
      </c>
      <c r="AT567" s="699" cm="1">
        <f t="array" ref="AT567">INDEX($H567:$K567,0,MATCH(AT$526,$H$526:$K$526,0))*HLOOKUP(AT$525,$J$522:$R$523,2)</f>
        <v>11.804347826086955</v>
      </c>
      <c r="AU567" s="699" cm="1">
        <f t="array" ref="AU567">INDEX($H567:$K567,0,MATCH(AU$526,$H$526:$K$526,0))*HLOOKUP(AU$525,$J$522:$R$523,2)</f>
        <v>11.804347826086955</v>
      </c>
      <c r="AV567" s="187"/>
      <c r="AW567" s="187"/>
      <c r="AX567" s="16"/>
      <c r="AY567" s="8"/>
      <c r="AZ567" s="8"/>
      <c r="BA567" s="8"/>
    </row>
    <row r="568" spans="1:53" ht="14.5" outlineLevel="1" x14ac:dyDescent="0.35">
      <c r="A568" s="6"/>
      <c r="B568" s="7"/>
      <c r="C568" s="17"/>
      <c r="D568" s="17"/>
      <c r="E568" s="17"/>
      <c r="F568" s="26"/>
      <c r="G568" s="26" t="str">
        <f t="shared" si="153"/>
        <v>YYNWBl</v>
      </c>
      <c r="H568" s="223">
        <v>0</v>
      </c>
      <c r="I568" s="223">
        <v>0</v>
      </c>
      <c r="J568" s="223">
        <v>0</v>
      </c>
      <c r="K568" s="223">
        <v>0</v>
      </c>
      <c r="L568" s="699" cm="1">
        <f t="array" ref="L568">INDEX($H568:$K568,0,MATCH(L$526,$H$526:$K$526,0))*HLOOKUP(L$525,$J$522:$R$523,2)</f>
        <v>0</v>
      </c>
      <c r="M568" s="699" cm="1">
        <f t="array" ref="M568">INDEX($H568:$K568,0,MATCH(M$526,$H$526:$K$526,0))*HLOOKUP(M$525,$J$522:$R$523,2)</f>
        <v>0</v>
      </c>
      <c r="N568" s="699" cm="1">
        <f t="array" ref="N568">INDEX($H568:$K568,0,MATCH(N$526,$H$526:$K$526,0))*HLOOKUP(N$525,$J$522:$R$523,2)</f>
        <v>0</v>
      </c>
      <c r="O568" s="699" cm="1">
        <f t="array" ref="O568">INDEX($H568:$K568,0,MATCH(O$526,$H$526:$K$526,0))*HLOOKUP(O$525,$J$522:$R$523,2)</f>
        <v>0</v>
      </c>
      <c r="P568" s="699" cm="1">
        <f t="array" ref="P568">INDEX($H568:$K568,0,MATCH(P$526,$H$526:$K$526,0))*HLOOKUP(P$525,$J$522:$R$523,2)</f>
        <v>0</v>
      </c>
      <c r="Q568" s="699" cm="1">
        <f t="array" ref="Q568">INDEX($H568:$K568,0,MATCH(Q$526,$H$526:$K$526,0))*HLOOKUP(Q$525,$J$522:$R$523,2)</f>
        <v>0</v>
      </c>
      <c r="R568" s="699" cm="1">
        <f t="array" ref="R568">INDEX($H568:$K568,0,MATCH(R$526,$H$526:$K$526,0))*HLOOKUP(R$525,$J$522:$R$523,2)</f>
        <v>0</v>
      </c>
      <c r="S568" s="699" cm="1">
        <f t="array" ref="S568">INDEX($H568:$K568,0,MATCH(S$526,$H$526:$K$526,0))*HLOOKUP(S$525,$J$522:$R$523,2)</f>
        <v>0</v>
      </c>
      <c r="T568" s="699" cm="1">
        <f t="array" ref="T568">INDEX($H568:$K568,0,MATCH(T$526,$H$526:$K$526,0))*HLOOKUP(T$525,$J$522:$R$523,2)</f>
        <v>0</v>
      </c>
      <c r="U568" s="699" cm="1">
        <f t="array" ref="U568">INDEX($H568:$K568,0,MATCH(U$526,$H$526:$K$526,0))*HLOOKUP(U$525,$J$522:$R$523,2)</f>
        <v>0</v>
      </c>
      <c r="V568" s="699" cm="1">
        <f t="array" ref="V568">INDEX($H568:$K568,0,MATCH(V$526,$H$526:$K$526,0))*HLOOKUP(V$525,$J$522:$R$523,2)</f>
        <v>0</v>
      </c>
      <c r="W568" s="699" cm="1">
        <f t="array" ref="W568">INDEX($H568:$K568,0,MATCH(W$526,$H$526:$K$526,0))*HLOOKUP(W$525,$J$522:$R$523,2)</f>
        <v>0</v>
      </c>
      <c r="X568" s="699" cm="1">
        <f t="array" ref="X568">INDEX($H568:$K568,0,MATCH(X$526,$H$526:$K$526,0))*HLOOKUP(X$525,$J$522:$R$523,2)</f>
        <v>0</v>
      </c>
      <c r="Y568" s="699" cm="1">
        <f t="array" ref="Y568">INDEX($H568:$K568,0,MATCH(Y$526,$H$526:$K$526,0))*HLOOKUP(Y$525,$J$522:$R$523,2)</f>
        <v>0</v>
      </c>
      <c r="Z568" s="699" cm="1">
        <f t="array" ref="Z568">INDEX($H568:$K568,0,MATCH(Z$526,$H$526:$K$526,0))*HLOOKUP(Z$525,$J$522:$R$523,2)</f>
        <v>0</v>
      </c>
      <c r="AA568" s="699" cm="1">
        <f t="array" ref="AA568">INDEX($H568:$K568,0,MATCH(AA$526,$H$526:$K$526,0))*HLOOKUP(AA$525,$J$522:$R$523,2)</f>
        <v>0</v>
      </c>
      <c r="AB568" s="699" cm="1">
        <f t="array" ref="AB568">INDEX($H568:$K568,0,MATCH(AB$526,$H$526:$K$526,0))*HLOOKUP(AB$525,$J$522:$R$523,2)</f>
        <v>0</v>
      </c>
      <c r="AC568" s="699" cm="1">
        <f t="array" ref="AC568">INDEX($H568:$K568,0,MATCH(AC$526,$H$526:$K$526,0))*HLOOKUP(AC$525,$J$522:$R$523,2)</f>
        <v>0</v>
      </c>
      <c r="AD568" s="699" cm="1">
        <f t="array" ref="AD568">INDEX($H568:$K568,0,MATCH(AD$526,$H$526:$K$526,0))*HLOOKUP(AD$525,$J$522:$R$523,2)</f>
        <v>0</v>
      </c>
      <c r="AE568" s="699" cm="1">
        <f t="array" ref="AE568">INDEX($H568:$K568,0,MATCH(AE$526,$H$526:$K$526,0))*HLOOKUP(AE$525,$J$522:$R$523,2)</f>
        <v>0</v>
      </c>
      <c r="AF568" s="699" cm="1">
        <f t="array" ref="AF568">INDEX($H568:$K568,0,MATCH(AF$526,$H$526:$K$526,0))*HLOOKUP(AF$525,$J$522:$R$523,2)</f>
        <v>0</v>
      </c>
      <c r="AG568" s="699" cm="1">
        <f t="array" ref="AG568">INDEX($H568:$K568,0,MATCH(AG$526,$H$526:$K$526,0))*HLOOKUP(AG$525,$J$522:$R$523,2)</f>
        <v>0</v>
      </c>
      <c r="AH568" s="699" cm="1">
        <f t="array" ref="AH568">INDEX($H568:$K568,0,MATCH(AH$526,$H$526:$K$526,0))*HLOOKUP(AH$525,$J$522:$R$523,2)</f>
        <v>0</v>
      </c>
      <c r="AI568" s="699" cm="1">
        <f t="array" ref="AI568">INDEX($H568:$K568,0,MATCH(AI$526,$H$526:$K$526,0))*HLOOKUP(AI$525,$J$522:$R$523,2)</f>
        <v>0</v>
      </c>
      <c r="AJ568" s="699" cm="1">
        <f t="array" ref="AJ568">INDEX($H568:$K568,0,MATCH(AJ$526,$H$526:$K$526,0))*HLOOKUP(AJ$525,$J$522:$R$523,2)</f>
        <v>0</v>
      </c>
      <c r="AK568" s="699" cm="1">
        <f t="array" ref="AK568">INDEX($H568:$K568,0,MATCH(AK$526,$H$526:$K$526,0))*HLOOKUP(AK$525,$J$522:$R$523,2)</f>
        <v>0</v>
      </c>
      <c r="AL568" s="699" cm="1">
        <f t="array" ref="AL568">INDEX($H568:$K568,0,MATCH(AL$526,$H$526:$K$526,0))*HLOOKUP(AL$525,$J$522:$R$523,2)</f>
        <v>0</v>
      </c>
      <c r="AM568" s="699" cm="1">
        <f t="array" ref="AM568">INDEX($H568:$K568,0,MATCH(AM$526,$H$526:$K$526,0))*HLOOKUP(AM$525,$J$522:$R$523,2)</f>
        <v>0</v>
      </c>
      <c r="AN568" s="699" cm="1">
        <f t="array" ref="AN568">INDEX($H568:$K568,0,MATCH(AN$526,$H$526:$K$526,0))*HLOOKUP(AN$525,$J$522:$R$523,2)</f>
        <v>0</v>
      </c>
      <c r="AO568" s="699" cm="1">
        <f t="array" ref="AO568">INDEX($H568:$K568,0,MATCH(AO$526,$H$526:$K$526,0))*HLOOKUP(AO$525,$J$522:$R$523,2)</f>
        <v>0</v>
      </c>
      <c r="AP568" s="699" cm="1">
        <f t="array" ref="AP568">INDEX($H568:$K568,0,MATCH(AP$526,$H$526:$K$526,0))*HLOOKUP(AP$525,$J$522:$R$523,2)</f>
        <v>0</v>
      </c>
      <c r="AQ568" s="699" cm="1">
        <f t="array" ref="AQ568">INDEX($H568:$K568,0,MATCH(AQ$526,$H$526:$K$526,0))*HLOOKUP(AQ$525,$J$522:$R$523,2)</f>
        <v>0</v>
      </c>
      <c r="AR568" s="699" cm="1">
        <f t="array" ref="AR568">INDEX($H568:$K568,0,MATCH(AR$526,$H$526:$K$526,0))*HLOOKUP(AR$525,$J$522:$R$523,2)</f>
        <v>0</v>
      </c>
      <c r="AS568" s="699" cm="1">
        <f t="array" ref="AS568">INDEX($H568:$K568,0,MATCH(AS$526,$H$526:$K$526,0))*HLOOKUP(AS$525,$J$522:$R$523,2)</f>
        <v>0</v>
      </c>
      <c r="AT568" s="699" cm="1">
        <f t="array" ref="AT568">INDEX($H568:$K568,0,MATCH(AT$526,$H$526:$K$526,0))*HLOOKUP(AT$525,$J$522:$R$523,2)</f>
        <v>0</v>
      </c>
      <c r="AU568" s="699" cm="1">
        <f t="array" ref="AU568">INDEX($H568:$K568,0,MATCH(AU$526,$H$526:$K$526,0))*HLOOKUP(AU$525,$J$522:$R$523,2)</f>
        <v>0</v>
      </c>
      <c r="AV568" s="187"/>
      <c r="AW568" s="187"/>
      <c r="AX568" s="16"/>
      <c r="AY568" s="8"/>
      <c r="AZ568" s="8"/>
      <c r="BA568" s="8"/>
    </row>
    <row r="569" spans="1:53" ht="14.5" outlineLevel="1" x14ac:dyDescent="0.35">
      <c r="A569" s="6"/>
      <c r="B569" s="7"/>
      <c r="C569" s="17"/>
      <c r="D569" s="17"/>
      <c r="E569" s="17"/>
      <c r="F569" s="26"/>
      <c r="G569" s="26" t="str">
        <f t="shared" si="153"/>
        <v>YYLNWb</v>
      </c>
      <c r="H569" s="223">
        <v>0</v>
      </c>
      <c r="I569" s="223">
        <v>63.39473684210526</v>
      </c>
      <c r="J569" s="223">
        <v>17.706521739130437</v>
      </c>
      <c r="K569" s="223">
        <v>17.706521739130437</v>
      </c>
      <c r="L569" s="699" cm="1">
        <f t="array" ref="L569">INDEX($H569:$K569,0,MATCH(L$526,$H$526:$K$526,0))*HLOOKUP(L$525,$J$522:$R$523,2)</f>
        <v>0</v>
      </c>
      <c r="M569" s="699" cm="1">
        <f t="array" ref="M569">INDEX($H569:$K569,0,MATCH(M$526,$H$526:$K$526,0))*HLOOKUP(M$525,$J$522:$R$523,2)</f>
        <v>63.39473684210526</v>
      </c>
      <c r="N569" s="699" cm="1">
        <f t="array" ref="N569">INDEX($H569:$K569,0,MATCH(N$526,$H$526:$K$526,0))*HLOOKUP(N$525,$J$522:$R$523,2)</f>
        <v>17.706521739130437</v>
      </c>
      <c r="O569" s="699" cm="1">
        <f t="array" ref="O569">INDEX($H569:$K569,0,MATCH(O$526,$H$526:$K$526,0))*HLOOKUP(O$525,$J$522:$R$523,2)</f>
        <v>17.706521739130437</v>
      </c>
      <c r="P569" s="699" cm="1">
        <f t="array" ref="P569">INDEX($H569:$K569,0,MATCH(P$526,$H$526:$K$526,0))*HLOOKUP(P$525,$J$522:$R$523,2)</f>
        <v>0</v>
      </c>
      <c r="Q569" s="699" cm="1">
        <f t="array" ref="Q569">INDEX($H569:$K569,0,MATCH(Q$526,$H$526:$K$526,0))*HLOOKUP(Q$525,$J$522:$R$523,2)</f>
        <v>63.39473684210526</v>
      </c>
      <c r="R569" s="699" cm="1">
        <f t="array" ref="R569">INDEX($H569:$K569,0,MATCH(R$526,$H$526:$K$526,0))*HLOOKUP(R$525,$J$522:$R$523,2)</f>
        <v>17.706521739130437</v>
      </c>
      <c r="S569" s="699" cm="1">
        <f t="array" ref="S569">INDEX($H569:$K569,0,MATCH(S$526,$H$526:$K$526,0))*HLOOKUP(S$525,$J$522:$R$523,2)</f>
        <v>17.706521739130437</v>
      </c>
      <c r="T569" s="699" cm="1">
        <f t="array" ref="T569">INDEX($H569:$K569,0,MATCH(T$526,$H$526:$K$526,0))*HLOOKUP(T$525,$J$522:$R$523,2)</f>
        <v>0</v>
      </c>
      <c r="U569" s="699" cm="1">
        <f t="array" ref="U569">INDEX($H569:$K569,0,MATCH(U$526,$H$526:$K$526,0))*HLOOKUP(U$525,$J$522:$R$523,2)</f>
        <v>63.39473684210526</v>
      </c>
      <c r="V569" s="699" cm="1">
        <f t="array" ref="V569">INDEX($H569:$K569,0,MATCH(V$526,$H$526:$K$526,0))*HLOOKUP(V$525,$J$522:$R$523,2)</f>
        <v>17.706521739130437</v>
      </c>
      <c r="W569" s="699" cm="1">
        <f t="array" ref="W569">INDEX($H569:$K569,0,MATCH(W$526,$H$526:$K$526,0))*HLOOKUP(W$525,$J$522:$R$523,2)</f>
        <v>17.706521739130437</v>
      </c>
      <c r="X569" s="699" cm="1">
        <f t="array" ref="X569">INDEX($H569:$K569,0,MATCH(X$526,$H$526:$K$526,0))*HLOOKUP(X$525,$J$522:$R$523,2)</f>
        <v>0</v>
      </c>
      <c r="Y569" s="699" cm="1">
        <f t="array" ref="Y569">INDEX($H569:$K569,0,MATCH(Y$526,$H$526:$K$526,0))*HLOOKUP(Y$525,$J$522:$R$523,2)</f>
        <v>63.39473684210526</v>
      </c>
      <c r="Z569" s="699" cm="1">
        <f t="array" ref="Z569">INDEX($H569:$K569,0,MATCH(Z$526,$H$526:$K$526,0))*HLOOKUP(Z$525,$J$522:$R$523,2)</f>
        <v>17.706521739130437</v>
      </c>
      <c r="AA569" s="699" cm="1">
        <f t="array" ref="AA569">INDEX($H569:$K569,0,MATCH(AA$526,$H$526:$K$526,0))*HLOOKUP(AA$525,$J$522:$R$523,2)</f>
        <v>17.706521739130437</v>
      </c>
      <c r="AB569" s="699" cm="1">
        <f t="array" ref="AB569">INDEX($H569:$K569,0,MATCH(AB$526,$H$526:$K$526,0))*HLOOKUP(AB$525,$J$522:$R$523,2)</f>
        <v>0</v>
      </c>
      <c r="AC569" s="699" cm="1">
        <f t="array" ref="AC569">INDEX($H569:$K569,0,MATCH(AC$526,$H$526:$K$526,0))*HLOOKUP(AC$525,$J$522:$R$523,2)</f>
        <v>63.39473684210526</v>
      </c>
      <c r="AD569" s="699" cm="1">
        <f t="array" ref="AD569">INDEX($H569:$K569,0,MATCH(AD$526,$H$526:$K$526,0))*HLOOKUP(AD$525,$J$522:$R$523,2)</f>
        <v>17.706521739130437</v>
      </c>
      <c r="AE569" s="699" cm="1">
        <f t="array" ref="AE569">INDEX($H569:$K569,0,MATCH(AE$526,$H$526:$K$526,0))*HLOOKUP(AE$525,$J$522:$R$523,2)</f>
        <v>17.706521739130437</v>
      </c>
      <c r="AF569" s="699" cm="1">
        <f t="array" ref="AF569">INDEX($H569:$K569,0,MATCH(AF$526,$H$526:$K$526,0))*HLOOKUP(AF$525,$J$522:$R$523,2)</f>
        <v>0</v>
      </c>
      <c r="AG569" s="699" cm="1">
        <f t="array" ref="AG569">INDEX($H569:$K569,0,MATCH(AG$526,$H$526:$K$526,0))*HLOOKUP(AG$525,$J$522:$R$523,2)</f>
        <v>63.39473684210526</v>
      </c>
      <c r="AH569" s="699" cm="1">
        <f t="array" ref="AH569">INDEX($H569:$K569,0,MATCH(AH$526,$H$526:$K$526,0))*HLOOKUP(AH$525,$J$522:$R$523,2)</f>
        <v>17.706521739130437</v>
      </c>
      <c r="AI569" s="699" cm="1">
        <f t="array" ref="AI569">INDEX($H569:$K569,0,MATCH(AI$526,$H$526:$K$526,0))*HLOOKUP(AI$525,$J$522:$R$523,2)</f>
        <v>17.706521739130437</v>
      </c>
      <c r="AJ569" s="699" cm="1">
        <f t="array" ref="AJ569">INDEX($H569:$K569,0,MATCH(AJ$526,$H$526:$K$526,0))*HLOOKUP(AJ$525,$J$522:$R$523,2)</f>
        <v>0</v>
      </c>
      <c r="AK569" s="699" cm="1">
        <f t="array" ref="AK569">INDEX($H569:$K569,0,MATCH(AK$526,$H$526:$K$526,0))*HLOOKUP(AK$525,$J$522:$R$523,2)</f>
        <v>63.39473684210526</v>
      </c>
      <c r="AL569" s="699" cm="1">
        <f t="array" ref="AL569">INDEX($H569:$K569,0,MATCH(AL$526,$H$526:$K$526,0))*HLOOKUP(AL$525,$J$522:$R$523,2)</f>
        <v>17.706521739130437</v>
      </c>
      <c r="AM569" s="699" cm="1">
        <f t="array" ref="AM569">INDEX($H569:$K569,0,MATCH(AM$526,$H$526:$K$526,0))*HLOOKUP(AM$525,$J$522:$R$523,2)</f>
        <v>17.706521739130437</v>
      </c>
      <c r="AN569" s="699" cm="1">
        <f t="array" ref="AN569">INDEX($H569:$K569,0,MATCH(AN$526,$H$526:$K$526,0))*HLOOKUP(AN$525,$J$522:$R$523,2)</f>
        <v>0</v>
      </c>
      <c r="AO569" s="699" cm="1">
        <f t="array" ref="AO569">INDEX($H569:$K569,0,MATCH(AO$526,$H$526:$K$526,0))*HLOOKUP(AO$525,$J$522:$R$523,2)</f>
        <v>63.39473684210526</v>
      </c>
      <c r="AP569" s="699" cm="1">
        <f t="array" ref="AP569">INDEX($H569:$K569,0,MATCH(AP$526,$H$526:$K$526,0))*HLOOKUP(AP$525,$J$522:$R$523,2)</f>
        <v>17.706521739130437</v>
      </c>
      <c r="AQ569" s="699" cm="1">
        <f t="array" ref="AQ569">INDEX($H569:$K569,0,MATCH(AQ$526,$H$526:$K$526,0))*HLOOKUP(AQ$525,$J$522:$R$523,2)</f>
        <v>17.706521739130437</v>
      </c>
      <c r="AR569" s="699" cm="1">
        <f t="array" ref="AR569">INDEX($H569:$K569,0,MATCH(AR$526,$H$526:$K$526,0))*HLOOKUP(AR$525,$J$522:$R$523,2)</f>
        <v>0</v>
      </c>
      <c r="AS569" s="699" cm="1">
        <f t="array" ref="AS569">INDEX($H569:$K569,0,MATCH(AS$526,$H$526:$K$526,0))*HLOOKUP(AS$525,$J$522:$R$523,2)</f>
        <v>63.39473684210526</v>
      </c>
      <c r="AT569" s="699" cm="1">
        <f t="array" ref="AT569">INDEX($H569:$K569,0,MATCH(AT$526,$H$526:$K$526,0))*HLOOKUP(AT$525,$J$522:$R$523,2)</f>
        <v>17.706521739130437</v>
      </c>
      <c r="AU569" s="699" cm="1">
        <f t="array" ref="AU569">INDEX($H569:$K569,0,MATCH(AU$526,$H$526:$K$526,0))*HLOOKUP(AU$525,$J$522:$R$523,2)</f>
        <v>17.706521739130437</v>
      </c>
      <c r="AV569" s="187"/>
      <c r="AW569" s="187"/>
      <c r="AX569" s="16"/>
      <c r="AY569" s="8"/>
      <c r="AZ569" s="8"/>
      <c r="BA569" s="8"/>
    </row>
    <row r="570" spans="1:53" ht="14.5" outlineLevel="1" x14ac:dyDescent="0.35">
      <c r="A570" s="6"/>
      <c r="B570" s="7"/>
      <c r="C570" s="17"/>
      <c r="D570" s="17"/>
      <c r="E570" s="17"/>
      <c r="F570" s="26"/>
      <c r="G570" s="26" t="str">
        <f t="shared" si="153"/>
        <v>YYLNWbd</v>
      </c>
      <c r="H570" s="223">
        <v>0</v>
      </c>
      <c r="I570" s="223">
        <v>63.39473684210526</v>
      </c>
      <c r="J570" s="223">
        <v>17.706521739130437</v>
      </c>
      <c r="K570" s="223">
        <v>17.706521739130437</v>
      </c>
      <c r="L570" s="699" cm="1">
        <f t="array" ref="L570">INDEX($H570:$K570,0,MATCH(L$526,$H$526:$K$526,0))*HLOOKUP(L$525,$J$522:$R$523,2)</f>
        <v>0</v>
      </c>
      <c r="M570" s="699" cm="1">
        <f t="array" ref="M570">INDEX($H570:$K570,0,MATCH(M$526,$H$526:$K$526,0))*HLOOKUP(M$525,$J$522:$R$523,2)</f>
        <v>63.39473684210526</v>
      </c>
      <c r="N570" s="699" cm="1">
        <f t="array" ref="N570">INDEX($H570:$K570,0,MATCH(N$526,$H$526:$K$526,0))*HLOOKUP(N$525,$J$522:$R$523,2)</f>
        <v>17.706521739130437</v>
      </c>
      <c r="O570" s="699" cm="1">
        <f t="array" ref="O570">INDEX($H570:$K570,0,MATCH(O$526,$H$526:$K$526,0))*HLOOKUP(O$525,$J$522:$R$523,2)</f>
        <v>17.706521739130437</v>
      </c>
      <c r="P570" s="699" cm="1">
        <f t="array" ref="P570">INDEX($H570:$K570,0,MATCH(P$526,$H$526:$K$526,0))*HLOOKUP(P$525,$J$522:$R$523,2)</f>
        <v>0</v>
      </c>
      <c r="Q570" s="699" cm="1">
        <f t="array" ref="Q570">INDEX($H570:$K570,0,MATCH(Q$526,$H$526:$K$526,0))*HLOOKUP(Q$525,$J$522:$R$523,2)</f>
        <v>63.39473684210526</v>
      </c>
      <c r="R570" s="699" cm="1">
        <f t="array" ref="R570">INDEX($H570:$K570,0,MATCH(R$526,$H$526:$K$526,0))*HLOOKUP(R$525,$J$522:$R$523,2)</f>
        <v>17.706521739130437</v>
      </c>
      <c r="S570" s="699" cm="1">
        <f t="array" ref="S570">INDEX($H570:$K570,0,MATCH(S$526,$H$526:$K$526,0))*HLOOKUP(S$525,$J$522:$R$523,2)</f>
        <v>17.706521739130437</v>
      </c>
      <c r="T570" s="699" cm="1">
        <f t="array" ref="T570">INDEX($H570:$K570,0,MATCH(T$526,$H$526:$K$526,0))*HLOOKUP(T$525,$J$522:$R$523,2)</f>
        <v>0</v>
      </c>
      <c r="U570" s="699" cm="1">
        <f t="array" ref="U570">INDEX($H570:$K570,0,MATCH(U$526,$H$526:$K$526,0))*HLOOKUP(U$525,$J$522:$R$523,2)</f>
        <v>63.39473684210526</v>
      </c>
      <c r="V570" s="699" cm="1">
        <f t="array" ref="V570">INDEX($H570:$K570,0,MATCH(V$526,$H$526:$K$526,0))*HLOOKUP(V$525,$J$522:$R$523,2)</f>
        <v>17.706521739130437</v>
      </c>
      <c r="W570" s="699" cm="1">
        <f t="array" ref="W570">INDEX($H570:$K570,0,MATCH(W$526,$H$526:$K$526,0))*HLOOKUP(W$525,$J$522:$R$523,2)</f>
        <v>17.706521739130437</v>
      </c>
      <c r="X570" s="699" cm="1">
        <f t="array" ref="X570">INDEX($H570:$K570,0,MATCH(X$526,$H$526:$K$526,0))*HLOOKUP(X$525,$J$522:$R$523,2)</f>
        <v>0</v>
      </c>
      <c r="Y570" s="699" cm="1">
        <f t="array" ref="Y570">INDEX($H570:$K570,0,MATCH(Y$526,$H$526:$K$526,0))*HLOOKUP(Y$525,$J$522:$R$523,2)</f>
        <v>63.39473684210526</v>
      </c>
      <c r="Z570" s="699" cm="1">
        <f t="array" ref="Z570">INDEX($H570:$K570,0,MATCH(Z$526,$H$526:$K$526,0))*HLOOKUP(Z$525,$J$522:$R$523,2)</f>
        <v>17.706521739130437</v>
      </c>
      <c r="AA570" s="699" cm="1">
        <f t="array" ref="AA570">INDEX($H570:$K570,0,MATCH(AA$526,$H$526:$K$526,0))*HLOOKUP(AA$525,$J$522:$R$523,2)</f>
        <v>17.706521739130437</v>
      </c>
      <c r="AB570" s="699" cm="1">
        <f t="array" ref="AB570">INDEX($H570:$K570,0,MATCH(AB$526,$H$526:$K$526,0))*HLOOKUP(AB$525,$J$522:$R$523,2)</f>
        <v>0</v>
      </c>
      <c r="AC570" s="699" cm="1">
        <f t="array" ref="AC570">INDEX($H570:$K570,0,MATCH(AC$526,$H$526:$K$526,0))*HLOOKUP(AC$525,$J$522:$R$523,2)</f>
        <v>63.39473684210526</v>
      </c>
      <c r="AD570" s="699" cm="1">
        <f t="array" ref="AD570">INDEX($H570:$K570,0,MATCH(AD$526,$H$526:$K$526,0))*HLOOKUP(AD$525,$J$522:$R$523,2)</f>
        <v>17.706521739130437</v>
      </c>
      <c r="AE570" s="699" cm="1">
        <f t="array" ref="AE570">INDEX($H570:$K570,0,MATCH(AE$526,$H$526:$K$526,0))*HLOOKUP(AE$525,$J$522:$R$523,2)</f>
        <v>17.706521739130437</v>
      </c>
      <c r="AF570" s="699" cm="1">
        <f t="array" ref="AF570">INDEX($H570:$K570,0,MATCH(AF$526,$H$526:$K$526,0))*HLOOKUP(AF$525,$J$522:$R$523,2)</f>
        <v>0</v>
      </c>
      <c r="AG570" s="699" cm="1">
        <f t="array" ref="AG570">INDEX($H570:$K570,0,MATCH(AG$526,$H$526:$K$526,0))*HLOOKUP(AG$525,$J$522:$R$523,2)</f>
        <v>63.39473684210526</v>
      </c>
      <c r="AH570" s="699" cm="1">
        <f t="array" ref="AH570">INDEX($H570:$K570,0,MATCH(AH$526,$H$526:$K$526,0))*HLOOKUP(AH$525,$J$522:$R$523,2)</f>
        <v>17.706521739130437</v>
      </c>
      <c r="AI570" s="699" cm="1">
        <f t="array" ref="AI570">INDEX($H570:$K570,0,MATCH(AI$526,$H$526:$K$526,0))*HLOOKUP(AI$525,$J$522:$R$523,2)</f>
        <v>17.706521739130437</v>
      </c>
      <c r="AJ570" s="699" cm="1">
        <f t="array" ref="AJ570">INDEX($H570:$K570,0,MATCH(AJ$526,$H$526:$K$526,0))*HLOOKUP(AJ$525,$J$522:$R$523,2)</f>
        <v>0</v>
      </c>
      <c r="AK570" s="699" cm="1">
        <f t="array" ref="AK570">INDEX($H570:$K570,0,MATCH(AK$526,$H$526:$K$526,0))*HLOOKUP(AK$525,$J$522:$R$523,2)</f>
        <v>63.39473684210526</v>
      </c>
      <c r="AL570" s="699" cm="1">
        <f t="array" ref="AL570">INDEX($H570:$K570,0,MATCH(AL$526,$H$526:$K$526,0))*HLOOKUP(AL$525,$J$522:$R$523,2)</f>
        <v>17.706521739130437</v>
      </c>
      <c r="AM570" s="699" cm="1">
        <f t="array" ref="AM570">INDEX($H570:$K570,0,MATCH(AM$526,$H$526:$K$526,0))*HLOOKUP(AM$525,$J$522:$R$523,2)</f>
        <v>17.706521739130437</v>
      </c>
      <c r="AN570" s="699" cm="1">
        <f t="array" ref="AN570">INDEX($H570:$K570,0,MATCH(AN$526,$H$526:$K$526,0))*HLOOKUP(AN$525,$J$522:$R$523,2)</f>
        <v>0</v>
      </c>
      <c r="AO570" s="699" cm="1">
        <f t="array" ref="AO570">INDEX($H570:$K570,0,MATCH(AO$526,$H$526:$K$526,0))*HLOOKUP(AO$525,$J$522:$R$523,2)</f>
        <v>63.39473684210526</v>
      </c>
      <c r="AP570" s="699" cm="1">
        <f t="array" ref="AP570">INDEX($H570:$K570,0,MATCH(AP$526,$H$526:$K$526,0))*HLOOKUP(AP$525,$J$522:$R$523,2)</f>
        <v>17.706521739130437</v>
      </c>
      <c r="AQ570" s="699" cm="1">
        <f t="array" ref="AQ570">INDEX($H570:$K570,0,MATCH(AQ$526,$H$526:$K$526,0))*HLOOKUP(AQ$525,$J$522:$R$523,2)</f>
        <v>17.706521739130437</v>
      </c>
      <c r="AR570" s="699" cm="1">
        <f t="array" ref="AR570">INDEX($H570:$K570,0,MATCH(AR$526,$H$526:$K$526,0))*HLOOKUP(AR$525,$J$522:$R$523,2)</f>
        <v>0</v>
      </c>
      <c r="AS570" s="699" cm="1">
        <f t="array" ref="AS570">INDEX($H570:$K570,0,MATCH(AS$526,$H$526:$K$526,0))*HLOOKUP(AS$525,$J$522:$R$523,2)</f>
        <v>63.39473684210526</v>
      </c>
      <c r="AT570" s="699" cm="1">
        <f t="array" ref="AT570">INDEX($H570:$K570,0,MATCH(AT$526,$H$526:$K$526,0))*HLOOKUP(AT$525,$J$522:$R$523,2)</f>
        <v>17.706521739130437</v>
      </c>
      <c r="AU570" s="699" cm="1">
        <f t="array" ref="AU570">INDEX($H570:$K570,0,MATCH(AU$526,$H$526:$K$526,0))*HLOOKUP(AU$525,$J$522:$R$523,2)</f>
        <v>17.706521739130437</v>
      </c>
      <c r="AV570" s="187"/>
      <c r="AW570" s="187"/>
      <c r="AX570" s="16"/>
      <c r="AY570" s="8"/>
      <c r="AZ570" s="8"/>
      <c r="BA570" s="8"/>
    </row>
    <row r="571" spans="1:53" ht="14.5" outlineLevel="1" x14ac:dyDescent="0.35">
      <c r="A571" s="6"/>
      <c r="B571" s="7"/>
      <c r="C571" s="17"/>
      <c r="D571" s="17"/>
      <c r="E571" s="17"/>
      <c r="F571" s="26"/>
      <c r="G571" s="26" t="str">
        <f t="shared" si="153"/>
        <v>YYBLNw</v>
      </c>
      <c r="H571" s="223">
        <v>0</v>
      </c>
      <c r="I571" s="223">
        <v>63.39473684210526</v>
      </c>
      <c r="J571" s="223">
        <v>29.510869565217387</v>
      </c>
      <c r="K571" s="223">
        <v>29.510869565217387</v>
      </c>
      <c r="L571" s="699" cm="1">
        <f t="array" ref="L571">INDEX($H571:$K571,0,MATCH(L$526,$H$526:$K$526,0))*HLOOKUP(L$525,$J$522:$R$523,2)</f>
        <v>0</v>
      </c>
      <c r="M571" s="699" cm="1">
        <f t="array" ref="M571">INDEX($H571:$K571,0,MATCH(M$526,$H$526:$K$526,0))*HLOOKUP(M$525,$J$522:$R$523,2)</f>
        <v>63.39473684210526</v>
      </c>
      <c r="N571" s="699" cm="1">
        <f t="array" ref="N571">INDEX($H571:$K571,0,MATCH(N$526,$H$526:$K$526,0))*HLOOKUP(N$525,$J$522:$R$523,2)</f>
        <v>29.510869565217387</v>
      </c>
      <c r="O571" s="699" cm="1">
        <f t="array" ref="O571">INDEX($H571:$K571,0,MATCH(O$526,$H$526:$K$526,0))*HLOOKUP(O$525,$J$522:$R$523,2)</f>
        <v>29.510869565217387</v>
      </c>
      <c r="P571" s="699" cm="1">
        <f t="array" ref="P571">INDEX($H571:$K571,0,MATCH(P$526,$H$526:$K$526,0))*HLOOKUP(P$525,$J$522:$R$523,2)</f>
        <v>0</v>
      </c>
      <c r="Q571" s="699" cm="1">
        <f t="array" ref="Q571">INDEX($H571:$K571,0,MATCH(Q$526,$H$526:$K$526,0))*HLOOKUP(Q$525,$J$522:$R$523,2)</f>
        <v>63.39473684210526</v>
      </c>
      <c r="R571" s="699" cm="1">
        <f t="array" ref="R571">INDEX($H571:$K571,0,MATCH(R$526,$H$526:$K$526,0))*HLOOKUP(R$525,$J$522:$R$523,2)</f>
        <v>29.510869565217387</v>
      </c>
      <c r="S571" s="699" cm="1">
        <f t="array" ref="S571">INDEX($H571:$K571,0,MATCH(S$526,$H$526:$K$526,0))*HLOOKUP(S$525,$J$522:$R$523,2)</f>
        <v>29.510869565217387</v>
      </c>
      <c r="T571" s="699" cm="1">
        <f t="array" ref="T571">INDEX($H571:$K571,0,MATCH(T$526,$H$526:$K$526,0))*HLOOKUP(T$525,$J$522:$R$523,2)</f>
        <v>0</v>
      </c>
      <c r="U571" s="699" cm="1">
        <f t="array" ref="U571">INDEX($H571:$K571,0,MATCH(U$526,$H$526:$K$526,0))*HLOOKUP(U$525,$J$522:$R$523,2)</f>
        <v>63.39473684210526</v>
      </c>
      <c r="V571" s="699" cm="1">
        <f t="array" ref="V571">INDEX($H571:$K571,0,MATCH(V$526,$H$526:$K$526,0))*HLOOKUP(V$525,$J$522:$R$523,2)</f>
        <v>29.510869565217387</v>
      </c>
      <c r="W571" s="699" cm="1">
        <f t="array" ref="W571">INDEX($H571:$K571,0,MATCH(W$526,$H$526:$K$526,0))*HLOOKUP(W$525,$J$522:$R$523,2)</f>
        <v>29.510869565217387</v>
      </c>
      <c r="X571" s="699" cm="1">
        <f t="array" ref="X571">INDEX($H571:$K571,0,MATCH(X$526,$H$526:$K$526,0))*HLOOKUP(X$525,$J$522:$R$523,2)</f>
        <v>0</v>
      </c>
      <c r="Y571" s="699" cm="1">
        <f t="array" ref="Y571">INDEX($H571:$K571,0,MATCH(Y$526,$H$526:$K$526,0))*HLOOKUP(Y$525,$J$522:$R$523,2)</f>
        <v>63.39473684210526</v>
      </c>
      <c r="Z571" s="699" cm="1">
        <f t="array" ref="Z571">INDEX($H571:$K571,0,MATCH(Z$526,$H$526:$K$526,0))*HLOOKUP(Z$525,$J$522:$R$523,2)</f>
        <v>29.510869565217387</v>
      </c>
      <c r="AA571" s="699" cm="1">
        <f t="array" ref="AA571">INDEX($H571:$K571,0,MATCH(AA$526,$H$526:$K$526,0))*HLOOKUP(AA$525,$J$522:$R$523,2)</f>
        <v>29.510869565217387</v>
      </c>
      <c r="AB571" s="699" cm="1">
        <f t="array" ref="AB571">INDEX($H571:$K571,0,MATCH(AB$526,$H$526:$K$526,0))*HLOOKUP(AB$525,$J$522:$R$523,2)</f>
        <v>0</v>
      </c>
      <c r="AC571" s="699" cm="1">
        <f t="array" ref="AC571">INDEX($H571:$K571,0,MATCH(AC$526,$H$526:$K$526,0))*HLOOKUP(AC$525,$J$522:$R$523,2)</f>
        <v>63.39473684210526</v>
      </c>
      <c r="AD571" s="699" cm="1">
        <f t="array" ref="AD571">INDEX($H571:$K571,0,MATCH(AD$526,$H$526:$K$526,0))*HLOOKUP(AD$525,$J$522:$R$523,2)</f>
        <v>29.510869565217387</v>
      </c>
      <c r="AE571" s="699" cm="1">
        <f t="array" ref="AE571">INDEX($H571:$K571,0,MATCH(AE$526,$H$526:$K$526,0))*HLOOKUP(AE$525,$J$522:$R$523,2)</f>
        <v>29.510869565217387</v>
      </c>
      <c r="AF571" s="699" cm="1">
        <f t="array" ref="AF571">INDEX($H571:$K571,0,MATCH(AF$526,$H$526:$K$526,0))*HLOOKUP(AF$525,$J$522:$R$523,2)</f>
        <v>0</v>
      </c>
      <c r="AG571" s="699" cm="1">
        <f t="array" ref="AG571">INDEX($H571:$K571,0,MATCH(AG$526,$H$526:$K$526,0))*HLOOKUP(AG$525,$J$522:$R$523,2)</f>
        <v>63.39473684210526</v>
      </c>
      <c r="AH571" s="699" cm="1">
        <f t="array" ref="AH571">INDEX($H571:$K571,0,MATCH(AH$526,$H$526:$K$526,0))*HLOOKUP(AH$525,$J$522:$R$523,2)</f>
        <v>29.510869565217387</v>
      </c>
      <c r="AI571" s="699" cm="1">
        <f t="array" ref="AI571">INDEX($H571:$K571,0,MATCH(AI$526,$H$526:$K$526,0))*HLOOKUP(AI$525,$J$522:$R$523,2)</f>
        <v>29.510869565217387</v>
      </c>
      <c r="AJ571" s="699" cm="1">
        <f t="array" ref="AJ571">INDEX($H571:$K571,0,MATCH(AJ$526,$H$526:$K$526,0))*HLOOKUP(AJ$525,$J$522:$R$523,2)</f>
        <v>0</v>
      </c>
      <c r="AK571" s="699" cm="1">
        <f t="array" ref="AK571">INDEX($H571:$K571,0,MATCH(AK$526,$H$526:$K$526,0))*HLOOKUP(AK$525,$J$522:$R$523,2)</f>
        <v>63.39473684210526</v>
      </c>
      <c r="AL571" s="699" cm="1">
        <f t="array" ref="AL571">INDEX($H571:$K571,0,MATCH(AL$526,$H$526:$K$526,0))*HLOOKUP(AL$525,$J$522:$R$523,2)</f>
        <v>29.510869565217387</v>
      </c>
      <c r="AM571" s="699" cm="1">
        <f t="array" ref="AM571">INDEX($H571:$K571,0,MATCH(AM$526,$H$526:$K$526,0))*HLOOKUP(AM$525,$J$522:$R$523,2)</f>
        <v>29.510869565217387</v>
      </c>
      <c r="AN571" s="699" cm="1">
        <f t="array" ref="AN571">INDEX($H571:$K571,0,MATCH(AN$526,$H$526:$K$526,0))*HLOOKUP(AN$525,$J$522:$R$523,2)</f>
        <v>0</v>
      </c>
      <c r="AO571" s="699" cm="1">
        <f t="array" ref="AO571">INDEX($H571:$K571,0,MATCH(AO$526,$H$526:$K$526,0))*HLOOKUP(AO$525,$J$522:$R$523,2)</f>
        <v>63.39473684210526</v>
      </c>
      <c r="AP571" s="699" cm="1">
        <f t="array" ref="AP571">INDEX($H571:$K571,0,MATCH(AP$526,$H$526:$K$526,0))*HLOOKUP(AP$525,$J$522:$R$523,2)</f>
        <v>29.510869565217387</v>
      </c>
      <c r="AQ571" s="699" cm="1">
        <f t="array" ref="AQ571">INDEX($H571:$K571,0,MATCH(AQ$526,$H$526:$K$526,0))*HLOOKUP(AQ$525,$J$522:$R$523,2)</f>
        <v>29.510869565217387</v>
      </c>
      <c r="AR571" s="699" cm="1">
        <f t="array" ref="AR571">INDEX($H571:$K571,0,MATCH(AR$526,$H$526:$K$526,0))*HLOOKUP(AR$525,$J$522:$R$523,2)</f>
        <v>0</v>
      </c>
      <c r="AS571" s="699" cm="1">
        <f t="array" ref="AS571">INDEX($H571:$K571,0,MATCH(AS$526,$H$526:$K$526,0))*HLOOKUP(AS$525,$J$522:$R$523,2)</f>
        <v>63.39473684210526</v>
      </c>
      <c r="AT571" s="699" cm="1">
        <f t="array" ref="AT571">INDEX($H571:$K571,0,MATCH(AT$526,$H$526:$K$526,0))*HLOOKUP(AT$525,$J$522:$R$523,2)</f>
        <v>29.510869565217387</v>
      </c>
      <c r="AU571" s="699" cm="1">
        <f t="array" ref="AU571">INDEX($H571:$K571,0,MATCH(AU$526,$H$526:$K$526,0))*HLOOKUP(AU$525,$J$522:$R$523,2)</f>
        <v>29.510869565217387</v>
      </c>
      <c r="AV571" s="187"/>
      <c r="AW571" s="187"/>
      <c r="AX571" s="16"/>
      <c r="AY571" s="8"/>
      <c r="AZ571" s="8"/>
      <c r="BA571" s="8"/>
    </row>
    <row r="572" spans="1:53" ht="14.5" outlineLevel="1" x14ac:dyDescent="0.35">
      <c r="A572" s="6"/>
      <c r="B572" s="7"/>
      <c r="C572" s="17"/>
      <c r="D572" s="17"/>
      <c r="E572" s="17"/>
      <c r="F572" s="26"/>
      <c r="G572" s="26" t="str">
        <f t="shared" si="153"/>
        <v>YYBLNwd</v>
      </c>
      <c r="H572" s="223">
        <v>0</v>
      </c>
      <c r="I572" s="223">
        <v>63.39473684210526</v>
      </c>
      <c r="J572" s="223">
        <v>29.510869565217387</v>
      </c>
      <c r="K572" s="223">
        <v>29.510869565217387</v>
      </c>
      <c r="L572" s="699" cm="1">
        <f t="array" ref="L572">INDEX($H572:$K572,0,MATCH(L$526,$H$526:$K$526,0))*HLOOKUP(L$525,$J$522:$R$523,2)</f>
        <v>0</v>
      </c>
      <c r="M572" s="699" cm="1">
        <f t="array" ref="M572">INDEX($H572:$K572,0,MATCH(M$526,$H$526:$K$526,0))*HLOOKUP(M$525,$J$522:$R$523,2)</f>
        <v>63.39473684210526</v>
      </c>
      <c r="N572" s="699" cm="1">
        <f t="array" ref="N572">INDEX($H572:$K572,0,MATCH(N$526,$H$526:$K$526,0))*HLOOKUP(N$525,$J$522:$R$523,2)</f>
        <v>29.510869565217387</v>
      </c>
      <c r="O572" s="699" cm="1">
        <f t="array" ref="O572">INDEX($H572:$K572,0,MATCH(O$526,$H$526:$K$526,0))*HLOOKUP(O$525,$J$522:$R$523,2)</f>
        <v>29.510869565217387</v>
      </c>
      <c r="P572" s="699" cm="1">
        <f t="array" ref="P572">INDEX($H572:$K572,0,MATCH(P$526,$H$526:$K$526,0))*HLOOKUP(P$525,$J$522:$R$523,2)</f>
        <v>0</v>
      </c>
      <c r="Q572" s="699" cm="1">
        <f t="array" ref="Q572">INDEX($H572:$K572,0,MATCH(Q$526,$H$526:$K$526,0))*HLOOKUP(Q$525,$J$522:$R$523,2)</f>
        <v>63.39473684210526</v>
      </c>
      <c r="R572" s="699" cm="1">
        <f t="array" ref="R572">INDEX($H572:$K572,0,MATCH(R$526,$H$526:$K$526,0))*HLOOKUP(R$525,$J$522:$R$523,2)</f>
        <v>29.510869565217387</v>
      </c>
      <c r="S572" s="699" cm="1">
        <f t="array" ref="S572">INDEX($H572:$K572,0,MATCH(S$526,$H$526:$K$526,0))*HLOOKUP(S$525,$J$522:$R$523,2)</f>
        <v>29.510869565217387</v>
      </c>
      <c r="T572" s="699" cm="1">
        <f t="array" ref="T572">INDEX($H572:$K572,0,MATCH(T$526,$H$526:$K$526,0))*HLOOKUP(T$525,$J$522:$R$523,2)</f>
        <v>0</v>
      </c>
      <c r="U572" s="699" cm="1">
        <f t="array" ref="U572">INDEX($H572:$K572,0,MATCH(U$526,$H$526:$K$526,0))*HLOOKUP(U$525,$J$522:$R$523,2)</f>
        <v>63.39473684210526</v>
      </c>
      <c r="V572" s="699" cm="1">
        <f t="array" ref="V572">INDEX($H572:$K572,0,MATCH(V$526,$H$526:$K$526,0))*HLOOKUP(V$525,$J$522:$R$523,2)</f>
        <v>29.510869565217387</v>
      </c>
      <c r="W572" s="699" cm="1">
        <f t="array" ref="W572">INDEX($H572:$K572,0,MATCH(W$526,$H$526:$K$526,0))*HLOOKUP(W$525,$J$522:$R$523,2)</f>
        <v>29.510869565217387</v>
      </c>
      <c r="X572" s="699" cm="1">
        <f t="array" ref="X572">INDEX($H572:$K572,0,MATCH(X$526,$H$526:$K$526,0))*HLOOKUP(X$525,$J$522:$R$523,2)</f>
        <v>0</v>
      </c>
      <c r="Y572" s="699" cm="1">
        <f t="array" ref="Y572">INDEX($H572:$K572,0,MATCH(Y$526,$H$526:$K$526,0))*HLOOKUP(Y$525,$J$522:$R$523,2)</f>
        <v>63.39473684210526</v>
      </c>
      <c r="Z572" s="699" cm="1">
        <f t="array" ref="Z572">INDEX($H572:$K572,0,MATCH(Z$526,$H$526:$K$526,0))*HLOOKUP(Z$525,$J$522:$R$523,2)</f>
        <v>29.510869565217387</v>
      </c>
      <c r="AA572" s="699" cm="1">
        <f t="array" ref="AA572">INDEX($H572:$K572,0,MATCH(AA$526,$H$526:$K$526,0))*HLOOKUP(AA$525,$J$522:$R$523,2)</f>
        <v>29.510869565217387</v>
      </c>
      <c r="AB572" s="699" cm="1">
        <f t="array" ref="AB572">INDEX($H572:$K572,0,MATCH(AB$526,$H$526:$K$526,0))*HLOOKUP(AB$525,$J$522:$R$523,2)</f>
        <v>0</v>
      </c>
      <c r="AC572" s="699" cm="1">
        <f t="array" ref="AC572">INDEX($H572:$K572,0,MATCH(AC$526,$H$526:$K$526,0))*HLOOKUP(AC$525,$J$522:$R$523,2)</f>
        <v>63.39473684210526</v>
      </c>
      <c r="AD572" s="699" cm="1">
        <f t="array" ref="AD572">INDEX($H572:$K572,0,MATCH(AD$526,$H$526:$K$526,0))*HLOOKUP(AD$525,$J$522:$R$523,2)</f>
        <v>29.510869565217387</v>
      </c>
      <c r="AE572" s="699" cm="1">
        <f t="array" ref="AE572">INDEX($H572:$K572,0,MATCH(AE$526,$H$526:$K$526,0))*HLOOKUP(AE$525,$J$522:$R$523,2)</f>
        <v>29.510869565217387</v>
      </c>
      <c r="AF572" s="699" cm="1">
        <f t="array" ref="AF572">INDEX($H572:$K572,0,MATCH(AF$526,$H$526:$K$526,0))*HLOOKUP(AF$525,$J$522:$R$523,2)</f>
        <v>0</v>
      </c>
      <c r="AG572" s="699" cm="1">
        <f t="array" ref="AG572">INDEX($H572:$K572,0,MATCH(AG$526,$H$526:$K$526,0))*HLOOKUP(AG$525,$J$522:$R$523,2)</f>
        <v>63.39473684210526</v>
      </c>
      <c r="AH572" s="699" cm="1">
        <f t="array" ref="AH572">INDEX($H572:$K572,0,MATCH(AH$526,$H$526:$K$526,0))*HLOOKUP(AH$525,$J$522:$R$523,2)</f>
        <v>29.510869565217387</v>
      </c>
      <c r="AI572" s="699" cm="1">
        <f t="array" ref="AI572">INDEX($H572:$K572,0,MATCH(AI$526,$H$526:$K$526,0))*HLOOKUP(AI$525,$J$522:$R$523,2)</f>
        <v>29.510869565217387</v>
      </c>
      <c r="AJ572" s="699" cm="1">
        <f t="array" ref="AJ572">INDEX($H572:$K572,0,MATCH(AJ$526,$H$526:$K$526,0))*HLOOKUP(AJ$525,$J$522:$R$523,2)</f>
        <v>0</v>
      </c>
      <c r="AK572" s="699" cm="1">
        <f t="array" ref="AK572">INDEX($H572:$K572,0,MATCH(AK$526,$H$526:$K$526,0))*HLOOKUP(AK$525,$J$522:$R$523,2)</f>
        <v>63.39473684210526</v>
      </c>
      <c r="AL572" s="699" cm="1">
        <f t="array" ref="AL572">INDEX($H572:$K572,0,MATCH(AL$526,$H$526:$K$526,0))*HLOOKUP(AL$525,$J$522:$R$523,2)</f>
        <v>29.510869565217387</v>
      </c>
      <c r="AM572" s="699" cm="1">
        <f t="array" ref="AM572">INDEX($H572:$K572,0,MATCH(AM$526,$H$526:$K$526,0))*HLOOKUP(AM$525,$J$522:$R$523,2)</f>
        <v>29.510869565217387</v>
      </c>
      <c r="AN572" s="699" cm="1">
        <f t="array" ref="AN572">INDEX($H572:$K572,0,MATCH(AN$526,$H$526:$K$526,0))*HLOOKUP(AN$525,$J$522:$R$523,2)</f>
        <v>0</v>
      </c>
      <c r="AO572" s="699" cm="1">
        <f t="array" ref="AO572">INDEX($H572:$K572,0,MATCH(AO$526,$H$526:$K$526,0))*HLOOKUP(AO$525,$J$522:$R$523,2)</f>
        <v>63.39473684210526</v>
      </c>
      <c r="AP572" s="699" cm="1">
        <f t="array" ref="AP572">INDEX($H572:$K572,0,MATCH(AP$526,$H$526:$K$526,0))*HLOOKUP(AP$525,$J$522:$R$523,2)</f>
        <v>29.510869565217387</v>
      </c>
      <c r="AQ572" s="699" cm="1">
        <f t="array" ref="AQ572">INDEX($H572:$K572,0,MATCH(AQ$526,$H$526:$K$526,0))*HLOOKUP(AQ$525,$J$522:$R$523,2)</f>
        <v>29.510869565217387</v>
      </c>
      <c r="AR572" s="699" cm="1">
        <f t="array" ref="AR572">INDEX($H572:$K572,0,MATCH(AR$526,$H$526:$K$526,0))*HLOOKUP(AR$525,$J$522:$R$523,2)</f>
        <v>0</v>
      </c>
      <c r="AS572" s="699" cm="1">
        <f t="array" ref="AS572">INDEX($H572:$K572,0,MATCH(AS$526,$H$526:$K$526,0))*HLOOKUP(AS$525,$J$522:$R$523,2)</f>
        <v>63.39473684210526</v>
      </c>
      <c r="AT572" s="699" cm="1">
        <f t="array" ref="AT572">INDEX($H572:$K572,0,MATCH(AT$526,$H$526:$K$526,0))*HLOOKUP(AT$525,$J$522:$R$523,2)</f>
        <v>29.510869565217387</v>
      </c>
      <c r="AU572" s="699" cm="1">
        <f t="array" ref="AU572">INDEX($H572:$K572,0,MATCH(AU$526,$H$526:$K$526,0))*HLOOKUP(AU$525,$J$522:$R$523,2)</f>
        <v>29.510869565217387</v>
      </c>
      <c r="AV572" s="187"/>
      <c r="AW572" s="187"/>
      <c r="AX572" s="16"/>
      <c r="AY572" s="8"/>
      <c r="AZ572" s="8"/>
      <c r="BA572" s="8"/>
    </row>
    <row r="573" spans="1:53" ht="14.5" outlineLevel="1" x14ac:dyDescent="0.35">
      <c r="A573" s="6"/>
      <c r="B573" s="7"/>
      <c r="C573" s="17"/>
      <c r="D573" s="17"/>
      <c r="E573" s="17"/>
      <c r="F573" s="26"/>
      <c r="G573" s="26" t="str">
        <f t="shared" si="153"/>
        <v>YYWBLz</v>
      </c>
      <c r="H573" s="223">
        <v>0</v>
      </c>
      <c r="I573" s="223">
        <v>31.69736842105263</v>
      </c>
      <c r="J573" s="223">
        <v>8.8532608695652186</v>
      </c>
      <c r="K573" s="223">
        <v>8.5271739130434785</v>
      </c>
      <c r="L573" s="699" cm="1">
        <f t="array" ref="L573">INDEX($H573:$K573,0,MATCH(L$526,$H$526:$K$526,0))*HLOOKUP(L$525,$J$522:$R$523,2)</f>
        <v>0</v>
      </c>
      <c r="M573" s="699" cm="1">
        <f t="array" ref="M573">INDEX($H573:$K573,0,MATCH(M$526,$H$526:$K$526,0))*HLOOKUP(M$525,$J$522:$R$523,2)</f>
        <v>31.69736842105263</v>
      </c>
      <c r="N573" s="699" cm="1">
        <f t="array" ref="N573">INDEX($H573:$K573,0,MATCH(N$526,$H$526:$K$526,0))*HLOOKUP(N$525,$J$522:$R$523,2)</f>
        <v>8.8532608695652186</v>
      </c>
      <c r="O573" s="699" cm="1">
        <f t="array" ref="O573">INDEX($H573:$K573,0,MATCH(O$526,$H$526:$K$526,0))*HLOOKUP(O$525,$J$522:$R$523,2)</f>
        <v>8.5271739130434785</v>
      </c>
      <c r="P573" s="699" cm="1">
        <f t="array" ref="P573">INDEX($H573:$K573,0,MATCH(P$526,$H$526:$K$526,0))*HLOOKUP(P$525,$J$522:$R$523,2)</f>
        <v>0</v>
      </c>
      <c r="Q573" s="699" cm="1">
        <f t="array" ref="Q573">INDEX($H573:$K573,0,MATCH(Q$526,$H$526:$K$526,0))*HLOOKUP(Q$525,$J$522:$R$523,2)</f>
        <v>31.69736842105263</v>
      </c>
      <c r="R573" s="699" cm="1">
        <f t="array" ref="R573">INDEX($H573:$K573,0,MATCH(R$526,$H$526:$K$526,0))*HLOOKUP(R$525,$J$522:$R$523,2)</f>
        <v>8.8532608695652186</v>
      </c>
      <c r="S573" s="699" cm="1">
        <f t="array" ref="S573">INDEX($H573:$K573,0,MATCH(S$526,$H$526:$K$526,0))*HLOOKUP(S$525,$J$522:$R$523,2)</f>
        <v>8.5271739130434785</v>
      </c>
      <c r="T573" s="699" cm="1">
        <f t="array" ref="T573">INDEX($H573:$K573,0,MATCH(T$526,$H$526:$K$526,0))*HLOOKUP(T$525,$J$522:$R$523,2)</f>
        <v>0</v>
      </c>
      <c r="U573" s="699" cm="1">
        <f t="array" ref="U573">INDEX($H573:$K573,0,MATCH(U$526,$H$526:$K$526,0))*HLOOKUP(U$525,$J$522:$R$523,2)</f>
        <v>31.69736842105263</v>
      </c>
      <c r="V573" s="699" cm="1">
        <f t="array" ref="V573">INDEX($H573:$K573,0,MATCH(V$526,$H$526:$K$526,0))*HLOOKUP(V$525,$J$522:$R$523,2)</f>
        <v>8.8532608695652186</v>
      </c>
      <c r="W573" s="699" cm="1">
        <f t="array" ref="W573">INDEX($H573:$K573,0,MATCH(W$526,$H$526:$K$526,0))*HLOOKUP(W$525,$J$522:$R$523,2)</f>
        <v>8.5271739130434785</v>
      </c>
      <c r="X573" s="699" cm="1">
        <f t="array" ref="X573">INDEX($H573:$K573,0,MATCH(X$526,$H$526:$K$526,0))*HLOOKUP(X$525,$J$522:$R$523,2)</f>
        <v>0</v>
      </c>
      <c r="Y573" s="699" cm="1">
        <f t="array" ref="Y573">INDEX($H573:$K573,0,MATCH(Y$526,$H$526:$K$526,0))*HLOOKUP(Y$525,$J$522:$R$523,2)</f>
        <v>31.69736842105263</v>
      </c>
      <c r="Z573" s="699" cm="1">
        <f t="array" ref="Z573">INDEX($H573:$K573,0,MATCH(Z$526,$H$526:$K$526,0))*HLOOKUP(Z$525,$J$522:$R$523,2)</f>
        <v>8.8532608695652186</v>
      </c>
      <c r="AA573" s="699" cm="1">
        <f t="array" ref="AA573">INDEX($H573:$K573,0,MATCH(AA$526,$H$526:$K$526,0))*HLOOKUP(AA$525,$J$522:$R$523,2)</f>
        <v>8.5271739130434785</v>
      </c>
      <c r="AB573" s="699" cm="1">
        <f t="array" ref="AB573">INDEX($H573:$K573,0,MATCH(AB$526,$H$526:$K$526,0))*HLOOKUP(AB$525,$J$522:$R$523,2)</f>
        <v>0</v>
      </c>
      <c r="AC573" s="699" cm="1">
        <f t="array" ref="AC573">INDEX($H573:$K573,0,MATCH(AC$526,$H$526:$K$526,0))*HLOOKUP(AC$525,$J$522:$R$523,2)</f>
        <v>31.69736842105263</v>
      </c>
      <c r="AD573" s="699" cm="1">
        <f t="array" ref="AD573">INDEX($H573:$K573,0,MATCH(AD$526,$H$526:$K$526,0))*HLOOKUP(AD$525,$J$522:$R$523,2)</f>
        <v>8.8532608695652186</v>
      </c>
      <c r="AE573" s="699" cm="1">
        <f t="array" ref="AE573">INDEX($H573:$K573,0,MATCH(AE$526,$H$526:$K$526,0))*HLOOKUP(AE$525,$J$522:$R$523,2)</f>
        <v>8.5271739130434785</v>
      </c>
      <c r="AF573" s="699" cm="1">
        <f t="array" ref="AF573">INDEX($H573:$K573,0,MATCH(AF$526,$H$526:$K$526,0))*HLOOKUP(AF$525,$J$522:$R$523,2)</f>
        <v>0</v>
      </c>
      <c r="AG573" s="699" cm="1">
        <f t="array" ref="AG573">INDEX($H573:$K573,0,MATCH(AG$526,$H$526:$K$526,0))*HLOOKUP(AG$525,$J$522:$R$523,2)</f>
        <v>31.69736842105263</v>
      </c>
      <c r="AH573" s="699" cm="1">
        <f t="array" ref="AH573">INDEX($H573:$K573,0,MATCH(AH$526,$H$526:$K$526,0))*HLOOKUP(AH$525,$J$522:$R$523,2)</f>
        <v>8.8532608695652186</v>
      </c>
      <c r="AI573" s="699" cm="1">
        <f t="array" ref="AI573">INDEX($H573:$K573,0,MATCH(AI$526,$H$526:$K$526,0))*HLOOKUP(AI$525,$J$522:$R$523,2)</f>
        <v>8.5271739130434785</v>
      </c>
      <c r="AJ573" s="699" cm="1">
        <f t="array" ref="AJ573">INDEX($H573:$K573,0,MATCH(AJ$526,$H$526:$K$526,0))*HLOOKUP(AJ$525,$J$522:$R$523,2)</f>
        <v>0</v>
      </c>
      <c r="AK573" s="699" cm="1">
        <f t="array" ref="AK573">INDEX($H573:$K573,0,MATCH(AK$526,$H$526:$K$526,0))*HLOOKUP(AK$525,$J$522:$R$523,2)</f>
        <v>31.69736842105263</v>
      </c>
      <c r="AL573" s="699" cm="1">
        <f t="array" ref="AL573">INDEX($H573:$K573,0,MATCH(AL$526,$H$526:$K$526,0))*HLOOKUP(AL$525,$J$522:$R$523,2)</f>
        <v>8.8532608695652186</v>
      </c>
      <c r="AM573" s="699" cm="1">
        <f t="array" ref="AM573">INDEX($H573:$K573,0,MATCH(AM$526,$H$526:$K$526,0))*HLOOKUP(AM$525,$J$522:$R$523,2)</f>
        <v>8.5271739130434785</v>
      </c>
      <c r="AN573" s="699" cm="1">
        <f t="array" ref="AN573">INDEX($H573:$K573,0,MATCH(AN$526,$H$526:$K$526,0))*HLOOKUP(AN$525,$J$522:$R$523,2)</f>
        <v>0</v>
      </c>
      <c r="AO573" s="699" cm="1">
        <f t="array" ref="AO573">INDEX($H573:$K573,0,MATCH(AO$526,$H$526:$K$526,0))*HLOOKUP(AO$525,$J$522:$R$523,2)</f>
        <v>31.69736842105263</v>
      </c>
      <c r="AP573" s="699" cm="1">
        <f t="array" ref="AP573">INDEX($H573:$K573,0,MATCH(AP$526,$H$526:$K$526,0))*HLOOKUP(AP$525,$J$522:$R$523,2)</f>
        <v>8.8532608695652186</v>
      </c>
      <c r="AQ573" s="699" cm="1">
        <f t="array" ref="AQ573">INDEX($H573:$K573,0,MATCH(AQ$526,$H$526:$K$526,0))*HLOOKUP(AQ$525,$J$522:$R$523,2)</f>
        <v>8.5271739130434785</v>
      </c>
      <c r="AR573" s="699" cm="1">
        <f t="array" ref="AR573">INDEX($H573:$K573,0,MATCH(AR$526,$H$526:$K$526,0))*HLOOKUP(AR$525,$J$522:$R$523,2)</f>
        <v>0</v>
      </c>
      <c r="AS573" s="699" cm="1">
        <f t="array" ref="AS573">INDEX($H573:$K573,0,MATCH(AS$526,$H$526:$K$526,0))*HLOOKUP(AS$525,$J$522:$R$523,2)</f>
        <v>31.69736842105263</v>
      </c>
      <c r="AT573" s="699" cm="1">
        <f t="array" ref="AT573">INDEX($H573:$K573,0,MATCH(AT$526,$H$526:$K$526,0))*HLOOKUP(AT$525,$J$522:$R$523,2)</f>
        <v>8.8532608695652186</v>
      </c>
      <c r="AU573" s="699" cm="1">
        <f t="array" ref="AU573">INDEX($H573:$K573,0,MATCH(AU$526,$H$526:$K$526,0))*HLOOKUP(AU$525,$J$522:$R$523,2)</f>
        <v>8.5271739130434785</v>
      </c>
      <c r="AV573" s="187"/>
      <c r="AW573" s="187"/>
      <c r="AX573" s="16"/>
      <c r="AY573" s="8"/>
      <c r="AZ573" s="8"/>
      <c r="BA573" s="8"/>
    </row>
    <row r="574" spans="1:53" ht="14.5" outlineLevel="1" x14ac:dyDescent="0.35">
      <c r="A574" s="6"/>
      <c r="B574" s="7"/>
      <c r="C574" s="17"/>
      <c r="D574" s="17"/>
      <c r="E574" s="17"/>
      <c r="F574" s="26"/>
      <c r="G574" s="26" t="str">
        <f t="shared" si="153"/>
        <v>YYWBLzd</v>
      </c>
      <c r="H574" s="223">
        <v>0</v>
      </c>
      <c r="I574" s="223">
        <v>31.69736842105263</v>
      </c>
      <c r="J574" s="223">
        <v>8.8532608695652186</v>
      </c>
      <c r="K574" s="223">
        <v>8.5271739130434785</v>
      </c>
      <c r="L574" s="699" cm="1">
        <f t="array" ref="L574">INDEX($H574:$K574,0,MATCH(L$526,$H$526:$K$526,0))*HLOOKUP(L$525,$J$522:$R$523,2)</f>
        <v>0</v>
      </c>
      <c r="M574" s="699" cm="1">
        <f t="array" ref="M574">INDEX($H574:$K574,0,MATCH(M$526,$H$526:$K$526,0))*HLOOKUP(M$525,$J$522:$R$523,2)</f>
        <v>31.69736842105263</v>
      </c>
      <c r="N574" s="699" cm="1">
        <f t="array" ref="N574">INDEX($H574:$K574,0,MATCH(N$526,$H$526:$K$526,0))*HLOOKUP(N$525,$J$522:$R$523,2)</f>
        <v>8.8532608695652186</v>
      </c>
      <c r="O574" s="699" cm="1">
        <f t="array" ref="O574">INDEX($H574:$K574,0,MATCH(O$526,$H$526:$K$526,0))*HLOOKUP(O$525,$J$522:$R$523,2)</f>
        <v>8.5271739130434785</v>
      </c>
      <c r="P574" s="699" cm="1">
        <f t="array" ref="P574">INDEX($H574:$K574,0,MATCH(P$526,$H$526:$K$526,0))*HLOOKUP(P$525,$J$522:$R$523,2)</f>
        <v>0</v>
      </c>
      <c r="Q574" s="699" cm="1">
        <f t="array" ref="Q574">INDEX($H574:$K574,0,MATCH(Q$526,$H$526:$K$526,0))*HLOOKUP(Q$525,$J$522:$R$523,2)</f>
        <v>31.69736842105263</v>
      </c>
      <c r="R574" s="699" cm="1">
        <f t="array" ref="R574">INDEX($H574:$K574,0,MATCH(R$526,$H$526:$K$526,0))*HLOOKUP(R$525,$J$522:$R$523,2)</f>
        <v>8.8532608695652186</v>
      </c>
      <c r="S574" s="699" cm="1">
        <f t="array" ref="S574">INDEX($H574:$K574,0,MATCH(S$526,$H$526:$K$526,0))*HLOOKUP(S$525,$J$522:$R$523,2)</f>
        <v>8.5271739130434785</v>
      </c>
      <c r="T574" s="699" cm="1">
        <f t="array" ref="T574">INDEX($H574:$K574,0,MATCH(T$526,$H$526:$K$526,0))*HLOOKUP(T$525,$J$522:$R$523,2)</f>
        <v>0</v>
      </c>
      <c r="U574" s="699" cm="1">
        <f t="array" ref="U574">INDEX($H574:$K574,0,MATCH(U$526,$H$526:$K$526,0))*HLOOKUP(U$525,$J$522:$R$523,2)</f>
        <v>31.69736842105263</v>
      </c>
      <c r="V574" s="699" cm="1">
        <f t="array" ref="V574">INDEX($H574:$K574,0,MATCH(V$526,$H$526:$K$526,0))*HLOOKUP(V$525,$J$522:$R$523,2)</f>
        <v>8.8532608695652186</v>
      </c>
      <c r="W574" s="699" cm="1">
        <f t="array" ref="W574">INDEX($H574:$K574,0,MATCH(W$526,$H$526:$K$526,0))*HLOOKUP(W$525,$J$522:$R$523,2)</f>
        <v>8.5271739130434785</v>
      </c>
      <c r="X574" s="699" cm="1">
        <f t="array" ref="X574">INDEX($H574:$K574,0,MATCH(X$526,$H$526:$K$526,0))*HLOOKUP(X$525,$J$522:$R$523,2)</f>
        <v>0</v>
      </c>
      <c r="Y574" s="699" cm="1">
        <f t="array" ref="Y574">INDEX($H574:$K574,0,MATCH(Y$526,$H$526:$K$526,0))*HLOOKUP(Y$525,$J$522:$R$523,2)</f>
        <v>31.69736842105263</v>
      </c>
      <c r="Z574" s="699" cm="1">
        <f t="array" ref="Z574">INDEX($H574:$K574,0,MATCH(Z$526,$H$526:$K$526,0))*HLOOKUP(Z$525,$J$522:$R$523,2)</f>
        <v>8.8532608695652186</v>
      </c>
      <c r="AA574" s="699" cm="1">
        <f t="array" ref="AA574">INDEX($H574:$K574,0,MATCH(AA$526,$H$526:$K$526,0))*HLOOKUP(AA$525,$J$522:$R$523,2)</f>
        <v>8.5271739130434785</v>
      </c>
      <c r="AB574" s="699" cm="1">
        <f t="array" ref="AB574">INDEX($H574:$K574,0,MATCH(AB$526,$H$526:$K$526,0))*HLOOKUP(AB$525,$J$522:$R$523,2)</f>
        <v>0</v>
      </c>
      <c r="AC574" s="699" cm="1">
        <f t="array" ref="AC574">INDEX($H574:$K574,0,MATCH(AC$526,$H$526:$K$526,0))*HLOOKUP(AC$525,$J$522:$R$523,2)</f>
        <v>31.69736842105263</v>
      </c>
      <c r="AD574" s="699" cm="1">
        <f t="array" ref="AD574">INDEX($H574:$K574,0,MATCH(AD$526,$H$526:$K$526,0))*HLOOKUP(AD$525,$J$522:$R$523,2)</f>
        <v>8.8532608695652186</v>
      </c>
      <c r="AE574" s="699" cm="1">
        <f t="array" ref="AE574">INDEX($H574:$K574,0,MATCH(AE$526,$H$526:$K$526,0))*HLOOKUP(AE$525,$J$522:$R$523,2)</f>
        <v>8.5271739130434785</v>
      </c>
      <c r="AF574" s="699" cm="1">
        <f t="array" ref="AF574">INDEX($H574:$K574,0,MATCH(AF$526,$H$526:$K$526,0))*HLOOKUP(AF$525,$J$522:$R$523,2)</f>
        <v>0</v>
      </c>
      <c r="AG574" s="699" cm="1">
        <f t="array" ref="AG574">INDEX($H574:$K574,0,MATCH(AG$526,$H$526:$K$526,0))*HLOOKUP(AG$525,$J$522:$R$523,2)</f>
        <v>31.69736842105263</v>
      </c>
      <c r="AH574" s="699" cm="1">
        <f t="array" ref="AH574">INDEX($H574:$K574,0,MATCH(AH$526,$H$526:$K$526,0))*HLOOKUP(AH$525,$J$522:$R$523,2)</f>
        <v>8.8532608695652186</v>
      </c>
      <c r="AI574" s="699" cm="1">
        <f t="array" ref="AI574">INDEX($H574:$K574,0,MATCH(AI$526,$H$526:$K$526,0))*HLOOKUP(AI$525,$J$522:$R$523,2)</f>
        <v>8.5271739130434785</v>
      </c>
      <c r="AJ574" s="699" cm="1">
        <f t="array" ref="AJ574">INDEX($H574:$K574,0,MATCH(AJ$526,$H$526:$K$526,0))*HLOOKUP(AJ$525,$J$522:$R$523,2)</f>
        <v>0</v>
      </c>
      <c r="AK574" s="699" cm="1">
        <f t="array" ref="AK574">INDEX($H574:$K574,0,MATCH(AK$526,$H$526:$K$526,0))*HLOOKUP(AK$525,$J$522:$R$523,2)</f>
        <v>31.69736842105263</v>
      </c>
      <c r="AL574" s="699" cm="1">
        <f t="array" ref="AL574">INDEX($H574:$K574,0,MATCH(AL$526,$H$526:$K$526,0))*HLOOKUP(AL$525,$J$522:$R$523,2)</f>
        <v>8.8532608695652186</v>
      </c>
      <c r="AM574" s="699" cm="1">
        <f t="array" ref="AM574">INDEX($H574:$K574,0,MATCH(AM$526,$H$526:$K$526,0))*HLOOKUP(AM$525,$J$522:$R$523,2)</f>
        <v>8.5271739130434785</v>
      </c>
      <c r="AN574" s="699" cm="1">
        <f t="array" ref="AN574">INDEX($H574:$K574,0,MATCH(AN$526,$H$526:$K$526,0))*HLOOKUP(AN$525,$J$522:$R$523,2)</f>
        <v>0</v>
      </c>
      <c r="AO574" s="699" cm="1">
        <f t="array" ref="AO574">INDEX($H574:$K574,0,MATCH(AO$526,$H$526:$K$526,0))*HLOOKUP(AO$525,$J$522:$R$523,2)</f>
        <v>31.69736842105263</v>
      </c>
      <c r="AP574" s="699" cm="1">
        <f t="array" ref="AP574">INDEX($H574:$K574,0,MATCH(AP$526,$H$526:$K$526,0))*HLOOKUP(AP$525,$J$522:$R$523,2)</f>
        <v>8.8532608695652186</v>
      </c>
      <c r="AQ574" s="699" cm="1">
        <f t="array" ref="AQ574">INDEX($H574:$K574,0,MATCH(AQ$526,$H$526:$K$526,0))*HLOOKUP(AQ$525,$J$522:$R$523,2)</f>
        <v>8.5271739130434785</v>
      </c>
      <c r="AR574" s="699" cm="1">
        <f t="array" ref="AR574">INDEX($H574:$K574,0,MATCH(AR$526,$H$526:$K$526,0))*HLOOKUP(AR$525,$J$522:$R$523,2)</f>
        <v>0</v>
      </c>
      <c r="AS574" s="699" cm="1">
        <f t="array" ref="AS574">INDEX($H574:$K574,0,MATCH(AS$526,$H$526:$K$526,0))*HLOOKUP(AS$525,$J$522:$R$523,2)</f>
        <v>31.69736842105263</v>
      </c>
      <c r="AT574" s="699" cm="1">
        <f t="array" ref="AT574">INDEX($H574:$K574,0,MATCH(AT$526,$H$526:$K$526,0))*HLOOKUP(AT$525,$J$522:$R$523,2)</f>
        <v>8.8532608695652186</v>
      </c>
      <c r="AU574" s="699" cm="1">
        <f t="array" ref="AU574">INDEX($H574:$K574,0,MATCH(AU$526,$H$526:$K$526,0))*HLOOKUP(AU$525,$J$522:$R$523,2)</f>
        <v>8.5271739130434785</v>
      </c>
      <c r="AV574" s="187"/>
      <c r="AW574" s="187"/>
      <c r="AX574" s="16"/>
      <c r="AY574" s="8"/>
      <c r="AZ574" s="8"/>
      <c r="BA574" s="8"/>
    </row>
    <row r="575" spans="1:53" ht="14.5" outlineLevel="1" x14ac:dyDescent="0.35">
      <c r="A575" s="6"/>
      <c r="B575" s="7"/>
      <c r="C575" s="17"/>
      <c r="D575" s="17"/>
      <c r="E575" s="17"/>
      <c r="F575" s="26"/>
      <c r="G575" s="26" t="str">
        <f t="shared" si="153"/>
        <v>YYWWBk</v>
      </c>
      <c r="H575" s="223">
        <v>0</v>
      </c>
      <c r="I575" s="223">
        <v>0</v>
      </c>
      <c r="J575" s="223">
        <v>0</v>
      </c>
      <c r="K575" s="223">
        <v>0</v>
      </c>
      <c r="L575" s="699" cm="1">
        <f t="array" ref="L575">INDEX($H575:$K575,0,MATCH(L$526,$H$526:$K$526,0))*HLOOKUP(L$525,$J$522:$R$523,2)</f>
        <v>0</v>
      </c>
      <c r="M575" s="699" cm="1">
        <f t="array" ref="M575">INDEX($H575:$K575,0,MATCH(M$526,$H$526:$K$526,0))*HLOOKUP(M$525,$J$522:$R$523,2)</f>
        <v>0</v>
      </c>
      <c r="N575" s="699" cm="1">
        <f t="array" ref="N575">INDEX($H575:$K575,0,MATCH(N$526,$H$526:$K$526,0))*HLOOKUP(N$525,$J$522:$R$523,2)</f>
        <v>0</v>
      </c>
      <c r="O575" s="699" cm="1">
        <f t="array" ref="O575">INDEX($H575:$K575,0,MATCH(O$526,$H$526:$K$526,0))*HLOOKUP(O$525,$J$522:$R$523,2)</f>
        <v>0</v>
      </c>
      <c r="P575" s="699" cm="1">
        <f t="array" ref="P575">INDEX($H575:$K575,0,MATCH(P$526,$H$526:$K$526,0))*HLOOKUP(P$525,$J$522:$R$523,2)</f>
        <v>0</v>
      </c>
      <c r="Q575" s="699" cm="1">
        <f t="array" ref="Q575">INDEX($H575:$K575,0,MATCH(Q$526,$H$526:$K$526,0))*HLOOKUP(Q$525,$J$522:$R$523,2)</f>
        <v>0</v>
      </c>
      <c r="R575" s="699" cm="1">
        <f t="array" ref="R575">INDEX($H575:$K575,0,MATCH(R$526,$H$526:$K$526,0))*HLOOKUP(R$525,$J$522:$R$523,2)</f>
        <v>0</v>
      </c>
      <c r="S575" s="699" cm="1">
        <f t="array" ref="S575">INDEX($H575:$K575,0,MATCH(S$526,$H$526:$K$526,0))*HLOOKUP(S$525,$J$522:$R$523,2)</f>
        <v>0</v>
      </c>
      <c r="T575" s="699" cm="1">
        <f t="array" ref="T575">INDEX($H575:$K575,0,MATCH(T$526,$H$526:$K$526,0))*HLOOKUP(T$525,$J$522:$R$523,2)</f>
        <v>0</v>
      </c>
      <c r="U575" s="699" cm="1">
        <f t="array" ref="U575">INDEX($H575:$K575,0,MATCH(U$526,$H$526:$K$526,0))*HLOOKUP(U$525,$J$522:$R$523,2)</f>
        <v>0</v>
      </c>
      <c r="V575" s="699" cm="1">
        <f t="array" ref="V575">INDEX($H575:$K575,0,MATCH(V$526,$H$526:$K$526,0))*HLOOKUP(V$525,$J$522:$R$523,2)</f>
        <v>0</v>
      </c>
      <c r="W575" s="699" cm="1">
        <f t="array" ref="W575">INDEX($H575:$K575,0,MATCH(W$526,$H$526:$K$526,0))*HLOOKUP(W$525,$J$522:$R$523,2)</f>
        <v>0</v>
      </c>
      <c r="X575" s="699" cm="1">
        <f t="array" ref="X575">INDEX($H575:$K575,0,MATCH(X$526,$H$526:$K$526,0))*HLOOKUP(X$525,$J$522:$R$523,2)</f>
        <v>0</v>
      </c>
      <c r="Y575" s="699" cm="1">
        <f t="array" ref="Y575">INDEX($H575:$K575,0,MATCH(Y$526,$H$526:$K$526,0))*HLOOKUP(Y$525,$J$522:$R$523,2)</f>
        <v>0</v>
      </c>
      <c r="Z575" s="699" cm="1">
        <f t="array" ref="Z575">INDEX($H575:$K575,0,MATCH(Z$526,$H$526:$K$526,0))*HLOOKUP(Z$525,$J$522:$R$523,2)</f>
        <v>0</v>
      </c>
      <c r="AA575" s="699" cm="1">
        <f t="array" ref="AA575">INDEX($H575:$K575,0,MATCH(AA$526,$H$526:$K$526,0))*HLOOKUP(AA$525,$J$522:$R$523,2)</f>
        <v>0</v>
      </c>
      <c r="AB575" s="699" cm="1">
        <f t="array" ref="AB575">INDEX($H575:$K575,0,MATCH(AB$526,$H$526:$K$526,0))*HLOOKUP(AB$525,$J$522:$R$523,2)</f>
        <v>0</v>
      </c>
      <c r="AC575" s="699" cm="1">
        <f t="array" ref="AC575">INDEX($H575:$K575,0,MATCH(AC$526,$H$526:$K$526,0))*HLOOKUP(AC$525,$J$522:$R$523,2)</f>
        <v>0</v>
      </c>
      <c r="AD575" s="699" cm="1">
        <f t="array" ref="AD575">INDEX($H575:$K575,0,MATCH(AD$526,$H$526:$K$526,0))*HLOOKUP(AD$525,$J$522:$R$523,2)</f>
        <v>0</v>
      </c>
      <c r="AE575" s="699" cm="1">
        <f t="array" ref="AE575">INDEX($H575:$K575,0,MATCH(AE$526,$H$526:$K$526,0))*HLOOKUP(AE$525,$J$522:$R$523,2)</f>
        <v>0</v>
      </c>
      <c r="AF575" s="699" cm="1">
        <f t="array" ref="AF575">INDEX($H575:$K575,0,MATCH(AF$526,$H$526:$K$526,0))*HLOOKUP(AF$525,$J$522:$R$523,2)</f>
        <v>0</v>
      </c>
      <c r="AG575" s="699" cm="1">
        <f t="array" ref="AG575">INDEX($H575:$K575,0,MATCH(AG$526,$H$526:$K$526,0))*HLOOKUP(AG$525,$J$522:$R$523,2)</f>
        <v>0</v>
      </c>
      <c r="AH575" s="699" cm="1">
        <f t="array" ref="AH575">INDEX($H575:$K575,0,MATCH(AH$526,$H$526:$K$526,0))*HLOOKUP(AH$525,$J$522:$R$523,2)</f>
        <v>0</v>
      </c>
      <c r="AI575" s="699" cm="1">
        <f t="array" ref="AI575">INDEX($H575:$K575,0,MATCH(AI$526,$H$526:$K$526,0))*HLOOKUP(AI$525,$J$522:$R$523,2)</f>
        <v>0</v>
      </c>
      <c r="AJ575" s="699" cm="1">
        <f t="array" ref="AJ575">INDEX($H575:$K575,0,MATCH(AJ$526,$H$526:$K$526,0))*HLOOKUP(AJ$525,$J$522:$R$523,2)</f>
        <v>0</v>
      </c>
      <c r="AK575" s="699" cm="1">
        <f t="array" ref="AK575">INDEX($H575:$K575,0,MATCH(AK$526,$H$526:$K$526,0))*HLOOKUP(AK$525,$J$522:$R$523,2)</f>
        <v>0</v>
      </c>
      <c r="AL575" s="699" cm="1">
        <f t="array" ref="AL575">INDEX($H575:$K575,0,MATCH(AL$526,$H$526:$K$526,0))*HLOOKUP(AL$525,$J$522:$R$523,2)</f>
        <v>0</v>
      </c>
      <c r="AM575" s="699" cm="1">
        <f t="array" ref="AM575">INDEX($H575:$K575,0,MATCH(AM$526,$H$526:$K$526,0))*HLOOKUP(AM$525,$J$522:$R$523,2)</f>
        <v>0</v>
      </c>
      <c r="AN575" s="699" cm="1">
        <f t="array" ref="AN575">INDEX($H575:$K575,0,MATCH(AN$526,$H$526:$K$526,0))*HLOOKUP(AN$525,$J$522:$R$523,2)</f>
        <v>0</v>
      </c>
      <c r="AO575" s="699" cm="1">
        <f t="array" ref="AO575">INDEX($H575:$K575,0,MATCH(AO$526,$H$526:$K$526,0))*HLOOKUP(AO$525,$J$522:$R$523,2)</f>
        <v>0</v>
      </c>
      <c r="AP575" s="699" cm="1">
        <f t="array" ref="AP575">INDEX($H575:$K575,0,MATCH(AP$526,$H$526:$K$526,0))*HLOOKUP(AP$525,$J$522:$R$523,2)</f>
        <v>0</v>
      </c>
      <c r="AQ575" s="699" cm="1">
        <f t="array" ref="AQ575">INDEX($H575:$K575,0,MATCH(AQ$526,$H$526:$K$526,0))*HLOOKUP(AQ$525,$J$522:$R$523,2)</f>
        <v>0</v>
      </c>
      <c r="AR575" s="699" cm="1">
        <f t="array" ref="AR575">INDEX($H575:$K575,0,MATCH(AR$526,$H$526:$K$526,0))*HLOOKUP(AR$525,$J$522:$R$523,2)</f>
        <v>0</v>
      </c>
      <c r="AS575" s="699" cm="1">
        <f t="array" ref="AS575">INDEX($H575:$K575,0,MATCH(AS$526,$H$526:$K$526,0))*HLOOKUP(AS$525,$J$522:$R$523,2)</f>
        <v>0</v>
      </c>
      <c r="AT575" s="699" cm="1">
        <f t="array" ref="AT575">INDEX($H575:$K575,0,MATCH(AT$526,$H$526:$K$526,0))*HLOOKUP(AT$525,$J$522:$R$523,2)</f>
        <v>0</v>
      </c>
      <c r="AU575" s="699" cm="1">
        <f t="array" ref="AU575">INDEX($H575:$K575,0,MATCH(AU$526,$H$526:$K$526,0))*HLOOKUP(AU$525,$J$522:$R$523,2)</f>
        <v>0</v>
      </c>
      <c r="AV575" s="187"/>
      <c r="AW575" s="187"/>
      <c r="AX575" s="16"/>
      <c r="AY575" s="8"/>
      <c r="AZ575" s="8"/>
      <c r="BA575" s="8"/>
    </row>
    <row r="576" spans="1:53" ht="14.5" outlineLevel="1" x14ac:dyDescent="0.35">
      <c r="A576" s="6"/>
      <c r="B576" s="7"/>
      <c r="C576" s="17"/>
      <c r="D576" s="17"/>
      <c r="E576" s="17"/>
      <c r="F576" s="26"/>
      <c r="G576" s="26" t="str">
        <f t="shared" si="153"/>
        <v>YYKWWb</v>
      </c>
      <c r="H576" s="223">
        <v>0</v>
      </c>
      <c r="I576" s="223">
        <v>63.39473684210526</v>
      </c>
      <c r="J576" s="223">
        <v>5.9021739130434776</v>
      </c>
      <c r="K576" s="223">
        <v>5.9021739130434776</v>
      </c>
      <c r="L576" s="699" cm="1">
        <f t="array" ref="L576">INDEX($H576:$K576,0,MATCH(L$526,$H$526:$K$526,0))*HLOOKUP(L$525,$J$522:$R$523,2)</f>
        <v>0</v>
      </c>
      <c r="M576" s="699" cm="1">
        <f t="array" ref="M576">INDEX($H576:$K576,0,MATCH(M$526,$H$526:$K$526,0))*HLOOKUP(M$525,$J$522:$R$523,2)</f>
        <v>63.39473684210526</v>
      </c>
      <c r="N576" s="699" cm="1">
        <f t="array" ref="N576">INDEX($H576:$K576,0,MATCH(N$526,$H$526:$K$526,0))*HLOOKUP(N$525,$J$522:$R$523,2)</f>
        <v>5.9021739130434776</v>
      </c>
      <c r="O576" s="699" cm="1">
        <f t="array" ref="O576">INDEX($H576:$K576,0,MATCH(O$526,$H$526:$K$526,0))*HLOOKUP(O$525,$J$522:$R$523,2)</f>
        <v>5.9021739130434776</v>
      </c>
      <c r="P576" s="699" cm="1">
        <f t="array" ref="P576">INDEX($H576:$K576,0,MATCH(P$526,$H$526:$K$526,0))*HLOOKUP(P$525,$J$522:$R$523,2)</f>
        <v>0</v>
      </c>
      <c r="Q576" s="699" cm="1">
        <f t="array" ref="Q576">INDEX($H576:$K576,0,MATCH(Q$526,$H$526:$K$526,0))*HLOOKUP(Q$525,$J$522:$R$523,2)</f>
        <v>63.39473684210526</v>
      </c>
      <c r="R576" s="699" cm="1">
        <f t="array" ref="R576">INDEX($H576:$K576,0,MATCH(R$526,$H$526:$K$526,0))*HLOOKUP(R$525,$J$522:$R$523,2)</f>
        <v>5.9021739130434776</v>
      </c>
      <c r="S576" s="699" cm="1">
        <f t="array" ref="S576">INDEX($H576:$K576,0,MATCH(S$526,$H$526:$K$526,0))*HLOOKUP(S$525,$J$522:$R$523,2)</f>
        <v>5.9021739130434776</v>
      </c>
      <c r="T576" s="699" cm="1">
        <f t="array" ref="T576">INDEX($H576:$K576,0,MATCH(T$526,$H$526:$K$526,0))*HLOOKUP(T$525,$J$522:$R$523,2)</f>
        <v>0</v>
      </c>
      <c r="U576" s="699" cm="1">
        <f t="array" ref="U576">INDEX($H576:$K576,0,MATCH(U$526,$H$526:$K$526,0))*HLOOKUP(U$525,$J$522:$R$523,2)</f>
        <v>63.39473684210526</v>
      </c>
      <c r="V576" s="699" cm="1">
        <f t="array" ref="V576">INDEX($H576:$K576,0,MATCH(V$526,$H$526:$K$526,0))*HLOOKUP(V$525,$J$522:$R$523,2)</f>
        <v>5.9021739130434776</v>
      </c>
      <c r="W576" s="699" cm="1">
        <f t="array" ref="W576">INDEX($H576:$K576,0,MATCH(W$526,$H$526:$K$526,0))*HLOOKUP(W$525,$J$522:$R$523,2)</f>
        <v>5.9021739130434776</v>
      </c>
      <c r="X576" s="699" cm="1">
        <f t="array" ref="X576">INDEX($H576:$K576,0,MATCH(X$526,$H$526:$K$526,0))*HLOOKUP(X$525,$J$522:$R$523,2)</f>
        <v>0</v>
      </c>
      <c r="Y576" s="699" cm="1">
        <f t="array" ref="Y576">INDEX($H576:$K576,0,MATCH(Y$526,$H$526:$K$526,0))*HLOOKUP(Y$525,$J$522:$R$523,2)</f>
        <v>63.39473684210526</v>
      </c>
      <c r="Z576" s="699" cm="1">
        <f t="array" ref="Z576">INDEX($H576:$K576,0,MATCH(Z$526,$H$526:$K$526,0))*HLOOKUP(Z$525,$J$522:$R$523,2)</f>
        <v>5.9021739130434776</v>
      </c>
      <c r="AA576" s="699" cm="1">
        <f t="array" ref="AA576">INDEX($H576:$K576,0,MATCH(AA$526,$H$526:$K$526,0))*HLOOKUP(AA$525,$J$522:$R$523,2)</f>
        <v>5.9021739130434776</v>
      </c>
      <c r="AB576" s="699" cm="1">
        <f t="array" ref="AB576">INDEX($H576:$K576,0,MATCH(AB$526,$H$526:$K$526,0))*HLOOKUP(AB$525,$J$522:$R$523,2)</f>
        <v>0</v>
      </c>
      <c r="AC576" s="699" cm="1">
        <f t="array" ref="AC576">INDEX($H576:$K576,0,MATCH(AC$526,$H$526:$K$526,0))*HLOOKUP(AC$525,$J$522:$R$523,2)</f>
        <v>63.39473684210526</v>
      </c>
      <c r="AD576" s="699" cm="1">
        <f t="array" ref="AD576">INDEX($H576:$K576,0,MATCH(AD$526,$H$526:$K$526,0))*HLOOKUP(AD$525,$J$522:$R$523,2)</f>
        <v>5.9021739130434776</v>
      </c>
      <c r="AE576" s="699" cm="1">
        <f t="array" ref="AE576">INDEX($H576:$K576,0,MATCH(AE$526,$H$526:$K$526,0))*HLOOKUP(AE$525,$J$522:$R$523,2)</f>
        <v>5.9021739130434776</v>
      </c>
      <c r="AF576" s="699" cm="1">
        <f t="array" ref="AF576">INDEX($H576:$K576,0,MATCH(AF$526,$H$526:$K$526,0))*HLOOKUP(AF$525,$J$522:$R$523,2)</f>
        <v>0</v>
      </c>
      <c r="AG576" s="699" cm="1">
        <f t="array" ref="AG576">INDEX($H576:$K576,0,MATCH(AG$526,$H$526:$K$526,0))*HLOOKUP(AG$525,$J$522:$R$523,2)</f>
        <v>63.39473684210526</v>
      </c>
      <c r="AH576" s="699" cm="1">
        <f t="array" ref="AH576">INDEX($H576:$K576,0,MATCH(AH$526,$H$526:$K$526,0))*HLOOKUP(AH$525,$J$522:$R$523,2)</f>
        <v>5.9021739130434776</v>
      </c>
      <c r="AI576" s="699" cm="1">
        <f t="array" ref="AI576">INDEX($H576:$K576,0,MATCH(AI$526,$H$526:$K$526,0))*HLOOKUP(AI$525,$J$522:$R$523,2)</f>
        <v>5.9021739130434776</v>
      </c>
      <c r="AJ576" s="699" cm="1">
        <f t="array" ref="AJ576">INDEX($H576:$K576,0,MATCH(AJ$526,$H$526:$K$526,0))*HLOOKUP(AJ$525,$J$522:$R$523,2)</f>
        <v>0</v>
      </c>
      <c r="AK576" s="699" cm="1">
        <f t="array" ref="AK576">INDEX($H576:$K576,0,MATCH(AK$526,$H$526:$K$526,0))*HLOOKUP(AK$525,$J$522:$R$523,2)</f>
        <v>63.39473684210526</v>
      </c>
      <c r="AL576" s="699" cm="1">
        <f t="array" ref="AL576">INDEX($H576:$K576,0,MATCH(AL$526,$H$526:$K$526,0))*HLOOKUP(AL$525,$J$522:$R$523,2)</f>
        <v>5.9021739130434776</v>
      </c>
      <c r="AM576" s="699" cm="1">
        <f t="array" ref="AM576">INDEX($H576:$K576,0,MATCH(AM$526,$H$526:$K$526,0))*HLOOKUP(AM$525,$J$522:$R$523,2)</f>
        <v>5.9021739130434776</v>
      </c>
      <c r="AN576" s="699" cm="1">
        <f t="array" ref="AN576">INDEX($H576:$K576,0,MATCH(AN$526,$H$526:$K$526,0))*HLOOKUP(AN$525,$J$522:$R$523,2)</f>
        <v>0</v>
      </c>
      <c r="AO576" s="699" cm="1">
        <f t="array" ref="AO576">INDEX($H576:$K576,0,MATCH(AO$526,$H$526:$K$526,0))*HLOOKUP(AO$525,$J$522:$R$523,2)</f>
        <v>63.39473684210526</v>
      </c>
      <c r="AP576" s="699" cm="1">
        <f t="array" ref="AP576">INDEX($H576:$K576,0,MATCH(AP$526,$H$526:$K$526,0))*HLOOKUP(AP$525,$J$522:$R$523,2)</f>
        <v>5.9021739130434776</v>
      </c>
      <c r="AQ576" s="699" cm="1">
        <f t="array" ref="AQ576">INDEX($H576:$K576,0,MATCH(AQ$526,$H$526:$K$526,0))*HLOOKUP(AQ$525,$J$522:$R$523,2)</f>
        <v>5.9021739130434776</v>
      </c>
      <c r="AR576" s="699" cm="1">
        <f t="array" ref="AR576">INDEX($H576:$K576,0,MATCH(AR$526,$H$526:$K$526,0))*HLOOKUP(AR$525,$J$522:$R$523,2)</f>
        <v>0</v>
      </c>
      <c r="AS576" s="699" cm="1">
        <f t="array" ref="AS576">INDEX($H576:$K576,0,MATCH(AS$526,$H$526:$K$526,0))*HLOOKUP(AS$525,$J$522:$R$523,2)</f>
        <v>63.39473684210526</v>
      </c>
      <c r="AT576" s="699" cm="1">
        <f t="array" ref="AT576">INDEX($H576:$K576,0,MATCH(AT$526,$H$526:$K$526,0))*HLOOKUP(AT$525,$J$522:$R$523,2)</f>
        <v>5.9021739130434776</v>
      </c>
      <c r="AU576" s="699" cm="1">
        <f t="array" ref="AU576">INDEX($H576:$K576,0,MATCH(AU$526,$H$526:$K$526,0))*HLOOKUP(AU$525,$J$522:$R$523,2)</f>
        <v>5.9021739130434776</v>
      </c>
      <c r="AV576" s="187"/>
      <c r="AW576" s="187"/>
      <c r="AX576" s="16"/>
      <c r="AY576" s="8"/>
      <c r="AZ576" s="8"/>
      <c r="BA576" s="8"/>
    </row>
    <row r="577" spans="1:53" ht="14.5" outlineLevel="1" x14ac:dyDescent="0.35">
      <c r="A577" s="6"/>
      <c r="B577" s="7"/>
      <c r="C577" s="17"/>
      <c r="D577" s="17"/>
      <c r="E577" s="17"/>
      <c r="F577" s="26"/>
      <c r="G577" s="26" t="str">
        <f t="shared" si="153"/>
        <v>YYKWWbd</v>
      </c>
      <c r="H577" s="223">
        <v>0</v>
      </c>
      <c r="I577" s="223">
        <v>63.39473684210526</v>
      </c>
      <c r="J577" s="223">
        <v>5.9021739130434776</v>
      </c>
      <c r="K577" s="223">
        <v>5.9021739130434776</v>
      </c>
      <c r="L577" s="699" cm="1">
        <f t="array" ref="L577">INDEX($H577:$K577,0,MATCH(L$526,$H$526:$K$526,0))*HLOOKUP(L$525,$J$522:$R$523,2)</f>
        <v>0</v>
      </c>
      <c r="M577" s="699" cm="1">
        <f t="array" ref="M577">INDEX($H577:$K577,0,MATCH(M$526,$H$526:$K$526,0))*HLOOKUP(M$525,$J$522:$R$523,2)</f>
        <v>63.39473684210526</v>
      </c>
      <c r="N577" s="699" cm="1">
        <f t="array" ref="N577">INDEX($H577:$K577,0,MATCH(N$526,$H$526:$K$526,0))*HLOOKUP(N$525,$J$522:$R$523,2)</f>
        <v>5.9021739130434776</v>
      </c>
      <c r="O577" s="699" cm="1">
        <f t="array" ref="O577">INDEX($H577:$K577,0,MATCH(O$526,$H$526:$K$526,0))*HLOOKUP(O$525,$J$522:$R$523,2)</f>
        <v>5.9021739130434776</v>
      </c>
      <c r="P577" s="699" cm="1">
        <f t="array" ref="P577">INDEX($H577:$K577,0,MATCH(P$526,$H$526:$K$526,0))*HLOOKUP(P$525,$J$522:$R$523,2)</f>
        <v>0</v>
      </c>
      <c r="Q577" s="699" cm="1">
        <f t="array" ref="Q577">INDEX($H577:$K577,0,MATCH(Q$526,$H$526:$K$526,0))*HLOOKUP(Q$525,$J$522:$R$523,2)</f>
        <v>63.39473684210526</v>
      </c>
      <c r="R577" s="699" cm="1">
        <f t="array" ref="R577">INDEX($H577:$K577,0,MATCH(R$526,$H$526:$K$526,0))*HLOOKUP(R$525,$J$522:$R$523,2)</f>
        <v>5.9021739130434776</v>
      </c>
      <c r="S577" s="699" cm="1">
        <f t="array" ref="S577">INDEX($H577:$K577,0,MATCH(S$526,$H$526:$K$526,0))*HLOOKUP(S$525,$J$522:$R$523,2)</f>
        <v>5.9021739130434776</v>
      </c>
      <c r="T577" s="699" cm="1">
        <f t="array" ref="T577">INDEX($H577:$K577,0,MATCH(T$526,$H$526:$K$526,0))*HLOOKUP(T$525,$J$522:$R$523,2)</f>
        <v>0</v>
      </c>
      <c r="U577" s="699" cm="1">
        <f t="array" ref="U577">INDEX($H577:$K577,0,MATCH(U$526,$H$526:$K$526,0))*HLOOKUP(U$525,$J$522:$R$523,2)</f>
        <v>63.39473684210526</v>
      </c>
      <c r="V577" s="699" cm="1">
        <f t="array" ref="V577">INDEX($H577:$K577,0,MATCH(V$526,$H$526:$K$526,0))*HLOOKUP(V$525,$J$522:$R$523,2)</f>
        <v>5.9021739130434776</v>
      </c>
      <c r="W577" s="699" cm="1">
        <f t="array" ref="W577">INDEX($H577:$K577,0,MATCH(W$526,$H$526:$K$526,0))*HLOOKUP(W$525,$J$522:$R$523,2)</f>
        <v>5.9021739130434776</v>
      </c>
      <c r="X577" s="699" cm="1">
        <f t="array" ref="X577">INDEX($H577:$K577,0,MATCH(X$526,$H$526:$K$526,0))*HLOOKUP(X$525,$J$522:$R$523,2)</f>
        <v>0</v>
      </c>
      <c r="Y577" s="699" cm="1">
        <f t="array" ref="Y577">INDEX($H577:$K577,0,MATCH(Y$526,$H$526:$K$526,0))*HLOOKUP(Y$525,$J$522:$R$523,2)</f>
        <v>63.39473684210526</v>
      </c>
      <c r="Z577" s="699" cm="1">
        <f t="array" ref="Z577">INDEX($H577:$K577,0,MATCH(Z$526,$H$526:$K$526,0))*HLOOKUP(Z$525,$J$522:$R$523,2)</f>
        <v>5.9021739130434776</v>
      </c>
      <c r="AA577" s="699" cm="1">
        <f t="array" ref="AA577">INDEX($H577:$K577,0,MATCH(AA$526,$H$526:$K$526,0))*HLOOKUP(AA$525,$J$522:$R$523,2)</f>
        <v>5.9021739130434776</v>
      </c>
      <c r="AB577" s="699" cm="1">
        <f t="array" ref="AB577">INDEX($H577:$K577,0,MATCH(AB$526,$H$526:$K$526,0))*HLOOKUP(AB$525,$J$522:$R$523,2)</f>
        <v>0</v>
      </c>
      <c r="AC577" s="699" cm="1">
        <f t="array" ref="AC577">INDEX($H577:$K577,0,MATCH(AC$526,$H$526:$K$526,0))*HLOOKUP(AC$525,$J$522:$R$523,2)</f>
        <v>63.39473684210526</v>
      </c>
      <c r="AD577" s="699" cm="1">
        <f t="array" ref="AD577">INDEX($H577:$K577,0,MATCH(AD$526,$H$526:$K$526,0))*HLOOKUP(AD$525,$J$522:$R$523,2)</f>
        <v>5.9021739130434776</v>
      </c>
      <c r="AE577" s="699" cm="1">
        <f t="array" ref="AE577">INDEX($H577:$K577,0,MATCH(AE$526,$H$526:$K$526,0))*HLOOKUP(AE$525,$J$522:$R$523,2)</f>
        <v>5.9021739130434776</v>
      </c>
      <c r="AF577" s="699" cm="1">
        <f t="array" ref="AF577">INDEX($H577:$K577,0,MATCH(AF$526,$H$526:$K$526,0))*HLOOKUP(AF$525,$J$522:$R$523,2)</f>
        <v>0</v>
      </c>
      <c r="AG577" s="699" cm="1">
        <f t="array" ref="AG577">INDEX($H577:$K577,0,MATCH(AG$526,$H$526:$K$526,0))*HLOOKUP(AG$525,$J$522:$R$523,2)</f>
        <v>63.39473684210526</v>
      </c>
      <c r="AH577" s="699" cm="1">
        <f t="array" ref="AH577">INDEX($H577:$K577,0,MATCH(AH$526,$H$526:$K$526,0))*HLOOKUP(AH$525,$J$522:$R$523,2)</f>
        <v>5.9021739130434776</v>
      </c>
      <c r="AI577" s="699" cm="1">
        <f t="array" ref="AI577">INDEX($H577:$K577,0,MATCH(AI$526,$H$526:$K$526,0))*HLOOKUP(AI$525,$J$522:$R$523,2)</f>
        <v>5.9021739130434776</v>
      </c>
      <c r="AJ577" s="699" cm="1">
        <f t="array" ref="AJ577">INDEX($H577:$K577,0,MATCH(AJ$526,$H$526:$K$526,0))*HLOOKUP(AJ$525,$J$522:$R$523,2)</f>
        <v>0</v>
      </c>
      <c r="AK577" s="699" cm="1">
        <f t="array" ref="AK577">INDEX($H577:$K577,0,MATCH(AK$526,$H$526:$K$526,0))*HLOOKUP(AK$525,$J$522:$R$523,2)</f>
        <v>63.39473684210526</v>
      </c>
      <c r="AL577" s="699" cm="1">
        <f t="array" ref="AL577">INDEX($H577:$K577,0,MATCH(AL$526,$H$526:$K$526,0))*HLOOKUP(AL$525,$J$522:$R$523,2)</f>
        <v>5.9021739130434776</v>
      </c>
      <c r="AM577" s="699" cm="1">
        <f t="array" ref="AM577">INDEX($H577:$K577,0,MATCH(AM$526,$H$526:$K$526,0))*HLOOKUP(AM$525,$J$522:$R$523,2)</f>
        <v>5.9021739130434776</v>
      </c>
      <c r="AN577" s="699" cm="1">
        <f t="array" ref="AN577">INDEX($H577:$K577,0,MATCH(AN$526,$H$526:$K$526,0))*HLOOKUP(AN$525,$J$522:$R$523,2)</f>
        <v>0</v>
      </c>
      <c r="AO577" s="699" cm="1">
        <f t="array" ref="AO577">INDEX($H577:$K577,0,MATCH(AO$526,$H$526:$K$526,0))*HLOOKUP(AO$525,$J$522:$R$523,2)</f>
        <v>63.39473684210526</v>
      </c>
      <c r="AP577" s="699" cm="1">
        <f t="array" ref="AP577">INDEX($H577:$K577,0,MATCH(AP$526,$H$526:$K$526,0))*HLOOKUP(AP$525,$J$522:$R$523,2)</f>
        <v>5.9021739130434776</v>
      </c>
      <c r="AQ577" s="699" cm="1">
        <f t="array" ref="AQ577">INDEX($H577:$K577,0,MATCH(AQ$526,$H$526:$K$526,0))*HLOOKUP(AQ$525,$J$522:$R$523,2)</f>
        <v>5.9021739130434776</v>
      </c>
      <c r="AR577" s="699" cm="1">
        <f t="array" ref="AR577">INDEX($H577:$K577,0,MATCH(AR$526,$H$526:$K$526,0))*HLOOKUP(AR$525,$J$522:$R$523,2)</f>
        <v>0</v>
      </c>
      <c r="AS577" s="699" cm="1">
        <f t="array" ref="AS577">INDEX($H577:$K577,0,MATCH(AS$526,$H$526:$K$526,0))*HLOOKUP(AS$525,$J$522:$R$523,2)</f>
        <v>63.39473684210526</v>
      </c>
      <c r="AT577" s="699" cm="1">
        <f t="array" ref="AT577">INDEX($H577:$K577,0,MATCH(AT$526,$H$526:$K$526,0))*HLOOKUP(AT$525,$J$522:$R$523,2)</f>
        <v>5.9021739130434776</v>
      </c>
      <c r="AU577" s="699" cm="1">
        <f t="array" ref="AU577">INDEX($H577:$K577,0,MATCH(AU$526,$H$526:$K$526,0))*HLOOKUP(AU$525,$J$522:$R$523,2)</f>
        <v>5.9021739130434776</v>
      </c>
      <c r="AV577" s="187"/>
      <c r="AW577" s="187"/>
      <c r="AX577" s="16"/>
      <c r="AY577" s="8"/>
      <c r="AZ577" s="8"/>
      <c r="BA577" s="8"/>
    </row>
    <row r="578" spans="1:53" ht="14.5" outlineLevel="1" x14ac:dyDescent="0.35">
      <c r="A578" s="6"/>
      <c r="B578" s="7"/>
      <c r="C578" s="17"/>
      <c r="D578" s="17"/>
      <c r="E578" s="17"/>
      <c r="F578" s="26"/>
      <c r="G578" s="26" t="str">
        <f t="shared" si="153"/>
        <v>YYBKWw</v>
      </c>
      <c r="H578" s="223">
        <v>0</v>
      </c>
      <c r="I578" s="223">
        <v>63.39473684210526</v>
      </c>
      <c r="J578" s="223">
        <v>11.804347826086955</v>
      </c>
      <c r="K578" s="223">
        <v>11.804347826086955</v>
      </c>
      <c r="L578" s="699" cm="1">
        <f t="array" ref="L578">INDEX($H578:$K578,0,MATCH(L$526,$H$526:$K$526,0))*HLOOKUP(L$525,$J$522:$R$523,2)</f>
        <v>0</v>
      </c>
      <c r="M578" s="699" cm="1">
        <f t="array" ref="M578">INDEX($H578:$K578,0,MATCH(M$526,$H$526:$K$526,0))*HLOOKUP(M$525,$J$522:$R$523,2)</f>
        <v>63.39473684210526</v>
      </c>
      <c r="N578" s="699" cm="1">
        <f t="array" ref="N578">INDEX($H578:$K578,0,MATCH(N$526,$H$526:$K$526,0))*HLOOKUP(N$525,$J$522:$R$523,2)</f>
        <v>11.804347826086955</v>
      </c>
      <c r="O578" s="699" cm="1">
        <f t="array" ref="O578">INDEX($H578:$K578,0,MATCH(O$526,$H$526:$K$526,0))*HLOOKUP(O$525,$J$522:$R$523,2)</f>
        <v>11.804347826086955</v>
      </c>
      <c r="P578" s="699" cm="1">
        <f t="array" ref="P578">INDEX($H578:$K578,0,MATCH(P$526,$H$526:$K$526,0))*HLOOKUP(P$525,$J$522:$R$523,2)</f>
        <v>0</v>
      </c>
      <c r="Q578" s="699" cm="1">
        <f t="array" ref="Q578">INDEX($H578:$K578,0,MATCH(Q$526,$H$526:$K$526,0))*HLOOKUP(Q$525,$J$522:$R$523,2)</f>
        <v>63.39473684210526</v>
      </c>
      <c r="R578" s="699" cm="1">
        <f t="array" ref="R578">INDEX($H578:$K578,0,MATCH(R$526,$H$526:$K$526,0))*HLOOKUP(R$525,$J$522:$R$523,2)</f>
        <v>11.804347826086955</v>
      </c>
      <c r="S578" s="699" cm="1">
        <f t="array" ref="S578">INDEX($H578:$K578,0,MATCH(S$526,$H$526:$K$526,0))*HLOOKUP(S$525,$J$522:$R$523,2)</f>
        <v>11.804347826086955</v>
      </c>
      <c r="T578" s="699" cm="1">
        <f t="array" ref="T578">INDEX($H578:$K578,0,MATCH(T$526,$H$526:$K$526,0))*HLOOKUP(T$525,$J$522:$R$523,2)</f>
        <v>0</v>
      </c>
      <c r="U578" s="699" cm="1">
        <f t="array" ref="U578">INDEX($H578:$K578,0,MATCH(U$526,$H$526:$K$526,0))*HLOOKUP(U$525,$J$522:$R$523,2)</f>
        <v>63.39473684210526</v>
      </c>
      <c r="V578" s="699" cm="1">
        <f t="array" ref="V578">INDEX($H578:$K578,0,MATCH(V$526,$H$526:$K$526,0))*HLOOKUP(V$525,$J$522:$R$523,2)</f>
        <v>11.804347826086955</v>
      </c>
      <c r="W578" s="699" cm="1">
        <f t="array" ref="W578">INDEX($H578:$K578,0,MATCH(W$526,$H$526:$K$526,0))*HLOOKUP(W$525,$J$522:$R$523,2)</f>
        <v>11.804347826086955</v>
      </c>
      <c r="X578" s="699" cm="1">
        <f t="array" ref="X578">INDEX($H578:$K578,0,MATCH(X$526,$H$526:$K$526,0))*HLOOKUP(X$525,$J$522:$R$523,2)</f>
        <v>0</v>
      </c>
      <c r="Y578" s="699" cm="1">
        <f t="array" ref="Y578">INDEX($H578:$K578,0,MATCH(Y$526,$H$526:$K$526,0))*HLOOKUP(Y$525,$J$522:$R$523,2)</f>
        <v>63.39473684210526</v>
      </c>
      <c r="Z578" s="699" cm="1">
        <f t="array" ref="Z578">INDEX($H578:$K578,0,MATCH(Z$526,$H$526:$K$526,0))*HLOOKUP(Z$525,$J$522:$R$523,2)</f>
        <v>11.804347826086955</v>
      </c>
      <c r="AA578" s="699" cm="1">
        <f t="array" ref="AA578">INDEX($H578:$K578,0,MATCH(AA$526,$H$526:$K$526,0))*HLOOKUP(AA$525,$J$522:$R$523,2)</f>
        <v>11.804347826086955</v>
      </c>
      <c r="AB578" s="699" cm="1">
        <f t="array" ref="AB578">INDEX($H578:$K578,0,MATCH(AB$526,$H$526:$K$526,0))*HLOOKUP(AB$525,$J$522:$R$523,2)</f>
        <v>0</v>
      </c>
      <c r="AC578" s="699" cm="1">
        <f t="array" ref="AC578">INDEX($H578:$K578,0,MATCH(AC$526,$H$526:$K$526,0))*HLOOKUP(AC$525,$J$522:$R$523,2)</f>
        <v>63.39473684210526</v>
      </c>
      <c r="AD578" s="699" cm="1">
        <f t="array" ref="AD578">INDEX($H578:$K578,0,MATCH(AD$526,$H$526:$K$526,0))*HLOOKUP(AD$525,$J$522:$R$523,2)</f>
        <v>11.804347826086955</v>
      </c>
      <c r="AE578" s="699" cm="1">
        <f t="array" ref="AE578">INDEX($H578:$K578,0,MATCH(AE$526,$H$526:$K$526,0))*HLOOKUP(AE$525,$J$522:$R$523,2)</f>
        <v>11.804347826086955</v>
      </c>
      <c r="AF578" s="699" cm="1">
        <f t="array" ref="AF578">INDEX($H578:$K578,0,MATCH(AF$526,$H$526:$K$526,0))*HLOOKUP(AF$525,$J$522:$R$523,2)</f>
        <v>0</v>
      </c>
      <c r="AG578" s="699" cm="1">
        <f t="array" ref="AG578">INDEX($H578:$K578,0,MATCH(AG$526,$H$526:$K$526,0))*HLOOKUP(AG$525,$J$522:$R$523,2)</f>
        <v>63.39473684210526</v>
      </c>
      <c r="AH578" s="699" cm="1">
        <f t="array" ref="AH578">INDEX($H578:$K578,0,MATCH(AH$526,$H$526:$K$526,0))*HLOOKUP(AH$525,$J$522:$R$523,2)</f>
        <v>11.804347826086955</v>
      </c>
      <c r="AI578" s="699" cm="1">
        <f t="array" ref="AI578">INDEX($H578:$K578,0,MATCH(AI$526,$H$526:$K$526,0))*HLOOKUP(AI$525,$J$522:$R$523,2)</f>
        <v>11.804347826086955</v>
      </c>
      <c r="AJ578" s="699" cm="1">
        <f t="array" ref="AJ578">INDEX($H578:$K578,0,MATCH(AJ$526,$H$526:$K$526,0))*HLOOKUP(AJ$525,$J$522:$R$523,2)</f>
        <v>0</v>
      </c>
      <c r="AK578" s="699" cm="1">
        <f t="array" ref="AK578">INDEX($H578:$K578,0,MATCH(AK$526,$H$526:$K$526,0))*HLOOKUP(AK$525,$J$522:$R$523,2)</f>
        <v>63.39473684210526</v>
      </c>
      <c r="AL578" s="699" cm="1">
        <f t="array" ref="AL578">INDEX($H578:$K578,0,MATCH(AL$526,$H$526:$K$526,0))*HLOOKUP(AL$525,$J$522:$R$523,2)</f>
        <v>11.804347826086955</v>
      </c>
      <c r="AM578" s="699" cm="1">
        <f t="array" ref="AM578">INDEX($H578:$K578,0,MATCH(AM$526,$H$526:$K$526,0))*HLOOKUP(AM$525,$J$522:$R$523,2)</f>
        <v>11.804347826086955</v>
      </c>
      <c r="AN578" s="699" cm="1">
        <f t="array" ref="AN578">INDEX($H578:$K578,0,MATCH(AN$526,$H$526:$K$526,0))*HLOOKUP(AN$525,$J$522:$R$523,2)</f>
        <v>0</v>
      </c>
      <c r="AO578" s="699" cm="1">
        <f t="array" ref="AO578">INDEX($H578:$K578,0,MATCH(AO$526,$H$526:$K$526,0))*HLOOKUP(AO$525,$J$522:$R$523,2)</f>
        <v>63.39473684210526</v>
      </c>
      <c r="AP578" s="699" cm="1">
        <f t="array" ref="AP578">INDEX($H578:$K578,0,MATCH(AP$526,$H$526:$K$526,0))*HLOOKUP(AP$525,$J$522:$R$523,2)</f>
        <v>11.804347826086955</v>
      </c>
      <c r="AQ578" s="699" cm="1">
        <f t="array" ref="AQ578">INDEX($H578:$K578,0,MATCH(AQ$526,$H$526:$K$526,0))*HLOOKUP(AQ$525,$J$522:$R$523,2)</f>
        <v>11.804347826086955</v>
      </c>
      <c r="AR578" s="699" cm="1">
        <f t="array" ref="AR578">INDEX($H578:$K578,0,MATCH(AR$526,$H$526:$K$526,0))*HLOOKUP(AR$525,$J$522:$R$523,2)</f>
        <v>0</v>
      </c>
      <c r="AS578" s="699" cm="1">
        <f t="array" ref="AS578">INDEX($H578:$K578,0,MATCH(AS$526,$H$526:$K$526,0))*HLOOKUP(AS$525,$J$522:$R$523,2)</f>
        <v>63.39473684210526</v>
      </c>
      <c r="AT578" s="699" cm="1">
        <f t="array" ref="AT578">INDEX($H578:$K578,0,MATCH(AT$526,$H$526:$K$526,0))*HLOOKUP(AT$525,$J$522:$R$523,2)</f>
        <v>11.804347826086955</v>
      </c>
      <c r="AU578" s="699" cm="1">
        <f t="array" ref="AU578">INDEX($H578:$K578,0,MATCH(AU$526,$H$526:$K$526,0))*HLOOKUP(AU$525,$J$522:$R$523,2)</f>
        <v>11.804347826086955</v>
      </c>
      <c r="AV578" s="187"/>
      <c r="AW578" s="187"/>
      <c r="AX578" s="16"/>
      <c r="AY578" s="8"/>
      <c r="AZ578" s="8"/>
      <c r="BA578" s="8"/>
    </row>
    <row r="579" spans="1:53" ht="14.5" outlineLevel="1" x14ac:dyDescent="0.35">
      <c r="A579" s="6"/>
      <c r="B579" s="7"/>
      <c r="C579" s="17"/>
      <c r="D579" s="17"/>
      <c r="E579" s="17"/>
      <c r="F579" s="26"/>
      <c r="G579" s="26" t="str">
        <f t="shared" si="153"/>
        <v>YYBKWwd</v>
      </c>
      <c r="H579" s="223">
        <v>0</v>
      </c>
      <c r="I579" s="223">
        <v>63.39473684210526</v>
      </c>
      <c r="J579" s="223">
        <v>11.804347826086955</v>
      </c>
      <c r="K579" s="223">
        <v>11.804347826086955</v>
      </c>
      <c r="L579" s="699" cm="1">
        <f t="array" ref="L579">INDEX($H579:$K579,0,MATCH(L$526,$H$526:$K$526,0))*HLOOKUP(L$525,$J$522:$R$523,2)</f>
        <v>0</v>
      </c>
      <c r="M579" s="699" cm="1">
        <f t="array" ref="M579">INDEX($H579:$K579,0,MATCH(M$526,$H$526:$K$526,0))*HLOOKUP(M$525,$J$522:$R$523,2)</f>
        <v>63.39473684210526</v>
      </c>
      <c r="N579" s="699" cm="1">
        <f t="array" ref="N579">INDEX($H579:$K579,0,MATCH(N$526,$H$526:$K$526,0))*HLOOKUP(N$525,$J$522:$R$523,2)</f>
        <v>11.804347826086955</v>
      </c>
      <c r="O579" s="699" cm="1">
        <f t="array" ref="O579">INDEX($H579:$K579,0,MATCH(O$526,$H$526:$K$526,0))*HLOOKUP(O$525,$J$522:$R$523,2)</f>
        <v>11.804347826086955</v>
      </c>
      <c r="P579" s="699" cm="1">
        <f t="array" ref="P579">INDEX($H579:$K579,0,MATCH(P$526,$H$526:$K$526,0))*HLOOKUP(P$525,$J$522:$R$523,2)</f>
        <v>0</v>
      </c>
      <c r="Q579" s="699" cm="1">
        <f t="array" ref="Q579">INDEX($H579:$K579,0,MATCH(Q$526,$H$526:$K$526,0))*HLOOKUP(Q$525,$J$522:$R$523,2)</f>
        <v>63.39473684210526</v>
      </c>
      <c r="R579" s="699" cm="1">
        <f t="array" ref="R579">INDEX($H579:$K579,0,MATCH(R$526,$H$526:$K$526,0))*HLOOKUP(R$525,$J$522:$R$523,2)</f>
        <v>11.804347826086955</v>
      </c>
      <c r="S579" s="699" cm="1">
        <f t="array" ref="S579">INDEX($H579:$K579,0,MATCH(S$526,$H$526:$K$526,0))*HLOOKUP(S$525,$J$522:$R$523,2)</f>
        <v>11.804347826086955</v>
      </c>
      <c r="T579" s="699" cm="1">
        <f t="array" ref="T579">INDEX($H579:$K579,0,MATCH(T$526,$H$526:$K$526,0))*HLOOKUP(T$525,$J$522:$R$523,2)</f>
        <v>0</v>
      </c>
      <c r="U579" s="699" cm="1">
        <f t="array" ref="U579">INDEX($H579:$K579,0,MATCH(U$526,$H$526:$K$526,0))*HLOOKUP(U$525,$J$522:$R$523,2)</f>
        <v>63.39473684210526</v>
      </c>
      <c r="V579" s="699" cm="1">
        <f t="array" ref="V579">INDEX($H579:$K579,0,MATCH(V$526,$H$526:$K$526,0))*HLOOKUP(V$525,$J$522:$R$523,2)</f>
        <v>11.804347826086955</v>
      </c>
      <c r="W579" s="699" cm="1">
        <f t="array" ref="W579">INDEX($H579:$K579,0,MATCH(W$526,$H$526:$K$526,0))*HLOOKUP(W$525,$J$522:$R$523,2)</f>
        <v>11.804347826086955</v>
      </c>
      <c r="X579" s="699" cm="1">
        <f t="array" ref="X579">INDEX($H579:$K579,0,MATCH(X$526,$H$526:$K$526,0))*HLOOKUP(X$525,$J$522:$R$523,2)</f>
        <v>0</v>
      </c>
      <c r="Y579" s="699" cm="1">
        <f t="array" ref="Y579">INDEX($H579:$K579,0,MATCH(Y$526,$H$526:$K$526,0))*HLOOKUP(Y$525,$J$522:$R$523,2)</f>
        <v>63.39473684210526</v>
      </c>
      <c r="Z579" s="699" cm="1">
        <f t="array" ref="Z579">INDEX($H579:$K579,0,MATCH(Z$526,$H$526:$K$526,0))*HLOOKUP(Z$525,$J$522:$R$523,2)</f>
        <v>11.804347826086955</v>
      </c>
      <c r="AA579" s="699" cm="1">
        <f t="array" ref="AA579">INDEX($H579:$K579,0,MATCH(AA$526,$H$526:$K$526,0))*HLOOKUP(AA$525,$J$522:$R$523,2)</f>
        <v>11.804347826086955</v>
      </c>
      <c r="AB579" s="699" cm="1">
        <f t="array" ref="AB579">INDEX($H579:$K579,0,MATCH(AB$526,$H$526:$K$526,0))*HLOOKUP(AB$525,$J$522:$R$523,2)</f>
        <v>0</v>
      </c>
      <c r="AC579" s="699" cm="1">
        <f t="array" ref="AC579">INDEX($H579:$K579,0,MATCH(AC$526,$H$526:$K$526,0))*HLOOKUP(AC$525,$J$522:$R$523,2)</f>
        <v>63.39473684210526</v>
      </c>
      <c r="AD579" s="699" cm="1">
        <f t="array" ref="AD579">INDEX($H579:$K579,0,MATCH(AD$526,$H$526:$K$526,0))*HLOOKUP(AD$525,$J$522:$R$523,2)</f>
        <v>11.804347826086955</v>
      </c>
      <c r="AE579" s="699" cm="1">
        <f t="array" ref="AE579">INDEX($H579:$K579,0,MATCH(AE$526,$H$526:$K$526,0))*HLOOKUP(AE$525,$J$522:$R$523,2)</f>
        <v>11.804347826086955</v>
      </c>
      <c r="AF579" s="699" cm="1">
        <f t="array" ref="AF579">INDEX($H579:$K579,0,MATCH(AF$526,$H$526:$K$526,0))*HLOOKUP(AF$525,$J$522:$R$523,2)</f>
        <v>0</v>
      </c>
      <c r="AG579" s="699" cm="1">
        <f t="array" ref="AG579">INDEX($H579:$K579,0,MATCH(AG$526,$H$526:$K$526,0))*HLOOKUP(AG$525,$J$522:$R$523,2)</f>
        <v>63.39473684210526</v>
      </c>
      <c r="AH579" s="699" cm="1">
        <f t="array" ref="AH579">INDEX($H579:$K579,0,MATCH(AH$526,$H$526:$K$526,0))*HLOOKUP(AH$525,$J$522:$R$523,2)</f>
        <v>11.804347826086955</v>
      </c>
      <c r="AI579" s="699" cm="1">
        <f t="array" ref="AI579">INDEX($H579:$K579,0,MATCH(AI$526,$H$526:$K$526,0))*HLOOKUP(AI$525,$J$522:$R$523,2)</f>
        <v>11.804347826086955</v>
      </c>
      <c r="AJ579" s="699" cm="1">
        <f t="array" ref="AJ579">INDEX($H579:$K579,0,MATCH(AJ$526,$H$526:$K$526,0))*HLOOKUP(AJ$525,$J$522:$R$523,2)</f>
        <v>0</v>
      </c>
      <c r="AK579" s="699" cm="1">
        <f t="array" ref="AK579">INDEX($H579:$K579,0,MATCH(AK$526,$H$526:$K$526,0))*HLOOKUP(AK$525,$J$522:$R$523,2)</f>
        <v>63.39473684210526</v>
      </c>
      <c r="AL579" s="699" cm="1">
        <f t="array" ref="AL579">INDEX($H579:$K579,0,MATCH(AL$526,$H$526:$K$526,0))*HLOOKUP(AL$525,$J$522:$R$523,2)</f>
        <v>11.804347826086955</v>
      </c>
      <c r="AM579" s="699" cm="1">
        <f t="array" ref="AM579">INDEX($H579:$K579,0,MATCH(AM$526,$H$526:$K$526,0))*HLOOKUP(AM$525,$J$522:$R$523,2)</f>
        <v>11.804347826086955</v>
      </c>
      <c r="AN579" s="699" cm="1">
        <f t="array" ref="AN579">INDEX($H579:$K579,0,MATCH(AN$526,$H$526:$K$526,0))*HLOOKUP(AN$525,$J$522:$R$523,2)</f>
        <v>0</v>
      </c>
      <c r="AO579" s="699" cm="1">
        <f t="array" ref="AO579">INDEX($H579:$K579,0,MATCH(AO$526,$H$526:$K$526,0))*HLOOKUP(AO$525,$J$522:$R$523,2)</f>
        <v>63.39473684210526</v>
      </c>
      <c r="AP579" s="699" cm="1">
        <f t="array" ref="AP579">INDEX($H579:$K579,0,MATCH(AP$526,$H$526:$K$526,0))*HLOOKUP(AP$525,$J$522:$R$523,2)</f>
        <v>11.804347826086955</v>
      </c>
      <c r="AQ579" s="699" cm="1">
        <f t="array" ref="AQ579">INDEX($H579:$K579,0,MATCH(AQ$526,$H$526:$K$526,0))*HLOOKUP(AQ$525,$J$522:$R$523,2)</f>
        <v>11.804347826086955</v>
      </c>
      <c r="AR579" s="699" cm="1">
        <f t="array" ref="AR579">INDEX($H579:$K579,0,MATCH(AR$526,$H$526:$K$526,0))*HLOOKUP(AR$525,$J$522:$R$523,2)</f>
        <v>0</v>
      </c>
      <c r="AS579" s="699" cm="1">
        <f t="array" ref="AS579">INDEX($H579:$K579,0,MATCH(AS$526,$H$526:$K$526,0))*HLOOKUP(AS$525,$J$522:$R$523,2)</f>
        <v>63.39473684210526</v>
      </c>
      <c r="AT579" s="699" cm="1">
        <f t="array" ref="AT579">INDEX($H579:$K579,0,MATCH(AT$526,$H$526:$K$526,0))*HLOOKUP(AT$525,$J$522:$R$523,2)</f>
        <v>11.804347826086955</v>
      </c>
      <c r="AU579" s="699" cm="1">
        <f t="array" ref="AU579">INDEX($H579:$K579,0,MATCH(AU$526,$H$526:$K$526,0))*HLOOKUP(AU$525,$J$522:$R$523,2)</f>
        <v>11.804347826086955</v>
      </c>
      <c r="AV579" s="187"/>
      <c r="AW579" s="187"/>
      <c r="AX579" s="16"/>
      <c r="AY579" s="8"/>
      <c r="AZ579" s="8"/>
      <c r="BA579" s="8"/>
    </row>
    <row r="580" spans="1:53" ht="14.5" outlineLevel="1" x14ac:dyDescent="0.35">
      <c r="A580" s="6"/>
      <c r="B580" s="7"/>
      <c r="C580" s="17"/>
      <c r="D580" s="17"/>
      <c r="E580" s="17"/>
      <c r="F580" s="26"/>
      <c r="G580" s="26" t="str">
        <f t="shared" si="153"/>
        <v>YYWBKw</v>
      </c>
      <c r="H580" s="223">
        <v>0</v>
      </c>
      <c r="I580" s="223">
        <v>63.39473684210526</v>
      </c>
      <c r="J580" s="223">
        <v>5.9021739130434776</v>
      </c>
      <c r="K580" s="223">
        <v>5.9021739130434776</v>
      </c>
      <c r="L580" s="699" cm="1">
        <f t="array" ref="L580">INDEX($H580:$K580,0,MATCH(L$526,$H$526:$K$526,0))*HLOOKUP(L$525,$J$522:$R$523,2)</f>
        <v>0</v>
      </c>
      <c r="M580" s="699" cm="1">
        <f t="array" ref="M580">INDEX($H580:$K580,0,MATCH(M$526,$H$526:$K$526,0))*HLOOKUP(M$525,$J$522:$R$523,2)</f>
        <v>63.39473684210526</v>
      </c>
      <c r="N580" s="699" cm="1">
        <f t="array" ref="N580">INDEX($H580:$K580,0,MATCH(N$526,$H$526:$K$526,0))*HLOOKUP(N$525,$J$522:$R$523,2)</f>
        <v>5.9021739130434776</v>
      </c>
      <c r="O580" s="699" cm="1">
        <f t="array" ref="O580">INDEX($H580:$K580,0,MATCH(O$526,$H$526:$K$526,0))*HLOOKUP(O$525,$J$522:$R$523,2)</f>
        <v>5.9021739130434776</v>
      </c>
      <c r="P580" s="699" cm="1">
        <f t="array" ref="P580">INDEX($H580:$K580,0,MATCH(P$526,$H$526:$K$526,0))*HLOOKUP(P$525,$J$522:$R$523,2)</f>
        <v>0</v>
      </c>
      <c r="Q580" s="699" cm="1">
        <f t="array" ref="Q580">INDEX($H580:$K580,0,MATCH(Q$526,$H$526:$K$526,0))*HLOOKUP(Q$525,$J$522:$R$523,2)</f>
        <v>63.39473684210526</v>
      </c>
      <c r="R580" s="699" cm="1">
        <f t="array" ref="R580">INDEX($H580:$K580,0,MATCH(R$526,$H$526:$K$526,0))*HLOOKUP(R$525,$J$522:$R$523,2)</f>
        <v>5.9021739130434776</v>
      </c>
      <c r="S580" s="699" cm="1">
        <f t="array" ref="S580">INDEX($H580:$K580,0,MATCH(S$526,$H$526:$K$526,0))*HLOOKUP(S$525,$J$522:$R$523,2)</f>
        <v>5.9021739130434776</v>
      </c>
      <c r="T580" s="699" cm="1">
        <f t="array" ref="T580">INDEX($H580:$K580,0,MATCH(T$526,$H$526:$K$526,0))*HLOOKUP(T$525,$J$522:$R$523,2)</f>
        <v>0</v>
      </c>
      <c r="U580" s="699" cm="1">
        <f t="array" ref="U580">INDEX($H580:$K580,0,MATCH(U$526,$H$526:$K$526,0))*HLOOKUP(U$525,$J$522:$R$523,2)</f>
        <v>63.39473684210526</v>
      </c>
      <c r="V580" s="699" cm="1">
        <f t="array" ref="V580">INDEX($H580:$K580,0,MATCH(V$526,$H$526:$K$526,0))*HLOOKUP(V$525,$J$522:$R$523,2)</f>
        <v>5.9021739130434776</v>
      </c>
      <c r="W580" s="699" cm="1">
        <f t="array" ref="W580">INDEX($H580:$K580,0,MATCH(W$526,$H$526:$K$526,0))*HLOOKUP(W$525,$J$522:$R$523,2)</f>
        <v>5.9021739130434776</v>
      </c>
      <c r="X580" s="699" cm="1">
        <f t="array" ref="X580">INDEX($H580:$K580,0,MATCH(X$526,$H$526:$K$526,0))*HLOOKUP(X$525,$J$522:$R$523,2)</f>
        <v>0</v>
      </c>
      <c r="Y580" s="699" cm="1">
        <f t="array" ref="Y580">INDEX($H580:$K580,0,MATCH(Y$526,$H$526:$K$526,0))*HLOOKUP(Y$525,$J$522:$R$523,2)</f>
        <v>63.39473684210526</v>
      </c>
      <c r="Z580" s="699" cm="1">
        <f t="array" ref="Z580">INDEX($H580:$K580,0,MATCH(Z$526,$H$526:$K$526,0))*HLOOKUP(Z$525,$J$522:$R$523,2)</f>
        <v>5.9021739130434776</v>
      </c>
      <c r="AA580" s="699" cm="1">
        <f t="array" ref="AA580">INDEX($H580:$K580,0,MATCH(AA$526,$H$526:$K$526,0))*HLOOKUP(AA$525,$J$522:$R$523,2)</f>
        <v>5.9021739130434776</v>
      </c>
      <c r="AB580" s="699" cm="1">
        <f t="array" ref="AB580">INDEX($H580:$K580,0,MATCH(AB$526,$H$526:$K$526,0))*HLOOKUP(AB$525,$J$522:$R$523,2)</f>
        <v>0</v>
      </c>
      <c r="AC580" s="699" cm="1">
        <f t="array" ref="AC580">INDEX($H580:$K580,0,MATCH(AC$526,$H$526:$K$526,0))*HLOOKUP(AC$525,$J$522:$R$523,2)</f>
        <v>63.39473684210526</v>
      </c>
      <c r="AD580" s="699" cm="1">
        <f t="array" ref="AD580">INDEX($H580:$K580,0,MATCH(AD$526,$H$526:$K$526,0))*HLOOKUP(AD$525,$J$522:$R$523,2)</f>
        <v>5.9021739130434776</v>
      </c>
      <c r="AE580" s="699" cm="1">
        <f t="array" ref="AE580">INDEX($H580:$K580,0,MATCH(AE$526,$H$526:$K$526,0))*HLOOKUP(AE$525,$J$522:$R$523,2)</f>
        <v>5.9021739130434776</v>
      </c>
      <c r="AF580" s="699" cm="1">
        <f t="array" ref="AF580">INDEX($H580:$K580,0,MATCH(AF$526,$H$526:$K$526,0))*HLOOKUP(AF$525,$J$522:$R$523,2)</f>
        <v>0</v>
      </c>
      <c r="AG580" s="699" cm="1">
        <f t="array" ref="AG580">INDEX($H580:$K580,0,MATCH(AG$526,$H$526:$K$526,0))*HLOOKUP(AG$525,$J$522:$R$523,2)</f>
        <v>63.39473684210526</v>
      </c>
      <c r="AH580" s="699" cm="1">
        <f t="array" ref="AH580">INDEX($H580:$K580,0,MATCH(AH$526,$H$526:$K$526,0))*HLOOKUP(AH$525,$J$522:$R$523,2)</f>
        <v>5.9021739130434776</v>
      </c>
      <c r="AI580" s="699" cm="1">
        <f t="array" ref="AI580">INDEX($H580:$K580,0,MATCH(AI$526,$H$526:$K$526,0))*HLOOKUP(AI$525,$J$522:$R$523,2)</f>
        <v>5.9021739130434776</v>
      </c>
      <c r="AJ580" s="699" cm="1">
        <f t="array" ref="AJ580">INDEX($H580:$K580,0,MATCH(AJ$526,$H$526:$K$526,0))*HLOOKUP(AJ$525,$J$522:$R$523,2)</f>
        <v>0</v>
      </c>
      <c r="AK580" s="699" cm="1">
        <f t="array" ref="AK580">INDEX($H580:$K580,0,MATCH(AK$526,$H$526:$K$526,0))*HLOOKUP(AK$525,$J$522:$R$523,2)</f>
        <v>63.39473684210526</v>
      </c>
      <c r="AL580" s="699" cm="1">
        <f t="array" ref="AL580">INDEX($H580:$K580,0,MATCH(AL$526,$H$526:$K$526,0))*HLOOKUP(AL$525,$J$522:$R$523,2)</f>
        <v>5.9021739130434776</v>
      </c>
      <c r="AM580" s="699" cm="1">
        <f t="array" ref="AM580">INDEX($H580:$K580,0,MATCH(AM$526,$H$526:$K$526,0))*HLOOKUP(AM$525,$J$522:$R$523,2)</f>
        <v>5.9021739130434776</v>
      </c>
      <c r="AN580" s="699" cm="1">
        <f t="array" ref="AN580">INDEX($H580:$K580,0,MATCH(AN$526,$H$526:$K$526,0))*HLOOKUP(AN$525,$J$522:$R$523,2)</f>
        <v>0</v>
      </c>
      <c r="AO580" s="699" cm="1">
        <f t="array" ref="AO580">INDEX($H580:$K580,0,MATCH(AO$526,$H$526:$K$526,0))*HLOOKUP(AO$525,$J$522:$R$523,2)</f>
        <v>63.39473684210526</v>
      </c>
      <c r="AP580" s="699" cm="1">
        <f t="array" ref="AP580">INDEX($H580:$K580,0,MATCH(AP$526,$H$526:$K$526,0))*HLOOKUP(AP$525,$J$522:$R$523,2)</f>
        <v>5.9021739130434776</v>
      </c>
      <c r="AQ580" s="699" cm="1">
        <f t="array" ref="AQ580">INDEX($H580:$K580,0,MATCH(AQ$526,$H$526:$K$526,0))*HLOOKUP(AQ$525,$J$522:$R$523,2)</f>
        <v>5.9021739130434776</v>
      </c>
      <c r="AR580" s="699" cm="1">
        <f t="array" ref="AR580">INDEX($H580:$K580,0,MATCH(AR$526,$H$526:$K$526,0))*HLOOKUP(AR$525,$J$522:$R$523,2)</f>
        <v>0</v>
      </c>
      <c r="AS580" s="699" cm="1">
        <f t="array" ref="AS580">INDEX($H580:$K580,0,MATCH(AS$526,$H$526:$K$526,0))*HLOOKUP(AS$525,$J$522:$R$523,2)</f>
        <v>63.39473684210526</v>
      </c>
      <c r="AT580" s="699" cm="1">
        <f t="array" ref="AT580">INDEX($H580:$K580,0,MATCH(AT$526,$H$526:$K$526,0))*HLOOKUP(AT$525,$J$522:$R$523,2)</f>
        <v>5.9021739130434776</v>
      </c>
      <c r="AU580" s="699" cm="1">
        <f t="array" ref="AU580">INDEX($H580:$K580,0,MATCH(AU$526,$H$526:$K$526,0))*HLOOKUP(AU$525,$J$522:$R$523,2)</f>
        <v>5.9021739130434776</v>
      </c>
      <c r="AV580" s="187"/>
      <c r="AW580" s="187"/>
      <c r="AX580" s="16"/>
      <c r="AY580" s="8"/>
      <c r="AZ580" s="8"/>
      <c r="BA580" s="8"/>
    </row>
    <row r="581" spans="1:53" ht="14.5" outlineLevel="1" x14ac:dyDescent="0.35">
      <c r="A581" s="6"/>
      <c r="B581" s="7"/>
      <c r="C581" s="17"/>
      <c r="D581" s="17"/>
      <c r="E581" s="17"/>
      <c r="F581" s="26"/>
      <c r="G581" s="26" t="str">
        <f t="shared" si="153"/>
        <v>YYWBKwd</v>
      </c>
      <c r="H581" s="223">
        <v>0</v>
      </c>
      <c r="I581" s="223">
        <v>63.39473684210526</v>
      </c>
      <c r="J581" s="223">
        <v>5.9021739130434776</v>
      </c>
      <c r="K581" s="223">
        <v>5.9021739130434776</v>
      </c>
      <c r="L581" s="699" cm="1">
        <f t="array" ref="L581">INDEX($H581:$K581,0,MATCH(L$526,$H$526:$K$526,0))*HLOOKUP(L$525,$J$522:$R$523,2)</f>
        <v>0</v>
      </c>
      <c r="M581" s="699" cm="1">
        <f t="array" ref="M581">INDEX($H581:$K581,0,MATCH(M$526,$H$526:$K$526,0))*HLOOKUP(M$525,$J$522:$R$523,2)</f>
        <v>63.39473684210526</v>
      </c>
      <c r="N581" s="699" cm="1">
        <f t="array" ref="N581">INDEX($H581:$K581,0,MATCH(N$526,$H$526:$K$526,0))*HLOOKUP(N$525,$J$522:$R$523,2)</f>
        <v>5.9021739130434776</v>
      </c>
      <c r="O581" s="699" cm="1">
        <f t="array" ref="O581">INDEX($H581:$K581,0,MATCH(O$526,$H$526:$K$526,0))*HLOOKUP(O$525,$J$522:$R$523,2)</f>
        <v>5.9021739130434776</v>
      </c>
      <c r="P581" s="699" cm="1">
        <f t="array" ref="P581">INDEX($H581:$K581,0,MATCH(P$526,$H$526:$K$526,0))*HLOOKUP(P$525,$J$522:$R$523,2)</f>
        <v>0</v>
      </c>
      <c r="Q581" s="699" cm="1">
        <f t="array" ref="Q581">INDEX($H581:$K581,0,MATCH(Q$526,$H$526:$K$526,0))*HLOOKUP(Q$525,$J$522:$R$523,2)</f>
        <v>63.39473684210526</v>
      </c>
      <c r="R581" s="699" cm="1">
        <f t="array" ref="R581">INDEX($H581:$K581,0,MATCH(R$526,$H$526:$K$526,0))*HLOOKUP(R$525,$J$522:$R$523,2)</f>
        <v>5.9021739130434776</v>
      </c>
      <c r="S581" s="699" cm="1">
        <f t="array" ref="S581">INDEX($H581:$K581,0,MATCH(S$526,$H$526:$K$526,0))*HLOOKUP(S$525,$J$522:$R$523,2)</f>
        <v>5.9021739130434776</v>
      </c>
      <c r="T581" s="699" cm="1">
        <f t="array" ref="T581">INDEX($H581:$K581,0,MATCH(T$526,$H$526:$K$526,0))*HLOOKUP(T$525,$J$522:$R$523,2)</f>
        <v>0</v>
      </c>
      <c r="U581" s="699" cm="1">
        <f t="array" ref="U581">INDEX($H581:$K581,0,MATCH(U$526,$H$526:$K$526,0))*HLOOKUP(U$525,$J$522:$R$523,2)</f>
        <v>63.39473684210526</v>
      </c>
      <c r="V581" s="699" cm="1">
        <f t="array" ref="V581">INDEX($H581:$K581,0,MATCH(V$526,$H$526:$K$526,0))*HLOOKUP(V$525,$J$522:$R$523,2)</f>
        <v>5.9021739130434776</v>
      </c>
      <c r="W581" s="699" cm="1">
        <f t="array" ref="W581">INDEX($H581:$K581,0,MATCH(W$526,$H$526:$K$526,0))*HLOOKUP(W$525,$J$522:$R$523,2)</f>
        <v>5.9021739130434776</v>
      </c>
      <c r="X581" s="699" cm="1">
        <f t="array" ref="X581">INDEX($H581:$K581,0,MATCH(X$526,$H$526:$K$526,0))*HLOOKUP(X$525,$J$522:$R$523,2)</f>
        <v>0</v>
      </c>
      <c r="Y581" s="699" cm="1">
        <f t="array" ref="Y581">INDEX($H581:$K581,0,MATCH(Y$526,$H$526:$K$526,0))*HLOOKUP(Y$525,$J$522:$R$523,2)</f>
        <v>63.39473684210526</v>
      </c>
      <c r="Z581" s="699" cm="1">
        <f t="array" ref="Z581">INDEX($H581:$K581,0,MATCH(Z$526,$H$526:$K$526,0))*HLOOKUP(Z$525,$J$522:$R$523,2)</f>
        <v>5.9021739130434776</v>
      </c>
      <c r="AA581" s="699" cm="1">
        <f t="array" ref="AA581">INDEX($H581:$K581,0,MATCH(AA$526,$H$526:$K$526,0))*HLOOKUP(AA$525,$J$522:$R$523,2)</f>
        <v>5.9021739130434776</v>
      </c>
      <c r="AB581" s="699" cm="1">
        <f t="array" ref="AB581">INDEX($H581:$K581,0,MATCH(AB$526,$H$526:$K$526,0))*HLOOKUP(AB$525,$J$522:$R$523,2)</f>
        <v>0</v>
      </c>
      <c r="AC581" s="699" cm="1">
        <f t="array" ref="AC581">INDEX($H581:$K581,0,MATCH(AC$526,$H$526:$K$526,0))*HLOOKUP(AC$525,$J$522:$R$523,2)</f>
        <v>63.39473684210526</v>
      </c>
      <c r="AD581" s="699" cm="1">
        <f t="array" ref="AD581">INDEX($H581:$K581,0,MATCH(AD$526,$H$526:$K$526,0))*HLOOKUP(AD$525,$J$522:$R$523,2)</f>
        <v>5.9021739130434776</v>
      </c>
      <c r="AE581" s="699" cm="1">
        <f t="array" ref="AE581">INDEX($H581:$K581,0,MATCH(AE$526,$H$526:$K$526,0))*HLOOKUP(AE$525,$J$522:$R$523,2)</f>
        <v>5.9021739130434776</v>
      </c>
      <c r="AF581" s="699" cm="1">
        <f t="array" ref="AF581">INDEX($H581:$K581,0,MATCH(AF$526,$H$526:$K$526,0))*HLOOKUP(AF$525,$J$522:$R$523,2)</f>
        <v>0</v>
      </c>
      <c r="AG581" s="699" cm="1">
        <f t="array" ref="AG581">INDEX($H581:$K581,0,MATCH(AG$526,$H$526:$K$526,0))*HLOOKUP(AG$525,$J$522:$R$523,2)</f>
        <v>63.39473684210526</v>
      </c>
      <c r="AH581" s="699" cm="1">
        <f t="array" ref="AH581">INDEX($H581:$K581,0,MATCH(AH$526,$H$526:$K$526,0))*HLOOKUP(AH$525,$J$522:$R$523,2)</f>
        <v>5.9021739130434776</v>
      </c>
      <c r="AI581" s="699" cm="1">
        <f t="array" ref="AI581">INDEX($H581:$K581,0,MATCH(AI$526,$H$526:$K$526,0))*HLOOKUP(AI$525,$J$522:$R$523,2)</f>
        <v>5.9021739130434776</v>
      </c>
      <c r="AJ581" s="699" cm="1">
        <f t="array" ref="AJ581">INDEX($H581:$K581,0,MATCH(AJ$526,$H$526:$K$526,0))*HLOOKUP(AJ$525,$J$522:$R$523,2)</f>
        <v>0</v>
      </c>
      <c r="AK581" s="699" cm="1">
        <f t="array" ref="AK581">INDEX($H581:$K581,0,MATCH(AK$526,$H$526:$K$526,0))*HLOOKUP(AK$525,$J$522:$R$523,2)</f>
        <v>63.39473684210526</v>
      </c>
      <c r="AL581" s="699" cm="1">
        <f t="array" ref="AL581">INDEX($H581:$K581,0,MATCH(AL$526,$H$526:$K$526,0))*HLOOKUP(AL$525,$J$522:$R$523,2)</f>
        <v>5.9021739130434776</v>
      </c>
      <c r="AM581" s="699" cm="1">
        <f t="array" ref="AM581">INDEX($H581:$K581,0,MATCH(AM$526,$H$526:$K$526,0))*HLOOKUP(AM$525,$J$522:$R$523,2)</f>
        <v>5.9021739130434776</v>
      </c>
      <c r="AN581" s="699" cm="1">
        <f t="array" ref="AN581">INDEX($H581:$K581,0,MATCH(AN$526,$H$526:$K$526,0))*HLOOKUP(AN$525,$J$522:$R$523,2)</f>
        <v>0</v>
      </c>
      <c r="AO581" s="699" cm="1">
        <f t="array" ref="AO581">INDEX($H581:$K581,0,MATCH(AO$526,$H$526:$K$526,0))*HLOOKUP(AO$525,$J$522:$R$523,2)</f>
        <v>63.39473684210526</v>
      </c>
      <c r="AP581" s="699" cm="1">
        <f t="array" ref="AP581">INDEX($H581:$K581,0,MATCH(AP$526,$H$526:$K$526,0))*HLOOKUP(AP$525,$J$522:$R$523,2)</f>
        <v>5.9021739130434776</v>
      </c>
      <c r="AQ581" s="699" cm="1">
        <f t="array" ref="AQ581">INDEX($H581:$K581,0,MATCH(AQ$526,$H$526:$K$526,0))*HLOOKUP(AQ$525,$J$522:$R$523,2)</f>
        <v>5.9021739130434776</v>
      </c>
      <c r="AR581" s="699" cm="1">
        <f t="array" ref="AR581">INDEX($H581:$K581,0,MATCH(AR$526,$H$526:$K$526,0))*HLOOKUP(AR$525,$J$522:$R$523,2)</f>
        <v>0</v>
      </c>
      <c r="AS581" s="699" cm="1">
        <f t="array" ref="AS581">INDEX($H581:$K581,0,MATCH(AS$526,$H$526:$K$526,0))*HLOOKUP(AS$525,$J$522:$R$523,2)</f>
        <v>63.39473684210526</v>
      </c>
      <c r="AT581" s="699" cm="1">
        <f t="array" ref="AT581">INDEX($H581:$K581,0,MATCH(AT$526,$H$526:$K$526,0))*HLOOKUP(AT$525,$J$522:$R$523,2)</f>
        <v>5.9021739130434776</v>
      </c>
      <c r="AU581" s="699" cm="1">
        <f t="array" ref="AU581">INDEX($H581:$K581,0,MATCH(AU$526,$H$526:$K$526,0))*HLOOKUP(AU$525,$J$522:$R$523,2)</f>
        <v>5.9021739130434776</v>
      </c>
      <c r="AV581" s="187"/>
      <c r="AW581" s="187"/>
      <c r="AX581" s="16"/>
      <c r="AY581" s="8"/>
      <c r="AZ581" s="8"/>
      <c r="BA581" s="8"/>
    </row>
    <row r="582" spans="1:53" ht="14.5" outlineLevel="1" x14ac:dyDescent="0.35">
      <c r="A582" s="6"/>
      <c r="B582" s="7"/>
      <c r="C582" s="17"/>
      <c r="D582" s="17"/>
      <c r="E582" s="17"/>
      <c r="F582" s="26"/>
      <c r="G582" s="26" t="str">
        <f t="shared" si="153"/>
        <v>YYNWBk</v>
      </c>
      <c r="H582" s="223">
        <v>0</v>
      </c>
      <c r="I582" s="223">
        <v>0</v>
      </c>
      <c r="J582" s="223">
        <v>0</v>
      </c>
      <c r="K582" s="223">
        <v>0</v>
      </c>
      <c r="L582" s="699" cm="1">
        <f t="array" ref="L582">INDEX($H582:$K582,0,MATCH(L$526,$H$526:$K$526,0))*HLOOKUP(L$525,$J$522:$R$523,2)</f>
        <v>0</v>
      </c>
      <c r="M582" s="699" cm="1">
        <f t="array" ref="M582">INDEX($H582:$K582,0,MATCH(M$526,$H$526:$K$526,0))*HLOOKUP(M$525,$J$522:$R$523,2)</f>
        <v>0</v>
      </c>
      <c r="N582" s="699" cm="1">
        <f t="array" ref="N582">INDEX($H582:$K582,0,MATCH(N$526,$H$526:$K$526,0))*HLOOKUP(N$525,$J$522:$R$523,2)</f>
        <v>0</v>
      </c>
      <c r="O582" s="699" cm="1">
        <f t="array" ref="O582">INDEX($H582:$K582,0,MATCH(O$526,$H$526:$K$526,0))*HLOOKUP(O$525,$J$522:$R$523,2)</f>
        <v>0</v>
      </c>
      <c r="P582" s="699" cm="1">
        <f t="array" ref="P582">INDEX($H582:$K582,0,MATCH(P$526,$H$526:$K$526,0))*HLOOKUP(P$525,$J$522:$R$523,2)</f>
        <v>0</v>
      </c>
      <c r="Q582" s="699" cm="1">
        <f t="array" ref="Q582">INDEX($H582:$K582,0,MATCH(Q$526,$H$526:$K$526,0))*HLOOKUP(Q$525,$J$522:$R$523,2)</f>
        <v>0</v>
      </c>
      <c r="R582" s="699" cm="1">
        <f t="array" ref="R582">INDEX($H582:$K582,0,MATCH(R$526,$H$526:$K$526,0))*HLOOKUP(R$525,$J$522:$R$523,2)</f>
        <v>0</v>
      </c>
      <c r="S582" s="699" cm="1">
        <f t="array" ref="S582">INDEX($H582:$K582,0,MATCH(S$526,$H$526:$K$526,0))*HLOOKUP(S$525,$J$522:$R$523,2)</f>
        <v>0</v>
      </c>
      <c r="T582" s="699" cm="1">
        <f t="array" ref="T582">INDEX($H582:$K582,0,MATCH(T$526,$H$526:$K$526,0))*HLOOKUP(T$525,$J$522:$R$523,2)</f>
        <v>0</v>
      </c>
      <c r="U582" s="699" cm="1">
        <f t="array" ref="U582">INDEX($H582:$K582,0,MATCH(U$526,$H$526:$K$526,0))*HLOOKUP(U$525,$J$522:$R$523,2)</f>
        <v>0</v>
      </c>
      <c r="V582" s="699" cm="1">
        <f t="array" ref="V582">INDEX($H582:$K582,0,MATCH(V$526,$H$526:$K$526,0))*HLOOKUP(V$525,$J$522:$R$523,2)</f>
        <v>0</v>
      </c>
      <c r="W582" s="699" cm="1">
        <f t="array" ref="W582">INDEX($H582:$K582,0,MATCH(W$526,$H$526:$K$526,0))*HLOOKUP(W$525,$J$522:$R$523,2)</f>
        <v>0</v>
      </c>
      <c r="X582" s="699" cm="1">
        <f t="array" ref="X582">INDEX($H582:$K582,0,MATCH(X$526,$H$526:$K$526,0))*HLOOKUP(X$525,$J$522:$R$523,2)</f>
        <v>0</v>
      </c>
      <c r="Y582" s="699" cm="1">
        <f t="array" ref="Y582">INDEX($H582:$K582,0,MATCH(Y$526,$H$526:$K$526,0))*HLOOKUP(Y$525,$J$522:$R$523,2)</f>
        <v>0</v>
      </c>
      <c r="Z582" s="699" cm="1">
        <f t="array" ref="Z582">INDEX($H582:$K582,0,MATCH(Z$526,$H$526:$K$526,0))*HLOOKUP(Z$525,$J$522:$R$523,2)</f>
        <v>0</v>
      </c>
      <c r="AA582" s="699" cm="1">
        <f t="array" ref="AA582">INDEX($H582:$K582,0,MATCH(AA$526,$H$526:$K$526,0))*HLOOKUP(AA$525,$J$522:$R$523,2)</f>
        <v>0</v>
      </c>
      <c r="AB582" s="699" cm="1">
        <f t="array" ref="AB582">INDEX($H582:$K582,0,MATCH(AB$526,$H$526:$K$526,0))*HLOOKUP(AB$525,$J$522:$R$523,2)</f>
        <v>0</v>
      </c>
      <c r="AC582" s="699" cm="1">
        <f t="array" ref="AC582">INDEX($H582:$K582,0,MATCH(AC$526,$H$526:$K$526,0))*HLOOKUP(AC$525,$J$522:$R$523,2)</f>
        <v>0</v>
      </c>
      <c r="AD582" s="699" cm="1">
        <f t="array" ref="AD582">INDEX($H582:$K582,0,MATCH(AD$526,$H$526:$K$526,0))*HLOOKUP(AD$525,$J$522:$R$523,2)</f>
        <v>0</v>
      </c>
      <c r="AE582" s="699" cm="1">
        <f t="array" ref="AE582">INDEX($H582:$K582,0,MATCH(AE$526,$H$526:$K$526,0))*HLOOKUP(AE$525,$J$522:$R$523,2)</f>
        <v>0</v>
      </c>
      <c r="AF582" s="699" cm="1">
        <f t="array" ref="AF582">INDEX($H582:$K582,0,MATCH(AF$526,$H$526:$K$526,0))*HLOOKUP(AF$525,$J$522:$R$523,2)</f>
        <v>0</v>
      </c>
      <c r="AG582" s="699" cm="1">
        <f t="array" ref="AG582">INDEX($H582:$K582,0,MATCH(AG$526,$H$526:$K$526,0))*HLOOKUP(AG$525,$J$522:$R$523,2)</f>
        <v>0</v>
      </c>
      <c r="AH582" s="699" cm="1">
        <f t="array" ref="AH582">INDEX($H582:$K582,0,MATCH(AH$526,$H$526:$K$526,0))*HLOOKUP(AH$525,$J$522:$R$523,2)</f>
        <v>0</v>
      </c>
      <c r="AI582" s="699" cm="1">
        <f t="array" ref="AI582">INDEX($H582:$K582,0,MATCH(AI$526,$H$526:$K$526,0))*HLOOKUP(AI$525,$J$522:$R$523,2)</f>
        <v>0</v>
      </c>
      <c r="AJ582" s="699" cm="1">
        <f t="array" ref="AJ582">INDEX($H582:$K582,0,MATCH(AJ$526,$H$526:$K$526,0))*HLOOKUP(AJ$525,$J$522:$R$523,2)</f>
        <v>0</v>
      </c>
      <c r="AK582" s="699" cm="1">
        <f t="array" ref="AK582">INDEX($H582:$K582,0,MATCH(AK$526,$H$526:$K$526,0))*HLOOKUP(AK$525,$J$522:$R$523,2)</f>
        <v>0</v>
      </c>
      <c r="AL582" s="699" cm="1">
        <f t="array" ref="AL582">INDEX($H582:$K582,0,MATCH(AL$526,$H$526:$K$526,0))*HLOOKUP(AL$525,$J$522:$R$523,2)</f>
        <v>0</v>
      </c>
      <c r="AM582" s="699" cm="1">
        <f t="array" ref="AM582">INDEX($H582:$K582,0,MATCH(AM$526,$H$526:$K$526,0))*HLOOKUP(AM$525,$J$522:$R$523,2)</f>
        <v>0</v>
      </c>
      <c r="AN582" s="699" cm="1">
        <f t="array" ref="AN582">INDEX($H582:$K582,0,MATCH(AN$526,$H$526:$K$526,0))*HLOOKUP(AN$525,$J$522:$R$523,2)</f>
        <v>0</v>
      </c>
      <c r="AO582" s="699" cm="1">
        <f t="array" ref="AO582">INDEX($H582:$K582,0,MATCH(AO$526,$H$526:$K$526,0))*HLOOKUP(AO$525,$J$522:$R$523,2)</f>
        <v>0</v>
      </c>
      <c r="AP582" s="699" cm="1">
        <f t="array" ref="AP582">INDEX($H582:$K582,0,MATCH(AP$526,$H$526:$K$526,0))*HLOOKUP(AP$525,$J$522:$R$523,2)</f>
        <v>0</v>
      </c>
      <c r="AQ582" s="699" cm="1">
        <f t="array" ref="AQ582">INDEX($H582:$K582,0,MATCH(AQ$526,$H$526:$K$526,0))*HLOOKUP(AQ$525,$J$522:$R$523,2)</f>
        <v>0</v>
      </c>
      <c r="AR582" s="699" cm="1">
        <f t="array" ref="AR582">INDEX($H582:$K582,0,MATCH(AR$526,$H$526:$K$526,0))*HLOOKUP(AR$525,$J$522:$R$523,2)</f>
        <v>0</v>
      </c>
      <c r="AS582" s="699" cm="1">
        <f t="array" ref="AS582">INDEX($H582:$K582,0,MATCH(AS$526,$H$526:$K$526,0))*HLOOKUP(AS$525,$J$522:$R$523,2)</f>
        <v>0</v>
      </c>
      <c r="AT582" s="699" cm="1">
        <f t="array" ref="AT582">INDEX($H582:$K582,0,MATCH(AT$526,$H$526:$K$526,0))*HLOOKUP(AT$525,$J$522:$R$523,2)</f>
        <v>0</v>
      </c>
      <c r="AU582" s="699" cm="1">
        <f t="array" ref="AU582">INDEX($H582:$K582,0,MATCH(AU$526,$H$526:$K$526,0))*HLOOKUP(AU$525,$J$522:$R$523,2)</f>
        <v>0</v>
      </c>
      <c r="AV582" s="187"/>
      <c r="AW582" s="187"/>
      <c r="AX582" s="16"/>
      <c r="AY582" s="8"/>
      <c r="AZ582" s="8"/>
      <c r="BA582" s="8"/>
    </row>
    <row r="583" spans="1:53" ht="14.5" outlineLevel="1" x14ac:dyDescent="0.35">
      <c r="A583" s="6"/>
      <c r="B583" s="7"/>
      <c r="C583" s="17"/>
      <c r="D583" s="17"/>
      <c r="E583" s="17"/>
      <c r="F583" s="26"/>
      <c r="G583" s="26" t="str">
        <f t="shared" si="153"/>
        <v>YYKNWb</v>
      </c>
      <c r="H583" s="223">
        <v>0</v>
      </c>
      <c r="I583" s="223">
        <v>63.39473684210526</v>
      </c>
      <c r="J583" s="223">
        <v>17.706521739130437</v>
      </c>
      <c r="K583" s="223">
        <v>17.706521739130437</v>
      </c>
      <c r="L583" s="699" cm="1">
        <f t="array" ref="L583">INDEX($H583:$K583,0,MATCH(L$526,$H$526:$K$526,0))*HLOOKUP(L$525,$J$522:$R$523,2)</f>
        <v>0</v>
      </c>
      <c r="M583" s="699" cm="1">
        <f t="array" ref="M583">INDEX($H583:$K583,0,MATCH(M$526,$H$526:$K$526,0))*HLOOKUP(M$525,$J$522:$R$523,2)</f>
        <v>63.39473684210526</v>
      </c>
      <c r="N583" s="699" cm="1">
        <f t="array" ref="N583">INDEX($H583:$K583,0,MATCH(N$526,$H$526:$K$526,0))*HLOOKUP(N$525,$J$522:$R$523,2)</f>
        <v>17.706521739130437</v>
      </c>
      <c r="O583" s="699" cm="1">
        <f t="array" ref="O583">INDEX($H583:$K583,0,MATCH(O$526,$H$526:$K$526,0))*HLOOKUP(O$525,$J$522:$R$523,2)</f>
        <v>17.706521739130437</v>
      </c>
      <c r="P583" s="699" cm="1">
        <f t="array" ref="P583">INDEX($H583:$K583,0,MATCH(P$526,$H$526:$K$526,0))*HLOOKUP(P$525,$J$522:$R$523,2)</f>
        <v>0</v>
      </c>
      <c r="Q583" s="699" cm="1">
        <f t="array" ref="Q583">INDEX($H583:$K583,0,MATCH(Q$526,$H$526:$K$526,0))*HLOOKUP(Q$525,$J$522:$R$523,2)</f>
        <v>63.39473684210526</v>
      </c>
      <c r="R583" s="699" cm="1">
        <f t="array" ref="R583">INDEX($H583:$K583,0,MATCH(R$526,$H$526:$K$526,0))*HLOOKUP(R$525,$J$522:$R$523,2)</f>
        <v>17.706521739130437</v>
      </c>
      <c r="S583" s="699" cm="1">
        <f t="array" ref="S583">INDEX($H583:$K583,0,MATCH(S$526,$H$526:$K$526,0))*HLOOKUP(S$525,$J$522:$R$523,2)</f>
        <v>17.706521739130437</v>
      </c>
      <c r="T583" s="699" cm="1">
        <f t="array" ref="T583">INDEX($H583:$K583,0,MATCH(T$526,$H$526:$K$526,0))*HLOOKUP(T$525,$J$522:$R$523,2)</f>
        <v>0</v>
      </c>
      <c r="U583" s="699" cm="1">
        <f t="array" ref="U583">INDEX($H583:$K583,0,MATCH(U$526,$H$526:$K$526,0))*HLOOKUP(U$525,$J$522:$R$523,2)</f>
        <v>63.39473684210526</v>
      </c>
      <c r="V583" s="699" cm="1">
        <f t="array" ref="V583">INDEX($H583:$K583,0,MATCH(V$526,$H$526:$K$526,0))*HLOOKUP(V$525,$J$522:$R$523,2)</f>
        <v>17.706521739130437</v>
      </c>
      <c r="W583" s="699" cm="1">
        <f t="array" ref="W583">INDEX($H583:$K583,0,MATCH(W$526,$H$526:$K$526,0))*HLOOKUP(W$525,$J$522:$R$523,2)</f>
        <v>17.706521739130437</v>
      </c>
      <c r="X583" s="699" cm="1">
        <f t="array" ref="X583">INDEX($H583:$K583,0,MATCH(X$526,$H$526:$K$526,0))*HLOOKUP(X$525,$J$522:$R$523,2)</f>
        <v>0</v>
      </c>
      <c r="Y583" s="699" cm="1">
        <f t="array" ref="Y583">INDEX($H583:$K583,0,MATCH(Y$526,$H$526:$K$526,0))*HLOOKUP(Y$525,$J$522:$R$523,2)</f>
        <v>63.39473684210526</v>
      </c>
      <c r="Z583" s="699" cm="1">
        <f t="array" ref="Z583">INDEX($H583:$K583,0,MATCH(Z$526,$H$526:$K$526,0))*HLOOKUP(Z$525,$J$522:$R$523,2)</f>
        <v>17.706521739130437</v>
      </c>
      <c r="AA583" s="699" cm="1">
        <f t="array" ref="AA583">INDEX($H583:$K583,0,MATCH(AA$526,$H$526:$K$526,0))*HLOOKUP(AA$525,$J$522:$R$523,2)</f>
        <v>17.706521739130437</v>
      </c>
      <c r="AB583" s="699" cm="1">
        <f t="array" ref="AB583">INDEX($H583:$K583,0,MATCH(AB$526,$H$526:$K$526,0))*HLOOKUP(AB$525,$J$522:$R$523,2)</f>
        <v>0</v>
      </c>
      <c r="AC583" s="699" cm="1">
        <f t="array" ref="AC583">INDEX($H583:$K583,0,MATCH(AC$526,$H$526:$K$526,0))*HLOOKUP(AC$525,$J$522:$R$523,2)</f>
        <v>63.39473684210526</v>
      </c>
      <c r="AD583" s="699" cm="1">
        <f t="array" ref="AD583">INDEX($H583:$K583,0,MATCH(AD$526,$H$526:$K$526,0))*HLOOKUP(AD$525,$J$522:$R$523,2)</f>
        <v>17.706521739130437</v>
      </c>
      <c r="AE583" s="699" cm="1">
        <f t="array" ref="AE583">INDEX($H583:$K583,0,MATCH(AE$526,$H$526:$K$526,0))*HLOOKUP(AE$525,$J$522:$R$523,2)</f>
        <v>17.706521739130437</v>
      </c>
      <c r="AF583" s="699" cm="1">
        <f t="array" ref="AF583">INDEX($H583:$K583,0,MATCH(AF$526,$H$526:$K$526,0))*HLOOKUP(AF$525,$J$522:$R$523,2)</f>
        <v>0</v>
      </c>
      <c r="AG583" s="699" cm="1">
        <f t="array" ref="AG583">INDEX($H583:$K583,0,MATCH(AG$526,$H$526:$K$526,0))*HLOOKUP(AG$525,$J$522:$R$523,2)</f>
        <v>63.39473684210526</v>
      </c>
      <c r="AH583" s="699" cm="1">
        <f t="array" ref="AH583">INDEX($H583:$K583,0,MATCH(AH$526,$H$526:$K$526,0))*HLOOKUP(AH$525,$J$522:$R$523,2)</f>
        <v>17.706521739130437</v>
      </c>
      <c r="AI583" s="699" cm="1">
        <f t="array" ref="AI583">INDEX($H583:$K583,0,MATCH(AI$526,$H$526:$K$526,0))*HLOOKUP(AI$525,$J$522:$R$523,2)</f>
        <v>17.706521739130437</v>
      </c>
      <c r="AJ583" s="699" cm="1">
        <f t="array" ref="AJ583">INDEX($H583:$K583,0,MATCH(AJ$526,$H$526:$K$526,0))*HLOOKUP(AJ$525,$J$522:$R$523,2)</f>
        <v>0</v>
      </c>
      <c r="AK583" s="699" cm="1">
        <f t="array" ref="AK583">INDEX($H583:$K583,0,MATCH(AK$526,$H$526:$K$526,0))*HLOOKUP(AK$525,$J$522:$R$523,2)</f>
        <v>63.39473684210526</v>
      </c>
      <c r="AL583" s="699" cm="1">
        <f t="array" ref="AL583">INDEX($H583:$K583,0,MATCH(AL$526,$H$526:$K$526,0))*HLOOKUP(AL$525,$J$522:$R$523,2)</f>
        <v>17.706521739130437</v>
      </c>
      <c r="AM583" s="699" cm="1">
        <f t="array" ref="AM583">INDEX($H583:$K583,0,MATCH(AM$526,$H$526:$K$526,0))*HLOOKUP(AM$525,$J$522:$R$523,2)</f>
        <v>17.706521739130437</v>
      </c>
      <c r="AN583" s="699" cm="1">
        <f t="array" ref="AN583">INDEX($H583:$K583,0,MATCH(AN$526,$H$526:$K$526,0))*HLOOKUP(AN$525,$J$522:$R$523,2)</f>
        <v>0</v>
      </c>
      <c r="AO583" s="699" cm="1">
        <f t="array" ref="AO583">INDEX($H583:$K583,0,MATCH(AO$526,$H$526:$K$526,0))*HLOOKUP(AO$525,$J$522:$R$523,2)</f>
        <v>63.39473684210526</v>
      </c>
      <c r="AP583" s="699" cm="1">
        <f t="array" ref="AP583">INDEX($H583:$K583,0,MATCH(AP$526,$H$526:$K$526,0))*HLOOKUP(AP$525,$J$522:$R$523,2)</f>
        <v>17.706521739130437</v>
      </c>
      <c r="AQ583" s="699" cm="1">
        <f t="array" ref="AQ583">INDEX($H583:$K583,0,MATCH(AQ$526,$H$526:$K$526,0))*HLOOKUP(AQ$525,$J$522:$R$523,2)</f>
        <v>17.706521739130437</v>
      </c>
      <c r="AR583" s="699" cm="1">
        <f t="array" ref="AR583">INDEX($H583:$K583,0,MATCH(AR$526,$H$526:$K$526,0))*HLOOKUP(AR$525,$J$522:$R$523,2)</f>
        <v>0</v>
      </c>
      <c r="AS583" s="699" cm="1">
        <f t="array" ref="AS583">INDEX($H583:$K583,0,MATCH(AS$526,$H$526:$K$526,0))*HLOOKUP(AS$525,$J$522:$R$523,2)</f>
        <v>63.39473684210526</v>
      </c>
      <c r="AT583" s="699" cm="1">
        <f t="array" ref="AT583">INDEX($H583:$K583,0,MATCH(AT$526,$H$526:$K$526,0))*HLOOKUP(AT$525,$J$522:$R$523,2)</f>
        <v>17.706521739130437</v>
      </c>
      <c r="AU583" s="699" cm="1">
        <f t="array" ref="AU583">INDEX($H583:$K583,0,MATCH(AU$526,$H$526:$K$526,0))*HLOOKUP(AU$525,$J$522:$R$523,2)</f>
        <v>17.706521739130437</v>
      </c>
      <c r="AV583" s="187"/>
      <c r="AW583" s="187"/>
      <c r="AX583" s="16"/>
      <c r="AY583" s="8"/>
      <c r="AZ583" s="8"/>
      <c r="BA583" s="8"/>
    </row>
    <row r="584" spans="1:53" ht="14.5" outlineLevel="1" x14ac:dyDescent="0.35">
      <c r="A584" s="6"/>
      <c r="B584" s="7"/>
      <c r="C584" s="17"/>
      <c r="D584" s="17"/>
      <c r="E584" s="17"/>
      <c r="F584" s="26"/>
      <c r="G584" s="26" t="str">
        <f t="shared" si="153"/>
        <v>YYKNWbd</v>
      </c>
      <c r="H584" s="223">
        <v>0</v>
      </c>
      <c r="I584" s="223">
        <v>63.39473684210526</v>
      </c>
      <c r="J584" s="223">
        <v>17.706521739130437</v>
      </c>
      <c r="K584" s="223">
        <v>17.706521739130437</v>
      </c>
      <c r="L584" s="699" cm="1">
        <f t="array" ref="L584">INDEX($H584:$K584,0,MATCH(L$526,$H$526:$K$526,0))*HLOOKUP(L$525,$J$522:$R$523,2)</f>
        <v>0</v>
      </c>
      <c r="M584" s="699" cm="1">
        <f t="array" ref="M584">INDEX($H584:$K584,0,MATCH(M$526,$H$526:$K$526,0))*HLOOKUP(M$525,$J$522:$R$523,2)</f>
        <v>63.39473684210526</v>
      </c>
      <c r="N584" s="699" cm="1">
        <f t="array" ref="N584">INDEX($H584:$K584,0,MATCH(N$526,$H$526:$K$526,0))*HLOOKUP(N$525,$J$522:$R$523,2)</f>
        <v>17.706521739130437</v>
      </c>
      <c r="O584" s="699" cm="1">
        <f t="array" ref="O584">INDEX($H584:$K584,0,MATCH(O$526,$H$526:$K$526,0))*HLOOKUP(O$525,$J$522:$R$523,2)</f>
        <v>17.706521739130437</v>
      </c>
      <c r="P584" s="699" cm="1">
        <f t="array" ref="P584">INDEX($H584:$K584,0,MATCH(P$526,$H$526:$K$526,0))*HLOOKUP(P$525,$J$522:$R$523,2)</f>
        <v>0</v>
      </c>
      <c r="Q584" s="699" cm="1">
        <f t="array" ref="Q584">INDEX($H584:$K584,0,MATCH(Q$526,$H$526:$K$526,0))*HLOOKUP(Q$525,$J$522:$R$523,2)</f>
        <v>63.39473684210526</v>
      </c>
      <c r="R584" s="699" cm="1">
        <f t="array" ref="R584">INDEX($H584:$K584,0,MATCH(R$526,$H$526:$K$526,0))*HLOOKUP(R$525,$J$522:$R$523,2)</f>
        <v>17.706521739130437</v>
      </c>
      <c r="S584" s="699" cm="1">
        <f t="array" ref="S584">INDEX($H584:$K584,0,MATCH(S$526,$H$526:$K$526,0))*HLOOKUP(S$525,$J$522:$R$523,2)</f>
        <v>17.706521739130437</v>
      </c>
      <c r="T584" s="699" cm="1">
        <f t="array" ref="T584">INDEX($H584:$K584,0,MATCH(T$526,$H$526:$K$526,0))*HLOOKUP(T$525,$J$522:$R$523,2)</f>
        <v>0</v>
      </c>
      <c r="U584" s="699" cm="1">
        <f t="array" ref="U584">INDEX($H584:$K584,0,MATCH(U$526,$H$526:$K$526,0))*HLOOKUP(U$525,$J$522:$R$523,2)</f>
        <v>63.39473684210526</v>
      </c>
      <c r="V584" s="699" cm="1">
        <f t="array" ref="V584">INDEX($H584:$K584,0,MATCH(V$526,$H$526:$K$526,0))*HLOOKUP(V$525,$J$522:$R$523,2)</f>
        <v>17.706521739130437</v>
      </c>
      <c r="W584" s="699" cm="1">
        <f t="array" ref="W584">INDEX($H584:$K584,0,MATCH(W$526,$H$526:$K$526,0))*HLOOKUP(W$525,$J$522:$R$523,2)</f>
        <v>17.706521739130437</v>
      </c>
      <c r="X584" s="699" cm="1">
        <f t="array" ref="X584">INDEX($H584:$K584,0,MATCH(X$526,$H$526:$K$526,0))*HLOOKUP(X$525,$J$522:$R$523,2)</f>
        <v>0</v>
      </c>
      <c r="Y584" s="699" cm="1">
        <f t="array" ref="Y584">INDEX($H584:$K584,0,MATCH(Y$526,$H$526:$K$526,0))*HLOOKUP(Y$525,$J$522:$R$523,2)</f>
        <v>63.39473684210526</v>
      </c>
      <c r="Z584" s="699" cm="1">
        <f t="array" ref="Z584">INDEX($H584:$K584,0,MATCH(Z$526,$H$526:$K$526,0))*HLOOKUP(Z$525,$J$522:$R$523,2)</f>
        <v>17.706521739130437</v>
      </c>
      <c r="AA584" s="699" cm="1">
        <f t="array" ref="AA584">INDEX($H584:$K584,0,MATCH(AA$526,$H$526:$K$526,0))*HLOOKUP(AA$525,$J$522:$R$523,2)</f>
        <v>17.706521739130437</v>
      </c>
      <c r="AB584" s="699" cm="1">
        <f t="array" ref="AB584">INDEX($H584:$K584,0,MATCH(AB$526,$H$526:$K$526,0))*HLOOKUP(AB$525,$J$522:$R$523,2)</f>
        <v>0</v>
      </c>
      <c r="AC584" s="699" cm="1">
        <f t="array" ref="AC584">INDEX($H584:$K584,0,MATCH(AC$526,$H$526:$K$526,0))*HLOOKUP(AC$525,$J$522:$R$523,2)</f>
        <v>63.39473684210526</v>
      </c>
      <c r="AD584" s="699" cm="1">
        <f t="array" ref="AD584">INDEX($H584:$K584,0,MATCH(AD$526,$H$526:$K$526,0))*HLOOKUP(AD$525,$J$522:$R$523,2)</f>
        <v>17.706521739130437</v>
      </c>
      <c r="AE584" s="699" cm="1">
        <f t="array" ref="AE584">INDEX($H584:$K584,0,MATCH(AE$526,$H$526:$K$526,0))*HLOOKUP(AE$525,$J$522:$R$523,2)</f>
        <v>17.706521739130437</v>
      </c>
      <c r="AF584" s="699" cm="1">
        <f t="array" ref="AF584">INDEX($H584:$K584,0,MATCH(AF$526,$H$526:$K$526,0))*HLOOKUP(AF$525,$J$522:$R$523,2)</f>
        <v>0</v>
      </c>
      <c r="AG584" s="699" cm="1">
        <f t="array" ref="AG584">INDEX($H584:$K584,0,MATCH(AG$526,$H$526:$K$526,0))*HLOOKUP(AG$525,$J$522:$R$523,2)</f>
        <v>63.39473684210526</v>
      </c>
      <c r="AH584" s="699" cm="1">
        <f t="array" ref="AH584">INDEX($H584:$K584,0,MATCH(AH$526,$H$526:$K$526,0))*HLOOKUP(AH$525,$J$522:$R$523,2)</f>
        <v>17.706521739130437</v>
      </c>
      <c r="AI584" s="699" cm="1">
        <f t="array" ref="AI584">INDEX($H584:$K584,0,MATCH(AI$526,$H$526:$K$526,0))*HLOOKUP(AI$525,$J$522:$R$523,2)</f>
        <v>17.706521739130437</v>
      </c>
      <c r="AJ584" s="699" cm="1">
        <f t="array" ref="AJ584">INDEX($H584:$K584,0,MATCH(AJ$526,$H$526:$K$526,0))*HLOOKUP(AJ$525,$J$522:$R$523,2)</f>
        <v>0</v>
      </c>
      <c r="AK584" s="699" cm="1">
        <f t="array" ref="AK584">INDEX($H584:$K584,0,MATCH(AK$526,$H$526:$K$526,0))*HLOOKUP(AK$525,$J$522:$R$523,2)</f>
        <v>63.39473684210526</v>
      </c>
      <c r="AL584" s="699" cm="1">
        <f t="array" ref="AL584">INDEX($H584:$K584,0,MATCH(AL$526,$H$526:$K$526,0))*HLOOKUP(AL$525,$J$522:$R$523,2)</f>
        <v>17.706521739130437</v>
      </c>
      <c r="AM584" s="699" cm="1">
        <f t="array" ref="AM584">INDEX($H584:$K584,0,MATCH(AM$526,$H$526:$K$526,0))*HLOOKUP(AM$525,$J$522:$R$523,2)</f>
        <v>17.706521739130437</v>
      </c>
      <c r="AN584" s="699" cm="1">
        <f t="array" ref="AN584">INDEX($H584:$K584,0,MATCH(AN$526,$H$526:$K$526,0))*HLOOKUP(AN$525,$J$522:$R$523,2)</f>
        <v>0</v>
      </c>
      <c r="AO584" s="699" cm="1">
        <f t="array" ref="AO584">INDEX($H584:$K584,0,MATCH(AO$526,$H$526:$K$526,0))*HLOOKUP(AO$525,$J$522:$R$523,2)</f>
        <v>63.39473684210526</v>
      </c>
      <c r="AP584" s="699" cm="1">
        <f t="array" ref="AP584">INDEX($H584:$K584,0,MATCH(AP$526,$H$526:$K$526,0))*HLOOKUP(AP$525,$J$522:$R$523,2)</f>
        <v>17.706521739130437</v>
      </c>
      <c r="AQ584" s="699" cm="1">
        <f t="array" ref="AQ584">INDEX($H584:$K584,0,MATCH(AQ$526,$H$526:$K$526,0))*HLOOKUP(AQ$525,$J$522:$R$523,2)</f>
        <v>17.706521739130437</v>
      </c>
      <c r="AR584" s="699" cm="1">
        <f t="array" ref="AR584">INDEX($H584:$K584,0,MATCH(AR$526,$H$526:$K$526,0))*HLOOKUP(AR$525,$J$522:$R$523,2)</f>
        <v>0</v>
      </c>
      <c r="AS584" s="699" cm="1">
        <f t="array" ref="AS584">INDEX($H584:$K584,0,MATCH(AS$526,$H$526:$K$526,0))*HLOOKUP(AS$525,$J$522:$R$523,2)</f>
        <v>63.39473684210526</v>
      </c>
      <c r="AT584" s="699" cm="1">
        <f t="array" ref="AT584">INDEX($H584:$K584,0,MATCH(AT$526,$H$526:$K$526,0))*HLOOKUP(AT$525,$J$522:$R$523,2)</f>
        <v>17.706521739130437</v>
      </c>
      <c r="AU584" s="699" cm="1">
        <f t="array" ref="AU584">INDEX($H584:$K584,0,MATCH(AU$526,$H$526:$K$526,0))*HLOOKUP(AU$525,$J$522:$R$523,2)</f>
        <v>17.706521739130437</v>
      </c>
      <c r="AV584" s="187"/>
      <c r="AW584" s="187"/>
      <c r="AX584" s="16"/>
      <c r="AY584" s="8"/>
      <c r="AZ584" s="8"/>
      <c r="BA584" s="8"/>
    </row>
    <row r="585" spans="1:53" ht="14.5" outlineLevel="1" x14ac:dyDescent="0.35">
      <c r="A585" s="6"/>
      <c r="B585" s="7"/>
      <c r="C585" s="17"/>
      <c r="D585" s="17"/>
      <c r="E585" s="17"/>
      <c r="F585" s="26"/>
      <c r="G585" s="26" t="str">
        <f t="shared" si="153"/>
        <v>YYBKNw</v>
      </c>
      <c r="H585" s="223">
        <v>0</v>
      </c>
      <c r="I585" s="223">
        <v>63.39473684210526</v>
      </c>
      <c r="J585" s="223">
        <v>23.60869565217391</v>
      </c>
      <c r="K585" s="223">
        <v>23.60869565217391</v>
      </c>
      <c r="L585" s="699" cm="1">
        <f t="array" ref="L585">INDEX($H585:$K585,0,MATCH(L$526,$H$526:$K$526,0))*HLOOKUP(L$525,$J$522:$R$523,2)</f>
        <v>0</v>
      </c>
      <c r="M585" s="699" cm="1">
        <f t="array" ref="M585">INDEX($H585:$K585,0,MATCH(M$526,$H$526:$K$526,0))*HLOOKUP(M$525,$J$522:$R$523,2)</f>
        <v>63.39473684210526</v>
      </c>
      <c r="N585" s="699" cm="1">
        <f t="array" ref="N585">INDEX($H585:$K585,0,MATCH(N$526,$H$526:$K$526,0))*HLOOKUP(N$525,$J$522:$R$523,2)</f>
        <v>23.60869565217391</v>
      </c>
      <c r="O585" s="699" cm="1">
        <f t="array" ref="O585">INDEX($H585:$K585,0,MATCH(O$526,$H$526:$K$526,0))*HLOOKUP(O$525,$J$522:$R$523,2)</f>
        <v>23.60869565217391</v>
      </c>
      <c r="P585" s="699" cm="1">
        <f t="array" ref="P585">INDEX($H585:$K585,0,MATCH(P$526,$H$526:$K$526,0))*HLOOKUP(P$525,$J$522:$R$523,2)</f>
        <v>0</v>
      </c>
      <c r="Q585" s="699" cm="1">
        <f t="array" ref="Q585">INDEX($H585:$K585,0,MATCH(Q$526,$H$526:$K$526,0))*HLOOKUP(Q$525,$J$522:$R$523,2)</f>
        <v>63.39473684210526</v>
      </c>
      <c r="R585" s="699" cm="1">
        <f t="array" ref="R585">INDEX($H585:$K585,0,MATCH(R$526,$H$526:$K$526,0))*HLOOKUP(R$525,$J$522:$R$523,2)</f>
        <v>23.60869565217391</v>
      </c>
      <c r="S585" s="699" cm="1">
        <f t="array" ref="S585">INDEX($H585:$K585,0,MATCH(S$526,$H$526:$K$526,0))*HLOOKUP(S$525,$J$522:$R$523,2)</f>
        <v>23.60869565217391</v>
      </c>
      <c r="T585" s="699" cm="1">
        <f t="array" ref="T585">INDEX($H585:$K585,0,MATCH(T$526,$H$526:$K$526,0))*HLOOKUP(T$525,$J$522:$R$523,2)</f>
        <v>0</v>
      </c>
      <c r="U585" s="699" cm="1">
        <f t="array" ref="U585">INDEX($H585:$K585,0,MATCH(U$526,$H$526:$K$526,0))*HLOOKUP(U$525,$J$522:$R$523,2)</f>
        <v>63.39473684210526</v>
      </c>
      <c r="V585" s="699" cm="1">
        <f t="array" ref="V585">INDEX($H585:$K585,0,MATCH(V$526,$H$526:$K$526,0))*HLOOKUP(V$525,$J$522:$R$523,2)</f>
        <v>23.60869565217391</v>
      </c>
      <c r="W585" s="699" cm="1">
        <f t="array" ref="W585">INDEX($H585:$K585,0,MATCH(W$526,$H$526:$K$526,0))*HLOOKUP(W$525,$J$522:$R$523,2)</f>
        <v>23.60869565217391</v>
      </c>
      <c r="X585" s="699" cm="1">
        <f t="array" ref="X585">INDEX($H585:$K585,0,MATCH(X$526,$H$526:$K$526,0))*HLOOKUP(X$525,$J$522:$R$523,2)</f>
        <v>0</v>
      </c>
      <c r="Y585" s="699" cm="1">
        <f t="array" ref="Y585">INDEX($H585:$K585,0,MATCH(Y$526,$H$526:$K$526,0))*HLOOKUP(Y$525,$J$522:$R$523,2)</f>
        <v>63.39473684210526</v>
      </c>
      <c r="Z585" s="699" cm="1">
        <f t="array" ref="Z585">INDEX($H585:$K585,0,MATCH(Z$526,$H$526:$K$526,0))*HLOOKUP(Z$525,$J$522:$R$523,2)</f>
        <v>23.60869565217391</v>
      </c>
      <c r="AA585" s="699" cm="1">
        <f t="array" ref="AA585">INDEX($H585:$K585,0,MATCH(AA$526,$H$526:$K$526,0))*HLOOKUP(AA$525,$J$522:$R$523,2)</f>
        <v>23.60869565217391</v>
      </c>
      <c r="AB585" s="699" cm="1">
        <f t="array" ref="AB585">INDEX($H585:$K585,0,MATCH(AB$526,$H$526:$K$526,0))*HLOOKUP(AB$525,$J$522:$R$523,2)</f>
        <v>0</v>
      </c>
      <c r="AC585" s="699" cm="1">
        <f t="array" ref="AC585">INDEX($H585:$K585,0,MATCH(AC$526,$H$526:$K$526,0))*HLOOKUP(AC$525,$J$522:$R$523,2)</f>
        <v>63.39473684210526</v>
      </c>
      <c r="AD585" s="699" cm="1">
        <f t="array" ref="AD585">INDEX($H585:$K585,0,MATCH(AD$526,$H$526:$K$526,0))*HLOOKUP(AD$525,$J$522:$R$523,2)</f>
        <v>23.60869565217391</v>
      </c>
      <c r="AE585" s="699" cm="1">
        <f t="array" ref="AE585">INDEX($H585:$K585,0,MATCH(AE$526,$H$526:$K$526,0))*HLOOKUP(AE$525,$J$522:$R$523,2)</f>
        <v>23.60869565217391</v>
      </c>
      <c r="AF585" s="699" cm="1">
        <f t="array" ref="AF585">INDEX($H585:$K585,0,MATCH(AF$526,$H$526:$K$526,0))*HLOOKUP(AF$525,$J$522:$R$523,2)</f>
        <v>0</v>
      </c>
      <c r="AG585" s="699" cm="1">
        <f t="array" ref="AG585">INDEX($H585:$K585,0,MATCH(AG$526,$H$526:$K$526,0))*HLOOKUP(AG$525,$J$522:$R$523,2)</f>
        <v>63.39473684210526</v>
      </c>
      <c r="AH585" s="699" cm="1">
        <f t="array" ref="AH585">INDEX($H585:$K585,0,MATCH(AH$526,$H$526:$K$526,0))*HLOOKUP(AH$525,$J$522:$R$523,2)</f>
        <v>23.60869565217391</v>
      </c>
      <c r="AI585" s="699" cm="1">
        <f t="array" ref="AI585">INDEX($H585:$K585,0,MATCH(AI$526,$H$526:$K$526,0))*HLOOKUP(AI$525,$J$522:$R$523,2)</f>
        <v>23.60869565217391</v>
      </c>
      <c r="AJ585" s="699" cm="1">
        <f t="array" ref="AJ585">INDEX($H585:$K585,0,MATCH(AJ$526,$H$526:$K$526,0))*HLOOKUP(AJ$525,$J$522:$R$523,2)</f>
        <v>0</v>
      </c>
      <c r="AK585" s="699" cm="1">
        <f t="array" ref="AK585">INDEX($H585:$K585,0,MATCH(AK$526,$H$526:$K$526,0))*HLOOKUP(AK$525,$J$522:$R$523,2)</f>
        <v>63.39473684210526</v>
      </c>
      <c r="AL585" s="699" cm="1">
        <f t="array" ref="AL585">INDEX($H585:$K585,0,MATCH(AL$526,$H$526:$K$526,0))*HLOOKUP(AL$525,$J$522:$R$523,2)</f>
        <v>23.60869565217391</v>
      </c>
      <c r="AM585" s="699" cm="1">
        <f t="array" ref="AM585">INDEX($H585:$K585,0,MATCH(AM$526,$H$526:$K$526,0))*HLOOKUP(AM$525,$J$522:$R$523,2)</f>
        <v>23.60869565217391</v>
      </c>
      <c r="AN585" s="699" cm="1">
        <f t="array" ref="AN585">INDEX($H585:$K585,0,MATCH(AN$526,$H$526:$K$526,0))*HLOOKUP(AN$525,$J$522:$R$523,2)</f>
        <v>0</v>
      </c>
      <c r="AO585" s="699" cm="1">
        <f t="array" ref="AO585">INDEX($H585:$K585,0,MATCH(AO$526,$H$526:$K$526,0))*HLOOKUP(AO$525,$J$522:$R$523,2)</f>
        <v>63.39473684210526</v>
      </c>
      <c r="AP585" s="699" cm="1">
        <f t="array" ref="AP585">INDEX($H585:$K585,0,MATCH(AP$526,$H$526:$K$526,0))*HLOOKUP(AP$525,$J$522:$R$523,2)</f>
        <v>23.60869565217391</v>
      </c>
      <c r="AQ585" s="699" cm="1">
        <f t="array" ref="AQ585">INDEX($H585:$K585,0,MATCH(AQ$526,$H$526:$K$526,0))*HLOOKUP(AQ$525,$J$522:$R$523,2)</f>
        <v>23.60869565217391</v>
      </c>
      <c r="AR585" s="699" cm="1">
        <f t="array" ref="AR585">INDEX($H585:$K585,0,MATCH(AR$526,$H$526:$K$526,0))*HLOOKUP(AR$525,$J$522:$R$523,2)</f>
        <v>0</v>
      </c>
      <c r="AS585" s="699" cm="1">
        <f t="array" ref="AS585">INDEX($H585:$K585,0,MATCH(AS$526,$H$526:$K$526,0))*HLOOKUP(AS$525,$J$522:$R$523,2)</f>
        <v>63.39473684210526</v>
      </c>
      <c r="AT585" s="699" cm="1">
        <f t="array" ref="AT585">INDEX($H585:$K585,0,MATCH(AT$526,$H$526:$K$526,0))*HLOOKUP(AT$525,$J$522:$R$523,2)</f>
        <v>23.60869565217391</v>
      </c>
      <c r="AU585" s="699" cm="1">
        <f t="array" ref="AU585">INDEX($H585:$K585,0,MATCH(AU$526,$H$526:$K$526,0))*HLOOKUP(AU$525,$J$522:$R$523,2)</f>
        <v>23.60869565217391</v>
      </c>
      <c r="AV585" s="187"/>
      <c r="AW585" s="187"/>
      <c r="AX585" s="16"/>
      <c r="AY585" s="8"/>
      <c r="AZ585" s="8"/>
      <c r="BA585" s="8"/>
    </row>
    <row r="586" spans="1:53" ht="14.5" outlineLevel="1" x14ac:dyDescent="0.35">
      <c r="A586" s="6"/>
      <c r="B586" s="7"/>
      <c r="C586" s="17"/>
      <c r="D586" s="17"/>
      <c r="E586" s="17"/>
      <c r="F586" s="26"/>
      <c r="G586" s="26" t="str">
        <f t="shared" si="153"/>
        <v>YYBKNwd</v>
      </c>
      <c r="H586" s="223">
        <v>0</v>
      </c>
      <c r="I586" s="223">
        <v>63.39473684210526</v>
      </c>
      <c r="J586" s="223">
        <v>23.60869565217391</v>
      </c>
      <c r="K586" s="223">
        <v>23.60869565217391</v>
      </c>
      <c r="L586" s="699" cm="1">
        <f t="array" ref="L586">INDEX($H586:$K586,0,MATCH(L$526,$H$526:$K$526,0))*HLOOKUP(L$525,$J$522:$R$523,2)</f>
        <v>0</v>
      </c>
      <c r="M586" s="699" cm="1">
        <f t="array" ref="M586">INDEX($H586:$K586,0,MATCH(M$526,$H$526:$K$526,0))*HLOOKUP(M$525,$J$522:$R$523,2)</f>
        <v>63.39473684210526</v>
      </c>
      <c r="N586" s="699" cm="1">
        <f t="array" ref="N586">INDEX($H586:$K586,0,MATCH(N$526,$H$526:$K$526,0))*HLOOKUP(N$525,$J$522:$R$523,2)</f>
        <v>23.60869565217391</v>
      </c>
      <c r="O586" s="699" cm="1">
        <f t="array" ref="O586">INDEX($H586:$K586,0,MATCH(O$526,$H$526:$K$526,0))*HLOOKUP(O$525,$J$522:$R$523,2)</f>
        <v>23.60869565217391</v>
      </c>
      <c r="P586" s="699" cm="1">
        <f t="array" ref="P586">INDEX($H586:$K586,0,MATCH(P$526,$H$526:$K$526,0))*HLOOKUP(P$525,$J$522:$R$523,2)</f>
        <v>0</v>
      </c>
      <c r="Q586" s="699" cm="1">
        <f t="array" ref="Q586">INDEX($H586:$K586,0,MATCH(Q$526,$H$526:$K$526,0))*HLOOKUP(Q$525,$J$522:$R$523,2)</f>
        <v>63.39473684210526</v>
      </c>
      <c r="R586" s="699" cm="1">
        <f t="array" ref="R586">INDEX($H586:$K586,0,MATCH(R$526,$H$526:$K$526,0))*HLOOKUP(R$525,$J$522:$R$523,2)</f>
        <v>23.60869565217391</v>
      </c>
      <c r="S586" s="699" cm="1">
        <f t="array" ref="S586">INDEX($H586:$K586,0,MATCH(S$526,$H$526:$K$526,0))*HLOOKUP(S$525,$J$522:$R$523,2)</f>
        <v>23.60869565217391</v>
      </c>
      <c r="T586" s="699" cm="1">
        <f t="array" ref="T586">INDEX($H586:$K586,0,MATCH(T$526,$H$526:$K$526,0))*HLOOKUP(T$525,$J$522:$R$523,2)</f>
        <v>0</v>
      </c>
      <c r="U586" s="699" cm="1">
        <f t="array" ref="U586">INDEX($H586:$K586,0,MATCH(U$526,$H$526:$K$526,0))*HLOOKUP(U$525,$J$522:$R$523,2)</f>
        <v>63.39473684210526</v>
      </c>
      <c r="V586" s="699" cm="1">
        <f t="array" ref="V586">INDEX($H586:$K586,0,MATCH(V$526,$H$526:$K$526,0))*HLOOKUP(V$525,$J$522:$R$523,2)</f>
        <v>23.60869565217391</v>
      </c>
      <c r="W586" s="699" cm="1">
        <f t="array" ref="W586">INDEX($H586:$K586,0,MATCH(W$526,$H$526:$K$526,0))*HLOOKUP(W$525,$J$522:$R$523,2)</f>
        <v>23.60869565217391</v>
      </c>
      <c r="X586" s="699" cm="1">
        <f t="array" ref="X586">INDEX($H586:$K586,0,MATCH(X$526,$H$526:$K$526,0))*HLOOKUP(X$525,$J$522:$R$523,2)</f>
        <v>0</v>
      </c>
      <c r="Y586" s="699" cm="1">
        <f t="array" ref="Y586">INDEX($H586:$K586,0,MATCH(Y$526,$H$526:$K$526,0))*HLOOKUP(Y$525,$J$522:$R$523,2)</f>
        <v>63.39473684210526</v>
      </c>
      <c r="Z586" s="699" cm="1">
        <f t="array" ref="Z586">INDEX($H586:$K586,0,MATCH(Z$526,$H$526:$K$526,0))*HLOOKUP(Z$525,$J$522:$R$523,2)</f>
        <v>23.60869565217391</v>
      </c>
      <c r="AA586" s="699" cm="1">
        <f t="array" ref="AA586">INDEX($H586:$K586,0,MATCH(AA$526,$H$526:$K$526,0))*HLOOKUP(AA$525,$J$522:$R$523,2)</f>
        <v>23.60869565217391</v>
      </c>
      <c r="AB586" s="699" cm="1">
        <f t="array" ref="AB586">INDEX($H586:$K586,0,MATCH(AB$526,$H$526:$K$526,0))*HLOOKUP(AB$525,$J$522:$R$523,2)</f>
        <v>0</v>
      </c>
      <c r="AC586" s="699" cm="1">
        <f t="array" ref="AC586">INDEX($H586:$K586,0,MATCH(AC$526,$H$526:$K$526,0))*HLOOKUP(AC$525,$J$522:$R$523,2)</f>
        <v>63.39473684210526</v>
      </c>
      <c r="AD586" s="699" cm="1">
        <f t="array" ref="AD586">INDEX($H586:$K586,0,MATCH(AD$526,$H$526:$K$526,0))*HLOOKUP(AD$525,$J$522:$R$523,2)</f>
        <v>23.60869565217391</v>
      </c>
      <c r="AE586" s="699" cm="1">
        <f t="array" ref="AE586">INDEX($H586:$K586,0,MATCH(AE$526,$H$526:$K$526,0))*HLOOKUP(AE$525,$J$522:$R$523,2)</f>
        <v>23.60869565217391</v>
      </c>
      <c r="AF586" s="699" cm="1">
        <f t="array" ref="AF586">INDEX($H586:$K586,0,MATCH(AF$526,$H$526:$K$526,0))*HLOOKUP(AF$525,$J$522:$R$523,2)</f>
        <v>0</v>
      </c>
      <c r="AG586" s="699" cm="1">
        <f t="array" ref="AG586">INDEX($H586:$K586,0,MATCH(AG$526,$H$526:$K$526,0))*HLOOKUP(AG$525,$J$522:$R$523,2)</f>
        <v>63.39473684210526</v>
      </c>
      <c r="AH586" s="699" cm="1">
        <f t="array" ref="AH586">INDEX($H586:$K586,0,MATCH(AH$526,$H$526:$K$526,0))*HLOOKUP(AH$525,$J$522:$R$523,2)</f>
        <v>23.60869565217391</v>
      </c>
      <c r="AI586" s="699" cm="1">
        <f t="array" ref="AI586">INDEX($H586:$K586,0,MATCH(AI$526,$H$526:$K$526,0))*HLOOKUP(AI$525,$J$522:$R$523,2)</f>
        <v>23.60869565217391</v>
      </c>
      <c r="AJ586" s="699" cm="1">
        <f t="array" ref="AJ586">INDEX($H586:$K586,0,MATCH(AJ$526,$H$526:$K$526,0))*HLOOKUP(AJ$525,$J$522:$R$523,2)</f>
        <v>0</v>
      </c>
      <c r="AK586" s="699" cm="1">
        <f t="array" ref="AK586">INDEX($H586:$K586,0,MATCH(AK$526,$H$526:$K$526,0))*HLOOKUP(AK$525,$J$522:$R$523,2)</f>
        <v>63.39473684210526</v>
      </c>
      <c r="AL586" s="699" cm="1">
        <f t="array" ref="AL586">INDEX($H586:$K586,0,MATCH(AL$526,$H$526:$K$526,0))*HLOOKUP(AL$525,$J$522:$R$523,2)</f>
        <v>23.60869565217391</v>
      </c>
      <c r="AM586" s="699" cm="1">
        <f t="array" ref="AM586">INDEX($H586:$K586,0,MATCH(AM$526,$H$526:$K$526,0))*HLOOKUP(AM$525,$J$522:$R$523,2)</f>
        <v>23.60869565217391</v>
      </c>
      <c r="AN586" s="699" cm="1">
        <f t="array" ref="AN586">INDEX($H586:$K586,0,MATCH(AN$526,$H$526:$K$526,0))*HLOOKUP(AN$525,$J$522:$R$523,2)</f>
        <v>0</v>
      </c>
      <c r="AO586" s="699" cm="1">
        <f t="array" ref="AO586">INDEX($H586:$K586,0,MATCH(AO$526,$H$526:$K$526,0))*HLOOKUP(AO$525,$J$522:$R$523,2)</f>
        <v>63.39473684210526</v>
      </c>
      <c r="AP586" s="699" cm="1">
        <f t="array" ref="AP586">INDEX($H586:$K586,0,MATCH(AP$526,$H$526:$K$526,0))*HLOOKUP(AP$525,$J$522:$R$523,2)</f>
        <v>23.60869565217391</v>
      </c>
      <c r="AQ586" s="699" cm="1">
        <f t="array" ref="AQ586">INDEX($H586:$K586,0,MATCH(AQ$526,$H$526:$K$526,0))*HLOOKUP(AQ$525,$J$522:$R$523,2)</f>
        <v>23.60869565217391</v>
      </c>
      <c r="AR586" s="699" cm="1">
        <f t="array" ref="AR586">INDEX($H586:$K586,0,MATCH(AR$526,$H$526:$K$526,0))*HLOOKUP(AR$525,$J$522:$R$523,2)</f>
        <v>0</v>
      </c>
      <c r="AS586" s="699" cm="1">
        <f t="array" ref="AS586">INDEX($H586:$K586,0,MATCH(AS$526,$H$526:$K$526,0))*HLOOKUP(AS$525,$J$522:$R$523,2)</f>
        <v>63.39473684210526</v>
      </c>
      <c r="AT586" s="699" cm="1">
        <f t="array" ref="AT586">INDEX($H586:$K586,0,MATCH(AT$526,$H$526:$K$526,0))*HLOOKUP(AT$525,$J$522:$R$523,2)</f>
        <v>23.60869565217391</v>
      </c>
      <c r="AU586" s="699" cm="1">
        <f t="array" ref="AU586">INDEX($H586:$K586,0,MATCH(AU$526,$H$526:$K$526,0))*HLOOKUP(AU$525,$J$522:$R$523,2)</f>
        <v>23.60869565217391</v>
      </c>
      <c r="AV586" s="187"/>
      <c r="AW586" s="187"/>
      <c r="AX586" s="16"/>
      <c r="AY586" s="8"/>
      <c r="AZ586" s="8"/>
      <c r="BA586" s="8"/>
    </row>
    <row r="587" spans="1:53" ht="14.5" outlineLevel="1" x14ac:dyDescent="0.35">
      <c r="A587" s="6"/>
      <c r="B587" s="7"/>
      <c r="C587" s="17"/>
      <c r="D587" s="17"/>
      <c r="E587" s="17"/>
      <c r="F587" s="26"/>
      <c r="G587" s="26" t="str">
        <f t="shared" si="153"/>
        <v>YYWBKz</v>
      </c>
      <c r="H587" s="223">
        <v>0</v>
      </c>
      <c r="I587" s="223">
        <v>31.69736842105263</v>
      </c>
      <c r="J587" s="223">
        <v>8.8532608695652186</v>
      </c>
      <c r="K587" s="223">
        <v>8.5271739130434785</v>
      </c>
      <c r="L587" s="699" cm="1">
        <f t="array" ref="L587">INDEX($H587:$K587,0,MATCH(L$526,$H$526:$K$526,0))*HLOOKUP(L$525,$J$522:$R$523,2)</f>
        <v>0</v>
      </c>
      <c r="M587" s="699" cm="1">
        <f t="array" ref="M587">INDEX($H587:$K587,0,MATCH(M$526,$H$526:$K$526,0))*HLOOKUP(M$525,$J$522:$R$523,2)</f>
        <v>31.69736842105263</v>
      </c>
      <c r="N587" s="699" cm="1">
        <f t="array" ref="N587">INDEX($H587:$K587,0,MATCH(N$526,$H$526:$K$526,0))*HLOOKUP(N$525,$J$522:$R$523,2)</f>
        <v>8.8532608695652186</v>
      </c>
      <c r="O587" s="699" cm="1">
        <f t="array" ref="O587">INDEX($H587:$K587,0,MATCH(O$526,$H$526:$K$526,0))*HLOOKUP(O$525,$J$522:$R$523,2)</f>
        <v>8.5271739130434785</v>
      </c>
      <c r="P587" s="699" cm="1">
        <f t="array" ref="P587">INDEX($H587:$K587,0,MATCH(P$526,$H$526:$K$526,0))*HLOOKUP(P$525,$J$522:$R$523,2)</f>
        <v>0</v>
      </c>
      <c r="Q587" s="699" cm="1">
        <f t="array" ref="Q587">INDEX($H587:$K587,0,MATCH(Q$526,$H$526:$K$526,0))*HLOOKUP(Q$525,$J$522:$R$523,2)</f>
        <v>31.69736842105263</v>
      </c>
      <c r="R587" s="699" cm="1">
        <f t="array" ref="R587">INDEX($H587:$K587,0,MATCH(R$526,$H$526:$K$526,0))*HLOOKUP(R$525,$J$522:$R$523,2)</f>
        <v>8.8532608695652186</v>
      </c>
      <c r="S587" s="699" cm="1">
        <f t="array" ref="S587">INDEX($H587:$K587,0,MATCH(S$526,$H$526:$K$526,0))*HLOOKUP(S$525,$J$522:$R$523,2)</f>
        <v>8.5271739130434785</v>
      </c>
      <c r="T587" s="699" cm="1">
        <f t="array" ref="T587">INDEX($H587:$K587,0,MATCH(T$526,$H$526:$K$526,0))*HLOOKUP(T$525,$J$522:$R$523,2)</f>
        <v>0</v>
      </c>
      <c r="U587" s="699" cm="1">
        <f t="array" ref="U587">INDEX($H587:$K587,0,MATCH(U$526,$H$526:$K$526,0))*HLOOKUP(U$525,$J$522:$R$523,2)</f>
        <v>31.69736842105263</v>
      </c>
      <c r="V587" s="699" cm="1">
        <f t="array" ref="V587">INDEX($H587:$K587,0,MATCH(V$526,$H$526:$K$526,0))*HLOOKUP(V$525,$J$522:$R$523,2)</f>
        <v>8.8532608695652186</v>
      </c>
      <c r="W587" s="699" cm="1">
        <f t="array" ref="W587">INDEX($H587:$K587,0,MATCH(W$526,$H$526:$K$526,0))*HLOOKUP(W$525,$J$522:$R$523,2)</f>
        <v>8.5271739130434785</v>
      </c>
      <c r="X587" s="699" cm="1">
        <f t="array" ref="X587">INDEX($H587:$K587,0,MATCH(X$526,$H$526:$K$526,0))*HLOOKUP(X$525,$J$522:$R$523,2)</f>
        <v>0</v>
      </c>
      <c r="Y587" s="699" cm="1">
        <f t="array" ref="Y587">INDEX($H587:$K587,0,MATCH(Y$526,$H$526:$K$526,0))*HLOOKUP(Y$525,$J$522:$R$523,2)</f>
        <v>31.69736842105263</v>
      </c>
      <c r="Z587" s="699" cm="1">
        <f t="array" ref="Z587">INDEX($H587:$K587,0,MATCH(Z$526,$H$526:$K$526,0))*HLOOKUP(Z$525,$J$522:$R$523,2)</f>
        <v>8.8532608695652186</v>
      </c>
      <c r="AA587" s="699" cm="1">
        <f t="array" ref="AA587">INDEX($H587:$K587,0,MATCH(AA$526,$H$526:$K$526,0))*HLOOKUP(AA$525,$J$522:$R$523,2)</f>
        <v>8.5271739130434785</v>
      </c>
      <c r="AB587" s="699" cm="1">
        <f t="array" ref="AB587">INDEX($H587:$K587,0,MATCH(AB$526,$H$526:$K$526,0))*HLOOKUP(AB$525,$J$522:$R$523,2)</f>
        <v>0</v>
      </c>
      <c r="AC587" s="699" cm="1">
        <f t="array" ref="AC587">INDEX($H587:$K587,0,MATCH(AC$526,$H$526:$K$526,0))*HLOOKUP(AC$525,$J$522:$R$523,2)</f>
        <v>31.69736842105263</v>
      </c>
      <c r="AD587" s="699" cm="1">
        <f t="array" ref="AD587">INDEX($H587:$K587,0,MATCH(AD$526,$H$526:$K$526,0))*HLOOKUP(AD$525,$J$522:$R$523,2)</f>
        <v>8.8532608695652186</v>
      </c>
      <c r="AE587" s="699" cm="1">
        <f t="array" ref="AE587">INDEX($H587:$K587,0,MATCH(AE$526,$H$526:$K$526,0))*HLOOKUP(AE$525,$J$522:$R$523,2)</f>
        <v>8.5271739130434785</v>
      </c>
      <c r="AF587" s="699" cm="1">
        <f t="array" ref="AF587">INDEX($H587:$K587,0,MATCH(AF$526,$H$526:$K$526,0))*HLOOKUP(AF$525,$J$522:$R$523,2)</f>
        <v>0</v>
      </c>
      <c r="AG587" s="699" cm="1">
        <f t="array" ref="AG587">INDEX($H587:$K587,0,MATCH(AG$526,$H$526:$K$526,0))*HLOOKUP(AG$525,$J$522:$R$523,2)</f>
        <v>31.69736842105263</v>
      </c>
      <c r="AH587" s="699" cm="1">
        <f t="array" ref="AH587">INDEX($H587:$K587,0,MATCH(AH$526,$H$526:$K$526,0))*HLOOKUP(AH$525,$J$522:$R$523,2)</f>
        <v>8.8532608695652186</v>
      </c>
      <c r="AI587" s="699" cm="1">
        <f t="array" ref="AI587">INDEX($H587:$K587,0,MATCH(AI$526,$H$526:$K$526,0))*HLOOKUP(AI$525,$J$522:$R$523,2)</f>
        <v>8.5271739130434785</v>
      </c>
      <c r="AJ587" s="699" cm="1">
        <f t="array" ref="AJ587">INDEX($H587:$K587,0,MATCH(AJ$526,$H$526:$K$526,0))*HLOOKUP(AJ$525,$J$522:$R$523,2)</f>
        <v>0</v>
      </c>
      <c r="AK587" s="699" cm="1">
        <f t="array" ref="AK587">INDEX($H587:$K587,0,MATCH(AK$526,$H$526:$K$526,0))*HLOOKUP(AK$525,$J$522:$R$523,2)</f>
        <v>31.69736842105263</v>
      </c>
      <c r="AL587" s="699" cm="1">
        <f t="array" ref="AL587">INDEX($H587:$K587,0,MATCH(AL$526,$H$526:$K$526,0))*HLOOKUP(AL$525,$J$522:$R$523,2)</f>
        <v>8.8532608695652186</v>
      </c>
      <c r="AM587" s="699" cm="1">
        <f t="array" ref="AM587">INDEX($H587:$K587,0,MATCH(AM$526,$H$526:$K$526,0))*HLOOKUP(AM$525,$J$522:$R$523,2)</f>
        <v>8.5271739130434785</v>
      </c>
      <c r="AN587" s="699" cm="1">
        <f t="array" ref="AN587">INDEX($H587:$K587,0,MATCH(AN$526,$H$526:$K$526,0))*HLOOKUP(AN$525,$J$522:$R$523,2)</f>
        <v>0</v>
      </c>
      <c r="AO587" s="699" cm="1">
        <f t="array" ref="AO587">INDEX($H587:$K587,0,MATCH(AO$526,$H$526:$K$526,0))*HLOOKUP(AO$525,$J$522:$R$523,2)</f>
        <v>31.69736842105263</v>
      </c>
      <c r="AP587" s="699" cm="1">
        <f t="array" ref="AP587">INDEX($H587:$K587,0,MATCH(AP$526,$H$526:$K$526,0))*HLOOKUP(AP$525,$J$522:$R$523,2)</f>
        <v>8.8532608695652186</v>
      </c>
      <c r="AQ587" s="699" cm="1">
        <f t="array" ref="AQ587">INDEX($H587:$K587,0,MATCH(AQ$526,$H$526:$K$526,0))*HLOOKUP(AQ$525,$J$522:$R$523,2)</f>
        <v>8.5271739130434785</v>
      </c>
      <c r="AR587" s="699" cm="1">
        <f t="array" ref="AR587">INDEX($H587:$K587,0,MATCH(AR$526,$H$526:$K$526,0))*HLOOKUP(AR$525,$J$522:$R$523,2)</f>
        <v>0</v>
      </c>
      <c r="AS587" s="699" cm="1">
        <f t="array" ref="AS587">INDEX($H587:$K587,0,MATCH(AS$526,$H$526:$K$526,0))*HLOOKUP(AS$525,$J$522:$R$523,2)</f>
        <v>31.69736842105263</v>
      </c>
      <c r="AT587" s="699" cm="1">
        <f t="array" ref="AT587">INDEX($H587:$K587,0,MATCH(AT$526,$H$526:$K$526,0))*HLOOKUP(AT$525,$J$522:$R$523,2)</f>
        <v>8.8532608695652186</v>
      </c>
      <c r="AU587" s="699" cm="1">
        <f t="array" ref="AU587">INDEX($H587:$K587,0,MATCH(AU$526,$H$526:$K$526,0))*HLOOKUP(AU$525,$J$522:$R$523,2)</f>
        <v>8.5271739130434785</v>
      </c>
      <c r="AV587" s="187"/>
      <c r="AW587" s="187"/>
      <c r="AX587" s="16"/>
      <c r="AY587" s="8"/>
      <c r="AZ587" s="8"/>
      <c r="BA587" s="8"/>
    </row>
    <row r="588" spans="1:53" ht="14.5" outlineLevel="1" x14ac:dyDescent="0.35">
      <c r="A588" s="6"/>
      <c r="B588" s="7"/>
      <c r="C588" s="17"/>
      <c r="D588" s="17"/>
      <c r="E588" s="17"/>
      <c r="F588" s="26"/>
      <c r="G588" s="26" t="str">
        <f t="shared" si="153"/>
        <v>YYWBKzd</v>
      </c>
      <c r="H588" s="223">
        <v>0</v>
      </c>
      <c r="I588" s="223">
        <v>31.69736842105263</v>
      </c>
      <c r="J588" s="223">
        <v>8.8532608695652186</v>
      </c>
      <c r="K588" s="223">
        <v>8.5271739130434785</v>
      </c>
      <c r="L588" s="699" cm="1">
        <f t="array" ref="L588">INDEX($H588:$K588,0,MATCH(L$526,$H$526:$K$526,0))*HLOOKUP(L$525,$J$522:$R$523,2)</f>
        <v>0</v>
      </c>
      <c r="M588" s="699" cm="1">
        <f t="array" ref="M588">INDEX($H588:$K588,0,MATCH(M$526,$H$526:$K$526,0))*HLOOKUP(M$525,$J$522:$R$523,2)</f>
        <v>31.69736842105263</v>
      </c>
      <c r="N588" s="699" cm="1">
        <f t="array" ref="N588">INDEX($H588:$K588,0,MATCH(N$526,$H$526:$K$526,0))*HLOOKUP(N$525,$J$522:$R$523,2)</f>
        <v>8.8532608695652186</v>
      </c>
      <c r="O588" s="699" cm="1">
        <f t="array" ref="O588">INDEX($H588:$K588,0,MATCH(O$526,$H$526:$K$526,0))*HLOOKUP(O$525,$J$522:$R$523,2)</f>
        <v>8.5271739130434785</v>
      </c>
      <c r="P588" s="699" cm="1">
        <f t="array" ref="P588">INDEX($H588:$K588,0,MATCH(P$526,$H$526:$K$526,0))*HLOOKUP(P$525,$J$522:$R$523,2)</f>
        <v>0</v>
      </c>
      <c r="Q588" s="699" cm="1">
        <f t="array" ref="Q588">INDEX($H588:$K588,0,MATCH(Q$526,$H$526:$K$526,0))*HLOOKUP(Q$525,$J$522:$R$523,2)</f>
        <v>31.69736842105263</v>
      </c>
      <c r="R588" s="699" cm="1">
        <f t="array" ref="R588">INDEX($H588:$K588,0,MATCH(R$526,$H$526:$K$526,0))*HLOOKUP(R$525,$J$522:$R$523,2)</f>
        <v>8.8532608695652186</v>
      </c>
      <c r="S588" s="699" cm="1">
        <f t="array" ref="S588">INDEX($H588:$K588,0,MATCH(S$526,$H$526:$K$526,0))*HLOOKUP(S$525,$J$522:$R$523,2)</f>
        <v>8.5271739130434785</v>
      </c>
      <c r="T588" s="699" cm="1">
        <f t="array" ref="T588">INDEX($H588:$K588,0,MATCH(T$526,$H$526:$K$526,0))*HLOOKUP(T$525,$J$522:$R$523,2)</f>
        <v>0</v>
      </c>
      <c r="U588" s="699" cm="1">
        <f t="array" ref="U588">INDEX($H588:$K588,0,MATCH(U$526,$H$526:$K$526,0))*HLOOKUP(U$525,$J$522:$R$523,2)</f>
        <v>31.69736842105263</v>
      </c>
      <c r="V588" s="699" cm="1">
        <f t="array" ref="V588">INDEX($H588:$K588,0,MATCH(V$526,$H$526:$K$526,0))*HLOOKUP(V$525,$J$522:$R$523,2)</f>
        <v>8.8532608695652186</v>
      </c>
      <c r="W588" s="699" cm="1">
        <f t="array" ref="W588">INDEX($H588:$K588,0,MATCH(W$526,$H$526:$K$526,0))*HLOOKUP(W$525,$J$522:$R$523,2)</f>
        <v>8.5271739130434785</v>
      </c>
      <c r="X588" s="699" cm="1">
        <f t="array" ref="X588">INDEX($H588:$K588,0,MATCH(X$526,$H$526:$K$526,0))*HLOOKUP(X$525,$J$522:$R$523,2)</f>
        <v>0</v>
      </c>
      <c r="Y588" s="699" cm="1">
        <f t="array" ref="Y588">INDEX($H588:$K588,0,MATCH(Y$526,$H$526:$K$526,0))*HLOOKUP(Y$525,$J$522:$R$523,2)</f>
        <v>31.69736842105263</v>
      </c>
      <c r="Z588" s="699" cm="1">
        <f t="array" ref="Z588">INDEX($H588:$K588,0,MATCH(Z$526,$H$526:$K$526,0))*HLOOKUP(Z$525,$J$522:$R$523,2)</f>
        <v>8.8532608695652186</v>
      </c>
      <c r="AA588" s="699" cm="1">
        <f t="array" ref="AA588">INDEX($H588:$K588,0,MATCH(AA$526,$H$526:$K$526,0))*HLOOKUP(AA$525,$J$522:$R$523,2)</f>
        <v>8.5271739130434785</v>
      </c>
      <c r="AB588" s="699" cm="1">
        <f t="array" ref="AB588">INDEX($H588:$K588,0,MATCH(AB$526,$H$526:$K$526,0))*HLOOKUP(AB$525,$J$522:$R$523,2)</f>
        <v>0</v>
      </c>
      <c r="AC588" s="699" cm="1">
        <f t="array" ref="AC588">INDEX($H588:$K588,0,MATCH(AC$526,$H$526:$K$526,0))*HLOOKUP(AC$525,$J$522:$R$523,2)</f>
        <v>31.69736842105263</v>
      </c>
      <c r="AD588" s="699" cm="1">
        <f t="array" ref="AD588">INDEX($H588:$K588,0,MATCH(AD$526,$H$526:$K$526,0))*HLOOKUP(AD$525,$J$522:$R$523,2)</f>
        <v>8.8532608695652186</v>
      </c>
      <c r="AE588" s="699" cm="1">
        <f t="array" ref="AE588">INDEX($H588:$K588,0,MATCH(AE$526,$H$526:$K$526,0))*HLOOKUP(AE$525,$J$522:$R$523,2)</f>
        <v>8.5271739130434785</v>
      </c>
      <c r="AF588" s="699" cm="1">
        <f t="array" ref="AF588">INDEX($H588:$K588,0,MATCH(AF$526,$H$526:$K$526,0))*HLOOKUP(AF$525,$J$522:$R$523,2)</f>
        <v>0</v>
      </c>
      <c r="AG588" s="699" cm="1">
        <f t="array" ref="AG588">INDEX($H588:$K588,0,MATCH(AG$526,$H$526:$K$526,0))*HLOOKUP(AG$525,$J$522:$R$523,2)</f>
        <v>31.69736842105263</v>
      </c>
      <c r="AH588" s="699" cm="1">
        <f t="array" ref="AH588">INDEX($H588:$K588,0,MATCH(AH$526,$H$526:$K$526,0))*HLOOKUP(AH$525,$J$522:$R$523,2)</f>
        <v>8.8532608695652186</v>
      </c>
      <c r="AI588" s="699" cm="1">
        <f t="array" ref="AI588">INDEX($H588:$K588,0,MATCH(AI$526,$H$526:$K$526,0))*HLOOKUP(AI$525,$J$522:$R$523,2)</f>
        <v>8.5271739130434785</v>
      </c>
      <c r="AJ588" s="699" cm="1">
        <f t="array" ref="AJ588">INDEX($H588:$K588,0,MATCH(AJ$526,$H$526:$K$526,0))*HLOOKUP(AJ$525,$J$522:$R$523,2)</f>
        <v>0</v>
      </c>
      <c r="AK588" s="699" cm="1">
        <f t="array" ref="AK588">INDEX($H588:$K588,0,MATCH(AK$526,$H$526:$K$526,0))*HLOOKUP(AK$525,$J$522:$R$523,2)</f>
        <v>31.69736842105263</v>
      </c>
      <c r="AL588" s="699" cm="1">
        <f t="array" ref="AL588">INDEX($H588:$K588,0,MATCH(AL$526,$H$526:$K$526,0))*HLOOKUP(AL$525,$J$522:$R$523,2)</f>
        <v>8.8532608695652186</v>
      </c>
      <c r="AM588" s="699" cm="1">
        <f t="array" ref="AM588">INDEX($H588:$K588,0,MATCH(AM$526,$H$526:$K$526,0))*HLOOKUP(AM$525,$J$522:$R$523,2)</f>
        <v>8.5271739130434785</v>
      </c>
      <c r="AN588" s="699" cm="1">
        <f t="array" ref="AN588">INDEX($H588:$K588,0,MATCH(AN$526,$H$526:$K$526,0))*HLOOKUP(AN$525,$J$522:$R$523,2)</f>
        <v>0</v>
      </c>
      <c r="AO588" s="699" cm="1">
        <f t="array" ref="AO588">INDEX($H588:$K588,0,MATCH(AO$526,$H$526:$K$526,0))*HLOOKUP(AO$525,$J$522:$R$523,2)</f>
        <v>31.69736842105263</v>
      </c>
      <c r="AP588" s="699" cm="1">
        <f t="array" ref="AP588">INDEX($H588:$K588,0,MATCH(AP$526,$H$526:$K$526,0))*HLOOKUP(AP$525,$J$522:$R$523,2)</f>
        <v>8.8532608695652186</v>
      </c>
      <c r="AQ588" s="699" cm="1">
        <f t="array" ref="AQ588">INDEX($H588:$K588,0,MATCH(AQ$526,$H$526:$K$526,0))*HLOOKUP(AQ$525,$J$522:$R$523,2)</f>
        <v>8.5271739130434785</v>
      </c>
      <c r="AR588" s="699" cm="1">
        <f t="array" ref="AR588">INDEX($H588:$K588,0,MATCH(AR$526,$H$526:$K$526,0))*HLOOKUP(AR$525,$J$522:$R$523,2)</f>
        <v>0</v>
      </c>
      <c r="AS588" s="699" cm="1">
        <f t="array" ref="AS588">INDEX($H588:$K588,0,MATCH(AS$526,$H$526:$K$526,0))*HLOOKUP(AS$525,$J$522:$R$523,2)</f>
        <v>31.69736842105263</v>
      </c>
      <c r="AT588" s="699" cm="1">
        <f t="array" ref="AT588">INDEX($H588:$K588,0,MATCH(AT$526,$H$526:$K$526,0))*HLOOKUP(AT$525,$J$522:$R$523,2)</f>
        <v>8.8532608695652186</v>
      </c>
      <c r="AU588" s="699" cm="1">
        <f t="array" ref="AU588">INDEX($H588:$K588,0,MATCH(AU$526,$H$526:$K$526,0))*HLOOKUP(AU$525,$J$522:$R$523,2)</f>
        <v>8.5271739130434785</v>
      </c>
      <c r="AV588" s="187"/>
      <c r="AW588" s="187"/>
      <c r="AX588" s="16"/>
      <c r="AY588" s="8"/>
      <c r="AZ588" s="8"/>
      <c r="BA588" s="8"/>
    </row>
    <row r="589" spans="1:53" ht="14.5" outlineLevel="1" x14ac:dyDescent="0.35">
      <c r="A589" s="6"/>
      <c r="B589" s="7"/>
      <c r="C589" s="17"/>
      <c r="D589" s="17"/>
      <c r="E589" s="17"/>
      <c r="F589" s="26"/>
      <c r="G589" s="26" t="str">
        <f t="shared" si="153"/>
        <v>YYWWBf</v>
      </c>
      <c r="H589" s="223">
        <v>0</v>
      </c>
      <c r="I589" s="223">
        <v>0</v>
      </c>
      <c r="J589" s="223">
        <v>0</v>
      </c>
      <c r="K589" s="223">
        <v>0</v>
      </c>
      <c r="L589" s="699" cm="1">
        <f t="array" ref="L589">INDEX($H589:$K589,0,MATCH(L$526,$H$526:$K$526,0))*HLOOKUP(L$525,$J$522:$R$523,2)</f>
        <v>0</v>
      </c>
      <c r="M589" s="699" cm="1">
        <f t="array" ref="M589">INDEX($H589:$K589,0,MATCH(M$526,$H$526:$K$526,0))*HLOOKUP(M$525,$J$522:$R$523,2)</f>
        <v>0</v>
      </c>
      <c r="N589" s="699" cm="1">
        <f t="array" ref="N589">INDEX($H589:$K589,0,MATCH(N$526,$H$526:$K$526,0))*HLOOKUP(N$525,$J$522:$R$523,2)</f>
        <v>0</v>
      </c>
      <c r="O589" s="699" cm="1">
        <f t="array" ref="O589">INDEX($H589:$K589,0,MATCH(O$526,$H$526:$K$526,0))*HLOOKUP(O$525,$J$522:$R$523,2)</f>
        <v>0</v>
      </c>
      <c r="P589" s="699" cm="1">
        <f t="array" ref="P589">INDEX($H589:$K589,0,MATCH(P$526,$H$526:$K$526,0))*HLOOKUP(P$525,$J$522:$R$523,2)</f>
        <v>0</v>
      </c>
      <c r="Q589" s="699" cm="1">
        <f t="array" ref="Q589">INDEX($H589:$K589,0,MATCH(Q$526,$H$526:$K$526,0))*HLOOKUP(Q$525,$J$522:$R$523,2)</f>
        <v>0</v>
      </c>
      <c r="R589" s="699" cm="1">
        <f t="array" ref="R589">INDEX($H589:$K589,0,MATCH(R$526,$H$526:$K$526,0))*HLOOKUP(R$525,$J$522:$R$523,2)</f>
        <v>0</v>
      </c>
      <c r="S589" s="699" cm="1">
        <f t="array" ref="S589">INDEX($H589:$K589,0,MATCH(S$526,$H$526:$K$526,0))*HLOOKUP(S$525,$J$522:$R$523,2)</f>
        <v>0</v>
      </c>
      <c r="T589" s="699" cm="1">
        <f t="array" ref="T589">INDEX($H589:$K589,0,MATCH(T$526,$H$526:$K$526,0))*HLOOKUP(T$525,$J$522:$R$523,2)</f>
        <v>0</v>
      </c>
      <c r="U589" s="699" cm="1">
        <f t="array" ref="U589">INDEX($H589:$K589,0,MATCH(U$526,$H$526:$K$526,0))*HLOOKUP(U$525,$J$522:$R$523,2)</f>
        <v>0</v>
      </c>
      <c r="V589" s="699" cm="1">
        <f t="array" ref="V589">INDEX($H589:$K589,0,MATCH(V$526,$H$526:$K$526,0))*HLOOKUP(V$525,$J$522:$R$523,2)</f>
        <v>0</v>
      </c>
      <c r="W589" s="699" cm="1">
        <f t="array" ref="W589">INDEX($H589:$K589,0,MATCH(W$526,$H$526:$K$526,0))*HLOOKUP(W$525,$J$522:$R$523,2)</f>
        <v>0</v>
      </c>
      <c r="X589" s="699" cm="1">
        <f t="array" ref="X589">INDEX($H589:$K589,0,MATCH(X$526,$H$526:$K$526,0))*HLOOKUP(X$525,$J$522:$R$523,2)</f>
        <v>0</v>
      </c>
      <c r="Y589" s="699" cm="1">
        <f t="array" ref="Y589">INDEX($H589:$K589,0,MATCH(Y$526,$H$526:$K$526,0))*HLOOKUP(Y$525,$J$522:$R$523,2)</f>
        <v>0</v>
      </c>
      <c r="Z589" s="699" cm="1">
        <f t="array" ref="Z589">INDEX($H589:$K589,0,MATCH(Z$526,$H$526:$K$526,0))*HLOOKUP(Z$525,$J$522:$R$523,2)</f>
        <v>0</v>
      </c>
      <c r="AA589" s="699" cm="1">
        <f t="array" ref="AA589">INDEX($H589:$K589,0,MATCH(AA$526,$H$526:$K$526,0))*HLOOKUP(AA$525,$J$522:$R$523,2)</f>
        <v>0</v>
      </c>
      <c r="AB589" s="699" cm="1">
        <f t="array" ref="AB589">INDEX($H589:$K589,0,MATCH(AB$526,$H$526:$K$526,0))*HLOOKUP(AB$525,$J$522:$R$523,2)</f>
        <v>0</v>
      </c>
      <c r="AC589" s="699" cm="1">
        <f t="array" ref="AC589">INDEX($H589:$K589,0,MATCH(AC$526,$H$526:$K$526,0))*HLOOKUP(AC$525,$J$522:$R$523,2)</f>
        <v>0</v>
      </c>
      <c r="AD589" s="699" cm="1">
        <f t="array" ref="AD589">INDEX($H589:$K589,0,MATCH(AD$526,$H$526:$K$526,0))*HLOOKUP(AD$525,$J$522:$R$523,2)</f>
        <v>0</v>
      </c>
      <c r="AE589" s="699" cm="1">
        <f t="array" ref="AE589">INDEX($H589:$K589,0,MATCH(AE$526,$H$526:$K$526,0))*HLOOKUP(AE$525,$J$522:$R$523,2)</f>
        <v>0</v>
      </c>
      <c r="AF589" s="699" cm="1">
        <f t="array" ref="AF589">INDEX($H589:$K589,0,MATCH(AF$526,$H$526:$K$526,0))*HLOOKUP(AF$525,$J$522:$R$523,2)</f>
        <v>0</v>
      </c>
      <c r="AG589" s="699" cm="1">
        <f t="array" ref="AG589">INDEX($H589:$K589,0,MATCH(AG$526,$H$526:$K$526,0))*HLOOKUP(AG$525,$J$522:$R$523,2)</f>
        <v>0</v>
      </c>
      <c r="AH589" s="699" cm="1">
        <f t="array" ref="AH589">INDEX($H589:$K589,0,MATCH(AH$526,$H$526:$K$526,0))*HLOOKUP(AH$525,$J$522:$R$523,2)</f>
        <v>0</v>
      </c>
      <c r="AI589" s="699" cm="1">
        <f t="array" ref="AI589">INDEX($H589:$K589,0,MATCH(AI$526,$H$526:$K$526,0))*HLOOKUP(AI$525,$J$522:$R$523,2)</f>
        <v>0</v>
      </c>
      <c r="AJ589" s="699" cm="1">
        <f t="array" ref="AJ589">INDEX($H589:$K589,0,MATCH(AJ$526,$H$526:$K$526,0))*HLOOKUP(AJ$525,$J$522:$R$523,2)</f>
        <v>0</v>
      </c>
      <c r="AK589" s="699" cm="1">
        <f t="array" ref="AK589">INDEX($H589:$K589,0,MATCH(AK$526,$H$526:$K$526,0))*HLOOKUP(AK$525,$J$522:$R$523,2)</f>
        <v>0</v>
      </c>
      <c r="AL589" s="699" cm="1">
        <f t="array" ref="AL589">INDEX($H589:$K589,0,MATCH(AL$526,$H$526:$K$526,0))*HLOOKUP(AL$525,$J$522:$R$523,2)</f>
        <v>0</v>
      </c>
      <c r="AM589" s="699" cm="1">
        <f t="array" ref="AM589">INDEX($H589:$K589,0,MATCH(AM$526,$H$526:$K$526,0))*HLOOKUP(AM$525,$J$522:$R$523,2)</f>
        <v>0</v>
      </c>
      <c r="AN589" s="699" cm="1">
        <f t="array" ref="AN589">INDEX($H589:$K589,0,MATCH(AN$526,$H$526:$K$526,0))*HLOOKUP(AN$525,$J$522:$R$523,2)</f>
        <v>0</v>
      </c>
      <c r="AO589" s="699" cm="1">
        <f t="array" ref="AO589">INDEX($H589:$K589,0,MATCH(AO$526,$H$526:$K$526,0))*HLOOKUP(AO$525,$J$522:$R$523,2)</f>
        <v>0</v>
      </c>
      <c r="AP589" s="699" cm="1">
        <f t="array" ref="AP589">INDEX($H589:$K589,0,MATCH(AP$526,$H$526:$K$526,0))*HLOOKUP(AP$525,$J$522:$R$523,2)</f>
        <v>0</v>
      </c>
      <c r="AQ589" s="699" cm="1">
        <f t="array" ref="AQ589">INDEX($H589:$K589,0,MATCH(AQ$526,$H$526:$K$526,0))*HLOOKUP(AQ$525,$J$522:$R$523,2)</f>
        <v>0</v>
      </c>
      <c r="AR589" s="699" cm="1">
        <f t="array" ref="AR589">INDEX($H589:$K589,0,MATCH(AR$526,$H$526:$K$526,0))*HLOOKUP(AR$525,$J$522:$R$523,2)</f>
        <v>0</v>
      </c>
      <c r="AS589" s="699" cm="1">
        <f t="array" ref="AS589">INDEX($H589:$K589,0,MATCH(AS$526,$H$526:$K$526,0))*HLOOKUP(AS$525,$J$522:$R$523,2)</f>
        <v>0</v>
      </c>
      <c r="AT589" s="699" cm="1">
        <f t="array" ref="AT589">INDEX($H589:$K589,0,MATCH(AT$526,$H$526:$K$526,0))*HLOOKUP(AT$525,$J$522:$R$523,2)</f>
        <v>0</v>
      </c>
      <c r="AU589" s="699" cm="1">
        <f t="array" ref="AU589">INDEX($H589:$K589,0,MATCH(AU$526,$H$526:$K$526,0))*HLOOKUP(AU$525,$J$522:$R$523,2)</f>
        <v>0</v>
      </c>
      <c r="AV589" s="187"/>
      <c r="AW589" s="187"/>
      <c r="AX589" s="16"/>
      <c r="AY589" s="8"/>
      <c r="AZ589" s="8"/>
      <c r="BA589" s="8"/>
    </row>
    <row r="590" spans="1:53" ht="14.5" outlineLevel="1" x14ac:dyDescent="0.35">
      <c r="A590" s="6"/>
      <c r="B590" s="7"/>
      <c r="C590" s="17"/>
      <c r="D590" s="17"/>
      <c r="E590" s="17"/>
      <c r="F590" s="26"/>
      <c r="G590" s="26" t="str">
        <f t="shared" si="153"/>
        <v>YYFWWb</v>
      </c>
      <c r="H590" s="223">
        <v>0</v>
      </c>
      <c r="I590" s="223">
        <v>63.39473684210526</v>
      </c>
      <c r="J590" s="223">
        <v>5.9021739130434776</v>
      </c>
      <c r="K590" s="223">
        <v>5.9021739130434776</v>
      </c>
      <c r="L590" s="699" cm="1">
        <f t="array" ref="L590">INDEX($H590:$K590,0,MATCH(L$526,$H$526:$K$526,0))*HLOOKUP(L$525,$J$522:$R$523,2)</f>
        <v>0</v>
      </c>
      <c r="M590" s="699" cm="1">
        <f t="array" ref="M590">INDEX($H590:$K590,0,MATCH(M$526,$H$526:$K$526,0))*HLOOKUP(M$525,$J$522:$R$523,2)</f>
        <v>63.39473684210526</v>
      </c>
      <c r="N590" s="699" cm="1">
        <f t="array" ref="N590">INDEX($H590:$K590,0,MATCH(N$526,$H$526:$K$526,0))*HLOOKUP(N$525,$J$522:$R$523,2)</f>
        <v>5.9021739130434776</v>
      </c>
      <c r="O590" s="699" cm="1">
        <f t="array" ref="O590">INDEX($H590:$K590,0,MATCH(O$526,$H$526:$K$526,0))*HLOOKUP(O$525,$J$522:$R$523,2)</f>
        <v>5.9021739130434776</v>
      </c>
      <c r="P590" s="699" cm="1">
        <f t="array" ref="P590">INDEX($H590:$K590,0,MATCH(P$526,$H$526:$K$526,0))*HLOOKUP(P$525,$J$522:$R$523,2)</f>
        <v>0</v>
      </c>
      <c r="Q590" s="699" cm="1">
        <f t="array" ref="Q590">INDEX($H590:$K590,0,MATCH(Q$526,$H$526:$K$526,0))*HLOOKUP(Q$525,$J$522:$R$523,2)</f>
        <v>63.39473684210526</v>
      </c>
      <c r="R590" s="699" cm="1">
        <f t="array" ref="R590">INDEX($H590:$K590,0,MATCH(R$526,$H$526:$K$526,0))*HLOOKUP(R$525,$J$522:$R$523,2)</f>
        <v>5.9021739130434776</v>
      </c>
      <c r="S590" s="699" cm="1">
        <f t="array" ref="S590">INDEX($H590:$K590,0,MATCH(S$526,$H$526:$K$526,0))*HLOOKUP(S$525,$J$522:$R$523,2)</f>
        <v>5.9021739130434776</v>
      </c>
      <c r="T590" s="699" cm="1">
        <f t="array" ref="T590">INDEX($H590:$K590,0,MATCH(T$526,$H$526:$K$526,0))*HLOOKUP(T$525,$J$522:$R$523,2)</f>
        <v>0</v>
      </c>
      <c r="U590" s="699" cm="1">
        <f t="array" ref="U590">INDEX($H590:$K590,0,MATCH(U$526,$H$526:$K$526,0))*HLOOKUP(U$525,$J$522:$R$523,2)</f>
        <v>63.39473684210526</v>
      </c>
      <c r="V590" s="699" cm="1">
        <f t="array" ref="V590">INDEX($H590:$K590,0,MATCH(V$526,$H$526:$K$526,0))*HLOOKUP(V$525,$J$522:$R$523,2)</f>
        <v>5.9021739130434776</v>
      </c>
      <c r="W590" s="699" cm="1">
        <f t="array" ref="W590">INDEX($H590:$K590,0,MATCH(W$526,$H$526:$K$526,0))*HLOOKUP(W$525,$J$522:$R$523,2)</f>
        <v>5.9021739130434776</v>
      </c>
      <c r="X590" s="699" cm="1">
        <f t="array" ref="X590">INDEX($H590:$K590,0,MATCH(X$526,$H$526:$K$526,0))*HLOOKUP(X$525,$J$522:$R$523,2)</f>
        <v>0</v>
      </c>
      <c r="Y590" s="699" cm="1">
        <f t="array" ref="Y590">INDEX($H590:$K590,0,MATCH(Y$526,$H$526:$K$526,0))*HLOOKUP(Y$525,$J$522:$R$523,2)</f>
        <v>63.39473684210526</v>
      </c>
      <c r="Z590" s="699" cm="1">
        <f t="array" ref="Z590">INDEX($H590:$K590,0,MATCH(Z$526,$H$526:$K$526,0))*HLOOKUP(Z$525,$J$522:$R$523,2)</f>
        <v>5.9021739130434776</v>
      </c>
      <c r="AA590" s="699" cm="1">
        <f t="array" ref="AA590">INDEX($H590:$K590,0,MATCH(AA$526,$H$526:$K$526,0))*HLOOKUP(AA$525,$J$522:$R$523,2)</f>
        <v>5.9021739130434776</v>
      </c>
      <c r="AB590" s="699" cm="1">
        <f t="array" ref="AB590">INDEX($H590:$K590,0,MATCH(AB$526,$H$526:$K$526,0))*HLOOKUP(AB$525,$J$522:$R$523,2)</f>
        <v>0</v>
      </c>
      <c r="AC590" s="699" cm="1">
        <f t="array" ref="AC590">INDEX($H590:$K590,0,MATCH(AC$526,$H$526:$K$526,0))*HLOOKUP(AC$525,$J$522:$R$523,2)</f>
        <v>63.39473684210526</v>
      </c>
      <c r="AD590" s="699" cm="1">
        <f t="array" ref="AD590">INDEX($H590:$K590,0,MATCH(AD$526,$H$526:$K$526,0))*HLOOKUP(AD$525,$J$522:$R$523,2)</f>
        <v>5.9021739130434776</v>
      </c>
      <c r="AE590" s="699" cm="1">
        <f t="array" ref="AE590">INDEX($H590:$K590,0,MATCH(AE$526,$H$526:$K$526,0))*HLOOKUP(AE$525,$J$522:$R$523,2)</f>
        <v>5.9021739130434776</v>
      </c>
      <c r="AF590" s="699" cm="1">
        <f t="array" ref="AF590">INDEX($H590:$K590,0,MATCH(AF$526,$H$526:$K$526,0))*HLOOKUP(AF$525,$J$522:$R$523,2)</f>
        <v>0</v>
      </c>
      <c r="AG590" s="699" cm="1">
        <f t="array" ref="AG590">INDEX($H590:$K590,0,MATCH(AG$526,$H$526:$K$526,0))*HLOOKUP(AG$525,$J$522:$R$523,2)</f>
        <v>63.39473684210526</v>
      </c>
      <c r="AH590" s="699" cm="1">
        <f t="array" ref="AH590">INDEX($H590:$K590,0,MATCH(AH$526,$H$526:$K$526,0))*HLOOKUP(AH$525,$J$522:$R$523,2)</f>
        <v>5.9021739130434776</v>
      </c>
      <c r="AI590" s="699" cm="1">
        <f t="array" ref="AI590">INDEX($H590:$K590,0,MATCH(AI$526,$H$526:$K$526,0))*HLOOKUP(AI$525,$J$522:$R$523,2)</f>
        <v>5.9021739130434776</v>
      </c>
      <c r="AJ590" s="699" cm="1">
        <f t="array" ref="AJ590">INDEX($H590:$K590,0,MATCH(AJ$526,$H$526:$K$526,0))*HLOOKUP(AJ$525,$J$522:$R$523,2)</f>
        <v>0</v>
      </c>
      <c r="AK590" s="699" cm="1">
        <f t="array" ref="AK590">INDEX($H590:$K590,0,MATCH(AK$526,$H$526:$K$526,0))*HLOOKUP(AK$525,$J$522:$R$523,2)</f>
        <v>63.39473684210526</v>
      </c>
      <c r="AL590" s="699" cm="1">
        <f t="array" ref="AL590">INDEX($H590:$K590,0,MATCH(AL$526,$H$526:$K$526,0))*HLOOKUP(AL$525,$J$522:$R$523,2)</f>
        <v>5.9021739130434776</v>
      </c>
      <c r="AM590" s="699" cm="1">
        <f t="array" ref="AM590">INDEX($H590:$K590,0,MATCH(AM$526,$H$526:$K$526,0))*HLOOKUP(AM$525,$J$522:$R$523,2)</f>
        <v>5.9021739130434776</v>
      </c>
      <c r="AN590" s="699" cm="1">
        <f t="array" ref="AN590">INDEX($H590:$K590,0,MATCH(AN$526,$H$526:$K$526,0))*HLOOKUP(AN$525,$J$522:$R$523,2)</f>
        <v>0</v>
      </c>
      <c r="AO590" s="699" cm="1">
        <f t="array" ref="AO590">INDEX($H590:$K590,0,MATCH(AO$526,$H$526:$K$526,0))*HLOOKUP(AO$525,$J$522:$R$523,2)</f>
        <v>63.39473684210526</v>
      </c>
      <c r="AP590" s="699" cm="1">
        <f t="array" ref="AP590">INDEX($H590:$K590,0,MATCH(AP$526,$H$526:$K$526,0))*HLOOKUP(AP$525,$J$522:$R$523,2)</f>
        <v>5.9021739130434776</v>
      </c>
      <c r="AQ590" s="699" cm="1">
        <f t="array" ref="AQ590">INDEX($H590:$K590,0,MATCH(AQ$526,$H$526:$K$526,0))*HLOOKUP(AQ$525,$J$522:$R$523,2)</f>
        <v>5.9021739130434776</v>
      </c>
      <c r="AR590" s="699" cm="1">
        <f t="array" ref="AR590">INDEX($H590:$K590,0,MATCH(AR$526,$H$526:$K$526,0))*HLOOKUP(AR$525,$J$522:$R$523,2)</f>
        <v>0</v>
      </c>
      <c r="AS590" s="699" cm="1">
        <f t="array" ref="AS590">INDEX($H590:$K590,0,MATCH(AS$526,$H$526:$K$526,0))*HLOOKUP(AS$525,$J$522:$R$523,2)</f>
        <v>63.39473684210526</v>
      </c>
      <c r="AT590" s="699" cm="1">
        <f t="array" ref="AT590">INDEX($H590:$K590,0,MATCH(AT$526,$H$526:$K$526,0))*HLOOKUP(AT$525,$J$522:$R$523,2)</f>
        <v>5.9021739130434776</v>
      </c>
      <c r="AU590" s="699" cm="1">
        <f t="array" ref="AU590">INDEX($H590:$K590,0,MATCH(AU$526,$H$526:$K$526,0))*HLOOKUP(AU$525,$J$522:$R$523,2)</f>
        <v>5.9021739130434776</v>
      </c>
      <c r="AV590" s="187"/>
      <c r="AW590" s="187"/>
      <c r="AX590" s="16"/>
      <c r="AY590" s="8"/>
      <c r="AZ590" s="8"/>
      <c r="BA590" s="8"/>
    </row>
    <row r="591" spans="1:53" ht="14.5" outlineLevel="1" x14ac:dyDescent="0.35">
      <c r="A591" s="6"/>
      <c r="B591" s="7"/>
      <c r="C591" s="17"/>
      <c r="D591" s="17"/>
      <c r="E591" s="17"/>
      <c r="F591" s="26"/>
      <c r="G591" s="26" t="str">
        <f t="shared" si="153"/>
        <v>YYFWWbd</v>
      </c>
      <c r="H591" s="223">
        <v>0</v>
      </c>
      <c r="I591" s="223">
        <v>63.39473684210526</v>
      </c>
      <c r="J591" s="223">
        <v>5.9021739130434776</v>
      </c>
      <c r="K591" s="223">
        <v>5.9021739130434776</v>
      </c>
      <c r="L591" s="699" cm="1">
        <f t="array" ref="L591">INDEX($H591:$K591,0,MATCH(L$526,$H$526:$K$526,0))*HLOOKUP(L$525,$J$522:$R$523,2)</f>
        <v>0</v>
      </c>
      <c r="M591" s="699" cm="1">
        <f t="array" ref="M591">INDEX($H591:$K591,0,MATCH(M$526,$H$526:$K$526,0))*HLOOKUP(M$525,$J$522:$R$523,2)</f>
        <v>63.39473684210526</v>
      </c>
      <c r="N591" s="699" cm="1">
        <f t="array" ref="N591">INDEX($H591:$K591,0,MATCH(N$526,$H$526:$K$526,0))*HLOOKUP(N$525,$J$522:$R$523,2)</f>
        <v>5.9021739130434776</v>
      </c>
      <c r="O591" s="699" cm="1">
        <f t="array" ref="O591">INDEX($H591:$K591,0,MATCH(O$526,$H$526:$K$526,0))*HLOOKUP(O$525,$J$522:$R$523,2)</f>
        <v>5.9021739130434776</v>
      </c>
      <c r="P591" s="699" cm="1">
        <f t="array" ref="P591">INDEX($H591:$K591,0,MATCH(P$526,$H$526:$K$526,0))*HLOOKUP(P$525,$J$522:$R$523,2)</f>
        <v>0</v>
      </c>
      <c r="Q591" s="699" cm="1">
        <f t="array" ref="Q591">INDEX($H591:$K591,0,MATCH(Q$526,$H$526:$K$526,0))*HLOOKUP(Q$525,$J$522:$R$523,2)</f>
        <v>63.39473684210526</v>
      </c>
      <c r="R591" s="699" cm="1">
        <f t="array" ref="R591">INDEX($H591:$K591,0,MATCH(R$526,$H$526:$K$526,0))*HLOOKUP(R$525,$J$522:$R$523,2)</f>
        <v>5.9021739130434776</v>
      </c>
      <c r="S591" s="699" cm="1">
        <f t="array" ref="S591">INDEX($H591:$K591,0,MATCH(S$526,$H$526:$K$526,0))*HLOOKUP(S$525,$J$522:$R$523,2)</f>
        <v>5.9021739130434776</v>
      </c>
      <c r="T591" s="699" cm="1">
        <f t="array" ref="T591">INDEX($H591:$K591,0,MATCH(T$526,$H$526:$K$526,0))*HLOOKUP(T$525,$J$522:$R$523,2)</f>
        <v>0</v>
      </c>
      <c r="U591" s="699" cm="1">
        <f t="array" ref="U591">INDEX($H591:$K591,0,MATCH(U$526,$H$526:$K$526,0))*HLOOKUP(U$525,$J$522:$R$523,2)</f>
        <v>63.39473684210526</v>
      </c>
      <c r="V591" s="699" cm="1">
        <f t="array" ref="V591">INDEX($H591:$K591,0,MATCH(V$526,$H$526:$K$526,0))*HLOOKUP(V$525,$J$522:$R$523,2)</f>
        <v>5.9021739130434776</v>
      </c>
      <c r="W591" s="699" cm="1">
        <f t="array" ref="W591">INDEX($H591:$K591,0,MATCH(W$526,$H$526:$K$526,0))*HLOOKUP(W$525,$J$522:$R$523,2)</f>
        <v>5.9021739130434776</v>
      </c>
      <c r="X591" s="699" cm="1">
        <f t="array" ref="X591">INDEX($H591:$K591,0,MATCH(X$526,$H$526:$K$526,0))*HLOOKUP(X$525,$J$522:$R$523,2)</f>
        <v>0</v>
      </c>
      <c r="Y591" s="699" cm="1">
        <f t="array" ref="Y591">INDEX($H591:$K591,0,MATCH(Y$526,$H$526:$K$526,0))*HLOOKUP(Y$525,$J$522:$R$523,2)</f>
        <v>63.39473684210526</v>
      </c>
      <c r="Z591" s="699" cm="1">
        <f t="array" ref="Z591">INDEX($H591:$K591,0,MATCH(Z$526,$H$526:$K$526,0))*HLOOKUP(Z$525,$J$522:$R$523,2)</f>
        <v>5.9021739130434776</v>
      </c>
      <c r="AA591" s="699" cm="1">
        <f t="array" ref="AA591">INDEX($H591:$K591,0,MATCH(AA$526,$H$526:$K$526,0))*HLOOKUP(AA$525,$J$522:$R$523,2)</f>
        <v>5.9021739130434776</v>
      </c>
      <c r="AB591" s="699" cm="1">
        <f t="array" ref="AB591">INDEX($H591:$K591,0,MATCH(AB$526,$H$526:$K$526,0))*HLOOKUP(AB$525,$J$522:$R$523,2)</f>
        <v>0</v>
      </c>
      <c r="AC591" s="699" cm="1">
        <f t="array" ref="AC591">INDEX($H591:$K591,0,MATCH(AC$526,$H$526:$K$526,0))*HLOOKUP(AC$525,$J$522:$R$523,2)</f>
        <v>63.39473684210526</v>
      </c>
      <c r="AD591" s="699" cm="1">
        <f t="array" ref="AD591">INDEX($H591:$K591,0,MATCH(AD$526,$H$526:$K$526,0))*HLOOKUP(AD$525,$J$522:$R$523,2)</f>
        <v>5.9021739130434776</v>
      </c>
      <c r="AE591" s="699" cm="1">
        <f t="array" ref="AE591">INDEX($H591:$K591,0,MATCH(AE$526,$H$526:$K$526,0))*HLOOKUP(AE$525,$J$522:$R$523,2)</f>
        <v>5.9021739130434776</v>
      </c>
      <c r="AF591" s="699" cm="1">
        <f t="array" ref="AF591">INDEX($H591:$K591,0,MATCH(AF$526,$H$526:$K$526,0))*HLOOKUP(AF$525,$J$522:$R$523,2)</f>
        <v>0</v>
      </c>
      <c r="AG591" s="699" cm="1">
        <f t="array" ref="AG591">INDEX($H591:$K591,0,MATCH(AG$526,$H$526:$K$526,0))*HLOOKUP(AG$525,$J$522:$R$523,2)</f>
        <v>63.39473684210526</v>
      </c>
      <c r="AH591" s="699" cm="1">
        <f t="array" ref="AH591">INDEX($H591:$K591,0,MATCH(AH$526,$H$526:$K$526,0))*HLOOKUP(AH$525,$J$522:$R$523,2)</f>
        <v>5.9021739130434776</v>
      </c>
      <c r="AI591" s="699" cm="1">
        <f t="array" ref="AI591">INDEX($H591:$K591,0,MATCH(AI$526,$H$526:$K$526,0))*HLOOKUP(AI$525,$J$522:$R$523,2)</f>
        <v>5.9021739130434776</v>
      </c>
      <c r="AJ591" s="699" cm="1">
        <f t="array" ref="AJ591">INDEX($H591:$K591,0,MATCH(AJ$526,$H$526:$K$526,0))*HLOOKUP(AJ$525,$J$522:$R$523,2)</f>
        <v>0</v>
      </c>
      <c r="AK591" s="699" cm="1">
        <f t="array" ref="AK591">INDEX($H591:$K591,0,MATCH(AK$526,$H$526:$K$526,0))*HLOOKUP(AK$525,$J$522:$R$523,2)</f>
        <v>63.39473684210526</v>
      </c>
      <c r="AL591" s="699" cm="1">
        <f t="array" ref="AL591">INDEX($H591:$K591,0,MATCH(AL$526,$H$526:$K$526,0))*HLOOKUP(AL$525,$J$522:$R$523,2)</f>
        <v>5.9021739130434776</v>
      </c>
      <c r="AM591" s="699" cm="1">
        <f t="array" ref="AM591">INDEX($H591:$K591,0,MATCH(AM$526,$H$526:$K$526,0))*HLOOKUP(AM$525,$J$522:$R$523,2)</f>
        <v>5.9021739130434776</v>
      </c>
      <c r="AN591" s="699" cm="1">
        <f t="array" ref="AN591">INDEX($H591:$K591,0,MATCH(AN$526,$H$526:$K$526,0))*HLOOKUP(AN$525,$J$522:$R$523,2)</f>
        <v>0</v>
      </c>
      <c r="AO591" s="699" cm="1">
        <f t="array" ref="AO591">INDEX($H591:$K591,0,MATCH(AO$526,$H$526:$K$526,0))*HLOOKUP(AO$525,$J$522:$R$523,2)</f>
        <v>63.39473684210526</v>
      </c>
      <c r="AP591" s="699" cm="1">
        <f t="array" ref="AP591">INDEX($H591:$K591,0,MATCH(AP$526,$H$526:$K$526,0))*HLOOKUP(AP$525,$J$522:$R$523,2)</f>
        <v>5.9021739130434776</v>
      </c>
      <c r="AQ591" s="699" cm="1">
        <f t="array" ref="AQ591">INDEX($H591:$K591,0,MATCH(AQ$526,$H$526:$K$526,0))*HLOOKUP(AQ$525,$J$522:$R$523,2)</f>
        <v>5.9021739130434776</v>
      </c>
      <c r="AR591" s="699" cm="1">
        <f t="array" ref="AR591">INDEX($H591:$K591,0,MATCH(AR$526,$H$526:$K$526,0))*HLOOKUP(AR$525,$J$522:$R$523,2)</f>
        <v>0</v>
      </c>
      <c r="AS591" s="699" cm="1">
        <f t="array" ref="AS591">INDEX($H591:$K591,0,MATCH(AS$526,$H$526:$K$526,0))*HLOOKUP(AS$525,$J$522:$R$523,2)</f>
        <v>63.39473684210526</v>
      </c>
      <c r="AT591" s="699" cm="1">
        <f t="array" ref="AT591">INDEX($H591:$K591,0,MATCH(AT$526,$H$526:$K$526,0))*HLOOKUP(AT$525,$J$522:$R$523,2)</f>
        <v>5.9021739130434776</v>
      </c>
      <c r="AU591" s="699" cm="1">
        <f t="array" ref="AU591">INDEX($H591:$K591,0,MATCH(AU$526,$H$526:$K$526,0))*HLOOKUP(AU$525,$J$522:$R$523,2)</f>
        <v>5.9021739130434776</v>
      </c>
      <c r="AV591" s="187"/>
      <c r="AW591" s="187"/>
      <c r="AX591" s="16"/>
      <c r="AY591" s="8"/>
      <c r="AZ591" s="8"/>
      <c r="BA591" s="8"/>
    </row>
    <row r="592" spans="1:53" ht="14.5" outlineLevel="1" x14ac:dyDescent="0.35">
      <c r="A592" s="6"/>
      <c r="B592" s="7"/>
      <c r="C592" s="17"/>
      <c r="D592" s="17"/>
      <c r="E592" s="17"/>
      <c r="F592" s="26"/>
      <c r="G592" s="26" t="str">
        <f t="shared" si="153"/>
        <v>YYBFWw</v>
      </c>
      <c r="H592" s="223">
        <v>0</v>
      </c>
      <c r="I592" s="223">
        <v>63.39473684210526</v>
      </c>
      <c r="J592" s="223">
        <v>11.804347826086955</v>
      </c>
      <c r="K592" s="223">
        <v>11.804347826086955</v>
      </c>
      <c r="L592" s="699" cm="1">
        <f t="array" ref="L592">INDEX($H592:$K592,0,MATCH(L$526,$H$526:$K$526,0))*HLOOKUP(L$525,$J$522:$R$523,2)</f>
        <v>0</v>
      </c>
      <c r="M592" s="699" cm="1">
        <f t="array" ref="M592">INDEX($H592:$K592,0,MATCH(M$526,$H$526:$K$526,0))*HLOOKUP(M$525,$J$522:$R$523,2)</f>
        <v>63.39473684210526</v>
      </c>
      <c r="N592" s="699" cm="1">
        <f t="array" ref="N592">INDEX($H592:$K592,0,MATCH(N$526,$H$526:$K$526,0))*HLOOKUP(N$525,$J$522:$R$523,2)</f>
        <v>11.804347826086955</v>
      </c>
      <c r="O592" s="699" cm="1">
        <f t="array" ref="O592">INDEX($H592:$K592,0,MATCH(O$526,$H$526:$K$526,0))*HLOOKUP(O$525,$J$522:$R$523,2)</f>
        <v>11.804347826086955</v>
      </c>
      <c r="P592" s="699" cm="1">
        <f t="array" ref="P592">INDEX($H592:$K592,0,MATCH(P$526,$H$526:$K$526,0))*HLOOKUP(P$525,$J$522:$R$523,2)</f>
        <v>0</v>
      </c>
      <c r="Q592" s="699" cm="1">
        <f t="array" ref="Q592">INDEX($H592:$K592,0,MATCH(Q$526,$H$526:$K$526,0))*HLOOKUP(Q$525,$J$522:$R$523,2)</f>
        <v>63.39473684210526</v>
      </c>
      <c r="R592" s="699" cm="1">
        <f t="array" ref="R592">INDEX($H592:$K592,0,MATCH(R$526,$H$526:$K$526,0))*HLOOKUP(R$525,$J$522:$R$523,2)</f>
        <v>11.804347826086955</v>
      </c>
      <c r="S592" s="699" cm="1">
        <f t="array" ref="S592">INDEX($H592:$K592,0,MATCH(S$526,$H$526:$K$526,0))*HLOOKUP(S$525,$J$522:$R$523,2)</f>
        <v>11.804347826086955</v>
      </c>
      <c r="T592" s="699" cm="1">
        <f t="array" ref="T592">INDEX($H592:$K592,0,MATCH(T$526,$H$526:$K$526,0))*HLOOKUP(T$525,$J$522:$R$523,2)</f>
        <v>0</v>
      </c>
      <c r="U592" s="699" cm="1">
        <f t="array" ref="U592">INDEX($H592:$K592,0,MATCH(U$526,$H$526:$K$526,0))*HLOOKUP(U$525,$J$522:$R$523,2)</f>
        <v>63.39473684210526</v>
      </c>
      <c r="V592" s="699" cm="1">
        <f t="array" ref="V592">INDEX($H592:$K592,0,MATCH(V$526,$H$526:$K$526,0))*HLOOKUP(V$525,$J$522:$R$523,2)</f>
        <v>11.804347826086955</v>
      </c>
      <c r="W592" s="699" cm="1">
        <f t="array" ref="W592">INDEX($H592:$K592,0,MATCH(W$526,$H$526:$K$526,0))*HLOOKUP(W$525,$J$522:$R$523,2)</f>
        <v>11.804347826086955</v>
      </c>
      <c r="X592" s="699" cm="1">
        <f t="array" ref="X592">INDEX($H592:$K592,0,MATCH(X$526,$H$526:$K$526,0))*HLOOKUP(X$525,$J$522:$R$523,2)</f>
        <v>0</v>
      </c>
      <c r="Y592" s="699" cm="1">
        <f t="array" ref="Y592">INDEX($H592:$K592,0,MATCH(Y$526,$H$526:$K$526,0))*HLOOKUP(Y$525,$J$522:$R$523,2)</f>
        <v>63.39473684210526</v>
      </c>
      <c r="Z592" s="699" cm="1">
        <f t="array" ref="Z592">INDEX($H592:$K592,0,MATCH(Z$526,$H$526:$K$526,0))*HLOOKUP(Z$525,$J$522:$R$523,2)</f>
        <v>11.804347826086955</v>
      </c>
      <c r="AA592" s="699" cm="1">
        <f t="array" ref="AA592">INDEX($H592:$K592,0,MATCH(AA$526,$H$526:$K$526,0))*HLOOKUP(AA$525,$J$522:$R$523,2)</f>
        <v>11.804347826086955</v>
      </c>
      <c r="AB592" s="699" cm="1">
        <f t="array" ref="AB592">INDEX($H592:$K592,0,MATCH(AB$526,$H$526:$K$526,0))*HLOOKUP(AB$525,$J$522:$R$523,2)</f>
        <v>0</v>
      </c>
      <c r="AC592" s="699" cm="1">
        <f t="array" ref="AC592">INDEX($H592:$K592,0,MATCH(AC$526,$H$526:$K$526,0))*HLOOKUP(AC$525,$J$522:$R$523,2)</f>
        <v>63.39473684210526</v>
      </c>
      <c r="AD592" s="699" cm="1">
        <f t="array" ref="AD592">INDEX($H592:$K592,0,MATCH(AD$526,$H$526:$K$526,0))*HLOOKUP(AD$525,$J$522:$R$523,2)</f>
        <v>11.804347826086955</v>
      </c>
      <c r="AE592" s="699" cm="1">
        <f t="array" ref="AE592">INDEX($H592:$K592,0,MATCH(AE$526,$H$526:$K$526,0))*HLOOKUP(AE$525,$J$522:$R$523,2)</f>
        <v>11.804347826086955</v>
      </c>
      <c r="AF592" s="699" cm="1">
        <f t="array" ref="AF592">INDEX($H592:$K592,0,MATCH(AF$526,$H$526:$K$526,0))*HLOOKUP(AF$525,$J$522:$R$523,2)</f>
        <v>0</v>
      </c>
      <c r="AG592" s="699" cm="1">
        <f t="array" ref="AG592">INDEX($H592:$K592,0,MATCH(AG$526,$H$526:$K$526,0))*HLOOKUP(AG$525,$J$522:$R$523,2)</f>
        <v>63.39473684210526</v>
      </c>
      <c r="AH592" s="699" cm="1">
        <f t="array" ref="AH592">INDEX($H592:$K592,0,MATCH(AH$526,$H$526:$K$526,0))*HLOOKUP(AH$525,$J$522:$R$523,2)</f>
        <v>11.804347826086955</v>
      </c>
      <c r="AI592" s="699" cm="1">
        <f t="array" ref="AI592">INDEX($H592:$K592,0,MATCH(AI$526,$H$526:$K$526,0))*HLOOKUP(AI$525,$J$522:$R$523,2)</f>
        <v>11.804347826086955</v>
      </c>
      <c r="AJ592" s="699" cm="1">
        <f t="array" ref="AJ592">INDEX($H592:$K592,0,MATCH(AJ$526,$H$526:$K$526,0))*HLOOKUP(AJ$525,$J$522:$R$523,2)</f>
        <v>0</v>
      </c>
      <c r="AK592" s="699" cm="1">
        <f t="array" ref="AK592">INDEX($H592:$K592,0,MATCH(AK$526,$H$526:$K$526,0))*HLOOKUP(AK$525,$J$522:$R$523,2)</f>
        <v>63.39473684210526</v>
      </c>
      <c r="AL592" s="699" cm="1">
        <f t="array" ref="AL592">INDEX($H592:$K592,0,MATCH(AL$526,$H$526:$K$526,0))*HLOOKUP(AL$525,$J$522:$R$523,2)</f>
        <v>11.804347826086955</v>
      </c>
      <c r="AM592" s="699" cm="1">
        <f t="array" ref="AM592">INDEX($H592:$K592,0,MATCH(AM$526,$H$526:$K$526,0))*HLOOKUP(AM$525,$J$522:$R$523,2)</f>
        <v>11.804347826086955</v>
      </c>
      <c r="AN592" s="699" cm="1">
        <f t="array" ref="AN592">INDEX($H592:$K592,0,MATCH(AN$526,$H$526:$K$526,0))*HLOOKUP(AN$525,$J$522:$R$523,2)</f>
        <v>0</v>
      </c>
      <c r="AO592" s="699" cm="1">
        <f t="array" ref="AO592">INDEX($H592:$K592,0,MATCH(AO$526,$H$526:$K$526,0))*HLOOKUP(AO$525,$J$522:$R$523,2)</f>
        <v>63.39473684210526</v>
      </c>
      <c r="AP592" s="699" cm="1">
        <f t="array" ref="AP592">INDEX($H592:$K592,0,MATCH(AP$526,$H$526:$K$526,0))*HLOOKUP(AP$525,$J$522:$R$523,2)</f>
        <v>11.804347826086955</v>
      </c>
      <c r="AQ592" s="699" cm="1">
        <f t="array" ref="AQ592">INDEX($H592:$K592,0,MATCH(AQ$526,$H$526:$K$526,0))*HLOOKUP(AQ$525,$J$522:$R$523,2)</f>
        <v>11.804347826086955</v>
      </c>
      <c r="AR592" s="699" cm="1">
        <f t="array" ref="AR592">INDEX($H592:$K592,0,MATCH(AR$526,$H$526:$K$526,0))*HLOOKUP(AR$525,$J$522:$R$523,2)</f>
        <v>0</v>
      </c>
      <c r="AS592" s="699" cm="1">
        <f t="array" ref="AS592">INDEX($H592:$K592,0,MATCH(AS$526,$H$526:$K$526,0))*HLOOKUP(AS$525,$J$522:$R$523,2)</f>
        <v>63.39473684210526</v>
      </c>
      <c r="AT592" s="699" cm="1">
        <f t="array" ref="AT592">INDEX($H592:$K592,0,MATCH(AT$526,$H$526:$K$526,0))*HLOOKUP(AT$525,$J$522:$R$523,2)</f>
        <v>11.804347826086955</v>
      </c>
      <c r="AU592" s="699" cm="1">
        <f t="array" ref="AU592">INDEX($H592:$K592,0,MATCH(AU$526,$H$526:$K$526,0))*HLOOKUP(AU$525,$J$522:$R$523,2)</f>
        <v>11.804347826086955</v>
      </c>
      <c r="AV592" s="187"/>
      <c r="AW592" s="187"/>
      <c r="AX592" s="16"/>
      <c r="AY592" s="8"/>
      <c r="AZ592" s="8"/>
      <c r="BA592" s="8"/>
    </row>
    <row r="593" spans="1:53" ht="14.5" outlineLevel="1" x14ac:dyDescent="0.35">
      <c r="A593" s="6"/>
      <c r="B593" s="7"/>
      <c r="C593" s="17"/>
      <c r="D593" s="17"/>
      <c r="E593" s="17"/>
      <c r="F593" s="26"/>
      <c r="G593" s="26" t="str">
        <f t="shared" si="153"/>
        <v>YYBFWwd</v>
      </c>
      <c r="H593" s="223">
        <v>0</v>
      </c>
      <c r="I593" s="223">
        <v>63.39473684210526</v>
      </c>
      <c r="J593" s="223">
        <v>11.804347826086955</v>
      </c>
      <c r="K593" s="223">
        <v>11.804347826086955</v>
      </c>
      <c r="L593" s="699" cm="1">
        <f t="array" ref="L593">INDEX($H593:$K593,0,MATCH(L$526,$H$526:$K$526,0))*HLOOKUP(L$525,$J$522:$R$523,2)</f>
        <v>0</v>
      </c>
      <c r="M593" s="699" cm="1">
        <f t="array" ref="M593">INDEX($H593:$K593,0,MATCH(M$526,$H$526:$K$526,0))*HLOOKUP(M$525,$J$522:$R$523,2)</f>
        <v>63.39473684210526</v>
      </c>
      <c r="N593" s="699" cm="1">
        <f t="array" ref="N593">INDEX($H593:$K593,0,MATCH(N$526,$H$526:$K$526,0))*HLOOKUP(N$525,$J$522:$R$523,2)</f>
        <v>11.804347826086955</v>
      </c>
      <c r="O593" s="699" cm="1">
        <f t="array" ref="O593">INDEX($H593:$K593,0,MATCH(O$526,$H$526:$K$526,0))*HLOOKUP(O$525,$J$522:$R$523,2)</f>
        <v>11.804347826086955</v>
      </c>
      <c r="P593" s="699" cm="1">
        <f t="array" ref="P593">INDEX($H593:$K593,0,MATCH(P$526,$H$526:$K$526,0))*HLOOKUP(P$525,$J$522:$R$523,2)</f>
        <v>0</v>
      </c>
      <c r="Q593" s="699" cm="1">
        <f t="array" ref="Q593">INDEX($H593:$K593,0,MATCH(Q$526,$H$526:$K$526,0))*HLOOKUP(Q$525,$J$522:$R$523,2)</f>
        <v>63.39473684210526</v>
      </c>
      <c r="R593" s="699" cm="1">
        <f t="array" ref="R593">INDEX($H593:$K593,0,MATCH(R$526,$H$526:$K$526,0))*HLOOKUP(R$525,$J$522:$R$523,2)</f>
        <v>11.804347826086955</v>
      </c>
      <c r="S593" s="699" cm="1">
        <f t="array" ref="S593">INDEX($H593:$K593,0,MATCH(S$526,$H$526:$K$526,0))*HLOOKUP(S$525,$J$522:$R$523,2)</f>
        <v>11.804347826086955</v>
      </c>
      <c r="T593" s="699" cm="1">
        <f t="array" ref="T593">INDEX($H593:$K593,0,MATCH(T$526,$H$526:$K$526,0))*HLOOKUP(T$525,$J$522:$R$523,2)</f>
        <v>0</v>
      </c>
      <c r="U593" s="699" cm="1">
        <f t="array" ref="U593">INDEX($H593:$K593,0,MATCH(U$526,$H$526:$K$526,0))*HLOOKUP(U$525,$J$522:$R$523,2)</f>
        <v>63.39473684210526</v>
      </c>
      <c r="V593" s="699" cm="1">
        <f t="array" ref="V593">INDEX($H593:$K593,0,MATCH(V$526,$H$526:$K$526,0))*HLOOKUP(V$525,$J$522:$R$523,2)</f>
        <v>11.804347826086955</v>
      </c>
      <c r="W593" s="699" cm="1">
        <f t="array" ref="W593">INDEX($H593:$K593,0,MATCH(W$526,$H$526:$K$526,0))*HLOOKUP(W$525,$J$522:$R$523,2)</f>
        <v>11.804347826086955</v>
      </c>
      <c r="X593" s="699" cm="1">
        <f t="array" ref="X593">INDEX($H593:$K593,0,MATCH(X$526,$H$526:$K$526,0))*HLOOKUP(X$525,$J$522:$R$523,2)</f>
        <v>0</v>
      </c>
      <c r="Y593" s="699" cm="1">
        <f t="array" ref="Y593">INDEX($H593:$K593,0,MATCH(Y$526,$H$526:$K$526,0))*HLOOKUP(Y$525,$J$522:$R$523,2)</f>
        <v>63.39473684210526</v>
      </c>
      <c r="Z593" s="699" cm="1">
        <f t="array" ref="Z593">INDEX($H593:$K593,0,MATCH(Z$526,$H$526:$K$526,0))*HLOOKUP(Z$525,$J$522:$R$523,2)</f>
        <v>11.804347826086955</v>
      </c>
      <c r="AA593" s="699" cm="1">
        <f t="array" ref="AA593">INDEX($H593:$K593,0,MATCH(AA$526,$H$526:$K$526,0))*HLOOKUP(AA$525,$J$522:$R$523,2)</f>
        <v>11.804347826086955</v>
      </c>
      <c r="AB593" s="699" cm="1">
        <f t="array" ref="AB593">INDEX($H593:$K593,0,MATCH(AB$526,$H$526:$K$526,0))*HLOOKUP(AB$525,$J$522:$R$523,2)</f>
        <v>0</v>
      </c>
      <c r="AC593" s="699" cm="1">
        <f t="array" ref="AC593">INDEX($H593:$K593,0,MATCH(AC$526,$H$526:$K$526,0))*HLOOKUP(AC$525,$J$522:$R$523,2)</f>
        <v>63.39473684210526</v>
      </c>
      <c r="AD593" s="699" cm="1">
        <f t="array" ref="AD593">INDEX($H593:$K593,0,MATCH(AD$526,$H$526:$K$526,0))*HLOOKUP(AD$525,$J$522:$R$523,2)</f>
        <v>11.804347826086955</v>
      </c>
      <c r="AE593" s="699" cm="1">
        <f t="array" ref="AE593">INDEX($H593:$K593,0,MATCH(AE$526,$H$526:$K$526,0))*HLOOKUP(AE$525,$J$522:$R$523,2)</f>
        <v>11.804347826086955</v>
      </c>
      <c r="AF593" s="699" cm="1">
        <f t="array" ref="AF593">INDEX($H593:$K593,0,MATCH(AF$526,$H$526:$K$526,0))*HLOOKUP(AF$525,$J$522:$R$523,2)</f>
        <v>0</v>
      </c>
      <c r="AG593" s="699" cm="1">
        <f t="array" ref="AG593">INDEX($H593:$K593,0,MATCH(AG$526,$H$526:$K$526,0))*HLOOKUP(AG$525,$J$522:$R$523,2)</f>
        <v>63.39473684210526</v>
      </c>
      <c r="AH593" s="699" cm="1">
        <f t="array" ref="AH593">INDEX($H593:$K593,0,MATCH(AH$526,$H$526:$K$526,0))*HLOOKUP(AH$525,$J$522:$R$523,2)</f>
        <v>11.804347826086955</v>
      </c>
      <c r="AI593" s="699" cm="1">
        <f t="array" ref="AI593">INDEX($H593:$K593,0,MATCH(AI$526,$H$526:$K$526,0))*HLOOKUP(AI$525,$J$522:$R$523,2)</f>
        <v>11.804347826086955</v>
      </c>
      <c r="AJ593" s="699" cm="1">
        <f t="array" ref="AJ593">INDEX($H593:$K593,0,MATCH(AJ$526,$H$526:$K$526,0))*HLOOKUP(AJ$525,$J$522:$R$523,2)</f>
        <v>0</v>
      </c>
      <c r="AK593" s="699" cm="1">
        <f t="array" ref="AK593">INDEX($H593:$K593,0,MATCH(AK$526,$H$526:$K$526,0))*HLOOKUP(AK$525,$J$522:$R$523,2)</f>
        <v>63.39473684210526</v>
      </c>
      <c r="AL593" s="699" cm="1">
        <f t="array" ref="AL593">INDEX($H593:$K593,0,MATCH(AL$526,$H$526:$K$526,0))*HLOOKUP(AL$525,$J$522:$R$523,2)</f>
        <v>11.804347826086955</v>
      </c>
      <c r="AM593" s="699" cm="1">
        <f t="array" ref="AM593">INDEX($H593:$K593,0,MATCH(AM$526,$H$526:$K$526,0))*HLOOKUP(AM$525,$J$522:$R$523,2)</f>
        <v>11.804347826086955</v>
      </c>
      <c r="AN593" s="699" cm="1">
        <f t="array" ref="AN593">INDEX($H593:$K593,0,MATCH(AN$526,$H$526:$K$526,0))*HLOOKUP(AN$525,$J$522:$R$523,2)</f>
        <v>0</v>
      </c>
      <c r="AO593" s="699" cm="1">
        <f t="array" ref="AO593">INDEX($H593:$K593,0,MATCH(AO$526,$H$526:$K$526,0))*HLOOKUP(AO$525,$J$522:$R$523,2)</f>
        <v>63.39473684210526</v>
      </c>
      <c r="AP593" s="699" cm="1">
        <f t="array" ref="AP593">INDEX($H593:$K593,0,MATCH(AP$526,$H$526:$K$526,0))*HLOOKUP(AP$525,$J$522:$R$523,2)</f>
        <v>11.804347826086955</v>
      </c>
      <c r="AQ593" s="699" cm="1">
        <f t="array" ref="AQ593">INDEX($H593:$K593,0,MATCH(AQ$526,$H$526:$K$526,0))*HLOOKUP(AQ$525,$J$522:$R$523,2)</f>
        <v>11.804347826086955</v>
      </c>
      <c r="AR593" s="699" cm="1">
        <f t="array" ref="AR593">INDEX($H593:$K593,0,MATCH(AR$526,$H$526:$K$526,0))*HLOOKUP(AR$525,$J$522:$R$523,2)</f>
        <v>0</v>
      </c>
      <c r="AS593" s="699" cm="1">
        <f t="array" ref="AS593">INDEX($H593:$K593,0,MATCH(AS$526,$H$526:$K$526,0))*HLOOKUP(AS$525,$J$522:$R$523,2)</f>
        <v>63.39473684210526</v>
      </c>
      <c r="AT593" s="699" cm="1">
        <f t="array" ref="AT593">INDEX($H593:$K593,0,MATCH(AT$526,$H$526:$K$526,0))*HLOOKUP(AT$525,$J$522:$R$523,2)</f>
        <v>11.804347826086955</v>
      </c>
      <c r="AU593" s="699" cm="1">
        <f t="array" ref="AU593">INDEX($H593:$K593,0,MATCH(AU$526,$H$526:$K$526,0))*HLOOKUP(AU$525,$J$522:$R$523,2)</f>
        <v>11.804347826086955</v>
      </c>
      <c r="AV593" s="187"/>
      <c r="AW593" s="187"/>
      <c r="AX593" s="16"/>
      <c r="AY593" s="8"/>
      <c r="AZ593" s="8"/>
      <c r="BA593" s="8"/>
    </row>
    <row r="594" spans="1:53" ht="14.5" outlineLevel="1" x14ac:dyDescent="0.35">
      <c r="A594" s="6"/>
      <c r="B594" s="7"/>
      <c r="C594" s="17"/>
      <c r="D594" s="17"/>
      <c r="E594" s="17"/>
      <c r="F594" s="26"/>
      <c r="G594" s="26" t="str">
        <f t="shared" si="153"/>
        <v>YYWBFw</v>
      </c>
      <c r="H594" s="223">
        <v>0</v>
      </c>
      <c r="I594" s="223">
        <v>63.39473684210526</v>
      </c>
      <c r="J594" s="223">
        <v>5.9021739130434776</v>
      </c>
      <c r="K594" s="223">
        <v>5.9021739130434776</v>
      </c>
      <c r="L594" s="699" cm="1">
        <f t="array" ref="L594">INDEX($H594:$K594,0,MATCH(L$526,$H$526:$K$526,0))*HLOOKUP(L$525,$J$522:$R$523,2)</f>
        <v>0</v>
      </c>
      <c r="M594" s="699" cm="1">
        <f t="array" ref="M594">INDEX($H594:$K594,0,MATCH(M$526,$H$526:$K$526,0))*HLOOKUP(M$525,$J$522:$R$523,2)</f>
        <v>63.39473684210526</v>
      </c>
      <c r="N594" s="699" cm="1">
        <f t="array" ref="N594">INDEX($H594:$K594,0,MATCH(N$526,$H$526:$K$526,0))*HLOOKUP(N$525,$J$522:$R$523,2)</f>
        <v>5.9021739130434776</v>
      </c>
      <c r="O594" s="699" cm="1">
        <f t="array" ref="O594">INDEX($H594:$K594,0,MATCH(O$526,$H$526:$K$526,0))*HLOOKUP(O$525,$J$522:$R$523,2)</f>
        <v>5.9021739130434776</v>
      </c>
      <c r="P594" s="699" cm="1">
        <f t="array" ref="P594">INDEX($H594:$K594,0,MATCH(P$526,$H$526:$K$526,0))*HLOOKUP(P$525,$J$522:$R$523,2)</f>
        <v>0</v>
      </c>
      <c r="Q594" s="699" cm="1">
        <f t="array" ref="Q594">INDEX($H594:$K594,0,MATCH(Q$526,$H$526:$K$526,0))*HLOOKUP(Q$525,$J$522:$R$523,2)</f>
        <v>63.39473684210526</v>
      </c>
      <c r="R594" s="699" cm="1">
        <f t="array" ref="R594">INDEX($H594:$K594,0,MATCH(R$526,$H$526:$K$526,0))*HLOOKUP(R$525,$J$522:$R$523,2)</f>
        <v>5.9021739130434776</v>
      </c>
      <c r="S594" s="699" cm="1">
        <f t="array" ref="S594">INDEX($H594:$K594,0,MATCH(S$526,$H$526:$K$526,0))*HLOOKUP(S$525,$J$522:$R$523,2)</f>
        <v>5.9021739130434776</v>
      </c>
      <c r="T594" s="699" cm="1">
        <f t="array" ref="T594">INDEX($H594:$K594,0,MATCH(T$526,$H$526:$K$526,0))*HLOOKUP(T$525,$J$522:$R$523,2)</f>
        <v>0</v>
      </c>
      <c r="U594" s="699" cm="1">
        <f t="array" ref="U594">INDEX($H594:$K594,0,MATCH(U$526,$H$526:$K$526,0))*HLOOKUP(U$525,$J$522:$R$523,2)</f>
        <v>63.39473684210526</v>
      </c>
      <c r="V594" s="699" cm="1">
        <f t="array" ref="V594">INDEX($H594:$K594,0,MATCH(V$526,$H$526:$K$526,0))*HLOOKUP(V$525,$J$522:$R$523,2)</f>
        <v>5.9021739130434776</v>
      </c>
      <c r="W594" s="699" cm="1">
        <f t="array" ref="W594">INDEX($H594:$K594,0,MATCH(W$526,$H$526:$K$526,0))*HLOOKUP(W$525,$J$522:$R$523,2)</f>
        <v>5.9021739130434776</v>
      </c>
      <c r="X594" s="699" cm="1">
        <f t="array" ref="X594">INDEX($H594:$K594,0,MATCH(X$526,$H$526:$K$526,0))*HLOOKUP(X$525,$J$522:$R$523,2)</f>
        <v>0</v>
      </c>
      <c r="Y594" s="699" cm="1">
        <f t="array" ref="Y594">INDEX($H594:$K594,0,MATCH(Y$526,$H$526:$K$526,0))*HLOOKUP(Y$525,$J$522:$R$523,2)</f>
        <v>63.39473684210526</v>
      </c>
      <c r="Z594" s="699" cm="1">
        <f t="array" ref="Z594">INDEX($H594:$K594,0,MATCH(Z$526,$H$526:$K$526,0))*HLOOKUP(Z$525,$J$522:$R$523,2)</f>
        <v>5.9021739130434776</v>
      </c>
      <c r="AA594" s="699" cm="1">
        <f t="array" ref="AA594">INDEX($H594:$K594,0,MATCH(AA$526,$H$526:$K$526,0))*HLOOKUP(AA$525,$J$522:$R$523,2)</f>
        <v>5.9021739130434776</v>
      </c>
      <c r="AB594" s="699" cm="1">
        <f t="array" ref="AB594">INDEX($H594:$K594,0,MATCH(AB$526,$H$526:$K$526,0))*HLOOKUP(AB$525,$J$522:$R$523,2)</f>
        <v>0</v>
      </c>
      <c r="AC594" s="699" cm="1">
        <f t="array" ref="AC594">INDEX($H594:$K594,0,MATCH(AC$526,$H$526:$K$526,0))*HLOOKUP(AC$525,$J$522:$R$523,2)</f>
        <v>63.39473684210526</v>
      </c>
      <c r="AD594" s="699" cm="1">
        <f t="array" ref="AD594">INDEX($H594:$K594,0,MATCH(AD$526,$H$526:$K$526,0))*HLOOKUP(AD$525,$J$522:$R$523,2)</f>
        <v>5.9021739130434776</v>
      </c>
      <c r="AE594" s="699" cm="1">
        <f t="array" ref="AE594">INDEX($H594:$K594,0,MATCH(AE$526,$H$526:$K$526,0))*HLOOKUP(AE$525,$J$522:$R$523,2)</f>
        <v>5.9021739130434776</v>
      </c>
      <c r="AF594" s="699" cm="1">
        <f t="array" ref="AF594">INDEX($H594:$K594,0,MATCH(AF$526,$H$526:$K$526,0))*HLOOKUP(AF$525,$J$522:$R$523,2)</f>
        <v>0</v>
      </c>
      <c r="AG594" s="699" cm="1">
        <f t="array" ref="AG594">INDEX($H594:$K594,0,MATCH(AG$526,$H$526:$K$526,0))*HLOOKUP(AG$525,$J$522:$R$523,2)</f>
        <v>63.39473684210526</v>
      </c>
      <c r="AH594" s="699" cm="1">
        <f t="array" ref="AH594">INDEX($H594:$K594,0,MATCH(AH$526,$H$526:$K$526,0))*HLOOKUP(AH$525,$J$522:$R$523,2)</f>
        <v>5.9021739130434776</v>
      </c>
      <c r="AI594" s="699" cm="1">
        <f t="array" ref="AI594">INDEX($H594:$K594,0,MATCH(AI$526,$H$526:$K$526,0))*HLOOKUP(AI$525,$J$522:$R$523,2)</f>
        <v>5.9021739130434776</v>
      </c>
      <c r="AJ594" s="699" cm="1">
        <f t="array" ref="AJ594">INDEX($H594:$K594,0,MATCH(AJ$526,$H$526:$K$526,0))*HLOOKUP(AJ$525,$J$522:$R$523,2)</f>
        <v>0</v>
      </c>
      <c r="AK594" s="699" cm="1">
        <f t="array" ref="AK594">INDEX($H594:$K594,0,MATCH(AK$526,$H$526:$K$526,0))*HLOOKUP(AK$525,$J$522:$R$523,2)</f>
        <v>63.39473684210526</v>
      </c>
      <c r="AL594" s="699" cm="1">
        <f t="array" ref="AL594">INDEX($H594:$K594,0,MATCH(AL$526,$H$526:$K$526,0))*HLOOKUP(AL$525,$J$522:$R$523,2)</f>
        <v>5.9021739130434776</v>
      </c>
      <c r="AM594" s="699" cm="1">
        <f t="array" ref="AM594">INDEX($H594:$K594,0,MATCH(AM$526,$H$526:$K$526,0))*HLOOKUP(AM$525,$J$522:$R$523,2)</f>
        <v>5.9021739130434776</v>
      </c>
      <c r="AN594" s="699" cm="1">
        <f t="array" ref="AN594">INDEX($H594:$K594,0,MATCH(AN$526,$H$526:$K$526,0))*HLOOKUP(AN$525,$J$522:$R$523,2)</f>
        <v>0</v>
      </c>
      <c r="AO594" s="699" cm="1">
        <f t="array" ref="AO594">INDEX($H594:$K594,0,MATCH(AO$526,$H$526:$K$526,0))*HLOOKUP(AO$525,$J$522:$R$523,2)</f>
        <v>63.39473684210526</v>
      </c>
      <c r="AP594" s="699" cm="1">
        <f t="array" ref="AP594">INDEX($H594:$K594,0,MATCH(AP$526,$H$526:$K$526,0))*HLOOKUP(AP$525,$J$522:$R$523,2)</f>
        <v>5.9021739130434776</v>
      </c>
      <c r="AQ594" s="699" cm="1">
        <f t="array" ref="AQ594">INDEX($H594:$K594,0,MATCH(AQ$526,$H$526:$K$526,0))*HLOOKUP(AQ$525,$J$522:$R$523,2)</f>
        <v>5.9021739130434776</v>
      </c>
      <c r="AR594" s="699" cm="1">
        <f t="array" ref="AR594">INDEX($H594:$K594,0,MATCH(AR$526,$H$526:$K$526,0))*HLOOKUP(AR$525,$J$522:$R$523,2)</f>
        <v>0</v>
      </c>
      <c r="AS594" s="699" cm="1">
        <f t="array" ref="AS594">INDEX($H594:$K594,0,MATCH(AS$526,$H$526:$K$526,0))*HLOOKUP(AS$525,$J$522:$R$523,2)</f>
        <v>63.39473684210526</v>
      </c>
      <c r="AT594" s="699" cm="1">
        <f t="array" ref="AT594">INDEX($H594:$K594,0,MATCH(AT$526,$H$526:$K$526,0))*HLOOKUP(AT$525,$J$522:$R$523,2)</f>
        <v>5.9021739130434776</v>
      </c>
      <c r="AU594" s="699" cm="1">
        <f t="array" ref="AU594">INDEX($H594:$K594,0,MATCH(AU$526,$H$526:$K$526,0))*HLOOKUP(AU$525,$J$522:$R$523,2)</f>
        <v>5.9021739130434776</v>
      </c>
      <c r="AV594" s="187"/>
      <c r="AW594" s="187"/>
      <c r="AX594" s="16"/>
      <c r="AY594" s="8"/>
      <c r="AZ594" s="8"/>
      <c r="BA594" s="8"/>
    </row>
    <row r="595" spans="1:53" ht="14.5" outlineLevel="1" x14ac:dyDescent="0.35">
      <c r="A595" s="6"/>
      <c r="B595" s="7"/>
      <c r="C595" s="17"/>
      <c r="D595" s="17"/>
      <c r="E595" s="17"/>
      <c r="F595" s="26"/>
      <c r="G595" s="26" t="str">
        <f t="shared" si="153"/>
        <v>YYWBFwd</v>
      </c>
      <c r="H595" s="223">
        <v>0</v>
      </c>
      <c r="I595" s="223">
        <v>63.39473684210526</v>
      </c>
      <c r="J595" s="223">
        <v>5.9021739130434776</v>
      </c>
      <c r="K595" s="223">
        <v>5.9021739130434776</v>
      </c>
      <c r="L595" s="699" cm="1">
        <f t="array" ref="L595">INDEX($H595:$K595,0,MATCH(L$526,$H$526:$K$526,0))*HLOOKUP(L$525,$J$522:$R$523,2)</f>
        <v>0</v>
      </c>
      <c r="M595" s="699" cm="1">
        <f t="array" ref="M595">INDEX($H595:$K595,0,MATCH(M$526,$H$526:$K$526,0))*HLOOKUP(M$525,$J$522:$R$523,2)</f>
        <v>63.39473684210526</v>
      </c>
      <c r="N595" s="699" cm="1">
        <f t="array" ref="N595">INDEX($H595:$K595,0,MATCH(N$526,$H$526:$K$526,0))*HLOOKUP(N$525,$J$522:$R$523,2)</f>
        <v>5.9021739130434776</v>
      </c>
      <c r="O595" s="699" cm="1">
        <f t="array" ref="O595">INDEX($H595:$K595,0,MATCH(O$526,$H$526:$K$526,0))*HLOOKUP(O$525,$J$522:$R$523,2)</f>
        <v>5.9021739130434776</v>
      </c>
      <c r="P595" s="699" cm="1">
        <f t="array" ref="P595">INDEX($H595:$K595,0,MATCH(P$526,$H$526:$K$526,0))*HLOOKUP(P$525,$J$522:$R$523,2)</f>
        <v>0</v>
      </c>
      <c r="Q595" s="699" cm="1">
        <f t="array" ref="Q595">INDEX($H595:$K595,0,MATCH(Q$526,$H$526:$K$526,0))*HLOOKUP(Q$525,$J$522:$R$523,2)</f>
        <v>63.39473684210526</v>
      </c>
      <c r="R595" s="699" cm="1">
        <f t="array" ref="R595">INDEX($H595:$K595,0,MATCH(R$526,$H$526:$K$526,0))*HLOOKUP(R$525,$J$522:$R$523,2)</f>
        <v>5.9021739130434776</v>
      </c>
      <c r="S595" s="699" cm="1">
        <f t="array" ref="S595">INDEX($H595:$K595,0,MATCH(S$526,$H$526:$K$526,0))*HLOOKUP(S$525,$J$522:$R$523,2)</f>
        <v>5.9021739130434776</v>
      </c>
      <c r="T595" s="699" cm="1">
        <f t="array" ref="T595">INDEX($H595:$K595,0,MATCH(T$526,$H$526:$K$526,0))*HLOOKUP(T$525,$J$522:$R$523,2)</f>
        <v>0</v>
      </c>
      <c r="U595" s="699" cm="1">
        <f t="array" ref="U595">INDEX($H595:$K595,0,MATCH(U$526,$H$526:$K$526,0))*HLOOKUP(U$525,$J$522:$R$523,2)</f>
        <v>63.39473684210526</v>
      </c>
      <c r="V595" s="699" cm="1">
        <f t="array" ref="V595">INDEX($H595:$K595,0,MATCH(V$526,$H$526:$K$526,0))*HLOOKUP(V$525,$J$522:$R$523,2)</f>
        <v>5.9021739130434776</v>
      </c>
      <c r="W595" s="699" cm="1">
        <f t="array" ref="W595">INDEX($H595:$K595,0,MATCH(W$526,$H$526:$K$526,0))*HLOOKUP(W$525,$J$522:$R$523,2)</f>
        <v>5.9021739130434776</v>
      </c>
      <c r="X595" s="699" cm="1">
        <f t="array" ref="X595">INDEX($H595:$K595,0,MATCH(X$526,$H$526:$K$526,0))*HLOOKUP(X$525,$J$522:$R$523,2)</f>
        <v>0</v>
      </c>
      <c r="Y595" s="699" cm="1">
        <f t="array" ref="Y595">INDEX($H595:$K595,0,MATCH(Y$526,$H$526:$K$526,0))*HLOOKUP(Y$525,$J$522:$R$523,2)</f>
        <v>63.39473684210526</v>
      </c>
      <c r="Z595" s="699" cm="1">
        <f t="array" ref="Z595">INDEX($H595:$K595,0,MATCH(Z$526,$H$526:$K$526,0))*HLOOKUP(Z$525,$J$522:$R$523,2)</f>
        <v>5.9021739130434776</v>
      </c>
      <c r="AA595" s="699" cm="1">
        <f t="array" ref="AA595">INDEX($H595:$K595,0,MATCH(AA$526,$H$526:$K$526,0))*HLOOKUP(AA$525,$J$522:$R$523,2)</f>
        <v>5.9021739130434776</v>
      </c>
      <c r="AB595" s="699" cm="1">
        <f t="array" ref="AB595">INDEX($H595:$K595,0,MATCH(AB$526,$H$526:$K$526,0))*HLOOKUP(AB$525,$J$522:$R$523,2)</f>
        <v>0</v>
      </c>
      <c r="AC595" s="699" cm="1">
        <f t="array" ref="AC595">INDEX($H595:$K595,0,MATCH(AC$526,$H$526:$K$526,0))*HLOOKUP(AC$525,$J$522:$R$523,2)</f>
        <v>63.39473684210526</v>
      </c>
      <c r="AD595" s="699" cm="1">
        <f t="array" ref="AD595">INDEX($H595:$K595,0,MATCH(AD$526,$H$526:$K$526,0))*HLOOKUP(AD$525,$J$522:$R$523,2)</f>
        <v>5.9021739130434776</v>
      </c>
      <c r="AE595" s="699" cm="1">
        <f t="array" ref="AE595">INDEX($H595:$K595,0,MATCH(AE$526,$H$526:$K$526,0))*HLOOKUP(AE$525,$J$522:$R$523,2)</f>
        <v>5.9021739130434776</v>
      </c>
      <c r="AF595" s="699" cm="1">
        <f t="array" ref="AF595">INDEX($H595:$K595,0,MATCH(AF$526,$H$526:$K$526,0))*HLOOKUP(AF$525,$J$522:$R$523,2)</f>
        <v>0</v>
      </c>
      <c r="AG595" s="699" cm="1">
        <f t="array" ref="AG595">INDEX($H595:$K595,0,MATCH(AG$526,$H$526:$K$526,0))*HLOOKUP(AG$525,$J$522:$R$523,2)</f>
        <v>63.39473684210526</v>
      </c>
      <c r="AH595" s="699" cm="1">
        <f t="array" ref="AH595">INDEX($H595:$K595,0,MATCH(AH$526,$H$526:$K$526,0))*HLOOKUP(AH$525,$J$522:$R$523,2)</f>
        <v>5.9021739130434776</v>
      </c>
      <c r="AI595" s="699" cm="1">
        <f t="array" ref="AI595">INDEX($H595:$K595,0,MATCH(AI$526,$H$526:$K$526,0))*HLOOKUP(AI$525,$J$522:$R$523,2)</f>
        <v>5.9021739130434776</v>
      </c>
      <c r="AJ595" s="699" cm="1">
        <f t="array" ref="AJ595">INDEX($H595:$K595,0,MATCH(AJ$526,$H$526:$K$526,0))*HLOOKUP(AJ$525,$J$522:$R$523,2)</f>
        <v>0</v>
      </c>
      <c r="AK595" s="699" cm="1">
        <f t="array" ref="AK595">INDEX($H595:$K595,0,MATCH(AK$526,$H$526:$K$526,0))*HLOOKUP(AK$525,$J$522:$R$523,2)</f>
        <v>63.39473684210526</v>
      </c>
      <c r="AL595" s="699" cm="1">
        <f t="array" ref="AL595">INDEX($H595:$K595,0,MATCH(AL$526,$H$526:$K$526,0))*HLOOKUP(AL$525,$J$522:$R$523,2)</f>
        <v>5.9021739130434776</v>
      </c>
      <c r="AM595" s="699" cm="1">
        <f t="array" ref="AM595">INDEX($H595:$K595,0,MATCH(AM$526,$H$526:$K$526,0))*HLOOKUP(AM$525,$J$522:$R$523,2)</f>
        <v>5.9021739130434776</v>
      </c>
      <c r="AN595" s="699" cm="1">
        <f t="array" ref="AN595">INDEX($H595:$K595,0,MATCH(AN$526,$H$526:$K$526,0))*HLOOKUP(AN$525,$J$522:$R$523,2)</f>
        <v>0</v>
      </c>
      <c r="AO595" s="699" cm="1">
        <f t="array" ref="AO595">INDEX($H595:$K595,0,MATCH(AO$526,$H$526:$K$526,0))*HLOOKUP(AO$525,$J$522:$R$523,2)</f>
        <v>63.39473684210526</v>
      </c>
      <c r="AP595" s="699" cm="1">
        <f t="array" ref="AP595">INDEX($H595:$K595,0,MATCH(AP$526,$H$526:$K$526,0))*HLOOKUP(AP$525,$J$522:$R$523,2)</f>
        <v>5.9021739130434776</v>
      </c>
      <c r="AQ595" s="699" cm="1">
        <f t="array" ref="AQ595">INDEX($H595:$K595,0,MATCH(AQ$526,$H$526:$K$526,0))*HLOOKUP(AQ$525,$J$522:$R$523,2)</f>
        <v>5.9021739130434776</v>
      </c>
      <c r="AR595" s="699" cm="1">
        <f t="array" ref="AR595">INDEX($H595:$K595,0,MATCH(AR$526,$H$526:$K$526,0))*HLOOKUP(AR$525,$J$522:$R$523,2)</f>
        <v>0</v>
      </c>
      <c r="AS595" s="699" cm="1">
        <f t="array" ref="AS595">INDEX($H595:$K595,0,MATCH(AS$526,$H$526:$K$526,0))*HLOOKUP(AS$525,$J$522:$R$523,2)</f>
        <v>63.39473684210526</v>
      </c>
      <c r="AT595" s="699" cm="1">
        <f t="array" ref="AT595">INDEX($H595:$K595,0,MATCH(AT$526,$H$526:$K$526,0))*HLOOKUP(AT$525,$J$522:$R$523,2)</f>
        <v>5.9021739130434776</v>
      </c>
      <c r="AU595" s="699" cm="1">
        <f t="array" ref="AU595">INDEX($H595:$K595,0,MATCH(AU$526,$H$526:$K$526,0))*HLOOKUP(AU$525,$J$522:$R$523,2)</f>
        <v>5.9021739130434776</v>
      </c>
      <c r="AV595" s="187"/>
      <c r="AW595" s="187"/>
      <c r="AX595" s="16"/>
      <c r="AY595" s="8"/>
      <c r="AZ595" s="8"/>
      <c r="BA595" s="8"/>
    </row>
    <row r="596" spans="1:53" ht="14.5" outlineLevel="1" x14ac:dyDescent="0.35">
      <c r="A596" s="6"/>
      <c r="B596" s="7"/>
      <c r="C596" s="17"/>
      <c r="D596" s="17"/>
      <c r="E596" s="17"/>
      <c r="F596" s="26"/>
      <c r="G596" s="26" t="str">
        <f t="shared" si="153"/>
        <v>YYNWBf</v>
      </c>
      <c r="H596" s="223">
        <v>0</v>
      </c>
      <c r="I596" s="223">
        <v>0</v>
      </c>
      <c r="J596" s="223">
        <v>0</v>
      </c>
      <c r="K596" s="223">
        <v>0</v>
      </c>
      <c r="L596" s="699" cm="1">
        <f t="array" ref="L596">INDEX($H596:$K596,0,MATCH(L$526,$H$526:$K$526,0))*HLOOKUP(L$525,$J$522:$R$523,2)</f>
        <v>0</v>
      </c>
      <c r="M596" s="699" cm="1">
        <f t="array" ref="M596">INDEX($H596:$K596,0,MATCH(M$526,$H$526:$K$526,0))*HLOOKUP(M$525,$J$522:$R$523,2)</f>
        <v>0</v>
      </c>
      <c r="N596" s="699" cm="1">
        <f t="array" ref="N596">INDEX($H596:$K596,0,MATCH(N$526,$H$526:$K$526,0))*HLOOKUP(N$525,$J$522:$R$523,2)</f>
        <v>0</v>
      </c>
      <c r="O596" s="699" cm="1">
        <f t="array" ref="O596">INDEX($H596:$K596,0,MATCH(O$526,$H$526:$K$526,0))*HLOOKUP(O$525,$J$522:$R$523,2)</f>
        <v>0</v>
      </c>
      <c r="P596" s="699" cm="1">
        <f t="array" ref="P596">INDEX($H596:$K596,0,MATCH(P$526,$H$526:$K$526,0))*HLOOKUP(P$525,$J$522:$R$523,2)</f>
        <v>0</v>
      </c>
      <c r="Q596" s="699" cm="1">
        <f t="array" ref="Q596">INDEX($H596:$K596,0,MATCH(Q$526,$H$526:$K$526,0))*HLOOKUP(Q$525,$J$522:$R$523,2)</f>
        <v>0</v>
      </c>
      <c r="R596" s="699" cm="1">
        <f t="array" ref="R596">INDEX($H596:$K596,0,MATCH(R$526,$H$526:$K$526,0))*HLOOKUP(R$525,$J$522:$R$523,2)</f>
        <v>0</v>
      </c>
      <c r="S596" s="699" cm="1">
        <f t="array" ref="S596">INDEX($H596:$K596,0,MATCH(S$526,$H$526:$K$526,0))*HLOOKUP(S$525,$J$522:$R$523,2)</f>
        <v>0</v>
      </c>
      <c r="T596" s="699" cm="1">
        <f t="array" ref="T596">INDEX($H596:$K596,0,MATCH(T$526,$H$526:$K$526,0))*HLOOKUP(T$525,$J$522:$R$523,2)</f>
        <v>0</v>
      </c>
      <c r="U596" s="699" cm="1">
        <f t="array" ref="U596">INDEX($H596:$K596,0,MATCH(U$526,$H$526:$K$526,0))*HLOOKUP(U$525,$J$522:$R$523,2)</f>
        <v>0</v>
      </c>
      <c r="V596" s="699" cm="1">
        <f t="array" ref="V596">INDEX($H596:$K596,0,MATCH(V$526,$H$526:$K$526,0))*HLOOKUP(V$525,$J$522:$R$523,2)</f>
        <v>0</v>
      </c>
      <c r="W596" s="699" cm="1">
        <f t="array" ref="W596">INDEX($H596:$K596,0,MATCH(W$526,$H$526:$K$526,0))*HLOOKUP(W$525,$J$522:$R$523,2)</f>
        <v>0</v>
      </c>
      <c r="X596" s="699" cm="1">
        <f t="array" ref="X596">INDEX($H596:$K596,0,MATCH(X$526,$H$526:$K$526,0))*HLOOKUP(X$525,$J$522:$R$523,2)</f>
        <v>0</v>
      </c>
      <c r="Y596" s="699" cm="1">
        <f t="array" ref="Y596">INDEX($H596:$K596,0,MATCH(Y$526,$H$526:$K$526,0))*HLOOKUP(Y$525,$J$522:$R$523,2)</f>
        <v>0</v>
      </c>
      <c r="Z596" s="699" cm="1">
        <f t="array" ref="Z596">INDEX($H596:$K596,0,MATCH(Z$526,$H$526:$K$526,0))*HLOOKUP(Z$525,$J$522:$R$523,2)</f>
        <v>0</v>
      </c>
      <c r="AA596" s="699" cm="1">
        <f t="array" ref="AA596">INDEX($H596:$K596,0,MATCH(AA$526,$H$526:$K$526,0))*HLOOKUP(AA$525,$J$522:$R$523,2)</f>
        <v>0</v>
      </c>
      <c r="AB596" s="699" cm="1">
        <f t="array" ref="AB596">INDEX($H596:$K596,0,MATCH(AB$526,$H$526:$K$526,0))*HLOOKUP(AB$525,$J$522:$R$523,2)</f>
        <v>0</v>
      </c>
      <c r="AC596" s="699" cm="1">
        <f t="array" ref="AC596">INDEX($H596:$K596,0,MATCH(AC$526,$H$526:$K$526,0))*HLOOKUP(AC$525,$J$522:$R$523,2)</f>
        <v>0</v>
      </c>
      <c r="AD596" s="699" cm="1">
        <f t="array" ref="AD596">INDEX($H596:$K596,0,MATCH(AD$526,$H$526:$K$526,0))*HLOOKUP(AD$525,$J$522:$R$523,2)</f>
        <v>0</v>
      </c>
      <c r="AE596" s="699" cm="1">
        <f t="array" ref="AE596">INDEX($H596:$K596,0,MATCH(AE$526,$H$526:$K$526,0))*HLOOKUP(AE$525,$J$522:$R$523,2)</f>
        <v>0</v>
      </c>
      <c r="AF596" s="699" cm="1">
        <f t="array" ref="AF596">INDEX($H596:$K596,0,MATCH(AF$526,$H$526:$K$526,0))*HLOOKUP(AF$525,$J$522:$R$523,2)</f>
        <v>0</v>
      </c>
      <c r="AG596" s="699" cm="1">
        <f t="array" ref="AG596">INDEX($H596:$K596,0,MATCH(AG$526,$H$526:$K$526,0))*HLOOKUP(AG$525,$J$522:$R$523,2)</f>
        <v>0</v>
      </c>
      <c r="AH596" s="699" cm="1">
        <f t="array" ref="AH596">INDEX($H596:$K596,0,MATCH(AH$526,$H$526:$K$526,0))*HLOOKUP(AH$525,$J$522:$R$523,2)</f>
        <v>0</v>
      </c>
      <c r="AI596" s="699" cm="1">
        <f t="array" ref="AI596">INDEX($H596:$K596,0,MATCH(AI$526,$H$526:$K$526,0))*HLOOKUP(AI$525,$J$522:$R$523,2)</f>
        <v>0</v>
      </c>
      <c r="AJ596" s="699" cm="1">
        <f t="array" ref="AJ596">INDEX($H596:$K596,0,MATCH(AJ$526,$H$526:$K$526,0))*HLOOKUP(AJ$525,$J$522:$R$523,2)</f>
        <v>0</v>
      </c>
      <c r="AK596" s="699" cm="1">
        <f t="array" ref="AK596">INDEX($H596:$K596,0,MATCH(AK$526,$H$526:$K$526,0))*HLOOKUP(AK$525,$J$522:$R$523,2)</f>
        <v>0</v>
      </c>
      <c r="AL596" s="699" cm="1">
        <f t="array" ref="AL596">INDEX($H596:$K596,0,MATCH(AL$526,$H$526:$K$526,0))*HLOOKUP(AL$525,$J$522:$R$523,2)</f>
        <v>0</v>
      </c>
      <c r="AM596" s="699" cm="1">
        <f t="array" ref="AM596">INDEX($H596:$K596,0,MATCH(AM$526,$H$526:$K$526,0))*HLOOKUP(AM$525,$J$522:$R$523,2)</f>
        <v>0</v>
      </c>
      <c r="AN596" s="699" cm="1">
        <f t="array" ref="AN596">INDEX($H596:$K596,0,MATCH(AN$526,$H$526:$K$526,0))*HLOOKUP(AN$525,$J$522:$R$523,2)</f>
        <v>0</v>
      </c>
      <c r="AO596" s="699" cm="1">
        <f t="array" ref="AO596">INDEX($H596:$K596,0,MATCH(AO$526,$H$526:$K$526,0))*HLOOKUP(AO$525,$J$522:$R$523,2)</f>
        <v>0</v>
      </c>
      <c r="AP596" s="699" cm="1">
        <f t="array" ref="AP596">INDEX($H596:$K596,0,MATCH(AP$526,$H$526:$K$526,0))*HLOOKUP(AP$525,$J$522:$R$523,2)</f>
        <v>0</v>
      </c>
      <c r="AQ596" s="699" cm="1">
        <f t="array" ref="AQ596">INDEX($H596:$K596,0,MATCH(AQ$526,$H$526:$K$526,0))*HLOOKUP(AQ$525,$J$522:$R$523,2)</f>
        <v>0</v>
      </c>
      <c r="AR596" s="699" cm="1">
        <f t="array" ref="AR596">INDEX($H596:$K596,0,MATCH(AR$526,$H$526:$K$526,0))*HLOOKUP(AR$525,$J$522:$R$523,2)</f>
        <v>0</v>
      </c>
      <c r="AS596" s="699" cm="1">
        <f t="array" ref="AS596">INDEX($H596:$K596,0,MATCH(AS$526,$H$526:$K$526,0))*HLOOKUP(AS$525,$J$522:$R$523,2)</f>
        <v>0</v>
      </c>
      <c r="AT596" s="699" cm="1">
        <f t="array" ref="AT596">INDEX($H596:$K596,0,MATCH(AT$526,$H$526:$K$526,0))*HLOOKUP(AT$525,$J$522:$R$523,2)</f>
        <v>0</v>
      </c>
      <c r="AU596" s="699" cm="1">
        <f t="array" ref="AU596">INDEX($H596:$K596,0,MATCH(AU$526,$H$526:$K$526,0))*HLOOKUP(AU$525,$J$522:$R$523,2)</f>
        <v>0</v>
      </c>
      <c r="AV596" s="187"/>
      <c r="AW596" s="187"/>
      <c r="AX596" s="16"/>
      <c r="AY596" s="8"/>
      <c r="AZ596" s="8"/>
      <c r="BA596" s="8"/>
    </row>
    <row r="597" spans="1:53" ht="14.5" outlineLevel="1" x14ac:dyDescent="0.35">
      <c r="A597" s="6"/>
      <c r="B597" s="7"/>
      <c r="C597" s="17"/>
      <c r="D597" s="17"/>
      <c r="E597" s="17"/>
      <c r="F597" s="26"/>
      <c r="G597" s="26" t="str">
        <f t="shared" si="153"/>
        <v>YYFNWb</v>
      </c>
      <c r="H597" s="223">
        <v>0</v>
      </c>
      <c r="I597" s="223">
        <v>63.39473684210526</v>
      </c>
      <c r="J597" s="223">
        <v>17.706521739130437</v>
      </c>
      <c r="K597" s="223">
        <v>17.706521739130437</v>
      </c>
      <c r="L597" s="699" cm="1">
        <f t="array" ref="L597">INDEX($H597:$K597,0,MATCH(L$526,$H$526:$K$526,0))*HLOOKUP(L$525,$J$522:$R$523,2)</f>
        <v>0</v>
      </c>
      <c r="M597" s="699" cm="1">
        <f t="array" ref="M597">INDEX($H597:$K597,0,MATCH(M$526,$H$526:$K$526,0))*HLOOKUP(M$525,$J$522:$R$523,2)</f>
        <v>63.39473684210526</v>
      </c>
      <c r="N597" s="699" cm="1">
        <f t="array" ref="N597">INDEX($H597:$K597,0,MATCH(N$526,$H$526:$K$526,0))*HLOOKUP(N$525,$J$522:$R$523,2)</f>
        <v>17.706521739130437</v>
      </c>
      <c r="O597" s="699" cm="1">
        <f t="array" ref="O597">INDEX($H597:$K597,0,MATCH(O$526,$H$526:$K$526,0))*HLOOKUP(O$525,$J$522:$R$523,2)</f>
        <v>17.706521739130437</v>
      </c>
      <c r="P597" s="699" cm="1">
        <f t="array" ref="P597">INDEX($H597:$K597,0,MATCH(P$526,$H$526:$K$526,0))*HLOOKUP(P$525,$J$522:$R$523,2)</f>
        <v>0</v>
      </c>
      <c r="Q597" s="699" cm="1">
        <f t="array" ref="Q597">INDEX($H597:$K597,0,MATCH(Q$526,$H$526:$K$526,0))*HLOOKUP(Q$525,$J$522:$R$523,2)</f>
        <v>63.39473684210526</v>
      </c>
      <c r="R597" s="699" cm="1">
        <f t="array" ref="R597">INDEX($H597:$K597,0,MATCH(R$526,$H$526:$K$526,0))*HLOOKUP(R$525,$J$522:$R$523,2)</f>
        <v>17.706521739130437</v>
      </c>
      <c r="S597" s="699" cm="1">
        <f t="array" ref="S597">INDEX($H597:$K597,0,MATCH(S$526,$H$526:$K$526,0))*HLOOKUP(S$525,$J$522:$R$523,2)</f>
        <v>17.706521739130437</v>
      </c>
      <c r="T597" s="699" cm="1">
        <f t="array" ref="T597">INDEX($H597:$K597,0,MATCH(T$526,$H$526:$K$526,0))*HLOOKUP(T$525,$J$522:$R$523,2)</f>
        <v>0</v>
      </c>
      <c r="U597" s="699" cm="1">
        <f t="array" ref="U597">INDEX($H597:$K597,0,MATCH(U$526,$H$526:$K$526,0))*HLOOKUP(U$525,$J$522:$R$523,2)</f>
        <v>63.39473684210526</v>
      </c>
      <c r="V597" s="699" cm="1">
        <f t="array" ref="V597">INDEX($H597:$K597,0,MATCH(V$526,$H$526:$K$526,0))*HLOOKUP(V$525,$J$522:$R$523,2)</f>
        <v>17.706521739130437</v>
      </c>
      <c r="W597" s="699" cm="1">
        <f t="array" ref="W597">INDEX($H597:$K597,0,MATCH(W$526,$H$526:$K$526,0))*HLOOKUP(W$525,$J$522:$R$523,2)</f>
        <v>17.706521739130437</v>
      </c>
      <c r="X597" s="699" cm="1">
        <f t="array" ref="X597">INDEX($H597:$K597,0,MATCH(X$526,$H$526:$K$526,0))*HLOOKUP(X$525,$J$522:$R$523,2)</f>
        <v>0</v>
      </c>
      <c r="Y597" s="699" cm="1">
        <f t="array" ref="Y597">INDEX($H597:$K597,0,MATCH(Y$526,$H$526:$K$526,0))*HLOOKUP(Y$525,$J$522:$R$523,2)</f>
        <v>63.39473684210526</v>
      </c>
      <c r="Z597" s="699" cm="1">
        <f t="array" ref="Z597">INDEX($H597:$K597,0,MATCH(Z$526,$H$526:$K$526,0))*HLOOKUP(Z$525,$J$522:$R$523,2)</f>
        <v>17.706521739130437</v>
      </c>
      <c r="AA597" s="699" cm="1">
        <f t="array" ref="AA597">INDEX($H597:$K597,0,MATCH(AA$526,$H$526:$K$526,0))*HLOOKUP(AA$525,$J$522:$R$523,2)</f>
        <v>17.706521739130437</v>
      </c>
      <c r="AB597" s="699" cm="1">
        <f t="array" ref="AB597">INDEX($H597:$K597,0,MATCH(AB$526,$H$526:$K$526,0))*HLOOKUP(AB$525,$J$522:$R$523,2)</f>
        <v>0</v>
      </c>
      <c r="AC597" s="699" cm="1">
        <f t="array" ref="AC597">INDEX($H597:$K597,0,MATCH(AC$526,$H$526:$K$526,0))*HLOOKUP(AC$525,$J$522:$R$523,2)</f>
        <v>63.39473684210526</v>
      </c>
      <c r="AD597" s="699" cm="1">
        <f t="array" ref="AD597">INDEX($H597:$K597,0,MATCH(AD$526,$H$526:$K$526,0))*HLOOKUP(AD$525,$J$522:$R$523,2)</f>
        <v>17.706521739130437</v>
      </c>
      <c r="AE597" s="699" cm="1">
        <f t="array" ref="AE597">INDEX($H597:$K597,0,MATCH(AE$526,$H$526:$K$526,0))*HLOOKUP(AE$525,$J$522:$R$523,2)</f>
        <v>17.706521739130437</v>
      </c>
      <c r="AF597" s="699" cm="1">
        <f t="array" ref="AF597">INDEX($H597:$K597,0,MATCH(AF$526,$H$526:$K$526,0))*HLOOKUP(AF$525,$J$522:$R$523,2)</f>
        <v>0</v>
      </c>
      <c r="AG597" s="699" cm="1">
        <f t="array" ref="AG597">INDEX($H597:$K597,0,MATCH(AG$526,$H$526:$K$526,0))*HLOOKUP(AG$525,$J$522:$R$523,2)</f>
        <v>63.39473684210526</v>
      </c>
      <c r="AH597" s="699" cm="1">
        <f t="array" ref="AH597">INDEX($H597:$K597,0,MATCH(AH$526,$H$526:$K$526,0))*HLOOKUP(AH$525,$J$522:$R$523,2)</f>
        <v>17.706521739130437</v>
      </c>
      <c r="AI597" s="699" cm="1">
        <f t="array" ref="AI597">INDEX($H597:$K597,0,MATCH(AI$526,$H$526:$K$526,0))*HLOOKUP(AI$525,$J$522:$R$523,2)</f>
        <v>17.706521739130437</v>
      </c>
      <c r="AJ597" s="699" cm="1">
        <f t="array" ref="AJ597">INDEX($H597:$K597,0,MATCH(AJ$526,$H$526:$K$526,0))*HLOOKUP(AJ$525,$J$522:$R$523,2)</f>
        <v>0</v>
      </c>
      <c r="AK597" s="699" cm="1">
        <f t="array" ref="AK597">INDEX($H597:$K597,0,MATCH(AK$526,$H$526:$K$526,0))*HLOOKUP(AK$525,$J$522:$R$523,2)</f>
        <v>63.39473684210526</v>
      </c>
      <c r="AL597" s="699" cm="1">
        <f t="array" ref="AL597">INDEX($H597:$K597,0,MATCH(AL$526,$H$526:$K$526,0))*HLOOKUP(AL$525,$J$522:$R$523,2)</f>
        <v>17.706521739130437</v>
      </c>
      <c r="AM597" s="699" cm="1">
        <f t="array" ref="AM597">INDEX($H597:$K597,0,MATCH(AM$526,$H$526:$K$526,0))*HLOOKUP(AM$525,$J$522:$R$523,2)</f>
        <v>17.706521739130437</v>
      </c>
      <c r="AN597" s="699" cm="1">
        <f t="array" ref="AN597">INDEX($H597:$K597,0,MATCH(AN$526,$H$526:$K$526,0))*HLOOKUP(AN$525,$J$522:$R$523,2)</f>
        <v>0</v>
      </c>
      <c r="AO597" s="699" cm="1">
        <f t="array" ref="AO597">INDEX($H597:$K597,0,MATCH(AO$526,$H$526:$K$526,0))*HLOOKUP(AO$525,$J$522:$R$523,2)</f>
        <v>63.39473684210526</v>
      </c>
      <c r="AP597" s="699" cm="1">
        <f t="array" ref="AP597">INDEX($H597:$K597,0,MATCH(AP$526,$H$526:$K$526,0))*HLOOKUP(AP$525,$J$522:$R$523,2)</f>
        <v>17.706521739130437</v>
      </c>
      <c r="AQ597" s="699" cm="1">
        <f t="array" ref="AQ597">INDEX($H597:$K597,0,MATCH(AQ$526,$H$526:$K$526,0))*HLOOKUP(AQ$525,$J$522:$R$523,2)</f>
        <v>17.706521739130437</v>
      </c>
      <c r="AR597" s="699" cm="1">
        <f t="array" ref="AR597">INDEX($H597:$K597,0,MATCH(AR$526,$H$526:$K$526,0))*HLOOKUP(AR$525,$J$522:$R$523,2)</f>
        <v>0</v>
      </c>
      <c r="AS597" s="699" cm="1">
        <f t="array" ref="AS597">INDEX($H597:$K597,0,MATCH(AS$526,$H$526:$K$526,0))*HLOOKUP(AS$525,$J$522:$R$523,2)</f>
        <v>63.39473684210526</v>
      </c>
      <c r="AT597" s="699" cm="1">
        <f t="array" ref="AT597">INDEX($H597:$K597,0,MATCH(AT$526,$H$526:$K$526,0))*HLOOKUP(AT$525,$J$522:$R$523,2)</f>
        <v>17.706521739130437</v>
      </c>
      <c r="AU597" s="699" cm="1">
        <f t="array" ref="AU597">INDEX($H597:$K597,0,MATCH(AU$526,$H$526:$K$526,0))*HLOOKUP(AU$525,$J$522:$R$523,2)</f>
        <v>17.706521739130437</v>
      </c>
      <c r="AV597" s="187"/>
      <c r="AW597" s="187"/>
      <c r="AX597" s="16"/>
      <c r="AY597" s="8"/>
      <c r="AZ597" s="8"/>
      <c r="BA597" s="8"/>
    </row>
    <row r="598" spans="1:53" ht="14.5" outlineLevel="1" x14ac:dyDescent="0.35">
      <c r="A598" s="6"/>
      <c r="B598" s="7"/>
      <c r="C598" s="17"/>
      <c r="D598" s="17"/>
      <c r="E598" s="17"/>
      <c r="F598" s="26"/>
      <c r="G598" s="26" t="str">
        <f t="shared" si="153"/>
        <v>YYFNWbd</v>
      </c>
      <c r="H598" s="223">
        <v>0</v>
      </c>
      <c r="I598" s="223">
        <v>63.39473684210526</v>
      </c>
      <c r="J598" s="223">
        <v>17.706521739130437</v>
      </c>
      <c r="K598" s="223">
        <v>17.706521739130437</v>
      </c>
      <c r="L598" s="699" cm="1">
        <f t="array" ref="L598">INDEX($H598:$K598,0,MATCH(L$526,$H$526:$K$526,0))*HLOOKUP(L$525,$J$522:$R$523,2)</f>
        <v>0</v>
      </c>
      <c r="M598" s="699" cm="1">
        <f t="array" ref="M598">INDEX($H598:$K598,0,MATCH(M$526,$H$526:$K$526,0))*HLOOKUP(M$525,$J$522:$R$523,2)</f>
        <v>63.39473684210526</v>
      </c>
      <c r="N598" s="699" cm="1">
        <f t="array" ref="N598">INDEX($H598:$K598,0,MATCH(N$526,$H$526:$K$526,0))*HLOOKUP(N$525,$J$522:$R$523,2)</f>
        <v>17.706521739130437</v>
      </c>
      <c r="O598" s="699" cm="1">
        <f t="array" ref="O598">INDEX($H598:$K598,0,MATCH(O$526,$H$526:$K$526,0))*HLOOKUP(O$525,$J$522:$R$523,2)</f>
        <v>17.706521739130437</v>
      </c>
      <c r="P598" s="699" cm="1">
        <f t="array" ref="P598">INDEX($H598:$K598,0,MATCH(P$526,$H$526:$K$526,0))*HLOOKUP(P$525,$J$522:$R$523,2)</f>
        <v>0</v>
      </c>
      <c r="Q598" s="699" cm="1">
        <f t="array" ref="Q598">INDEX($H598:$K598,0,MATCH(Q$526,$H$526:$K$526,0))*HLOOKUP(Q$525,$J$522:$R$523,2)</f>
        <v>63.39473684210526</v>
      </c>
      <c r="R598" s="699" cm="1">
        <f t="array" ref="R598">INDEX($H598:$K598,0,MATCH(R$526,$H$526:$K$526,0))*HLOOKUP(R$525,$J$522:$R$523,2)</f>
        <v>17.706521739130437</v>
      </c>
      <c r="S598" s="699" cm="1">
        <f t="array" ref="S598">INDEX($H598:$K598,0,MATCH(S$526,$H$526:$K$526,0))*HLOOKUP(S$525,$J$522:$R$523,2)</f>
        <v>17.706521739130437</v>
      </c>
      <c r="T598" s="699" cm="1">
        <f t="array" ref="T598">INDEX($H598:$K598,0,MATCH(T$526,$H$526:$K$526,0))*HLOOKUP(T$525,$J$522:$R$523,2)</f>
        <v>0</v>
      </c>
      <c r="U598" s="699" cm="1">
        <f t="array" ref="U598">INDEX($H598:$K598,0,MATCH(U$526,$H$526:$K$526,0))*HLOOKUP(U$525,$J$522:$R$523,2)</f>
        <v>63.39473684210526</v>
      </c>
      <c r="V598" s="699" cm="1">
        <f t="array" ref="V598">INDEX($H598:$K598,0,MATCH(V$526,$H$526:$K$526,0))*HLOOKUP(V$525,$J$522:$R$523,2)</f>
        <v>17.706521739130437</v>
      </c>
      <c r="W598" s="699" cm="1">
        <f t="array" ref="W598">INDEX($H598:$K598,0,MATCH(W$526,$H$526:$K$526,0))*HLOOKUP(W$525,$J$522:$R$523,2)</f>
        <v>17.706521739130437</v>
      </c>
      <c r="X598" s="699" cm="1">
        <f t="array" ref="X598">INDEX($H598:$K598,0,MATCH(X$526,$H$526:$K$526,0))*HLOOKUP(X$525,$J$522:$R$523,2)</f>
        <v>0</v>
      </c>
      <c r="Y598" s="699" cm="1">
        <f t="array" ref="Y598">INDEX($H598:$K598,0,MATCH(Y$526,$H$526:$K$526,0))*HLOOKUP(Y$525,$J$522:$R$523,2)</f>
        <v>63.39473684210526</v>
      </c>
      <c r="Z598" s="699" cm="1">
        <f t="array" ref="Z598">INDEX($H598:$K598,0,MATCH(Z$526,$H$526:$K$526,0))*HLOOKUP(Z$525,$J$522:$R$523,2)</f>
        <v>17.706521739130437</v>
      </c>
      <c r="AA598" s="699" cm="1">
        <f t="array" ref="AA598">INDEX($H598:$K598,0,MATCH(AA$526,$H$526:$K$526,0))*HLOOKUP(AA$525,$J$522:$R$523,2)</f>
        <v>17.706521739130437</v>
      </c>
      <c r="AB598" s="699" cm="1">
        <f t="array" ref="AB598">INDEX($H598:$K598,0,MATCH(AB$526,$H$526:$K$526,0))*HLOOKUP(AB$525,$J$522:$R$523,2)</f>
        <v>0</v>
      </c>
      <c r="AC598" s="699" cm="1">
        <f t="array" ref="AC598">INDEX($H598:$K598,0,MATCH(AC$526,$H$526:$K$526,0))*HLOOKUP(AC$525,$J$522:$R$523,2)</f>
        <v>63.39473684210526</v>
      </c>
      <c r="AD598" s="699" cm="1">
        <f t="array" ref="AD598">INDEX($H598:$K598,0,MATCH(AD$526,$H$526:$K$526,0))*HLOOKUP(AD$525,$J$522:$R$523,2)</f>
        <v>17.706521739130437</v>
      </c>
      <c r="AE598" s="699" cm="1">
        <f t="array" ref="AE598">INDEX($H598:$K598,0,MATCH(AE$526,$H$526:$K$526,0))*HLOOKUP(AE$525,$J$522:$R$523,2)</f>
        <v>17.706521739130437</v>
      </c>
      <c r="AF598" s="699" cm="1">
        <f t="array" ref="AF598">INDEX($H598:$K598,0,MATCH(AF$526,$H$526:$K$526,0))*HLOOKUP(AF$525,$J$522:$R$523,2)</f>
        <v>0</v>
      </c>
      <c r="AG598" s="699" cm="1">
        <f t="array" ref="AG598">INDEX($H598:$K598,0,MATCH(AG$526,$H$526:$K$526,0))*HLOOKUP(AG$525,$J$522:$R$523,2)</f>
        <v>63.39473684210526</v>
      </c>
      <c r="AH598" s="699" cm="1">
        <f t="array" ref="AH598">INDEX($H598:$K598,0,MATCH(AH$526,$H$526:$K$526,0))*HLOOKUP(AH$525,$J$522:$R$523,2)</f>
        <v>17.706521739130437</v>
      </c>
      <c r="AI598" s="699" cm="1">
        <f t="array" ref="AI598">INDEX($H598:$K598,0,MATCH(AI$526,$H$526:$K$526,0))*HLOOKUP(AI$525,$J$522:$R$523,2)</f>
        <v>17.706521739130437</v>
      </c>
      <c r="AJ598" s="699" cm="1">
        <f t="array" ref="AJ598">INDEX($H598:$K598,0,MATCH(AJ$526,$H$526:$K$526,0))*HLOOKUP(AJ$525,$J$522:$R$523,2)</f>
        <v>0</v>
      </c>
      <c r="AK598" s="699" cm="1">
        <f t="array" ref="AK598">INDEX($H598:$K598,0,MATCH(AK$526,$H$526:$K$526,0))*HLOOKUP(AK$525,$J$522:$R$523,2)</f>
        <v>63.39473684210526</v>
      </c>
      <c r="AL598" s="699" cm="1">
        <f t="array" ref="AL598">INDEX($H598:$K598,0,MATCH(AL$526,$H$526:$K$526,0))*HLOOKUP(AL$525,$J$522:$R$523,2)</f>
        <v>17.706521739130437</v>
      </c>
      <c r="AM598" s="699" cm="1">
        <f t="array" ref="AM598">INDEX($H598:$K598,0,MATCH(AM$526,$H$526:$K$526,0))*HLOOKUP(AM$525,$J$522:$R$523,2)</f>
        <v>17.706521739130437</v>
      </c>
      <c r="AN598" s="699" cm="1">
        <f t="array" ref="AN598">INDEX($H598:$K598,0,MATCH(AN$526,$H$526:$K$526,0))*HLOOKUP(AN$525,$J$522:$R$523,2)</f>
        <v>0</v>
      </c>
      <c r="AO598" s="699" cm="1">
        <f t="array" ref="AO598">INDEX($H598:$K598,0,MATCH(AO$526,$H$526:$K$526,0))*HLOOKUP(AO$525,$J$522:$R$523,2)</f>
        <v>63.39473684210526</v>
      </c>
      <c r="AP598" s="699" cm="1">
        <f t="array" ref="AP598">INDEX($H598:$K598,0,MATCH(AP$526,$H$526:$K$526,0))*HLOOKUP(AP$525,$J$522:$R$523,2)</f>
        <v>17.706521739130437</v>
      </c>
      <c r="AQ598" s="699" cm="1">
        <f t="array" ref="AQ598">INDEX($H598:$K598,0,MATCH(AQ$526,$H$526:$K$526,0))*HLOOKUP(AQ$525,$J$522:$R$523,2)</f>
        <v>17.706521739130437</v>
      </c>
      <c r="AR598" s="699" cm="1">
        <f t="array" ref="AR598">INDEX($H598:$K598,0,MATCH(AR$526,$H$526:$K$526,0))*HLOOKUP(AR$525,$J$522:$R$523,2)</f>
        <v>0</v>
      </c>
      <c r="AS598" s="699" cm="1">
        <f t="array" ref="AS598">INDEX($H598:$K598,0,MATCH(AS$526,$H$526:$K$526,0))*HLOOKUP(AS$525,$J$522:$R$523,2)</f>
        <v>63.39473684210526</v>
      </c>
      <c r="AT598" s="699" cm="1">
        <f t="array" ref="AT598">INDEX($H598:$K598,0,MATCH(AT$526,$H$526:$K$526,0))*HLOOKUP(AT$525,$J$522:$R$523,2)</f>
        <v>17.706521739130437</v>
      </c>
      <c r="AU598" s="699" cm="1">
        <f t="array" ref="AU598">INDEX($H598:$K598,0,MATCH(AU$526,$H$526:$K$526,0))*HLOOKUP(AU$525,$J$522:$R$523,2)</f>
        <v>17.706521739130437</v>
      </c>
      <c r="AV598" s="187"/>
      <c r="AW598" s="187"/>
      <c r="AX598" s="16"/>
      <c r="AY598" s="8"/>
      <c r="AZ598" s="8"/>
      <c r="BA598" s="8"/>
    </row>
    <row r="599" spans="1:53" ht="14.5" outlineLevel="1" x14ac:dyDescent="0.35">
      <c r="A599" s="6"/>
      <c r="B599" s="7"/>
      <c r="C599" s="17"/>
      <c r="D599" s="17"/>
      <c r="E599" s="17"/>
      <c r="F599" s="26"/>
      <c r="G599" s="26" t="str">
        <f t="shared" si="153"/>
        <v>YYBFNw</v>
      </c>
      <c r="H599" s="223">
        <v>0</v>
      </c>
      <c r="I599" s="223">
        <v>63.39473684210526</v>
      </c>
      <c r="J599" s="223">
        <v>23.60869565217391</v>
      </c>
      <c r="K599" s="223">
        <v>23.60869565217391</v>
      </c>
      <c r="L599" s="699" cm="1">
        <f t="array" ref="L599">INDEX($H599:$K599,0,MATCH(L$526,$H$526:$K$526,0))*HLOOKUP(L$525,$J$522:$R$523,2)</f>
        <v>0</v>
      </c>
      <c r="M599" s="699" cm="1">
        <f t="array" ref="M599">INDEX($H599:$K599,0,MATCH(M$526,$H$526:$K$526,0))*HLOOKUP(M$525,$J$522:$R$523,2)</f>
        <v>63.39473684210526</v>
      </c>
      <c r="N599" s="699" cm="1">
        <f t="array" ref="N599">INDEX($H599:$K599,0,MATCH(N$526,$H$526:$K$526,0))*HLOOKUP(N$525,$J$522:$R$523,2)</f>
        <v>23.60869565217391</v>
      </c>
      <c r="O599" s="699" cm="1">
        <f t="array" ref="O599">INDEX($H599:$K599,0,MATCH(O$526,$H$526:$K$526,0))*HLOOKUP(O$525,$J$522:$R$523,2)</f>
        <v>23.60869565217391</v>
      </c>
      <c r="P599" s="699" cm="1">
        <f t="array" ref="P599">INDEX($H599:$K599,0,MATCH(P$526,$H$526:$K$526,0))*HLOOKUP(P$525,$J$522:$R$523,2)</f>
        <v>0</v>
      </c>
      <c r="Q599" s="699" cm="1">
        <f t="array" ref="Q599">INDEX($H599:$K599,0,MATCH(Q$526,$H$526:$K$526,0))*HLOOKUP(Q$525,$J$522:$R$523,2)</f>
        <v>63.39473684210526</v>
      </c>
      <c r="R599" s="699" cm="1">
        <f t="array" ref="R599">INDEX($H599:$K599,0,MATCH(R$526,$H$526:$K$526,0))*HLOOKUP(R$525,$J$522:$R$523,2)</f>
        <v>23.60869565217391</v>
      </c>
      <c r="S599" s="699" cm="1">
        <f t="array" ref="S599">INDEX($H599:$K599,0,MATCH(S$526,$H$526:$K$526,0))*HLOOKUP(S$525,$J$522:$R$523,2)</f>
        <v>23.60869565217391</v>
      </c>
      <c r="T599" s="699" cm="1">
        <f t="array" ref="T599">INDEX($H599:$K599,0,MATCH(T$526,$H$526:$K$526,0))*HLOOKUP(T$525,$J$522:$R$523,2)</f>
        <v>0</v>
      </c>
      <c r="U599" s="699" cm="1">
        <f t="array" ref="U599">INDEX($H599:$K599,0,MATCH(U$526,$H$526:$K$526,0))*HLOOKUP(U$525,$J$522:$R$523,2)</f>
        <v>63.39473684210526</v>
      </c>
      <c r="V599" s="699" cm="1">
        <f t="array" ref="V599">INDEX($H599:$K599,0,MATCH(V$526,$H$526:$K$526,0))*HLOOKUP(V$525,$J$522:$R$523,2)</f>
        <v>23.60869565217391</v>
      </c>
      <c r="W599" s="699" cm="1">
        <f t="array" ref="W599">INDEX($H599:$K599,0,MATCH(W$526,$H$526:$K$526,0))*HLOOKUP(W$525,$J$522:$R$523,2)</f>
        <v>23.60869565217391</v>
      </c>
      <c r="X599" s="699" cm="1">
        <f t="array" ref="X599">INDEX($H599:$K599,0,MATCH(X$526,$H$526:$K$526,0))*HLOOKUP(X$525,$J$522:$R$523,2)</f>
        <v>0</v>
      </c>
      <c r="Y599" s="699" cm="1">
        <f t="array" ref="Y599">INDEX($H599:$K599,0,MATCH(Y$526,$H$526:$K$526,0))*HLOOKUP(Y$525,$J$522:$R$523,2)</f>
        <v>63.39473684210526</v>
      </c>
      <c r="Z599" s="699" cm="1">
        <f t="array" ref="Z599">INDEX($H599:$K599,0,MATCH(Z$526,$H$526:$K$526,0))*HLOOKUP(Z$525,$J$522:$R$523,2)</f>
        <v>23.60869565217391</v>
      </c>
      <c r="AA599" s="699" cm="1">
        <f t="array" ref="AA599">INDEX($H599:$K599,0,MATCH(AA$526,$H$526:$K$526,0))*HLOOKUP(AA$525,$J$522:$R$523,2)</f>
        <v>23.60869565217391</v>
      </c>
      <c r="AB599" s="699" cm="1">
        <f t="array" ref="AB599">INDEX($H599:$K599,0,MATCH(AB$526,$H$526:$K$526,0))*HLOOKUP(AB$525,$J$522:$R$523,2)</f>
        <v>0</v>
      </c>
      <c r="AC599" s="699" cm="1">
        <f t="array" ref="AC599">INDEX($H599:$K599,0,MATCH(AC$526,$H$526:$K$526,0))*HLOOKUP(AC$525,$J$522:$R$523,2)</f>
        <v>63.39473684210526</v>
      </c>
      <c r="AD599" s="699" cm="1">
        <f t="array" ref="AD599">INDEX($H599:$K599,0,MATCH(AD$526,$H$526:$K$526,0))*HLOOKUP(AD$525,$J$522:$R$523,2)</f>
        <v>23.60869565217391</v>
      </c>
      <c r="AE599" s="699" cm="1">
        <f t="array" ref="AE599">INDEX($H599:$K599,0,MATCH(AE$526,$H$526:$K$526,0))*HLOOKUP(AE$525,$J$522:$R$523,2)</f>
        <v>23.60869565217391</v>
      </c>
      <c r="AF599" s="699" cm="1">
        <f t="array" ref="AF599">INDEX($H599:$K599,0,MATCH(AF$526,$H$526:$K$526,0))*HLOOKUP(AF$525,$J$522:$R$523,2)</f>
        <v>0</v>
      </c>
      <c r="AG599" s="699" cm="1">
        <f t="array" ref="AG599">INDEX($H599:$K599,0,MATCH(AG$526,$H$526:$K$526,0))*HLOOKUP(AG$525,$J$522:$R$523,2)</f>
        <v>63.39473684210526</v>
      </c>
      <c r="AH599" s="699" cm="1">
        <f t="array" ref="AH599">INDEX($H599:$K599,0,MATCH(AH$526,$H$526:$K$526,0))*HLOOKUP(AH$525,$J$522:$R$523,2)</f>
        <v>23.60869565217391</v>
      </c>
      <c r="AI599" s="699" cm="1">
        <f t="array" ref="AI599">INDEX($H599:$K599,0,MATCH(AI$526,$H$526:$K$526,0))*HLOOKUP(AI$525,$J$522:$R$523,2)</f>
        <v>23.60869565217391</v>
      </c>
      <c r="AJ599" s="699" cm="1">
        <f t="array" ref="AJ599">INDEX($H599:$K599,0,MATCH(AJ$526,$H$526:$K$526,0))*HLOOKUP(AJ$525,$J$522:$R$523,2)</f>
        <v>0</v>
      </c>
      <c r="AK599" s="699" cm="1">
        <f t="array" ref="AK599">INDEX($H599:$K599,0,MATCH(AK$526,$H$526:$K$526,0))*HLOOKUP(AK$525,$J$522:$R$523,2)</f>
        <v>63.39473684210526</v>
      </c>
      <c r="AL599" s="699" cm="1">
        <f t="array" ref="AL599">INDEX($H599:$K599,0,MATCH(AL$526,$H$526:$K$526,0))*HLOOKUP(AL$525,$J$522:$R$523,2)</f>
        <v>23.60869565217391</v>
      </c>
      <c r="AM599" s="699" cm="1">
        <f t="array" ref="AM599">INDEX($H599:$K599,0,MATCH(AM$526,$H$526:$K$526,0))*HLOOKUP(AM$525,$J$522:$R$523,2)</f>
        <v>23.60869565217391</v>
      </c>
      <c r="AN599" s="699" cm="1">
        <f t="array" ref="AN599">INDEX($H599:$K599,0,MATCH(AN$526,$H$526:$K$526,0))*HLOOKUP(AN$525,$J$522:$R$523,2)</f>
        <v>0</v>
      </c>
      <c r="AO599" s="699" cm="1">
        <f t="array" ref="AO599">INDEX($H599:$K599,0,MATCH(AO$526,$H$526:$K$526,0))*HLOOKUP(AO$525,$J$522:$R$523,2)</f>
        <v>63.39473684210526</v>
      </c>
      <c r="AP599" s="699" cm="1">
        <f t="array" ref="AP599">INDEX($H599:$K599,0,MATCH(AP$526,$H$526:$K$526,0))*HLOOKUP(AP$525,$J$522:$R$523,2)</f>
        <v>23.60869565217391</v>
      </c>
      <c r="AQ599" s="699" cm="1">
        <f t="array" ref="AQ599">INDEX($H599:$K599,0,MATCH(AQ$526,$H$526:$K$526,0))*HLOOKUP(AQ$525,$J$522:$R$523,2)</f>
        <v>23.60869565217391</v>
      </c>
      <c r="AR599" s="699" cm="1">
        <f t="array" ref="AR599">INDEX($H599:$K599,0,MATCH(AR$526,$H$526:$K$526,0))*HLOOKUP(AR$525,$J$522:$R$523,2)</f>
        <v>0</v>
      </c>
      <c r="AS599" s="699" cm="1">
        <f t="array" ref="AS599">INDEX($H599:$K599,0,MATCH(AS$526,$H$526:$K$526,0))*HLOOKUP(AS$525,$J$522:$R$523,2)</f>
        <v>63.39473684210526</v>
      </c>
      <c r="AT599" s="699" cm="1">
        <f t="array" ref="AT599">INDEX($H599:$K599,0,MATCH(AT$526,$H$526:$K$526,0))*HLOOKUP(AT$525,$J$522:$R$523,2)</f>
        <v>23.60869565217391</v>
      </c>
      <c r="AU599" s="699" cm="1">
        <f t="array" ref="AU599">INDEX($H599:$K599,0,MATCH(AU$526,$H$526:$K$526,0))*HLOOKUP(AU$525,$J$522:$R$523,2)</f>
        <v>23.60869565217391</v>
      </c>
      <c r="AV599" s="187"/>
      <c r="AW599" s="187"/>
      <c r="AX599" s="16"/>
      <c r="AY599" s="8"/>
      <c r="AZ599" s="8"/>
      <c r="BA599" s="8"/>
    </row>
    <row r="600" spans="1:53" ht="14.5" outlineLevel="1" x14ac:dyDescent="0.35">
      <c r="A600" s="6"/>
      <c r="B600" s="7"/>
      <c r="C600" s="17"/>
      <c r="D600" s="17"/>
      <c r="E600" s="17"/>
      <c r="F600" s="26"/>
      <c r="G600" s="26" t="str">
        <f t="shared" si="153"/>
        <v>YYBFNwd</v>
      </c>
      <c r="H600" s="223">
        <v>0</v>
      </c>
      <c r="I600" s="223">
        <v>63.39473684210526</v>
      </c>
      <c r="J600" s="223">
        <v>23.60869565217391</v>
      </c>
      <c r="K600" s="223">
        <v>23.60869565217391</v>
      </c>
      <c r="L600" s="699" cm="1">
        <f t="array" ref="L600">INDEX($H600:$K600,0,MATCH(L$526,$H$526:$K$526,0))*HLOOKUP(L$525,$J$522:$R$523,2)</f>
        <v>0</v>
      </c>
      <c r="M600" s="699" cm="1">
        <f t="array" ref="M600">INDEX($H600:$K600,0,MATCH(M$526,$H$526:$K$526,0))*HLOOKUP(M$525,$J$522:$R$523,2)</f>
        <v>63.39473684210526</v>
      </c>
      <c r="N600" s="699" cm="1">
        <f t="array" ref="N600">INDEX($H600:$K600,0,MATCH(N$526,$H$526:$K$526,0))*HLOOKUP(N$525,$J$522:$R$523,2)</f>
        <v>23.60869565217391</v>
      </c>
      <c r="O600" s="699" cm="1">
        <f t="array" ref="O600">INDEX($H600:$K600,0,MATCH(O$526,$H$526:$K$526,0))*HLOOKUP(O$525,$J$522:$R$523,2)</f>
        <v>23.60869565217391</v>
      </c>
      <c r="P600" s="699" cm="1">
        <f t="array" ref="P600">INDEX($H600:$K600,0,MATCH(P$526,$H$526:$K$526,0))*HLOOKUP(P$525,$J$522:$R$523,2)</f>
        <v>0</v>
      </c>
      <c r="Q600" s="699" cm="1">
        <f t="array" ref="Q600">INDEX($H600:$K600,0,MATCH(Q$526,$H$526:$K$526,0))*HLOOKUP(Q$525,$J$522:$R$523,2)</f>
        <v>63.39473684210526</v>
      </c>
      <c r="R600" s="699" cm="1">
        <f t="array" ref="R600">INDEX($H600:$K600,0,MATCH(R$526,$H$526:$K$526,0))*HLOOKUP(R$525,$J$522:$R$523,2)</f>
        <v>23.60869565217391</v>
      </c>
      <c r="S600" s="699" cm="1">
        <f t="array" ref="S600">INDEX($H600:$K600,0,MATCH(S$526,$H$526:$K$526,0))*HLOOKUP(S$525,$J$522:$R$523,2)</f>
        <v>23.60869565217391</v>
      </c>
      <c r="T600" s="699" cm="1">
        <f t="array" ref="T600">INDEX($H600:$K600,0,MATCH(T$526,$H$526:$K$526,0))*HLOOKUP(T$525,$J$522:$R$523,2)</f>
        <v>0</v>
      </c>
      <c r="U600" s="699" cm="1">
        <f t="array" ref="U600">INDEX($H600:$K600,0,MATCH(U$526,$H$526:$K$526,0))*HLOOKUP(U$525,$J$522:$R$523,2)</f>
        <v>63.39473684210526</v>
      </c>
      <c r="V600" s="699" cm="1">
        <f t="array" ref="V600">INDEX($H600:$K600,0,MATCH(V$526,$H$526:$K$526,0))*HLOOKUP(V$525,$J$522:$R$523,2)</f>
        <v>23.60869565217391</v>
      </c>
      <c r="W600" s="699" cm="1">
        <f t="array" ref="W600">INDEX($H600:$K600,0,MATCH(W$526,$H$526:$K$526,0))*HLOOKUP(W$525,$J$522:$R$523,2)</f>
        <v>23.60869565217391</v>
      </c>
      <c r="X600" s="699" cm="1">
        <f t="array" ref="X600">INDEX($H600:$K600,0,MATCH(X$526,$H$526:$K$526,0))*HLOOKUP(X$525,$J$522:$R$523,2)</f>
        <v>0</v>
      </c>
      <c r="Y600" s="699" cm="1">
        <f t="array" ref="Y600">INDEX($H600:$K600,0,MATCH(Y$526,$H$526:$K$526,0))*HLOOKUP(Y$525,$J$522:$R$523,2)</f>
        <v>63.39473684210526</v>
      </c>
      <c r="Z600" s="699" cm="1">
        <f t="array" ref="Z600">INDEX($H600:$K600,0,MATCH(Z$526,$H$526:$K$526,0))*HLOOKUP(Z$525,$J$522:$R$523,2)</f>
        <v>23.60869565217391</v>
      </c>
      <c r="AA600" s="699" cm="1">
        <f t="array" ref="AA600">INDEX($H600:$K600,0,MATCH(AA$526,$H$526:$K$526,0))*HLOOKUP(AA$525,$J$522:$R$523,2)</f>
        <v>23.60869565217391</v>
      </c>
      <c r="AB600" s="699" cm="1">
        <f t="array" ref="AB600">INDEX($H600:$K600,0,MATCH(AB$526,$H$526:$K$526,0))*HLOOKUP(AB$525,$J$522:$R$523,2)</f>
        <v>0</v>
      </c>
      <c r="AC600" s="699" cm="1">
        <f t="array" ref="AC600">INDEX($H600:$K600,0,MATCH(AC$526,$H$526:$K$526,0))*HLOOKUP(AC$525,$J$522:$R$523,2)</f>
        <v>63.39473684210526</v>
      </c>
      <c r="AD600" s="699" cm="1">
        <f t="array" ref="AD600">INDEX($H600:$K600,0,MATCH(AD$526,$H$526:$K$526,0))*HLOOKUP(AD$525,$J$522:$R$523,2)</f>
        <v>23.60869565217391</v>
      </c>
      <c r="AE600" s="699" cm="1">
        <f t="array" ref="AE600">INDEX($H600:$K600,0,MATCH(AE$526,$H$526:$K$526,0))*HLOOKUP(AE$525,$J$522:$R$523,2)</f>
        <v>23.60869565217391</v>
      </c>
      <c r="AF600" s="699" cm="1">
        <f t="array" ref="AF600">INDEX($H600:$K600,0,MATCH(AF$526,$H$526:$K$526,0))*HLOOKUP(AF$525,$J$522:$R$523,2)</f>
        <v>0</v>
      </c>
      <c r="AG600" s="699" cm="1">
        <f t="array" ref="AG600">INDEX($H600:$K600,0,MATCH(AG$526,$H$526:$K$526,0))*HLOOKUP(AG$525,$J$522:$R$523,2)</f>
        <v>63.39473684210526</v>
      </c>
      <c r="AH600" s="699" cm="1">
        <f t="array" ref="AH600">INDEX($H600:$K600,0,MATCH(AH$526,$H$526:$K$526,0))*HLOOKUP(AH$525,$J$522:$R$523,2)</f>
        <v>23.60869565217391</v>
      </c>
      <c r="AI600" s="699" cm="1">
        <f t="array" ref="AI600">INDEX($H600:$K600,0,MATCH(AI$526,$H$526:$K$526,0))*HLOOKUP(AI$525,$J$522:$R$523,2)</f>
        <v>23.60869565217391</v>
      </c>
      <c r="AJ600" s="699" cm="1">
        <f t="array" ref="AJ600">INDEX($H600:$K600,0,MATCH(AJ$526,$H$526:$K$526,0))*HLOOKUP(AJ$525,$J$522:$R$523,2)</f>
        <v>0</v>
      </c>
      <c r="AK600" s="699" cm="1">
        <f t="array" ref="AK600">INDEX($H600:$K600,0,MATCH(AK$526,$H$526:$K$526,0))*HLOOKUP(AK$525,$J$522:$R$523,2)</f>
        <v>63.39473684210526</v>
      </c>
      <c r="AL600" s="699" cm="1">
        <f t="array" ref="AL600">INDEX($H600:$K600,0,MATCH(AL$526,$H$526:$K$526,0))*HLOOKUP(AL$525,$J$522:$R$523,2)</f>
        <v>23.60869565217391</v>
      </c>
      <c r="AM600" s="699" cm="1">
        <f t="array" ref="AM600">INDEX($H600:$K600,0,MATCH(AM$526,$H$526:$K$526,0))*HLOOKUP(AM$525,$J$522:$R$523,2)</f>
        <v>23.60869565217391</v>
      </c>
      <c r="AN600" s="699" cm="1">
        <f t="array" ref="AN600">INDEX($H600:$K600,0,MATCH(AN$526,$H$526:$K$526,0))*HLOOKUP(AN$525,$J$522:$R$523,2)</f>
        <v>0</v>
      </c>
      <c r="AO600" s="699" cm="1">
        <f t="array" ref="AO600">INDEX($H600:$K600,0,MATCH(AO$526,$H$526:$K$526,0))*HLOOKUP(AO$525,$J$522:$R$523,2)</f>
        <v>63.39473684210526</v>
      </c>
      <c r="AP600" s="699" cm="1">
        <f t="array" ref="AP600">INDEX($H600:$K600,0,MATCH(AP$526,$H$526:$K$526,0))*HLOOKUP(AP$525,$J$522:$R$523,2)</f>
        <v>23.60869565217391</v>
      </c>
      <c r="AQ600" s="699" cm="1">
        <f t="array" ref="AQ600">INDEX($H600:$K600,0,MATCH(AQ$526,$H$526:$K$526,0))*HLOOKUP(AQ$525,$J$522:$R$523,2)</f>
        <v>23.60869565217391</v>
      </c>
      <c r="AR600" s="699" cm="1">
        <f t="array" ref="AR600">INDEX($H600:$K600,0,MATCH(AR$526,$H$526:$K$526,0))*HLOOKUP(AR$525,$J$522:$R$523,2)</f>
        <v>0</v>
      </c>
      <c r="AS600" s="699" cm="1">
        <f t="array" ref="AS600">INDEX($H600:$K600,0,MATCH(AS$526,$H$526:$K$526,0))*HLOOKUP(AS$525,$J$522:$R$523,2)</f>
        <v>63.39473684210526</v>
      </c>
      <c r="AT600" s="699" cm="1">
        <f t="array" ref="AT600">INDEX($H600:$K600,0,MATCH(AT$526,$H$526:$K$526,0))*HLOOKUP(AT$525,$J$522:$R$523,2)</f>
        <v>23.60869565217391</v>
      </c>
      <c r="AU600" s="699" cm="1">
        <f t="array" ref="AU600">INDEX($H600:$K600,0,MATCH(AU$526,$H$526:$K$526,0))*HLOOKUP(AU$525,$J$522:$R$523,2)</f>
        <v>23.60869565217391</v>
      </c>
      <c r="AV600" s="187"/>
      <c r="AW600" s="187"/>
      <c r="AX600" s="16"/>
      <c r="AY600" s="8"/>
      <c r="AZ600" s="8"/>
      <c r="BA600" s="8"/>
    </row>
    <row r="601" spans="1:53" ht="14.5" outlineLevel="1" x14ac:dyDescent="0.35">
      <c r="A601" s="6"/>
      <c r="B601" s="7"/>
      <c r="C601" s="17"/>
      <c r="D601" s="17"/>
      <c r="E601" s="17"/>
      <c r="F601" s="26"/>
      <c r="G601" s="26" t="str">
        <f t="shared" si="153"/>
        <v>YYWBFz</v>
      </c>
      <c r="H601" s="223">
        <v>0</v>
      </c>
      <c r="I601" s="223">
        <v>31.69736842105263</v>
      </c>
      <c r="J601" s="223">
        <v>8.8532608695652186</v>
      </c>
      <c r="K601" s="223">
        <v>8.5271739130434785</v>
      </c>
      <c r="L601" s="699" cm="1">
        <f t="array" ref="L601">INDEX($H601:$K601,0,MATCH(L$526,$H$526:$K$526,0))*HLOOKUP(L$525,$J$522:$R$523,2)</f>
        <v>0</v>
      </c>
      <c r="M601" s="699" cm="1">
        <f t="array" ref="M601">INDEX($H601:$K601,0,MATCH(M$526,$H$526:$K$526,0))*HLOOKUP(M$525,$J$522:$R$523,2)</f>
        <v>31.69736842105263</v>
      </c>
      <c r="N601" s="699" cm="1">
        <f t="array" ref="N601">INDEX($H601:$K601,0,MATCH(N$526,$H$526:$K$526,0))*HLOOKUP(N$525,$J$522:$R$523,2)</f>
        <v>8.8532608695652186</v>
      </c>
      <c r="O601" s="699" cm="1">
        <f t="array" ref="O601">INDEX($H601:$K601,0,MATCH(O$526,$H$526:$K$526,0))*HLOOKUP(O$525,$J$522:$R$523,2)</f>
        <v>8.5271739130434785</v>
      </c>
      <c r="P601" s="699" cm="1">
        <f t="array" ref="P601">INDEX($H601:$K601,0,MATCH(P$526,$H$526:$K$526,0))*HLOOKUP(P$525,$J$522:$R$523,2)</f>
        <v>0</v>
      </c>
      <c r="Q601" s="699" cm="1">
        <f t="array" ref="Q601">INDEX($H601:$K601,0,MATCH(Q$526,$H$526:$K$526,0))*HLOOKUP(Q$525,$J$522:$R$523,2)</f>
        <v>31.69736842105263</v>
      </c>
      <c r="R601" s="699" cm="1">
        <f t="array" ref="R601">INDEX($H601:$K601,0,MATCH(R$526,$H$526:$K$526,0))*HLOOKUP(R$525,$J$522:$R$523,2)</f>
        <v>8.8532608695652186</v>
      </c>
      <c r="S601" s="699" cm="1">
        <f t="array" ref="S601">INDEX($H601:$K601,0,MATCH(S$526,$H$526:$K$526,0))*HLOOKUP(S$525,$J$522:$R$523,2)</f>
        <v>8.5271739130434785</v>
      </c>
      <c r="T601" s="699" cm="1">
        <f t="array" ref="T601">INDEX($H601:$K601,0,MATCH(T$526,$H$526:$K$526,0))*HLOOKUP(T$525,$J$522:$R$523,2)</f>
        <v>0</v>
      </c>
      <c r="U601" s="699" cm="1">
        <f t="array" ref="U601">INDEX($H601:$K601,0,MATCH(U$526,$H$526:$K$526,0))*HLOOKUP(U$525,$J$522:$R$523,2)</f>
        <v>31.69736842105263</v>
      </c>
      <c r="V601" s="699" cm="1">
        <f t="array" ref="V601">INDEX($H601:$K601,0,MATCH(V$526,$H$526:$K$526,0))*HLOOKUP(V$525,$J$522:$R$523,2)</f>
        <v>8.8532608695652186</v>
      </c>
      <c r="W601" s="699" cm="1">
        <f t="array" ref="W601">INDEX($H601:$K601,0,MATCH(W$526,$H$526:$K$526,0))*HLOOKUP(W$525,$J$522:$R$523,2)</f>
        <v>8.5271739130434785</v>
      </c>
      <c r="X601" s="699" cm="1">
        <f t="array" ref="X601">INDEX($H601:$K601,0,MATCH(X$526,$H$526:$K$526,0))*HLOOKUP(X$525,$J$522:$R$523,2)</f>
        <v>0</v>
      </c>
      <c r="Y601" s="699" cm="1">
        <f t="array" ref="Y601">INDEX($H601:$K601,0,MATCH(Y$526,$H$526:$K$526,0))*HLOOKUP(Y$525,$J$522:$R$523,2)</f>
        <v>31.69736842105263</v>
      </c>
      <c r="Z601" s="699" cm="1">
        <f t="array" ref="Z601">INDEX($H601:$K601,0,MATCH(Z$526,$H$526:$K$526,0))*HLOOKUP(Z$525,$J$522:$R$523,2)</f>
        <v>8.8532608695652186</v>
      </c>
      <c r="AA601" s="699" cm="1">
        <f t="array" ref="AA601">INDEX($H601:$K601,0,MATCH(AA$526,$H$526:$K$526,0))*HLOOKUP(AA$525,$J$522:$R$523,2)</f>
        <v>8.5271739130434785</v>
      </c>
      <c r="AB601" s="699" cm="1">
        <f t="array" ref="AB601">INDEX($H601:$K601,0,MATCH(AB$526,$H$526:$K$526,0))*HLOOKUP(AB$525,$J$522:$R$523,2)</f>
        <v>0</v>
      </c>
      <c r="AC601" s="699" cm="1">
        <f t="array" ref="AC601">INDEX($H601:$K601,0,MATCH(AC$526,$H$526:$K$526,0))*HLOOKUP(AC$525,$J$522:$R$523,2)</f>
        <v>31.69736842105263</v>
      </c>
      <c r="AD601" s="699" cm="1">
        <f t="array" ref="AD601">INDEX($H601:$K601,0,MATCH(AD$526,$H$526:$K$526,0))*HLOOKUP(AD$525,$J$522:$R$523,2)</f>
        <v>8.8532608695652186</v>
      </c>
      <c r="AE601" s="699" cm="1">
        <f t="array" ref="AE601">INDEX($H601:$K601,0,MATCH(AE$526,$H$526:$K$526,0))*HLOOKUP(AE$525,$J$522:$R$523,2)</f>
        <v>8.5271739130434785</v>
      </c>
      <c r="AF601" s="699" cm="1">
        <f t="array" ref="AF601">INDEX($H601:$K601,0,MATCH(AF$526,$H$526:$K$526,0))*HLOOKUP(AF$525,$J$522:$R$523,2)</f>
        <v>0</v>
      </c>
      <c r="AG601" s="699" cm="1">
        <f t="array" ref="AG601">INDEX($H601:$K601,0,MATCH(AG$526,$H$526:$K$526,0))*HLOOKUP(AG$525,$J$522:$R$523,2)</f>
        <v>31.69736842105263</v>
      </c>
      <c r="AH601" s="699" cm="1">
        <f t="array" ref="AH601">INDEX($H601:$K601,0,MATCH(AH$526,$H$526:$K$526,0))*HLOOKUP(AH$525,$J$522:$R$523,2)</f>
        <v>8.8532608695652186</v>
      </c>
      <c r="AI601" s="699" cm="1">
        <f t="array" ref="AI601">INDEX($H601:$K601,0,MATCH(AI$526,$H$526:$K$526,0))*HLOOKUP(AI$525,$J$522:$R$523,2)</f>
        <v>8.5271739130434785</v>
      </c>
      <c r="AJ601" s="699" cm="1">
        <f t="array" ref="AJ601">INDEX($H601:$K601,0,MATCH(AJ$526,$H$526:$K$526,0))*HLOOKUP(AJ$525,$J$522:$R$523,2)</f>
        <v>0</v>
      </c>
      <c r="AK601" s="699" cm="1">
        <f t="array" ref="AK601">INDEX($H601:$K601,0,MATCH(AK$526,$H$526:$K$526,0))*HLOOKUP(AK$525,$J$522:$R$523,2)</f>
        <v>31.69736842105263</v>
      </c>
      <c r="AL601" s="699" cm="1">
        <f t="array" ref="AL601">INDEX($H601:$K601,0,MATCH(AL$526,$H$526:$K$526,0))*HLOOKUP(AL$525,$J$522:$R$523,2)</f>
        <v>8.8532608695652186</v>
      </c>
      <c r="AM601" s="699" cm="1">
        <f t="array" ref="AM601">INDEX($H601:$K601,0,MATCH(AM$526,$H$526:$K$526,0))*HLOOKUP(AM$525,$J$522:$R$523,2)</f>
        <v>8.5271739130434785</v>
      </c>
      <c r="AN601" s="699" cm="1">
        <f t="array" ref="AN601">INDEX($H601:$K601,0,MATCH(AN$526,$H$526:$K$526,0))*HLOOKUP(AN$525,$J$522:$R$523,2)</f>
        <v>0</v>
      </c>
      <c r="AO601" s="699" cm="1">
        <f t="array" ref="AO601">INDEX($H601:$K601,0,MATCH(AO$526,$H$526:$K$526,0))*HLOOKUP(AO$525,$J$522:$R$523,2)</f>
        <v>31.69736842105263</v>
      </c>
      <c r="AP601" s="699" cm="1">
        <f t="array" ref="AP601">INDEX($H601:$K601,0,MATCH(AP$526,$H$526:$K$526,0))*HLOOKUP(AP$525,$J$522:$R$523,2)</f>
        <v>8.8532608695652186</v>
      </c>
      <c r="AQ601" s="699" cm="1">
        <f t="array" ref="AQ601">INDEX($H601:$K601,0,MATCH(AQ$526,$H$526:$K$526,0))*HLOOKUP(AQ$525,$J$522:$R$523,2)</f>
        <v>8.5271739130434785</v>
      </c>
      <c r="AR601" s="699" cm="1">
        <f t="array" ref="AR601">INDEX($H601:$K601,0,MATCH(AR$526,$H$526:$K$526,0))*HLOOKUP(AR$525,$J$522:$R$523,2)</f>
        <v>0</v>
      </c>
      <c r="AS601" s="699" cm="1">
        <f t="array" ref="AS601">INDEX($H601:$K601,0,MATCH(AS$526,$H$526:$K$526,0))*HLOOKUP(AS$525,$J$522:$R$523,2)</f>
        <v>31.69736842105263</v>
      </c>
      <c r="AT601" s="699" cm="1">
        <f t="array" ref="AT601">INDEX($H601:$K601,0,MATCH(AT$526,$H$526:$K$526,0))*HLOOKUP(AT$525,$J$522:$R$523,2)</f>
        <v>8.8532608695652186</v>
      </c>
      <c r="AU601" s="699" cm="1">
        <f t="array" ref="AU601">INDEX($H601:$K601,0,MATCH(AU$526,$H$526:$K$526,0))*HLOOKUP(AU$525,$J$522:$R$523,2)</f>
        <v>8.5271739130434785</v>
      </c>
      <c r="AV601" s="187"/>
      <c r="AW601" s="187"/>
      <c r="AX601" s="16"/>
      <c r="AY601" s="8"/>
      <c r="AZ601" s="8"/>
      <c r="BA601" s="8"/>
    </row>
    <row r="602" spans="1:53" ht="14.5" outlineLevel="1" x14ac:dyDescent="0.35">
      <c r="A602" s="6"/>
      <c r="B602" s="7"/>
      <c r="C602" s="17"/>
      <c r="D602" s="17"/>
      <c r="E602" s="17"/>
      <c r="F602" s="26"/>
      <c r="G602" s="26" t="str">
        <f t="shared" si="153"/>
        <v>YYWBFzd</v>
      </c>
      <c r="H602" s="223">
        <v>0</v>
      </c>
      <c r="I602" s="223">
        <v>31.69736842105263</v>
      </c>
      <c r="J602" s="223">
        <v>8.8532608695652186</v>
      </c>
      <c r="K602" s="223">
        <v>8.5271739130434785</v>
      </c>
      <c r="L602" s="699" cm="1">
        <f t="array" ref="L602">INDEX($H602:$K602,0,MATCH(L$526,$H$526:$K$526,0))*HLOOKUP(L$525,$J$522:$R$523,2)</f>
        <v>0</v>
      </c>
      <c r="M602" s="699" cm="1">
        <f t="array" ref="M602">INDEX($H602:$K602,0,MATCH(M$526,$H$526:$K$526,0))*HLOOKUP(M$525,$J$522:$R$523,2)</f>
        <v>31.69736842105263</v>
      </c>
      <c r="N602" s="699" cm="1">
        <f t="array" ref="N602">INDEX($H602:$K602,0,MATCH(N$526,$H$526:$K$526,0))*HLOOKUP(N$525,$J$522:$R$523,2)</f>
        <v>8.8532608695652186</v>
      </c>
      <c r="O602" s="699" cm="1">
        <f t="array" ref="O602">INDEX($H602:$K602,0,MATCH(O$526,$H$526:$K$526,0))*HLOOKUP(O$525,$J$522:$R$523,2)</f>
        <v>8.5271739130434785</v>
      </c>
      <c r="P602" s="699" cm="1">
        <f t="array" ref="P602">INDEX($H602:$K602,0,MATCH(P$526,$H$526:$K$526,0))*HLOOKUP(P$525,$J$522:$R$523,2)</f>
        <v>0</v>
      </c>
      <c r="Q602" s="699" cm="1">
        <f t="array" ref="Q602">INDEX($H602:$K602,0,MATCH(Q$526,$H$526:$K$526,0))*HLOOKUP(Q$525,$J$522:$R$523,2)</f>
        <v>31.69736842105263</v>
      </c>
      <c r="R602" s="699" cm="1">
        <f t="array" ref="R602">INDEX($H602:$K602,0,MATCH(R$526,$H$526:$K$526,0))*HLOOKUP(R$525,$J$522:$R$523,2)</f>
        <v>8.8532608695652186</v>
      </c>
      <c r="S602" s="699" cm="1">
        <f t="array" ref="S602">INDEX($H602:$K602,0,MATCH(S$526,$H$526:$K$526,0))*HLOOKUP(S$525,$J$522:$R$523,2)</f>
        <v>8.5271739130434785</v>
      </c>
      <c r="T602" s="699" cm="1">
        <f t="array" ref="T602">INDEX($H602:$K602,0,MATCH(T$526,$H$526:$K$526,0))*HLOOKUP(T$525,$J$522:$R$523,2)</f>
        <v>0</v>
      </c>
      <c r="U602" s="699" cm="1">
        <f t="array" ref="U602">INDEX($H602:$K602,0,MATCH(U$526,$H$526:$K$526,0))*HLOOKUP(U$525,$J$522:$R$523,2)</f>
        <v>31.69736842105263</v>
      </c>
      <c r="V602" s="699" cm="1">
        <f t="array" ref="V602">INDEX($H602:$K602,0,MATCH(V$526,$H$526:$K$526,0))*HLOOKUP(V$525,$J$522:$R$523,2)</f>
        <v>8.8532608695652186</v>
      </c>
      <c r="W602" s="699" cm="1">
        <f t="array" ref="W602">INDEX($H602:$K602,0,MATCH(W$526,$H$526:$K$526,0))*HLOOKUP(W$525,$J$522:$R$523,2)</f>
        <v>8.5271739130434785</v>
      </c>
      <c r="X602" s="699" cm="1">
        <f t="array" ref="X602">INDEX($H602:$K602,0,MATCH(X$526,$H$526:$K$526,0))*HLOOKUP(X$525,$J$522:$R$523,2)</f>
        <v>0</v>
      </c>
      <c r="Y602" s="699" cm="1">
        <f t="array" ref="Y602">INDEX($H602:$K602,0,MATCH(Y$526,$H$526:$K$526,0))*HLOOKUP(Y$525,$J$522:$R$523,2)</f>
        <v>31.69736842105263</v>
      </c>
      <c r="Z602" s="699" cm="1">
        <f t="array" ref="Z602">INDEX($H602:$K602,0,MATCH(Z$526,$H$526:$K$526,0))*HLOOKUP(Z$525,$J$522:$R$523,2)</f>
        <v>8.8532608695652186</v>
      </c>
      <c r="AA602" s="699" cm="1">
        <f t="array" ref="AA602">INDEX($H602:$K602,0,MATCH(AA$526,$H$526:$K$526,0))*HLOOKUP(AA$525,$J$522:$R$523,2)</f>
        <v>8.5271739130434785</v>
      </c>
      <c r="AB602" s="699" cm="1">
        <f t="array" ref="AB602">INDEX($H602:$K602,0,MATCH(AB$526,$H$526:$K$526,0))*HLOOKUP(AB$525,$J$522:$R$523,2)</f>
        <v>0</v>
      </c>
      <c r="AC602" s="699" cm="1">
        <f t="array" ref="AC602">INDEX($H602:$K602,0,MATCH(AC$526,$H$526:$K$526,0))*HLOOKUP(AC$525,$J$522:$R$523,2)</f>
        <v>31.69736842105263</v>
      </c>
      <c r="AD602" s="699" cm="1">
        <f t="array" ref="AD602">INDEX($H602:$K602,0,MATCH(AD$526,$H$526:$K$526,0))*HLOOKUP(AD$525,$J$522:$R$523,2)</f>
        <v>8.8532608695652186</v>
      </c>
      <c r="AE602" s="699" cm="1">
        <f t="array" ref="AE602">INDEX($H602:$K602,0,MATCH(AE$526,$H$526:$K$526,0))*HLOOKUP(AE$525,$J$522:$R$523,2)</f>
        <v>8.5271739130434785</v>
      </c>
      <c r="AF602" s="699" cm="1">
        <f t="array" ref="AF602">INDEX($H602:$K602,0,MATCH(AF$526,$H$526:$K$526,0))*HLOOKUP(AF$525,$J$522:$R$523,2)</f>
        <v>0</v>
      </c>
      <c r="AG602" s="699" cm="1">
        <f t="array" ref="AG602">INDEX($H602:$K602,0,MATCH(AG$526,$H$526:$K$526,0))*HLOOKUP(AG$525,$J$522:$R$523,2)</f>
        <v>31.69736842105263</v>
      </c>
      <c r="AH602" s="699" cm="1">
        <f t="array" ref="AH602">INDEX($H602:$K602,0,MATCH(AH$526,$H$526:$K$526,0))*HLOOKUP(AH$525,$J$522:$R$523,2)</f>
        <v>8.8532608695652186</v>
      </c>
      <c r="AI602" s="699" cm="1">
        <f t="array" ref="AI602">INDEX($H602:$K602,0,MATCH(AI$526,$H$526:$K$526,0))*HLOOKUP(AI$525,$J$522:$R$523,2)</f>
        <v>8.5271739130434785</v>
      </c>
      <c r="AJ602" s="699" cm="1">
        <f t="array" ref="AJ602">INDEX($H602:$K602,0,MATCH(AJ$526,$H$526:$K$526,0))*HLOOKUP(AJ$525,$J$522:$R$523,2)</f>
        <v>0</v>
      </c>
      <c r="AK602" s="699" cm="1">
        <f t="array" ref="AK602">INDEX($H602:$K602,0,MATCH(AK$526,$H$526:$K$526,0))*HLOOKUP(AK$525,$J$522:$R$523,2)</f>
        <v>31.69736842105263</v>
      </c>
      <c r="AL602" s="699" cm="1">
        <f t="array" ref="AL602">INDEX($H602:$K602,0,MATCH(AL$526,$H$526:$K$526,0))*HLOOKUP(AL$525,$J$522:$R$523,2)</f>
        <v>8.8532608695652186</v>
      </c>
      <c r="AM602" s="699" cm="1">
        <f t="array" ref="AM602">INDEX($H602:$K602,0,MATCH(AM$526,$H$526:$K$526,0))*HLOOKUP(AM$525,$J$522:$R$523,2)</f>
        <v>8.5271739130434785</v>
      </c>
      <c r="AN602" s="699" cm="1">
        <f t="array" ref="AN602">INDEX($H602:$K602,0,MATCH(AN$526,$H$526:$K$526,0))*HLOOKUP(AN$525,$J$522:$R$523,2)</f>
        <v>0</v>
      </c>
      <c r="AO602" s="699" cm="1">
        <f t="array" ref="AO602">INDEX($H602:$K602,0,MATCH(AO$526,$H$526:$K$526,0))*HLOOKUP(AO$525,$J$522:$R$523,2)</f>
        <v>31.69736842105263</v>
      </c>
      <c r="AP602" s="699" cm="1">
        <f t="array" ref="AP602">INDEX($H602:$K602,0,MATCH(AP$526,$H$526:$K$526,0))*HLOOKUP(AP$525,$J$522:$R$523,2)</f>
        <v>8.8532608695652186</v>
      </c>
      <c r="AQ602" s="699" cm="1">
        <f t="array" ref="AQ602">INDEX($H602:$K602,0,MATCH(AQ$526,$H$526:$K$526,0))*HLOOKUP(AQ$525,$J$522:$R$523,2)</f>
        <v>8.5271739130434785</v>
      </c>
      <c r="AR602" s="699" cm="1">
        <f t="array" ref="AR602">INDEX($H602:$K602,0,MATCH(AR$526,$H$526:$K$526,0))*HLOOKUP(AR$525,$J$522:$R$523,2)</f>
        <v>0</v>
      </c>
      <c r="AS602" s="699" cm="1">
        <f t="array" ref="AS602">INDEX($H602:$K602,0,MATCH(AS$526,$H$526:$K$526,0))*HLOOKUP(AS$525,$J$522:$R$523,2)</f>
        <v>31.69736842105263</v>
      </c>
      <c r="AT602" s="699" cm="1">
        <f t="array" ref="AT602">INDEX($H602:$K602,0,MATCH(AT$526,$H$526:$K$526,0))*HLOOKUP(AT$525,$J$522:$R$523,2)</f>
        <v>8.8532608695652186</v>
      </c>
      <c r="AU602" s="699" cm="1">
        <f t="array" ref="AU602">INDEX($H602:$K602,0,MATCH(AU$526,$H$526:$K$526,0))*HLOOKUP(AU$525,$J$522:$R$523,2)</f>
        <v>8.5271739130434785</v>
      </c>
      <c r="AV602" s="187"/>
      <c r="AW602" s="187"/>
      <c r="AX602" s="16"/>
      <c r="AY602" s="8"/>
      <c r="AZ602" s="8"/>
      <c r="BA602" s="8"/>
    </row>
    <row r="603" spans="1:53" ht="14.5" outlineLevel="1" x14ac:dyDescent="0.35">
      <c r="A603" s="6"/>
      <c r="B603" s="7"/>
      <c r="C603" s="17"/>
      <c r="D603" s="17"/>
      <c r="E603" s="17"/>
      <c r="F603" s="26"/>
      <c r="G603" s="26" t="str">
        <f t="shared" si="153"/>
        <v>YAAA2Nw</v>
      </c>
      <c r="H603" s="223">
        <v>0</v>
      </c>
      <c r="I603" s="223">
        <v>63.39473684210526</v>
      </c>
      <c r="J603" s="223">
        <v>29.510869565217387</v>
      </c>
      <c r="K603" s="223">
        <v>29.510869565217387</v>
      </c>
      <c r="L603" s="699" cm="1">
        <f t="array" ref="L603">INDEX($H603:$K603,0,MATCH(L$526,$H$526:$K$526,0))*HLOOKUP(L$525,$J$522:$R$523,2)</f>
        <v>0</v>
      </c>
      <c r="M603" s="699" cm="1">
        <f t="array" ref="M603">INDEX($H603:$K603,0,MATCH(M$526,$H$526:$K$526,0))*HLOOKUP(M$525,$J$522:$R$523,2)</f>
        <v>63.39473684210526</v>
      </c>
      <c r="N603" s="699" cm="1">
        <f t="array" ref="N603">INDEX($H603:$K603,0,MATCH(N$526,$H$526:$K$526,0))*HLOOKUP(N$525,$J$522:$R$523,2)</f>
        <v>29.510869565217387</v>
      </c>
      <c r="O603" s="699" cm="1">
        <f t="array" ref="O603">INDEX($H603:$K603,0,MATCH(O$526,$H$526:$K$526,0))*HLOOKUP(O$525,$J$522:$R$523,2)</f>
        <v>29.510869565217387</v>
      </c>
      <c r="P603" s="699" cm="1">
        <f t="array" ref="P603">INDEX($H603:$K603,0,MATCH(P$526,$H$526:$K$526,0))*HLOOKUP(P$525,$J$522:$R$523,2)</f>
        <v>0</v>
      </c>
      <c r="Q603" s="699" cm="1">
        <f t="array" ref="Q603">INDEX($H603:$K603,0,MATCH(Q$526,$H$526:$K$526,0))*HLOOKUP(Q$525,$J$522:$R$523,2)</f>
        <v>63.39473684210526</v>
      </c>
      <c r="R603" s="699" cm="1">
        <f t="array" ref="R603">INDEX($H603:$K603,0,MATCH(R$526,$H$526:$K$526,0))*HLOOKUP(R$525,$J$522:$R$523,2)</f>
        <v>29.510869565217387</v>
      </c>
      <c r="S603" s="699" cm="1">
        <f t="array" ref="S603">INDEX($H603:$K603,0,MATCH(S$526,$H$526:$K$526,0))*HLOOKUP(S$525,$J$522:$R$523,2)</f>
        <v>29.510869565217387</v>
      </c>
      <c r="T603" s="699" cm="1">
        <f t="array" ref="T603">INDEX($H603:$K603,0,MATCH(T$526,$H$526:$K$526,0))*HLOOKUP(T$525,$J$522:$R$523,2)</f>
        <v>0</v>
      </c>
      <c r="U603" s="699" cm="1">
        <f t="array" ref="U603">INDEX($H603:$K603,0,MATCH(U$526,$H$526:$K$526,0))*HLOOKUP(U$525,$J$522:$R$523,2)</f>
        <v>63.39473684210526</v>
      </c>
      <c r="V603" s="699" cm="1">
        <f t="array" ref="V603">INDEX($H603:$K603,0,MATCH(V$526,$H$526:$K$526,0))*HLOOKUP(V$525,$J$522:$R$523,2)</f>
        <v>29.510869565217387</v>
      </c>
      <c r="W603" s="699" cm="1">
        <f t="array" ref="W603">INDEX($H603:$K603,0,MATCH(W$526,$H$526:$K$526,0))*HLOOKUP(W$525,$J$522:$R$523,2)</f>
        <v>29.510869565217387</v>
      </c>
      <c r="X603" s="699" cm="1">
        <f t="array" ref="X603">INDEX($H603:$K603,0,MATCH(X$526,$H$526:$K$526,0))*HLOOKUP(X$525,$J$522:$R$523,2)</f>
        <v>0</v>
      </c>
      <c r="Y603" s="699" cm="1">
        <f t="array" ref="Y603">INDEX($H603:$K603,0,MATCH(Y$526,$H$526:$K$526,0))*HLOOKUP(Y$525,$J$522:$R$523,2)</f>
        <v>63.39473684210526</v>
      </c>
      <c r="Z603" s="699" cm="1">
        <f t="array" ref="Z603">INDEX($H603:$K603,0,MATCH(Z$526,$H$526:$K$526,0))*HLOOKUP(Z$525,$J$522:$R$523,2)</f>
        <v>29.510869565217387</v>
      </c>
      <c r="AA603" s="699" cm="1">
        <f t="array" ref="AA603">INDEX($H603:$K603,0,MATCH(AA$526,$H$526:$K$526,0))*HLOOKUP(AA$525,$J$522:$R$523,2)</f>
        <v>29.510869565217387</v>
      </c>
      <c r="AB603" s="699" cm="1">
        <f t="array" ref="AB603">INDEX($H603:$K603,0,MATCH(AB$526,$H$526:$K$526,0))*HLOOKUP(AB$525,$J$522:$R$523,2)</f>
        <v>0</v>
      </c>
      <c r="AC603" s="699" cm="1">
        <f t="array" ref="AC603">INDEX($H603:$K603,0,MATCH(AC$526,$H$526:$K$526,0))*HLOOKUP(AC$525,$J$522:$R$523,2)</f>
        <v>63.39473684210526</v>
      </c>
      <c r="AD603" s="699" cm="1">
        <f t="array" ref="AD603">INDEX($H603:$K603,0,MATCH(AD$526,$H$526:$K$526,0))*HLOOKUP(AD$525,$J$522:$R$523,2)</f>
        <v>29.510869565217387</v>
      </c>
      <c r="AE603" s="699" cm="1">
        <f t="array" ref="AE603">INDEX($H603:$K603,0,MATCH(AE$526,$H$526:$K$526,0))*HLOOKUP(AE$525,$J$522:$R$523,2)</f>
        <v>29.510869565217387</v>
      </c>
      <c r="AF603" s="699" cm="1">
        <f t="array" ref="AF603">INDEX($H603:$K603,0,MATCH(AF$526,$H$526:$K$526,0))*HLOOKUP(AF$525,$J$522:$R$523,2)</f>
        <v>0</v>
      </c>
      <c r="AG603" s="699" cm="1">
        <f t="array" ref="AG603">INDEX($H603:$K603,0,MATCH(AG$526,$H$526:$K$526,0))*HLOOKUP(AG$525,$J$522:$R$523,2)</f>
        <v>63.39473684210526</v>
      </c>
      <c r="AH603" s="699" cm="1">
        <f t="array" ref="AH603">INDEX($H603:$K603,0,MATCH(AH$526,$H$526:$K$526,0))*HLOOKUP(AH$525,$J$522:$R$523,2)</f>
        <v>29.510869565217387</v>
      </c>
      <c r="AI603" s="699" cm="1">
        <f t="array" ref="AI603">INDEX($H603:$K603,0,MATCH(AI$526,$H$526:$K$526,0))*HLOOKUP(AI$525,$J$522:$R$523,2)</f>
        <v>29.510869565217387</v>
      </c>
      <c r="AJ603" s="699" cm="1">
        <f t="array" ref="AJ603">INDEX($H603:$K603,0,MATCH(AJ$526,$H$526:$K$526,0))*HLOOKUP(AJ$525,$J$522:$R$523,2)</f>
        <v>0</v>
      </c>
      <c r="AK603" s="699" cm="1">
        <f t="array" ref="AK603">INDEX($H603:$K603,0,MATCH(AK$526,$H$526:$K$526,0))*HLOOKUP(AK$525,$J$522:$R$523,2)</f>
        <v>63.39473684210526</v>
      </c>
      <c r="AL603" s="699" cm="1">
        <f t="array" ref="AL603">INDEX($H603:$K603,0,MATCH(AL$526,$H$526:$K$526,0))*HLOOKUP(AL$525,$J$522:$R$523,2)</f>
        <v>29.510869565217387</v>
      </c>
      <c r="AM603" s="699" cm="1">
        <f t="array" ref="AM603">INDEX($H603:$K603,0,MATCH(AM$526,$H$526:$K$526,0))*HLOOKUP(AM$525,$J$522:$R$523,2)</f>
        <v>29.510869565217387</v>
      </c>
      <c r="AN603" s="699" cm="1">
        <f t="array" ref="AN603">INDEX($H603:$K603,0,MATCH(AN$526,$H$526:$K$526,0))*HLOOKUP(AN$525,$J$522:$R$523,2)</f>
        <v>0</v>
      </c>
      <c r="AO603" s="699" cm="1">
        <f t="array" ref="AO603">INDEX($H603:$K603,0,MATCH(AO$526,$H$526:$K$526,0))*HLOOKUP(AO$525,$J$522:$R$523,2)</f>
        <v>63.39473684210526</v>
      </c>
      <c r="AP603" s="699" cm="1">
        <f t="array" ref="AP603">INDEX($H603:$K603,0,MATCH(AP$526,$H$526:$K$526,0))*HLOOKUP(AP$525,$J$522:$R$523,2)</f>
        <v>29.510869565217387</v>
      </c>
      <c r="AQ603" s="699" cm="1">
        <f t="array" ref="AQ603">INDEX($H603:$K603,0,MATCH(AQ$526,$H$526:$K$526,0))*HLOOKUP(AQ$525,$J$522:$R$523,2)</f>
        <v>29.510869565217387</v>
      </c>
      <c r="AR603" s="699" cm="1">
        <f t="array" ref="AR603">INDEX($H603:$K603,0,MATCH(AR$526,$H$526:$K$526,0))*HLOOKUP(AR$525,$J$522:$R$523,2)</f>
        <v>0</v>
      </c>
      <c r="AS603" s="699" cm="1">
        <f t="array" ref="AS603">INDEX($H603:$K603,0,MATCH(AS$526,$H$526:$K$526,0))*HLOOKUP(AS$525,$J$522:$R$523,2)</f>
        <v>63.39473684210526</v>
      </c>
      <c r="AT603" s="699" cm="1">
        <f t="array" ref="AT603">INDEX($H603:$K603,0,MATCH(AT$526,$H$526:$K$526,0))*HLOOKUP(AT$525,$J$522:$R$523,2)</f>
        <v>29.510869565217387</v>
      </c>
      <c r="AU603" s="699" cm="1">
        <f t="array" ref="AU603">INDEX($H603:$K603,0,MATCH(AU$526,$H$526:$K$526,0))*HLOOKUP(AU$525,$J$522:$R$523,2)</f>
        <v>29.510869565217387</v>
      </c>
      <c r="AV603" s="187"/>
      <c r="AW603" s="187"/>
      <c r="AX603" s="16"/>
      <c r="AY603" s="8"/>
      <c r="AZ603" s="8"/>
      <c r="BA603" s="8"/>
    </row>
    <row r="604" spans="1:53" ht="14.5" outlineLevel="1" x14ac:dyDescent="0.35">
      <c r="A604" s="6"/>
      <c r="B604" s="7"/>
      <c r="C604" s="17"/>
      <c r="D604" s="17"/>
      <c r="E604" s="17"/>
      <c r="F604" s="26"/>
      <c r="G604" s="26" t="str">
        <f t="shared" si="153"/>
        <v>YAAA2Nwd</v>
      </c>
      <c r="H604" s="223">
        <v>0</v>
      </c>
      <c r="I604" s="223">
        <v>63.39473684210526</v>
      </c>
      <c r="J604" s="223">
        <v>29.510869565217387</v>
      </c>
      <c r="K604" s="223">
        <v>29.510869565217387</v>
      </c>
      <c r="L604" s="699" cm="1">
        <f t="array" ref="L604">INDEX($H604:$K604,0,MATCH(L$526,$H$526:$K$526,0))*HLOOKUP(L$525,$J$522:$R$523,2)</f>
        <v>0</v>
      </c>
      <c r="M604" s="699" cm="1">
        <f t="array" ref="M604">INDEX($H604:$K604,0,MATCH(M$526,$H$526:$K$526,0))*HLOOKUP(M$525,$J$522:$R$523,2)</f>
        <v>63.39473684210526</v>
      </c>
      <c r="N604" s="699" cm="1">
        <f t="array" ref="N604">INDEX($H604:$K604,0,MATCH(N$526,$H$526:$K$526,0))*HLOOKUP(N$525,$J$522:$R$523,2)</f>
        <v>29.510869565217387</v>
      </c>
      <c r="O604" s="699" cm="1">
        <f t="array" ref="O604">INDEX($H604:$K604,0,MATCH(O$526,$H$526:$K$526,0))*HLOOKUP(O$525,$J$522:$R$523,2)</f>
        <v>29.510869565217387</v>
      </c>
      <c r="P604" s="699" cm="1">
        <f t="array" ref="P604">INDEX($H604:$K604,0,MATCH(P$526,$H$526:$K$526,0))*HLOOKUP(P$525,$J$522:$R$523,2)</f>
        <v>0</v>
      </c>
      <c r="Q604" s="699" cm="1">
        <f t="array" ref="Q604">INDEX($H604:$K604,0,MATCH(Q$526,$H$526:$K$526,0))*HLOOKUP(Q$525,$J$522:$R$523,2)</f>
        <v>63.39473684210526</v>
      </c>
      <c r="R604" s="699" cm="1">
        <f t="array" ref="R604">INDEX($H604:$K604,0,MATCH(R$526,$H$526:$K$526,0))*HLOOKUP(R$525,$J$522:$R$523,2)</f>
        <v>29.510869565217387</v>
      </c>
      <c r="S604" s="699" cm="1">
        <f t="array" ref="S604">INDEX($H604:$K604,0,MATCH(S$526,$H$526:$K$526,0))*HLOOKUP(S$525,$J$522:$R$523,2)</f>
        <v>29.510869565217387</v>
      </c>
      <c r="T604" s="699" cm="1">
        <f t="array" ref="T604">INDEX($H604:$K604,0,MATCH(T$526,$H$526:$K$526,0))*HLOOKUP(T$525,$J$522:$R$523,2)</f>
        <v>0</v>
      </c>
      <c r="U604" s="699" cm="1">
        <f t="array" ref="U604">INDEX($H604:$K604,0,MATCH(U$526,$H$526:$K$526,0))*HLOOKUP(U$525,$J$522:$R$523,2)</f>
        <v>63.39473684210526</v>
      </c>
      <c r="V604" s="699" cm="1">
        <f t="array" ref="V604">INDEX($H604:$K604,0,MATCH(V$526,$H$526:$K$526,0))*HLOOKUP(V$525,$J$522:$R$523,2)</f>
        <v>29.510869565217387</v>
      </c>
      <c r="W604" s="699" cm="1">
        <f t="array" ref="W604">INDEX($H604:$K604,0,MATCH(W$526,$H$526:$K$526,0))*HLOOKUP(W$525,$J$522:$R$523,2)</f>
        <v>29.510869565217387</v>
      </c>
      <c r="X604" s="699" cm="1">
        <f t="array" ref="X604">INDEX($H604:$K604,0,MATCH(X$526,$H$526:$K$526,0))*HLOOKUP(X$525,$J$522:$R$523,2)</f>
        <v>0</v>
      </c>
      <c r="Y604" s="699" cm="1">
        <f t="array" ref="Y604">INDEX($H604:$K604,0,MATCH(Y$526,$H$526:$K$526,0))*HLOOKUP(Y$525,$J$522:$R$523,2)</f>
        <v>63.39473684210526</v>
      </c>
      <c r="Z604" s="699" cm="1">
        <f t="array" ref="Z604">INDEX($H604:$K604,0,MATCH(Z$526,$H$526:$K$526,0))*HLOOKUP(Z$525,$J$522:$R$523,2)</f>
        <v>29.510869565217387</v>
      </c>
      <c r="AA604" s="699" cm="1">
        <f t="array" ref="AA604">INDEX($H604:$K604,0,MATCH(AA$526,$H$526:$K$526,0))*HLOOKUP(AA$525,$J$522:$R$523,2)</f>
        <v>29.510869565217387</v>
      </c>
      <c r="AB604" s="699" cm="1">
        <f t="array" ref="AB604">INDEX($H604:$K604,0,MATCH(AB$526,$H$526:$K$526,0))*HLOOKUP(AB$525,$J$522:$R$523,2)</f>
        <v>0</v>
      </c>
      <c r="AC604" s="699" cm="1">
        <f t="array" ref="AC604">INDEX($H604:$K604,0,MATCH(AC$526,$H$526:$K$526,0))*HLOOKUP(AC$525,$J$522:$R$523,2)</f>
        <v>63.39473684210526</v>
      </c>
      <c r="AD604" s="699" cm="1">
        <f t="array" ref="AD604">INDEX($H604:$K604,0,MATCH(AD$526,$H$526:$K$526,0))*HLOOKUP(AD$525,$J$522:$R$523,2)</f>
        <v>29.510869565217387</v>
      </c>
      <c r="AE604" s="699" cm="1">
        <f t="array" ref="AE604">INDEX($H604:$K604,0,MATCH(AE$526,$H$526:$K$526,0))*HLOOKUP(AE$525,$J$522:$R$523,2)</f>
        <v>29.510869565217387</v>
      </c>
      <c r="AF604" s="699" cm="1">
        <f t="array" ref="AF604">INDEX($H604:$K604,0,MATCH(AF$526,$H$526:$K$526,0))*HLOOKUP(AF$525,$J$522:$R$523,2)</f>
        <v>0</v>
      </c>
      <c r="AG604" s="699" cm="1">
        <f t="array" ref="AG604">INDEX($H604:$K604,0,MATCH(AG$526,$H$526:$K$526,0))*HLOOKUP(AG$525,$J$522:$R$523,2)</f>
        <v>63.39473684210526</v>
      </c>
      <c r="AH604" s="699" cm="1">
        <f t="array" ref="AH604">INDEX($H604:$K604,0,MATCH(AH$526,$H$526:$K$526,0))*HLOOKUP(AH$525,$J$522:$R$523,2)</f>
        <v>29.510869565217387</v>
      </c>
      <c r="AI604" s="699" cm="1">
        <f t="array" ref="AI604">INDEX($H604:$K604,0,MATCH(AI$526,$H$526:$K$526,0))*HLOOKUP(AI$525,$J$522:$R$523,2)</f>
        <v>29.510869565217387</v>
      </c>
      <c r="AJ604" s="699" cm="1">
        <f t="array" ref="AJ604">INDEX($H604:$K604,0,MATCH(AJ$526,$H$526:$K$526,0))*HLOOKUP(AJ$525,$J$522:$R$523,2)</f>
        <v>0</v>
      </c>
      <c r="AK604" s="699" cm="1">
        <f t="array" ref="AK604">INDEX($H604:$K604,0,MATCH(AK$526,$H$526:$K$526,0))*HLOOKUP(AK$525,$J$522:$R$523,2)</f>
        <v>63.39473684210526</v>
      </c>
      <c r="AL604" s="699" cm="1">
        <f t="array" ref="AL604">INDEX($H604:$K604,0,MATCH(AL$526,$H$526:$K$526,0))*HLOOKUP(AL$525,$J$522:$R$523,2)</f>
        <v>29.510869565217387</v>
      </c>
      <c r="AM604" s="699" cm="1">
        <f t="array" ref="AM604">INDEX($H604:$K604,0,MATCH(AM$526,$H$526:$K$526,0))*HLOOKUP(AM$525,$J$522:$R$523,2)</f>
        <v>29.510869565217387</v>
      </c>
      <c r="AN604" s="699" cm="1">
        <f t="array" ref="AN604">INDEX($H604:$K604,0,MATCH(AN$526,$H$526:$K$526,0))*HLOOKUP(AN$525,$J$522:$R$523,2)</f>
        <v>0</v>
      </c>
      <c r="AO604" s="699" cm="1">
        <f t="array" ref="AO604">INDEX($H604:$K604,0,MATCH(AO$526,$H$526:$K$526,0))*HLOOKUP(AO$525,$J$522:$R$523,2)</f>
        <v>63.39473684210526</v>
      </c>
      <c r="AP604" s="699" cm="1">
        <f t="array" ref="AP604">INDEX($H604:$K604,0,MATCH(AP$526,$H$526:$K$526,0))*HLOOKUP(AP$525,$J$522:$R$523,2)</f>
        <v>29.510869565217387</v>
      </c>
      <c r="AQ604" s="699" cm="1">
        <f t="array" ref="AQ604">INDEX($H604:$K604,0,MATCH(AQ$526,$H$526:$K$526,0))*HLOOKUP(AQ$525,$J$522:$R$523,2)</f>
        <v>29.510869565217387</v>
      </c>
      <c r="AR604" s="699" cm="1">
        <f t="array" ref="AR604">INDEX($H604:$K604,0,MATCH(AR$526,$H$526:$K$526,0))*HLOOKUP(AR$525,$J$522:$R$523,2)</f>
        <v>0</v>
      </c>
      <c r="AS604" s="699" cm="1">
        <f t="array" ref="AS604">INDEX($H604:$K604,0,MATCH(AS$526,$H$526:$K$526,0))*HLOOKUP(AS$525,$J$522:$R$523,2)</f>
        <v>63.39473684210526</v>
      </c>
      <c r="AT604" s="699" cm="1">
        <f t="array" ref="AT604">INDEX($H604:$K604,0,MATCH(AT$526,$H$526:$K$526,0))*HLOOKUP(AT$525,$J$522:$R$523,2)</f>
        <v>29.510869565217387</v>
      </c>
      <c r="AU604" s="699" cm="1">
        <f t="array" ref="AU604">INDEX($H604:$K604,0,MATCH(AU$526,$H$526:$K$526,0))*HLOOKUP(AU$525,$J$522:$R$523,2)</f>
        <v>29.510869565217387</v>
      </c>
      <c r="AV604" s="187"/>
      <c r="AW604" s="187"/>
      <c r="AX604" s="16"/>
      <c r="AY604" s="8"/>
      <c r="AZ604" s="8"/>
      <c r="BA604" s="8"/>
    </row>
    <row r="605" spans="1:53" ht="14.5" outlineLevel="1" x14ac:dyDescent="0.35">
      <c r="A605" s="6"/>
      <c r="B605" s="7"/>
      <c r="C605" s="17"/>
      <c r="D605" s="17"/>
      <c r="E605" s="17"/>
      <c r="F605" s="26"/>
      <c r="G605" s="26" t="str">
        <f t="shared" si="153"/>
        <v>YYAA2A1z</v>
      </c>
      <c r="H605" s="223">
        <v>0</v>
      </c>
      <c r="I605" s="223">
        <v>31.69736842105263</v>
      </c>
      <c r="J605" s="223">
        <v>0</v>
      </c>
      <c r="K605" s="223">
        <v>0</v>
      </c>
      <c r="L605" s="699" cm="1">
        <f t="array" ref="L605">INDEX($H605:$K605,0,MATCH(L$526,$H$526:$K$526,0))*HLOOKUP(L$525,$J$522:$R$523,2)</f>
        <v>0</v>
      </c>
      <c r="M605" s="699" cm="1">
        <f t="array" ref="M605">INDEX($H605:$K605,0,MATCH(M$526,$H$526:$K$526,0))*HLOOKUP(M$525,$J$522:$R$523,2)</f>
        <v>31.69736842105263</v>
      </c>
      <c r="N605" s="699" cm="1">
        <f t="array" ref="N605">INDEX($H605:$K605,0,MATCH(N$526,$H$526:$K$526,0))*HLOOKUP(N$525,$J$522:$R$523,2)</f>
        <v>0</v>
      </c>
      <c r="O605" s="699" cm="1">
        <f t="array" ref="O605">INDEX($H605:$K605,0,MATCH(O$526,$H$526:$K$526,0))*HLOOKUP(O$525,$J$522:$R$523,2)</f>
        <v>0</v>
      </c>
      <c r="P605" s="699" cm="1">
        <f t="array" ref="P605">INDEX($H605:$K605,0,MATCH(P$526,$H$526:$K$526,0))*HLOOKUP(P$525,$J$522:$R$523,2)</f>
        <v>0</v>
      </c>
      <c r="Q605" s="699" cm="1">
        <f t="array" ref="Q605">INDEX($H605:$K605,0,MATCH(Q$526,$H$526:$K$526,0))*HLOOKUP(Q$525,$J$522:$R$523,2)</f>
        <v>31.69736842105263</v>
      </c>
      <c r="R605" s="699" cm="1">
        <f t="array" ref="R605">INDEX($H605:$K605,0,MATCH(R$526,$H$526:$K$526,0))*HLOOKUP(R$525,$J$522:$R$523,2)</f>
        <v>0</v>
      </c>
      <c r="S605" s="699" cm="1">
        <f t="array" ref="S605">INDEX($H605:$K605,0,MATCH(S$526,$H$526:$K$526,0))*HLOOKUP(S$525,$J$522:$R$523,2)</f>
        <v>0</v>
      </c>
      <c r="T605" s="699" cm="1">
        <f t="array" ref="T605">INDEX($H605:$K605,0,MATCH(T$526,$H$526:$K$526,0))*HLOOKUP(T$525,$J$522:$R$523,2)</f>
        <v>0</v>
      </c>
      <c r="U605" s="699" cm="1">
        <f t="array" ref="U605">INDEX($H605:$K605,0,MATCH(U$526,$H$526:$K$526,0))*HLOOKUP(U$525,$J$522:$R$523,2)</f>
        <v>31.69736842105263</v>
      </c>
      <c r="V605" s="699" cm="1">
        <f t="array" ref="V605">INDEX($H605:$K605,0,MATCH(V$526,$H$526:$K$526,0))*HLOOKUP(V$525,$J$522:$R$523,2)</f>
        <v>0</v>
      </c>
      <c r="W605" s="699" cm="1">
        <f t="array" ref="W605">INDEX($H605:$K605,0,MATCH(W$526,$H$526:$K$526,0))*HLOOKUP(W$525,$J$522:$R$523,2)</f>
        <v>0</v>
      </c>
      <c r="X605" s="699" cm="1">
        <f t="array" ref="X605">INDEX($H605:$K605,0,MATCH(X$526,$H$526:$K$526,0))*HLOOKUP(X$525,$J$522:$R$523,2)</f>
        <v>0</v>
      </c>
      <c r="Y605" s="699" cm="1">
        <f t="array" ref="Y605">INDEX($H605:$K605,0,MATCH(Y$526,$H$526:$K$526,0))*HLOOKUP(Y$525,$J$522:$R$523,2)</f>
        <v>31.69736842105263</v>
      </c>
      <c r="Z605" s="699" cm="1">
        <f t="array" ref="Z605">INDEX($H605:$K605,0,MATCH(Z$526,$H$526:$K$526,0))*HLOOKUP(Z$525,$J$522:$R$523,2)</f>
        <v>0</v>
      </c>
      <c r="AA605" s="699" cm="1">
        <f t="array" ref="AA605">INDEX($H605:$K605,0,MATCH(AA$526,$H$526:$K$526,0))*HLOOKUP(AA$525,$J$522:$R$523,2)</f>
        <v>0</v>
      </c>
      <c r="AB605" s="699" cm="1">
        <f t="array" ref="AB605">INDEX($H605:$K605,0,MATCH(AB$526,$H$526:$K$526,0))*HLOOKUP(AB$525,$J$522:$R$523,2)</f>
        <v>0</v>
      </c>
      <c r="AC605" s="699" cm="1">
        <f t="array" ref="AC605">INDEX($H605:$K605,0,MATCH(AC$526,$H$526:$K$526,0))*HLOOKUP(AC$525,$J$522:$R$523,2)</f>
        <v>31.69736842105263</v>
      </c>
      <c r="AD605" s="699" cm="1">
        <f t="array" ref="AD605">INDEX($H605:$K605,0,MATCH(AD$526,$H$526:$K$526,0))*HLOOKUP(AD$525,$J$522:$R$523,2)</f>
        <v>0</v>
      </c>
      <c r="AE605" s="699" cm="1">
        <f t="array" ref="AE605">INDEX($H605:$K605,0,MATCH(AE$526,$H$526:$K$526,0))*HLOOKUP(AE$525,$J$522:$R$523,2)</f>
        <v>0</v>
      </c>
      <c r="AF605" s="699" cm="1">
        <f t="array" ref="AF605">INDEX($H605:$K605,0,MATCH(AF$526,$H$526:$K$526,0))*HLOOKUP(AF$525,$J$522:$R$523,2)</f>
        <v>0</v>
      </c>
      <c r="AG605" s="699" cm="1">
        <f t="array" ref="AG605">INDEX($H605:$K605,0,MATCH(AG$526,$H$526:$K$526,0))*HLOOKUP(AG$525,$J$522:$R$523,2)</f>
        <v>31.69736842105263</v>
      </c>
      <c r="AH605" s="699" cm="1">
        <f t="array" ref="AH605">INDEX($H605:$K605,0,MATCH(AH$526,$H$526:$K$526,0))*HLOOKUP(AH$525,$J$522:$R$523,2)</f>
        <v>0</v>
      </c>
      <c r="AI605" s="699" cm="1">
        <f t="array" ref="AI605">INDEX($H605:$K605,0,MATCH(AI$526,$H$526:$K$526,0))*HLOOKUP(AI$525,$J$522:$R$523,2)</f>
        <v>0</v>
      </c>
      <c r="AJ605" s="699" cm="1">
        <f t="array" ref="AJ605">INDEX($H605:$K605,0,MATCH(AJ$526,$H$526:$K$526,0))*HLOOKUP(AJ$525,$J$522:$R$523,2)</f>
        <v>0</v>
      </c>
      <c r="AK605" s="699" cm="1">
        <f t="array" ref="AK605">INDEX($H605:$K605,0,MATCH(AK$526,$H$526:$K$526,0))*HLOOKUP(AK$525,$J$522:$R$523,2)</f>
        <v>31.69736842105263</v>
      </c>
      <c r="AL605" s="699" cm="1">
        <f t="array" ref="AL605">INDEX($H605:$K605,0,MATCH(AL$526,$H$526:$K$526,0))*HLOOKUP(AL$525,$J$522:$R$523,2)</f>
        <v>0</v>
      </c>
      <c r="AM605" s="699" cm="1">
        <f t="array" ref="AM605">INDEX($H605:$K605,0,MATCH(AM$526,$H$526:$K$526,0))*HLOOKUP(AM$525,$J$522:$R$523,2)</f>
        <v>0</v>
      </c>
      <c r="AN605" s="699" cm="1">
        <f t="array" ref="AN605">INDEX($H605:$K605,0,MATCH(AN$526,$H$526:$K$526,0))*HLOOKUP(AN$525,$J$522:$R$523,2)</f>
        <v>0</v>
      </c>
      <c r="AO605" s="699" cm="1">
        <f t="array" ref="AO605">INDEX($H605:$K605,0,MATCH(AO$526,$H$526:$K$526,0))*HLOOKUP(AO$525,$J$522:$R$523,2)</f>
        <v>31.69736842105263</v>
      </c>
      <c r="AP605" s="699" cm="1">
        <f t="array" ref="AP605">INDEX($H605:$K605,0,MATCH(AP$526,$H$526:$K$526,0))*HLOOKUP(AP$525,$J$522:$R$523,2)</f>
        <v>0</v>
      </c>
      <c r="AQ605" s="699" cm="1">
        <f t="array" ref="AQ605">INDEX($H605:$K605,0,MATCH(AQ$526,$H$526:$K$526,0))*HLOOKUP(AQ$525,$J$522:$R$523,2)</f>
        <v>0</v>
      </c>
      <c r="AR605" s="699" cm="1">
        <f t="array" ref="AR605">INDEX($H605:$K605,0,MATCH(AR$526,$H$526:$K$526,0))*HLOOKUP(AR$525,$J$522:$R$523,2)</f>
        <v>0</v>
      </c>
      <c r="AS605" s="699" cm="1">
        <f t="array" ref="AS605">INDEX($H605:$K605,0,MATCH(AS$526,$H$526:$K$526,0))*HLOOKUP(AS$525,$J$522:$R$523,2)</f>
        <v>31.69736842105263</v>
      </c>
      <c r="AT605" s="699" cm="1">
        <f t="array" ref="AT605">INDEX($H605:$K605,0,MATCH(AT$526,$H$526:$K$526,0))*HLOOKUP(AT$525,$J$522:$R$523,2)</f>
        <v>0</v>
      </c>
      <c r="AU605" s="699" cm="1">
        <f t="array" ref="AU605">INDEX($H605:$K605,0,MATCH(AU$526,$H$526:$K$526,0))*HLOOKUP(AU$525,$J$522:$R$523,2)</f>
        <v>0</v>
      </c>
      <c r="AV605" s="187"/>
      <c r="AW605" s="187"/>
      <c r="AX605" s="16"/>
      <c r="AY605" s="8"/>
      <c r="AZ605" s="8"/>
      <c r="BA605" s="8"/>
    </row>
    <row r="606" spans="1:53" ht="14.5" outlineLevel="1" x14ac:dyDescent="0.35">
      <c r="A606" s="6"/>
      <c r="B606" s="7"/>
      <c r="C606" s="17"/>
      <c r="D606" s="17"/>
      <c r="E606" s="17"/>
      <c r="F606" s="26"/>
      <c r="G606" s="26" t="str">
        <f t="shared" si="153"/>
        <v>YYAA2A1zd</v>
      </c>
      <c r="H606" s="223">
        <v>0</v>
      </c>
      <c r="I606" s="223">
        <v>31.69736842105263</v>
      </c>
      <c r="J606" s="223">
        <v>0</v>
      </c>
      <c r="K606" s="223">
        <v>0</v>
      </c>
      <c r="L606" s="699" cm="1">
        <f t="array" ref="L606">INDEX($H606:$K606,0,MATCH(L$526,$H$526:$K$526,0))*HLOOKUP(L$525,$J$522:$R$523,2)</f>
        <v>0</v>
      </c>
      <c r="M606" s="699" cm="1">
        <f t="array" ref="M606">INDEX($H606:$K606,0,MATCH(M$526,$H$526:$K$526,0))*HLOOKUP(M$525,$J$522:$R$523,2)</f>
        <v>31.69736842105263</v>
      </c>
      <c r="N606" s="699" cm="1">
        <f t="array" ref="N606">INDEX($H606:$K606,0,MATCH(N$526,$H$526:$K$526,0))*HLOOKUP(N$525,$J$522:$R$523,2)</f>
        <v>0</v>
      </c>
      <c r="O606" s="699" cm="1">
        <f t="array" ref="O606">INDEX($H606:$K606,0,MATCH(O$526,$H$526:$K$526,0))*HLOOKUP(O$525,$J$522:$R$523,2)</f>
        <v>0</v>
      </c>
      <c r="P606" s="699" cm="1">
        <f t="array" ref="P606">INDEX($H606:$K606,0,MATCH(P$526,$H$526:$K$526,0))*HLOOKUP(P$525,$J$522:$R$523,2)</f>
        <v>0</v>
      </c>
      <c r="Q606" s="699" cm="1">
        <f t="array" ref="Q606">INDEX($H606:$K606,0,MATCH(Q$526,$H$526:$K$526,0))*HLOOKUP(Q$525,$J$522:$R$523,2)</f>
        <v>31.69736842105263</v>
      </c>
      <c r="R606" s="699" cm="1">
        <f t="array" ref="R606">INDEX($H606:$K606,0,MATCH(R$526,$H$526:$K$526,0))*HLOOKUP(R$525,$J$522:$R$523,2)</f>
        <v>0</v>
      </c>
      <c r="S606" s="699" cm="1">
        <f t="array" ref="S606">INDEX($H606:$K606,0,MATCH(S$526,$H$526:$K$526,0))*HLOOKUP(S$525,$J$522:$R$523,2)</f>
        <v>0</v>
      </c>
      <c r="T606" s="699" cm="1">
        <f t="array" ref="T606">INDEX($H606:$K606,0,MATCH(T$526,$H$526:$K$526,0))*HLOOKUP(T$525,$J$522:$R$523,2)</f>
        <v>0</v>
      </c>
      <c r="U606" s="699" cm="1">
        <f t="array" ref="U606">INDEX($H606:$K606,0,MATCH(U$526,$H$526:$K$526,0))*HLOOKUP(U$525,$J$522:$R$523,2)</f>
        <v>31.69736842105263</v>
      </c>
      <c r="V606" s="699" cm="1">
        <f t="array" ref="V606">INDEX($H606:$K606,0,MATCH(V$526,$H$526:$K$526,0))*HLOOKUP(V$525,$J$522:$R$523,2)</f>
        <v>0</v>
      </c>
      <c r="W606" s="699" cm="1">
        <f t="array" ref="W606">INDEX($H606:$K606,0,MATCH(W$526,$H$526:$K$526,0))*HLOOKUP(W$525,$J$522:$R$523,2)</f>
        <v>0</v>
      </c>
      <c r="X606" s="699" cm="1">
        <f t="array" ref="X606">INDEX($H606:$K606,0,MATCH(X$526,$H$526:$K$526,0))*HLOOKUP(X$525,$J$522:$R$523,2)</f>
        <v>0</v>
      </c>
      <c r="Y606" s="699" cm="1">
        <f t="array" ref="Y606">INDEX($H606:$K606,0,MATCH(Y$526,$H$526:$K$526,0))*HLOOKUP(Y$525,$J$522:$R$523,2)</f>
        <v>31.69736842105263</v>
      </c>
      <c r="Z606" s="699" cm="1">
        <f t="array" ref="Z606">INDEX($H606:$K606,0,MATCH(Z$526,$H$526:$K$526,0))*HLOOKUP(Z$525,$J$522:$R$523,2)</f>
        <v>0</v>
      </c>
      <c r="AA606" s="699" cm="1">
        <f t="array" ref="AA606">INDEX($H606:$K606,0,MATCH(AA$526,$H$526:$K$526,0))*HLOOKUP(AA$525,$J$522:$R$523,2)</f>
        <v>0</v>
      </c>
      <c r="AB606" s="699" cm="1">
        <f t="array" ref="AB606">INDEX($H606:$K606,0,MATCH(AB$526,$H$526:$K$526,0))*HLOOKUP(AB$525,$J$522:$R$523,2)</f>
        <v>0</v>
      </c>
      <c r="AC606" s="699" cm="1">
        <f t="array" ref="AC606">INDEX($H606:$K606,0,MATCH(AC$526,$H$526:$K$526,0))*HLOOKUP(AC$525,$J$522:$R$523,2)</f>
        <v>31.69736842105263</v>
      </c>
      <c r="AD606" s="699" cm="1">
        <f t="array" ref="AD606">INDEX($H606:$K606,0,MATCH(AD$526,$H$526:$K$526,0))*HLOOKUP(AD$525,$J$522:$R$523,2)</f>
        <v>0</v>
      </c>
      <c r="AE606" s="699" cm="1">
        <f t="array" ref="AE606">INDEX($H606:$K606,0,MATCH(AE$526,$H$526:$K$526,0))*HLOOKUP(AE$525,$J$522:$R$523,2)</f>
        <v>0</v>
      </c>
      <c r="AF606" s="699" cm="1">
        <f t="array" ref="AF606">INDEX($H606:$K606,0,MATCH(AF$526,$H$526:$K$526,0))*HLOOKUP(AF$525,$J$522:$R$523,2)</f>
        <v>0</v>
      </c>
      <c r="AG606" s="699" cm="1">
        <f t="array" ref="AG606">INDEX($H606:$K606,0,MATCH(AG$526,$H$526:$K$526,0))*HLOOKUP(AG$525,$J$522:$R$523,2)</f>
        <v>31.69736842105263</v>
      </c>
      <c r="AH606" s="699" cm="1">
        <f t="array" ref="AH606">INDEX($H606:$K606,0,MATCH(AH$526,$H$526:$K$526,0))*HLOOKUP(AH$525,$J$522:$R$523,2)</f>
        <v>0</v>
      </c>
      <c r="AI606" s="699" cm="1">
        <f t="array" ref="AI606">INDEX($H606:$K606,0,MATCH(AI$526,$H$526:$K$526,0))*HLOOKUP(AI$525,$J$522:$R$523,2)</f>
        <v>0</v>
      </c>
      <c r="AJ606" s="699" cm="1">
        <f t="array" ref="AJ606">INDEX($H606:$K606,0,MATCH(AJ$526,$H$526:$K$526,0))*HLOOKUP(AJ$525,$J$522:$R$523,2)</f>
        <v>0</v>
      </c>
      <c r="AK606" s="699" cm="1">
        <f t="array" ref="AK606">INDEX($H606:$K606,0,MATCH(AK$526,$H$526:$K$526,0))*HLOOKUP(AK$525,$J$522:$R$523,2)</f>
        <v>31.69736842105263</v>
      </c>
      <c r="AL606" s="699" cm="1">
        <f t="array" ref="AL606">INDEX($H606:$K606,0,MATCH(AL$526,$H$526:$K$526,0))*HLOOKUP(AL$525,$J$522:$R$523,2)</f>
        <v>0</v>
      </c>
      <c r="AM606" s="699" cm="1">
        <f t="array" ref="AM606">INDEX($H606:$K606,0,MATCH(AM$526,$H$526:$K$526,0))*HLOOKUP(AM$525,$J$522:$R$523,2)</f>
        <v>0</v>
      </c>
      <c r="AN606" s="699" cm="1">
        <f t="array" ref="AN606">INDEX($H606:$K606,0,MATCH(AN$526,$H$526:$K$526,0))*HLOOKUP(AN$525,$J$522:$R$523,2)</f>
        <v>0</v>
      </c>
      <c r="AO606" s="699" cm="1">
        <f t="array" ref="AO606">INDEX($H606:$K606,0,MATCH(AO$526,$H$526:$K$526,0))*HLOOKUP(AO$525,$J$522:$R$523,2)</f>
        <v>31.69736842105263</v>
      </c>
      <c r="AP606" s="699" cm="1">
        <f t="array" ref="AP606">INDEX($H606:$K606,0,MATCH(AP$526,$H$526:$K$526,0))*HLOOKUP(AP$525,$J$522:$R$523,2)</f>
        <v>0</v>
      </c>
      <c r="AQ606" s="699" cm="1">
        <f t="array" ref="AQ606">INDEX($H606:$K606,0,MATCH(AQ$526,$H$526:$K$526,0))*HLOOKUP(AQ$525,$J$522:$R$523,2)</f>
        <v>0</v>
      </c>
      <c r="AR606" s="699" cm="1">
        <f t="array" ref="AR606">INDEX($H606:$K606,0,MATCH(AR$526,$H$526:$K$526,0))*HLOOKUP(AR$525,$J$522:$R$523,2)</f>
        <v>0</v>
      </c>
      <c r="AS606" s="699" cm="1">
        <f t="array" ref="AS606">INDEX($H606:$K606,0,MATCH(AS$526,$H$526:$K$526,0))*HLOOKUP(AS$525,$J$522:$R$523,2)</f>
        <v>31.69736842105263</v>
      </c>
      <c r="AT606" s="699" cm="1">
        <f t="array" ref="AT606">INDEX($H606:$K606,0,MATCH(AT$526,$H$526:$K$526,0))*HLOOKUP(AT$525,$J$522:$R$523,2)</f>
        <v>0</v>
      </c>
      <c r="AU606" s="699" cm="1">
        <f t="array" ref="AU606">INDEX($H606:$K606,0,MATCH(AU$526,$H$526:$K$526,0))*HLOOKUP(AU$525,$J$522:$R$523,2)</f>
        <v>0</v>
      </c>
      <c r="AV606" s="187"/>
      <c r="AW606" s="187"/>
      <c r="AX606" s="16"/>
      <c r="AY606" s="8"/>
      <c r="AZ606" s="8"/>
      <c r="BA606" s="8"/>
    </row>
    <row r="607" spans="1:53" ht="14.5" outlineLevel="1" x14ac:dyDescent="0.35">
      <c r="A607" s="6"/>
      <c r="B607" s="7"/>
      <c r="C607" s="17"/>
      <c r="D607" s="17"/>
      <c r="E607" s="17"/>
      <c r="F607" s="26"/>
      <c r="G607" s="26" t="str">
        <f t="shared" si="153"/>
        <v>AYWA2A1a</v>
      </c>
      <c r="H607" s="223">
        <v>39</v>
      </c>
      <c r="I607" s="223">
        <v>0</v>
      </c>
      <c r="J607" s="223">
        <v>0</v>
      </c>
      <c r="K607" s="223">
        <v>0</v>
      </c>
      <c r="L607" s="699" cm="1">
        <f t="array" ref="L607">INDEX($H607:$K607,0,MATCH(L$526,$H$526:$K$526,0))*HLOOKUP(L$525,$J$522:$R$523,2)</f>
        <v>39</v>
      </c>
      <c r="M607" s="699" cm="1">
        <f t="array" ref="M607">INDEX($H607:$K607,0,MATCH(M$526,$H$526:$K$526,0))*HLOOKUP(M$525,$J$522:$R$523,2)</f>
        <v>0</v>
      </c>
      <c r="N607" s="699" cm="1">
        <f t="array" ref="N607">INDEX($H607:$K607,0,MATCH(N$526,$H$526:$K$526,0))*HLOOKUP(N$525,$J$522:$R$523,2)</f>
        <v>0</v>
      </c>
      <c r="O607" s="699" cm="1">
        <f t="array" ref="O607">INDEX($H607:$K607,0,MATCH(O$526,$H$526:$K$526,0))*HLOOKUP(O$525,$J$522:$R$523,2)</f>
        <v>0</v>
      </c>
      <c r="P607" s="699" cm="1">
        <f t="array" ref="P607">INDEX($H607:$K607,0,MATCH(P$526,$H$526:$K$526,0))*HLOOKUP(P$525,$J$522:$R$523,2)</f>
        <v>39</v>
      </c>
      <c r="Q607" s="699" cm="1">
        <f t="array" ref="Q607">INDEX($H607:$K607,0,MATCH(Q$526,$H$526:$K$526,0))*HLOOKUP(Q$525,$J$522:$R$523,2)</f>
        <v>0</v>
      </c>
      <c r="R607" s="699" cm="1">
        <f t="array" ref="R607">INDEX($H607:$K607,0,MATCH(R$526,$H$526:$K$526,0))*HLOOKUP(R$525,$J$522:$R$523,2)</f>
        <v>0</v>
      </c>
      <c r="S607" s="699" cm="1">
        <f t="array" ref="S607">INDEX($H607:$K607,0,MATCH(S$526,$H$526:$K$526,0))*HLOOKUP(S$525,$J$522:$R$523,2)</f>
        <v>0</v>
      </c>
      <c r="T607" s="699" cm="1">
        <f t="array" ref="T607">INDEX($H607:$K607,0,MATCH(T$526,$H$526:$K$526,0))*HLOOKUP(T$525,$J$522:$R$523,2)</f>
        <v>39</v>
      </c>
      <c r="U607" s="699" cm="1">
        <f t="array" ref="U607">INDEX($H607:$K607,0,MATCH(U$526,$H$526:$K$526,0))*HLOOKUP(U$525,$J$522:$R$523,2)</f>
        <v>0</v>
      </c>
      <c r="V607" s="699" cm="1">
        <f t="array" ref="V607">INDEX($H607:$K607,0,MATCH(V$526,$H$526:$K$526,0))*HLOOKUP(V$525,$J$522:$R$523,2)</f>
        <v>0</v>
      </c>
      <c r="W607" s="699" cm="1">
        <f t="array" ref="W607">INDEX($H607:$K607,0,MATCH(W$526,$H$526:$K$526,0))*HLOOKUP(W$525,$J$522:$R$523,2)</f>
        <v>0</v>
      </c>
      <c r="X607" s="699" cm="1">
        <f t="array" ref="X607">INDEX($H607:$K607,0,MATCH(X$526,$H$526:$K$526,0))*HLOOKUP(X$525,$J$522:$R$523,2)</f>
        <v>39</v>
      </c>
      <c r="Y607" s="699" cm="1">
        <f t="array" ref="Y607">INDEX($H607:$K607,0,MATCH(Y$526,$H$526:$K$526,0))*HLOOKUP(Y$525,$J$522:$R$523,2)</f>
        <v>0</v>
      </c>
      <c r="Z607" s="699" cm="1">
        <f t="array" ref="Z607">INDEX($H607:$K607,0,MATCH(Z$526,$H$526:$K$526,0))*HLOOKUP(Z$525,$J$522:$R$523,2)</f>
        <v>0</v>
      </c>
      <c r="AA607" s="699" cm="1">
        <f t="array" ref="AA607">INDEX($H607:$K607,0,MATCH(AA$526,$H$526:$K$526,0))*HLOOKUP(AA$525,$J$522:$R$523,2)</f>
        <v>0</v>
      </c>
      <c r="AB607" s="699" cm="1">
        <f t="array" ref="AB607">INDEX($H607:$K607,0,MATCH(AB$526,$H$526:$K$526,0))*HLOOKUP(AB$525,$J$522:$R$523,2)</f>
        <v>39</v>
      </c>
      <c r="AC607" s="699" cm="1">
        <f t="array" ref="AC607">INDEX($H607:$K607,0,MATCH(AC$526,$H$526:$K$526,0))*HLOOKUP(AC$525,$J$522:$R$523,2)</f>
        <v>0</v>
      </c>
      <c r="AD607" s="699" cm="1">
        <f t="array" ref="AD607">INDEX($H607:$K607,0,MATCH(AD$526,$H$526:$K$526,0))*HLOOKUP(AD$525,$J$522:$R$523,2)</f>
        <v>0</v>
      </c>
      <c r="AE607" s="699" cm="1">
        <f t="array" ref="AE607">INDEX($H607:$K607,0,MATCH(AE$526,$H$526:$K$526,0))*HLOOKUP(AE$525,$J$522:$R$523,2)</f>
        <v>0</v>
      </c>
      <c r="AF607" s="699" cm="1">
        <f t="array" ref="AF607">INDEX($H607:$K607,0,MATCH(AF$526,$H$526:$K$526,0))*HLOOKUP(AF$525,$J$522:$R$523,2)</f>
        <v>39</v>
      </c>
      <c r="AG607" s="699" cm="1">
        <f t="array" ref="AG607">INDEX($H607:$K607,0,MATCH(AG$526,$H$526:$K$526,0))*HLOOKUP(AG$525,$J$522:$R$523,2)</f>
        <v>0</v>
      </c>
      <c r="AH607" s="699" cm="1">
        <f t="array" ref="AH607">INDEX($H607:$K607,0,MATCH(AH$526,$H$526:$K$526,0))*HLOOKUP(AH$525,$J$522:$R$523,2)</f>
        <v>0</v>
      </c>
      <c r="AI607" s="699" cm="1">
        <f t="array" ref="AI607">INDEX($H607:$K607,0,MATCH(AI$526,$H$526:$K$526,0))*HLOOKUP(AI$525,$J$522:$R$523,2)</f>
        <v>0</v>
      </c>
      <c r="AJ607" s="699" cm="1">
        <f t="array" ref="AJ607">INDEX($H607:$K607,0,MATCH(AJ$526,$H$526:$K$526,0))*HLOOKUP(AJ$525,$J$522:$R$523,2)</f>
        <v>39</v>
      </c>
      <c r="AK607" s="699" cm="1">
        <f t="array" ref="AK607">INDEX($H607:$K607,0,MATCH(AK$526,$H$526:$K$526,0))*HLOOKUP(AK$525,$J$522:$R$523,2)</f>
        <v>0</v>
      </c>
      <c r="AL607" s="699" cm="1">
        <f t="array" ref="AL607">INDEX($H607:$K607,0,MATCH(AL$526,$H$526:$K$526,0))*HLOOKUP(AL$525,$J$522:$R$523,2)</f>
        <v>0</v>
      </c>
      <c r="AM607" s="699" cm="1">
        <f t="array" ref="AM607">INDEX($H607:$K607,0,MATCH(AM$526,$H$526:$K$526,0))*HLOOKUP(AM$525,$J$522:$R$523,2)</f>
        <v>0</v>
      </c>
      <c r="AN607" s="699" cm="1">
        <f t="array" ref="AN607">INDEX($H607:$K607,0,MATCH(AN$526,$H$526:$K$526,0))*HLOOKUP(AN$525,$J$522:$R$523,2)</f>
        <v>39</v>
      </c>
      <c r="AO607" s="699" cm="1">
        <f t="array" ref="AO607">INDEX($H607:$K607,0,MATCH(AO$526,$H$526:$K$526,0))*HLOOKUP(AO$525,$J$522:$R$523,2)</f>
        <v>0</v>
      </c>
      <c r="AP607" s="699" cm="1">
        <f t="array" ref="AP607">INDEX($H607:$K607,0,MATCH(AP$526,$H$526:$K$526,0))*HLOOKUP(AP$525,$J$522:$R$523,2)</f>
        <v>0</v>
      </c>
      <c r="AQ607" s="699" cm="1">
        <f t="array" ref="AQ607">INDEX($H607:$K607,0,MATCH(AQ$526,$H$526:$K$526,0))*HLOOKUP(AQ$525,$J$522:$R$523,2)</f>
        <v>0</v>
      </c>
      <c r="AR607" s="699" cm="1">
        <f t="array" ref="AR607">INDEX($H607:$K607,0,MATCH(AR$526,$H$526:$K$526,0))*HLOOKUP(AR$525,$J$522:$R$523,2)</f>
        <v>39</v>
      </c>
      <c r="AS607" s="699" cm="1">
        <f t="array" ref="AS607">INDEX($H607:$K607,0,MATCH(AS$526,$H$526:$K$526,0))*HLOOKUP(AS$525,$J$522:$R$523,2)</f>
        <v>0</v>
      </c>
      <c r="AT607" s="699" cm="1">
        <f t="array" ref="AT607">INDEX($H607:$K607,0,MATCH(AT$526,$H$526:$K$526,0))*HLOOKUP(AT$525,$J$522:$R$523,2)</f>
        <v>0</v>
      </c>
      <c r="AU607" s="699" cm="1">
        <f t="array" ref="AU607">INDEX($H607:$K607,0,MATCH(AU$526,$H$526:$K$526,0))*HLOOKUP(AU$525,$J$522:$R$523,2)</f>
        <v>0</v>
      </c>
      <c r="AV607" s="187"/>
      <c r="AW607" s="187"/>
      <c r="AX607" s="16"/>
      <c r="AY607" s="8"/>
      <c r="AZ607" s="8"/>
      <c r="BA607" s="8"/>
    </row>
    <row r="608" spans="1:53" ht="14.5" outlineLevel="1" x14ac:dyDescent="0.35">
      <c r="A608" s="6"/>
      <c r="B608" s="7"/>
      <c r="C608" s="17"/>
      <c r="D608" s="17"/>
      <c r="E608" s="17"/>
      <c r="F608" s="26"/>
      <c r="G608" s="26" t="str">
        <f t="shared" si="153"/>
        <v>AANWA1a</v>
      </c>
      <c r="H608" s="223">
        <v>39</v>
      </c>
      <c r="I608" s="223">
        <v>0</v>
      </c>
      <c r="J608" s="223">
        <v>0</v>
      </c>
      <c r="K608" s="223">
        <v>0</v>
      </c>
      <c r="L608" s="699" cm="1">
        <f t="array" ref="L608">INDEX($H608:$K608,0,MATCH(L$526,$H$526:$K$526,0))*HLOOKUP(L$525,$J$522:$R$523,2)</f>
        <v>39</v>
      </c>
      <c r="M608" s="699" cm="1">
        <f t="array" ref="M608">INDEX($H608:$K608,0,MATCH(M$526,$H$526:$K$526,0))*HLOOKUP(M$525,$J$522:$R$523,2)</f>
        <v>0</v>
      </c>
      <c r="N608" s="699" cm="1">
        <f t="array" ref="N608">INDEX($H608:$K608,0,MATCH(N$526,$H$526:$K$526,0))*HLOOKUP(N$525,$J$522:$R$523,2)</f>
        <v>0</v>
      </c>
      <c r="O608" s="699" cm="1">
        <f t="array" ref="O608">INDEX($H608:$K608,0,MATCH(O$526,$H$526:$K$526,0))*HLOOKUP(O$525,$J$522:$R$523,2)</f>
        <v>0</v>
      </c>
      <c r="P608" s="699" cm="1">
        <f t="array" ref="P608">INDEX($H608:$K608,0,MATCH(P$526,$H$526:$K$526,0))*HLOOKUP(P$525,$J$522:$R$523,2)</f>
        <v>39</v>
      </c>
      <c r="Q608" s="699" cm="1">
        <f t="array" ref="Q608">INDEX($H608:$K608,0,MATCH(Q$526,$H$526:$K$526,0))*HLOOKUP(Q$525,$J$522:$R$523,2)</f>
        <v>0</v>
      </c>
      <c r="R608" s="699" cm="1">
        <f t="array" ref="R608">INDEX($H608:$K608,0,MATCH(R$526,$H$526:$K$526,0))*HLOOKUP(R$525,$J$522:$R$523,2)</f>
        <v>0</v>
      </c>
      <c r="S608" s="699" cm="1">
        <f t="array" ref="S608">INDEX($H608:$K608,0,MATCH(S$526,$H$526:$K$526,0))*HLOOKUP(S$525,$J$522:$R$523,2)</f>
        <v>0</v>
      </c>
      <c r="T608" s="699" cm="1">
        <f t="array" ref="T608">INDEX($H608:$K608,0,MATCH(T$526,$H$526:$K$526,0))*HLOOKUP(T$525,$J$522:$R$523,2)</f>
        <v>39</v>
      </c>
      <c r="U608" s="699" cm="1">
        <f t="array" ref="U608">INDEX($H608:$K608,0,MATCH(U$526,$H$526:$K$526,0))*HLOOKUP(U$525,$J$522:$R$523,2)</f>
        <v>0</v>
      </c>
      <c r="V608" s="699" cm="1">
        <f t="array" ref="V608">INDEX($H608:$K608,0,MATCH(V$526,$H$526:$K$526,0))*HLOOKUP(V$525,$J$522:$R$523,2)</f>
        <v>0</v>
      </c>
      <c r="W608" s="699" cm="1">
        <f t="array" ref="W608">INDEX($H608:$K608,0,MATCH(W$526,$H$526:$K$526,0))*HLOOKUP(W$525,$J$522:$R$523,2)</f>
        <v>0</v>
      </c>
      <c r="X608" s="699" cm="1">
        <f t="array" ref="X608">INDEX($H608:$K608,0,MATCH(X$526,$H$526:$K$526,0))*HLOOKUP(X$525,$J$522:$R$523,2)</f>
        <v>39</v>
      </c>
      <c r="Y608" s="699" cm="1">
        <f t="array" ref="Y608">INDEX($H608:$K608,0,MATCH(Y$526,$H$526:$K$526,0))*HLOOKUP(Y$525,$J$522:$R$523,2)</f>
        <v>0</v>
      </c>
      <c r="Z608" s="699" cm="1">
        <f t="array" ref="Z608">INDEX($H608:$K608,0,MATCH(Z$526,$H$526:$K$526,0))*HLOOKUP(Z$525,$J$522:$R$523,2)</f>
        <v>0</v>
      </c>
      <c r="AA608" s="699" cm="1">
        <f t="array" ref="AA608">INDEX($H608:$K608,0,MATCH(AA$526,$H$526:$K$526,0))*HLOOKUP(AA$525,$J$522:$R$523,2)</f>
        <v>0</v>
      </c>
      <c r="AB608" s="699" cm="1">
        <f t="array" ref="AB608">INDEX($H608:$K608,0,MATCH(AB$526,$H$526:$K$526,0))*HLOOKUP(AB$525,$J$522:$R$523,2)</f>
        <v>39</v>
      </c>
      <c r="AC608" s="699" cm="1">
        <f t="array" ref="AC608">INDEX($H608:$K608,0,MATCH(AC$526,$H$526:$K$526,0))*HLOOKUP(AC$525,$J$522:$R$523,2)</f>
        <v>0</v>
      </c>
      <c r="AD608" s="699" cm="1">
        <f t="array" ref="AD608">INDEX($H608:$K608,0,MATCH(AD$526,$H$526:$K$526,0))*HLOOKUP(AD$525,$J$522:$R$523,2)</f>
        <v>0</v>
      </c>
      <c r="AE608" s="699" cm="1">
        <f t="array" ref="AE608">INDEX($H608:$K608,0,MATCH(AE$526,$H$526:$K$526,0))*HLOOKUP(AE$525,$J$522:$R$523,2)</f>
        <v>0</v>
      </c>
      <c r="AF608" s="699" cm="1">
        <f t="array" ref="AF608">INDEX($H608:$K608,0,MATCH(AF$526,$H$526:$K$526,0))*HLOOKUP(AF$525,$J$522:$R$523,2)</f>
        <v>39</v>
      </c>
      <c r="AG608" s="699" cm="1">
        <f t="array" ref="AG608">INDEX($H608:$K608,0,MATCH(AG$526,$H$526:$K$526,0))*HLOOKUP(AG$525,$J$522:$R$523,2)</f>
        <v>0</v>
      </c>
      <c r="AH608" s="699" cm="1">
        <f t="array" ref="AH608">INDEX($H608:$K608,0,MATCH(AH$526,$H$526:$K$526,0))*HLOOKUP(AH$525,$J$522:$R$523,2)</f>
        <v>0</v>
      </c>
      <c r="AI608" s="699" cm="1">
        <f t="array" ref="AI608">INDEX($H608:$K608,0,MATCH(AI$526,$H$526:$K$526,0))*HLOOKUP(AI$525,$J$522:$R$523,2)</f>
        <v>0</v>
      </c>
      <c r="AJ608" s="699" cm="1">
        <f t="array" ref="AJ608">INDEX($H608:$K608,0,MATCH(AJ$526,$H$526:$K$526,0))*HLOOKUP(AJ$525,$J$522:$R$523,2)</f>
        <v>39</v>
      </c>
      <c r="AK608" s="699" cm="1">
        <f t="array" ref="AK608">INDEX($H608:$K608,0,MATCH(AK$526,$H$526:$K$526,0))*HLOOKUP(AK$525,$J$522:$R$523,2)</f>
        <v>0</v>
      </c>
      <c r="AL608" s="699" cm="1">
        <f t="array" ref="AL608">INDEX($H608:$K608,0,MATCH(AL$526,$H$526:$K$526,0))*HLOOKUP(AL$525,$J$522:$R$523,2)</f>
        <v>0</v>
      </c>
      <c r="AM608" s="699" cm="1">
        <f t="array" ref="AM608">INDEX($H608:$K608,0,MATCH(AM$526,$H$526:$K$526,0))*HLOOKUP(AM$525,$J$522:$R$523,2)</f>
        <v>0</v>
      </c>
      <c r="AN608" s="699" cm="1">
        <f t="array" ref="AN608">INDEX($H608:$K608,0,MATCH(AN$526,$H$526:$K$526,0))*HLOOKUP(AN$525,$J$522:$R$523,2)</f>
        <v>39</v>
      </c>
      <c r="AO608" s="699" cm="1">
        <f t="array" ref="AO608">INDEX($H608:$K608,0,MATCH(AO$526,$H$526:$K$526,0))*HLOOKUP(AO$525,$J$522:$R$523,2)</f>
        <v>0</v>
      </c>
      <c r="AP608" s="699" cm="1">
        <f t="array" ref="AP608">INDEX($H608:$K608,0,MATCH(AP$526,$H$526:$K$526,0))*HLOOKUP(AP$525,$J$522:$R$523,2)</f>
        <v>0</v>
      </c>
      <c r="AQ608" s="699" cm="1">
        <f t="array" ref="AQ608">INDEX($H608:$K608,0,MATCH(AQ$526,$H$526:$K$526,0))*HLOOKUP(AQ$525,$J$522:$R$523,2)</f>
        <v>0</v>
      </c>
      <c r="AR608" s="699" cm="1">
        <f t="array" ref="AR608">INDEX($H608:$K608,0,MATCH(AR$526,$H$526:$K$526,0))*HLOOKUP(AR$525,$J$522:$R$523,2)</f>
        <v>39</v>
      </c>
      <c r="AS608" s="699" cm="1">
        <f t="array" ref="AS608">INDEX($H608:$K608,0,MATCH(AS$526,$H$526:$K$526,0))*HLOOKUP(AS$525,$J$522:$R$523,2)</f>
        <v>0</v>
      </c>
      <c r="AT608" s="699" cm="1">
        <f t="array" ref="AT608">INDEX($H608:$K608,0,MATCH(AT$526,$H$526:$K$526,0))*HLOOKUP(AT$525,$J$522:$R$523,2)</f>
        <v>0</v>
      </c>
      <c r="AU608" s="699" cm="1">
        <f t="array" ref="AU608">INDEX($H608:$K608,0,MATCH(AU$526,$H$526:$K$526,0))*HLOOKUP(AU$525,$J$522:$R$523,2)</f>
        <v>0</v>
      </c>
      <c r="AV608" s="187"/>
      <c r="AW608" s="187"/>
      <c r="AX608" s="16"/>
      <c r="AY608" s="8"/>
      <c r="AZ608" s="8"/>
      <c r="BA608" s="8"/>
    </row>
    <row r="609" spans="1:53" ht="14.5" outlineLevel="1" x14ac:dyDescent="0.35">
      <c r="A609" s="6"/>
      <c r="B609" s="7"/>
      <c r="C609" s="17"/>
      <c r="D609" s="17"/>
      <c r="E609" s="17"/>
      <c r="F609" s="26"/>
      <c r="G609" s="26" t="str">
        <f t="shared" si="153"/>
        <v>AAANWa</v>
      </c>
      <c r="H609" s="223">
        <v>39</v>
      </c>
      <c r="I609" s="223">
        <v>0</v>
      </c>
      <c r="J609" s="223">
        <v>0</v>
      </c>
      <c r="K609" s="223">
        <v>0</v>
      </c>
      <c r="L609" s="699" cm="1">
        <f t="array" ref="L609">INDEX($H609:$K609,0,MATCH(L$526,$H$526:$K$526,0))*HLOOKUP(L$525,$J$522:$R$523,2)</f>
        <v>39</v>
      </c>
      <c r="M609" s="699" cm="1">
        <f t="array" ref="M609">INDEX($H609:$K609,0,MATCH(M$526,$H$526:$K$526,0))*HLOOKUP(M$525,$J$522:$R$523,2)</f>
        <v>0</v>
      </c>
      <c r="N609" s="699" cm="1">
        <f t="array" ref="N609">INDEX($H609:$K609,0,MATCH(N$526,$H$526:$K$526,0))*HLOOKUP(N$525,$J$522:$R$523,2)</f>
        <v>0</v>
      </c>
      <c r="O609" s="699" cm="1">
        <f t="array" ref="O609">INDEX($H609:$K609,0,MATCH(O$526,$H$526:$K$526,0))*HLOOKUP(O$525,$J$522:$R$523,2)</f>
        <v>0</v>
      </c>
      <c r="P609" s="699" cm="1">
        <f t="array" ref="P609">INDEX($H609:$K609,0,MATCH(P$526,$H$526:$K$526,0))*HLOOKUP(P$525,$J$522:$R$523,2)</f>
        <v>39</v>
      </c>
      <c r="Q609" s="699" cm="1">
        <f t="array" ref="Q609">INDEX($H609:$K609,0,MATCH(Q$526,$H$526:$K$526,0))*HLOOKUP(Q$525,$J$522:$R$523,2)</f>
        <v>0</v>
      </c>
      <c r="R609" s="699" cm="1">
        <f t="array" ref="R609">INDEX($H609:$K609,0,MATCH(R$526,$H$526:$K$526,0))*HLOOKUP(R$525,$J$522:$R$523,2)</f>
        <v>0</v>
      </c>
      <c r="S609" s="699" cm="1">
        <f t="array" ref="S609">INDEX($H609:$K609,0,MATCH(S$526,$H$526:$K$526,0))*HLOOKUP(S$525,$J$522:$R$523,2)</f>
        <v>0</v>
      </c>
      <c r="T609" s="699" cm="1">
        <f t="array" ref="T609">INDEX($H609:$K609,0,MATCH(T$526,$H$526:$K$526,0))*HLOOKUP(T$525,$J$522:$R$523,2)</f>
        <v>39</v>
      </c>
      <c r="U609" s="699" cm="1">
        <f t="array" ref="U609">INDEX($H609:$K609,0,MATCH(U$526,$H$526:$K$526,0))*HLOOKUP(U$525,$J$522:$R$523,2)</f>
        <v>0</v>
      </c>
      <c r="V609" s="699" cm="1">
        <f t="array" ref="V609">INDEX($H609:$K609,0,MATCH(V$526,$H$526:$K$526,0))*HLOOKUP(V$525,$J$522:$R$523,2)</f>
        <v>0</v>
      </c>
      <c r="W609" s="699" cm="1">
        <f t="array" ref="W609">INDEX($H609:$K609,0,MATCH(W$526,$H$526:$K$526,0))*HLOOKUP(W$525,$J$522:$R$523,2)</f>
        <v>0</v>
      </c>
      <c r="X609" s="699" cm="1">
        <f t="array" ref="X609">INDEX($H609:$K609,0,MATCH(X$526,$H$526:$K$526,0))*HLOOKUP(X$525,$J$522:$R$523,2)</f>
        <v>39</v>
      </c>
      <c r="Y609" s="699" cm="1">
        <f t="array" ref="Y609">INDEX($H609:$K609,0,MATCH(Y$526,$H$526:$K$526,0))*HLOOKUP(Y$525,$J$522:$R$523,2)</f>
        <v>0</v>
      </c>
      <c r="Z609" s="699" cm="1">
        <f t="array" ref="Z609">INDEX($H609:$K609,0,MATCH(Z$526,$H$526:$K$526,0))*HLOOKUP(Z$525,$J$522:$R$523,2)</f>
        <v>0</v>
      </c>
      <c r="AA609" s="699" cm="1">
        <f t="array" ref="AA609">INDEX($H609:$K609,0,MATCH(AA$526,$H$526:$K$526,0))*HLOOKUP(AA$525,$J$522:$R$523,2)</f>
        <v>0</v>
      </c>
      <c r="AB609" s="699" cm="1">
        <f t="array" ref="AB609">INDEX($H609:$K609,0,MATCH(AB$526,$H$526:$K$526,0))*HLOOKUP(AB$525,$J$522:$R$523,2)</f>
        <v>39</v>
      </c>
      <c r="AC609" s="699" cm="1">
        <f t="array" ref="AC609">INDEX($H609:$K609,0,MATCH(AC$526,$H$526:$K$526,0))*HLOOKUP(AC$525,$J$522:$R$523,2)</f>
        <v>0</v>
      </c>
      <c r="AD609" s="699" cm="1">
        <f t="array" ref="AD609">INDEX($H609:$K609,0,MATCH(AD$526,$H$526:$K$526,0))*HLOOKUP(AD$525,$J$522:$R$523,2)</f>
        <v>0</v>
      </c>
      <c r="AE609" s="699" cm="1">
        <f t="array" ref="AE609">INDEX($H609:$K609,0,MATCH(AE$526,$H$526:$K$526,0))*HLOOKUP(AE$525,$J$522:$R$523,2)</f>
        <v>0</v>
      </c>
      <c r="AF609" s="699" cm="1">
        <f t="array" ref="AF609">INDEX($H609:$K609,0,MATCH(AF$526,$H$526:$K$526,0))*HLOOKUP(AF$525,$J$522:$R$523,2)</f>
        <v>39</v>
      </c>
      <c r="AG609" s="699" cm="1">
        <f t="array" ref="AG609">INDEX($H609:$K609,0,MATCH(AG$526,$H$526:$K$526,0))*HLOOKUP(AG$525,$J$522:$R$523,2)</f>
        <v>0</v>
      </c>
      <c r="AH609" s="699" cm="1">
        <f t="array" ref="AH609">INDEX($H609:$K609,0,MATCH(AH$526,$H$526:$K$526,0))*HLOOKUP(AH$525,$J$522:$R$523,2)</f>
        <v>0</v>
      </c>
      <c r="AI609" s="699" cm="1">
        <f t="array" ref="AI609">INDEX($H609:$K609,0,MATCH(AI$526,$H$526:$K$526,0))*HLOOKUP(AI$525,$J$522:$R$523,2)</f>
        <v>0</v>
      </c>
      <c r="AJ609" s="699" cm="1">
        <f t="array" ref="AJ609">INDEX($H609:$K609,0,MATCH(AJ$526,$H$526:$K$526,0))*HLOOKUP(AJ$525,$J$522:$R$523,2)</f>
        <v>39</v>
      </c>
      <c r="AK609" s="699" cm="1">
        <f t="array" ref="AK609">INDEX($H609:$K609,0,MATCH(AK$526,$H$526:$K$526,0))*HLOOKUP(AK$525,$J$522:$R$523,2)</f>
        <v>0</v>
      </c>
      <c r="AL609" s="699" cm="1">
        <f t="array" ref="AL609">INDEX($H609:$K609,0,MATCH(AL$526,$H$526:$K$526,0))*HLOOKUP(AL$525,$J$522:$R$523,2)</f>
        <v>0</v>
      </c>
      <c r="AM609" s="699" cm="1">
        <f t="array" ref="AM609">INDEX($H609:$K609,0,MATCH(AM$526,$H$526:$K$526,0))*HLOOKUP(AM$525,$J$522:$R$523,2)</f>
        <v>0</v>
      </c>
      <c r="AN609" s="699" cm="1">
        <f t="array" ref="AN609">INDEX($H609:$K609,0,MATCH(AN$526,$H$526:$K$526,0))*HLOOKUP(AN$525,$J$522:$R$523,2)</f>
        <v>39</v>
      </c>
      <c r="AO609" s="699" cm="1">
        <f t="array" ref="AO609">INDEX($H609:$K609,0,MATCH(AO$526,$H$526:$K$526,0))*HLOOKUP(AO$525,$J$522:$R$523,2)</f>
        <v>0</v>
      </c>
      <c r="AP609" s="699" cm="1">
        <f t="array" ref="AP609">INDEX($H609:$K609,0,MATCH(AP$526,$H$526:$K$526,0))*HLOOKUP(AP$525,$J$522:$R$523,2)</f>
        <v>0</v>
      </c>
      <c r="AQ609" s="699" cm="1">
        <f t="array" ref="AQ609">INDEX($H609:$K609,0,MATCH(AQ$526,$H$526:$K$526,0))*HLOOKUP(AQ$525,$J$522:$R$523,2)</f>
        <v>0</v>
      </c>
      <c r="AR609" s="699" cm="1">
        <f t="array" ref="AR609">INDEX($H609:$K609,0,MATCH(AR$526,$H$526:$K$526,0))*HLOOKUP(AR$525,$J$522:$R$523,2)</f>
        <v>39</v>
      </c>
      <c r="AS609" s="699" cm="1">
        <f t="array" ref="AS609">INDEX($H609:$K609,0,MATCH(AS$526,$H$526:$K$526,0))*HLOOKUP(AS$525,$J$522:$R$523,2)</f>
        <v>0</v>
      </c>
      <c r="AT609" s="699" cm="1">
        <f t="array" ref="AT609">INDEX($H609:$K609,0,MATCH(AT$526,$H$526:$K$526,0))*HLOOKUP(AT$525,$J$522:$R$523,2)</f>
        <v>0</v>
      </c>
      <c r="AU609" s="699" cm="1">
        <f t="array" ref="AU609">INDEX($H609:$K609,0,MATCH(AU$526,$H$526:$K$526,0))*HLOOKUP(AU$525,$J$522:$R$523,2)</f>
        <v>0</v>
      </c>
      <c r="AV609" s="187"/>
      <c r="AW609" s="187"/>
      <c r="AX609" s="16"/>
      <c r="AY609" s="8"/>
      <c r="AZ609" s="8"/>
      <c r="BA609" s="8"/>
    </row>
    <row r="610" spans="1:53" ht="14.5" outlineLevel="1" x14ac:dyDescent="0.35">
      <c r="A610" s="6"/>
      <c r="B610" s="7"/>
      <c r="C610" s="17"/>
      <c r="D610" s="17"/>
      <c r="E610" s="17"/>
      <c r="F610" s="26"/>
      <c r="G610" s="26"/>
      <c r="I610" s="26"/>
      <c r="J610" s="26"/>
      <c r="K610" s="26"/>
      <c r="L610" s="26"/>
      <c r="M610" s="26"/>
      <c r="N610" s="26"/>
      <c r="O610" s="26"/>
      <c r="P610" s="26"/>
      <c r="Q610" s="26"/>
      <c r="R610" s="26"/>
      <c r="S610" s="26"/>
      <c r="T610" s="26"/>
      <c r="U610" s="26"/>
      <c r="V610" s="26"/>
      <c r="W610" s="26"/>
      <c r="X610" s="26"/>
      <c r="Y610" s="187"/>
      <c r="Z610" s="187"/>
      <c r="AA610" s="187"/>
      <c r="AB610" s="187"/>
      <c r="AC610" s="187"/>
      <c r="AD610" s="187"/>
      <c r="AE610" s="187"/>
      <c r="AF610" s="187"/>
      <c r="AG610" s="187"/>
      <c r="AH610" s="187"/>
      <c r="AI610" s="187"/>
      <c r="AJ610" s="187"/>
      <c r="AK610" s="187"/>
      <c r="AL610" s="187"/>
      <c r="AM610" s="187"/>
      <c r="AN610" s="187"/>
      <c r="AO610" s="187"/>
      <c r="AP610" s="187"/>
      <c r="AQ610" s="187"/>
      <c r="AR610" s="187"/>
      <c r="AS610" s="187"/>
      <c r="AT610" s="187"/>
      <c r="AU610" s="187"/>
      <c r="AV610" s="187"/>
      <c r="AW610" s="187"/>
      <c r="AX610" s="16"/>
      <c r="AY610" s="8"/>
      <c r="AZ610" s="8"/>
      <c r="BA610" s="8"/>
    </row>
    <row r="611" spans="1:53" ht="14.5" outlineLevel="1" x14ac:dyDescent="0.35">
      <c r="A611" s="6"/>
      <c r="B611" s="7"/>
      <c r="C611" s="17"/>
      <c r="D611" s="17"/>
      <c r="E611" s="17"/>
      <c r="F611" s="26"/>
      <c r="G611" s="26"/>
      <c r="I611" s="26"/>
      <c r="J611" s="26"/>
      <c r="K611" s="26"/>
      <c r="L611" s="26"/>
      <c r="M611" s="26"/>
      <c r="N611" s="26"/>
      <c r="O611" s="26"/>
      <c r="P611" s="26"/>
      <c r="Q611" s="26"/>
      <c r="R611" s="26"/>
      <c r="S611" s="26"/>
      <c r="T611" s="26"/>
      <c r="U611" s="26"/>
      <c r="V611" s="26"/>
      <c r="W611" s="26"/>
      <c r="X611" s="26"/>
      <c r="Y611" s="187"/>
      <c r="Z611" s="187"/>
      <c r="AA611" s="187"/>
      <c r="AB611" s="187"/>
      <c r="AC611" s="187"/>
      <c r="AD611" s="187"/>
      <c r="AE611" s="187"/>
      <c r="AF611" s="187"/>
      <c r="AG611" s="187"/>
      <c r="AH611" s="187"/>
      <c r="AI611" s="187"/>
      <c r="AJ611" s="187"/>
      <c r="AK611" s="187"/>
      <c r="AL611" s="187"/>
      <c r="AM611" s="187"/>
      <c r="AN611" s="187"/>
      <c r="AO611" s="187"/>
      <c r="AP611" s="187"/>
      <c r="AQ611" s="187"/>
      <c r="AR611" s="187"/>
      <c r="AS611" s="187"/>
      <c r="AT611" s="187"/>
      <c r="AU611" s="187"/>
      <c r="AV611" s="187"/>
      <c r="AW611" s="187"/>
      <c r="AX611" s="16"/>
      <c r="AY611" s="8"/>
      <c r="AZ611" s="8"/>
      <c r="BA611" s="8"/>
    </row>
    <row r="612" spans="1:53" ht="14.5" outlineLevel="1" x14ac:dyDescent="0.35">
      <c r="A612" s="6"/>
      <c r="B612" s="7"/>
      <c r="C612" s="17"/>
      <c r="D612" s="17"/>
      <c r="E612" s="17"/>
      <c r="F612" s="26"/>
      <c r="G612" s="496" t="s">
        <v>790</v>
      </c>
      <c r="J612" s="697" t="s">
        <v>386</v>
      </c>
      <c r="K612" s="697" t="s">
        <v>779</v>
      </c>
      <c r="L612" s="697" t="s">
        <v>780</v>
      </c>
      <c r="M612" s="697" t="s">
        <v>781</v>
      </c>
      <c r="N612" s="697" t="s">
        <v>782</v>
      </c>
      <c r="O612" s="697" t="s">
        <v>783</v>
      </c>
      <c r="P612" s="697" t="s">
        <v>784</v>
      </c>
      <c r="Q612" s="697" t="s">
        <v>785</v>
      </c>
      <c r="R612" s="697" t="s">
        <v>786</v>
      </c>
      <c r="S612" s="26"/>
      <c r="T612" s="26"/>
      <c r="U612" s="26"/>
      <c r="V612" s="26"/>
      <c r="W612" s="26"/>
      <c r="X612" s="26"/>
      <c r="Y612" s="187"/>
      <c r="Z612" s="187"/>
      <c r="AA612" s="187"/>
      <c r="AB612" s="187"/>
      <c r="AC612" s="187"/>
      <c r="AD612" s="187"/>
      <c r="AE612" s="187"/>
      <c r="AF612" s="187"/>
      <c r="AG612" s="187"/>
      <c r="AH612" s="187"/>
      <c r="AI612" s="187"/>
      <c r="AJ612" s="187"/>
      <c r="AK612" s="187"/>
      <c r="AL612" s="187"/>
      <c r="AM612" s="187"/>
      <c r="AN612" s="187"/>
      <c r="AO612" s="187"/>
      <c r="AP612" s="187"/>
      <c r="AQ612" s="187"/>
      <c r="AR612" s="187"/>
      <c r="AS612" s="187"/>
      <c r="AT612" s="187"/>
      <c r="AU612" s="187"/>
      <c r="AV612" s="187"/>
      <c r="AW612" s="187"/>
      <c r="AX612" s="16"/>
      <c r="AY612" s="8"/>
      <c r="AZ612" s="8"/>
      <c r="BA612" s="8"/>
    </row>
    <row r="613" spans="1:53" ht="14.5" outlineLevel="1" x14ac:dyDescent="0.35">
      <c r="A613" s="6"/>
      <c r="B613" s="7"/>
      <c r="C613" s="17"/>
      <c r="D613" s="17"/>
      <c r="E613" s="17"/>
      <c r="F613" s="26"/>
      <c r="G613" s="496"/>
      <c r="I613" t="s">
        <v>1011</v>
      </c>
      <c r="J613" s="698">
        <v>1</v>
      </c>
      <c r="K613" s="698">
        <v>1</v>
      </c>
      <c r="L613" s="698">
        <v>1</v>
      </c>
      <c r="M613" s="698">
        <v>1</v>
      </c>
      <c r="N613" s="698">
        <v>1</v>
      </c>
      <c r="O613" s="698">
        <v>1</v>
      </c>
      <c r="P613" s="698">
        <v>1</v>
      </c>
      <c r="Q613" s="698">
        <v>1</v>
      </c>
      <c r="R613" s="698">
        <v>1</v>
      </c>
      <c r="S613" s="26"/>
      <c r="T613" s="26"/>
      <c r="U613" s="26"/>
      <c r="V613" s="26"/>
      <c r="W613" s="26"/>
      <c r="X613" s="26"/>
      <c r="Y613" s="187"/>
      <c r="Z613" s="187"/>
      <c r="AA613" s="187"/>
      <c r="AB613" s="187"/>
      <c r="AC613" s="187"/>
      <c r="AD613" s="187"/>
      <c r="AE613" s="187"/>
      <c r="AF613" s="187"/>
      <c r="AG613" s="187"/>
      <c r="AH613" s="187"/>
      <c r="AI613" s="187"/>
      <c r="AJ613" s="187"/>
      <c r="AK613" s="187"/>
      <c r="AL613" s="187"/>
      <c r="AM613" s="187"/>
      <c r="AN613" s="187"/>
      <c r="AO613" s="187"/>
      <c r="AP613" s="187"/>
      <c r="AQ613" s="187"/>
      <c r="AR613" s="187"/>
      <c r="AS613" s="187"/>
      <c r="AT613" s="187"/>
      <c r="AU613" s="187"/>
      <c r="AV613" s="187"/>
      <c r="AW613" s="187"/>
      <c r="AX613" s="16"/>
      <c r="AY613" s="8"/>
      <c r="AZ613" s="8"/>
      <c r="BA613" s="8"/>
    </row>
    <row r="614" spans="1:53" ht="14.5" outlineLevel="1" x14ac:dyDescent="0.35">
      <c r="A614" s="6"/>
      <c r="B614" s="7"/>
      <c r="C614" s="17"/>
      <c r="D614" s="17"/>
      <c r="E614" s="17"/>
      <c r="F614" s="26"/>
      <c r="G614" s="496"/>
      <c r="I614" s="26"/>
      <c r="J614" s="26"/>
      <c r="K614" s="26"/>
      <c r="L614" s="26"/>
      <c r="M614" s="26"/>
      <c r="N614" s="26"/>
      <c r="O614" s="26"/>
      <c r="P614" s="26"/>
      <c r="Q614" s="26"/>
      <c r="R614" s="26"/>
      <c r="S614" s="26"/>
      <c r="T614" s="26"/>
      <c r="U614" s="26"/>
      <c r="V614" s="26"/>
      <c r="W614" s="26"/>
      <c r="X614" s="26"/>
      <c r="Y614" s="187"/>
      <c r="Z614" s="187"/>
      <c r="AA614" s="187"/>
      <c r="AB614" s="187"/>
      <c r="AC614" s="187"/>
      <c r="AD614" s="187"/>
      <c r="AE614" s="187"/>
      <c r="AF614" s="187"/>
      <c r="AG614" s="187"/>
      <c r="AH614" s="187"/>
      <c r="AI614" s="187"/>
      <c r="AJ614" s="187"/>
      <c r="AK614" s="187"/>
      <c r="AL614" s="187"/>
      <c r="AM614" s="187"/>
      <c r="AN614" s="187"/>
      <c r="AO614" s="187"/>
      <c r="AP614" s="187"/>
      <c r="AQ614" s="187"/>
      <c r="AR614" s="187"/>
      <c r="AS614" s="187"/>
      <c r="AT614" s="187"/>
      <c r="AU614" s="187"/>
      <c r="AV614" s="187"/>
      <c r="AW614" s="187"/>
      <c r="AX614" s="16"/>
      <c r="AY614" s="8"/>
      <c r="AZ614" s="8"/>
      <c r="BA614" s="8"/>
    </row>
    <row r="615" spans="1:53" ht="14.5" outlineLevel="1" x14ac:dyDescent="0.35">
      <c r="A615" s="6"/>
      <c r="B615" s="7"/>
      <c r="C615" s="17"/>
      <c r="D615" s="17"/>
      <c r="E615" s="17"/>
      <c r="F615" s="26"/>
      <c r="G615" s="26" t="s">
        <v>792</v>
      </c>
      <c r="H615" t="s">
        <v>807</v>
      </c>
      <c r="I615" t="s">
        <v>807</v>
      </c>
      <c r="J615" t="s">
        <v>807</v>
      </c>
      <c r="K615" t="s">
        <v>807</v>
      </c>
      <c r="L615" t="s">
        <v>386</v>
      </c>
      <c r="M615" t="s">
        <v>386</v>
      </c>
      <c r="N615" t="s">
        <v>386</v>
      </c>
      <c r="O615" t="s">
        <v>386</v>
      </c>
      <c r="P615" t="s">
        <v>779</v>
      </c>
      <c r="Q615" t="s">
        <v>779</v>
      </c>
      <c r="R615" t="s">
        <v>779</v>
      </c>
      <c r="S615" t="s">
        <v>779</v>
      </c>
      <c r="T615" t="s">
        <v>780</v>
      </c>
      <c r="U615" t="s">
        <v>780</v>
      </c>
      <c r="V615" t="s">
        <v>780</v>
      </c>
      <c r="W615" t="s">
        <v>780</v>
      </c>
      <c r="X615" t="s">
        <v>781</v>
      </c>
      <c r="Y615" t="s">
        <v>781</v>
      </c>
      <c r="Z615" t="s">
        <v>781</v>
      </c>
      <c r="AA615" t="s">
        <v>781</v>
      </c>
      <c r="AB615" t="s">
        <v>782</v>
      </c>
      <c r="AC615" t="s">
        <v>782</v>
      </c>
      <c r="AD615" t="s">
        <v>782</v>
      </c>
      <c r="AE615" t="s">
        <v>782</v>
      </c>
      <c r="AF615" t="s">
        <v>783</v>
      </c>
      <c r="AG615" t="s">
        <v>783</v>
      </c>
      <c r="AH615" t="s">
        <v>783</v>
      </c>
      <c r="AI615" t="s">
        <v>783</v>
      </c>
      <c r="AJ615" t="s">
        <v>784</v>
      </c>
      <c r="AK615" t="s">
        <v>784</v>
      </c>
      <c r="AL615" t="s">
        <v>784</v>
      </c>
      <c r="AM615" t="s">
        <v>784</v>
      </c>
      <c r="AN615" t="s">
        <v>785</v>
      </c>
      <c r="AO615" t="s">
        <v>785</v>
      </c>
      <c r="AP615" t="s">
        <v>785</v>
      </c>
      <c r="AQ615" t="s">
        <v>785</v>
      </c>
      <c r="AR615" t="s">
        <v>786</v>
      </c>
      <c r="AS615" t="s">
        <v>786</v>
      </c>
      <c r="AT615" t="s">
        <v>786</v>
      </c>
      <c r="AU615" t="s">
        <v>786</v>
      </c>
      <c r="AV615" s="187"/>
      <c r="AW615" s="187"/>
      <c r="AX615" s="16"/>
      <c r="AY615" s="8"/>
      <c r="AZ615" s="8"/>
      <c r="BA615" s="8"/>
    </row>
    <row r="616" spans="1:53" ht="14.5" outlineLevel="1" x14ac:dyDescent="0.35">
      <c r="A616" s="6"/>
      <c r="B616" s="7"/>
      <c r="C616" s="17"/>
      <c r="D616" s="17"/>
      <c r="E616" s="17"/>
      <c r="F616" s="26"/>
      <c r="G616" s="26" t="s">
        <v>793</v>
      </c>
      <c r="H616" t="s">
        <v>756</v>
      </c>
      <c r="I616" t="s">
        <v>1133</v>
      </c>
      <c r="J616" t="s">
        <v>1134</v>
      </c>
      <c r="K616" t="s">
        <v>758</v>
      </c>
      <c r="L616" t="str">
        <f>H616</f>
        <v>early</v>
      </c>
      <c r="M616" t="str">
        <f t="shared" ref="M616" si="154">I616</f>
        <v>at_seeding</v>
      </c>
      <c r="N616" t="str">
        <f t="shared" ref="N616" si="155">J616</f>
        <v>mid</v>
      </c>
      <c r="O616" t="str">
        <f t="shared" ref="O616" si="156">K616</f>
        <v>late</v>
      </c>
      <c r="P616" t="str">
        <f t="shared" ref="P616" si="157">L616</f>
        <v>early</v>
      </c>
      <c r="Q616" t="str">
        <f t="shared" ref="Q616" si="158">M616</f>
        <v>at_seeding</v>
      </c>
      <c r="R616" t="str">
        <f t="shared" ref="R616" si="159">N616</f>
        <v>mid</v>
      </c>
      <c r="S616" t="str">
        <f t="shared" ref="S616" si="160">O616</f>
        <v>late</v>
      </c>
      <c r="T616" t="str">
        <f t="shared" ref="T616" si="161">P616</f>
        <v>early</v>
      </c>
      <c r="U616" t="str">
        <f t="shared" ref="U616" si="162">Q616</f>
        <v>at_seeding</v>
      </c>
      <c r="V616" t="str">
        <f t="shared" ref="V616" si="163">R616</f>
        <v>mid</v>
      </c>
      <c r="W616" t="str">
        <f t="shared" ref="W616" si="164">S616</f>
        <v>late</v>
      </c>
      <c r="X616" t="str">
        <f t="shared" ref="X616" si="165">T616</f>
        <v>early</v>
      </c>
      <c r="Y616" t="str">
        <f t="shared" ref="Y616" si="166">U616</f>
        <v>at_seeding</v>
      </c>
      <c r="Z616" t="str">
        <f t="shared" ref="Z616" si="167">V616</f>
        <v>mid</v>
      </c>
      <c r="AA616" t="str">
        <f t="shared" ref="AA616" si="168">W616</f>
        <v>late</v>
      </c>
      <c r="AB616" t="str">
        <f t="shared" ref="AB616" si="169">X616</f>
        <v>early</v>
      </c>
      <c r="AC616" t="str">
        <f t="shared" ref="AC616" si="170">Y616</f>
        <v>at_seeding</v>
      </c>
      <c r="AD616" t="str">
        <f t="shared" ref="AD616" si="171">Z616</f>
        <v>mid</v>
      </c>
      <c r="AE616" t="str">
        <f t="shared" ref="AE616" si="172">AA616</f>
        <v>late</v>
      </c>
      <c r="AF616" t="str">
        <f t="shared" ref="AF616" si="173">AB616</f>
        <v>early</v>
      </c>
      <c r="AG616" t="str">
        <f t="shared" ref="AG616" si="174">AC616</f>
        <v>at_seeding</v>
      </c>
      <c r="AH616" t="str">
        <f t="shared" ref="AH616" si="175">AD616</f>
        <v>mid</v>
      </c>
      <c r="AI616" t="str">
        <f t="shared" ref="AI616" si="176">AE616</f>
        <v>late</v>
      </c>
      <c r="AJ616" t="str">
        <f t="shared" ref="AJ616" si="177">AF616</f>
        <v>early</v>
      </c>
      <c r="AK616" t="str">
        <f t="shared" ref="AK616" si="178">AG616</f>
        <v>at_seeding</v>
      </c>
      <c r="AL616" t="str">
        <f t="shared" ref="AL616" si="179">AH616</f>
        <v>mid</v>
      </c>
      <c r="AM616" t="str">
        <f t="shared" ref="AM616" si="180">AI616</f>
        <v>late</v>
      </c>
      <c r="AN616" t="str">
        <f t="shared" ref="AN616" si="181">AJ616</f>
        <v>early</v>
      </c>
      <c r="AO616" t="str">
        <f t="shared" ref="AO616" si="182">AK616</f>
        <v>at_seeding</v>
      </c>
      <c r="AP616" t="str">
        <f t="shared" ref="AP616" si="183">AL616</f>
        <v>mid</v>
      </c>
      <c r="AQ616" t="str">
        <f t="shared" ref="AQ616" si="184">AM616</f>
        <v>late</v>
      </c>
      <c r="AR616" t="str">
        <f t="shared" ref="AR616" si="185">AN616</f>
        <v>early</v>
      </c>
      <c r="AS616" t="str">
        <f t="shared" ref="AS616" si="186">AO616</f>
        <v>at_seeding</v>
      </c>
      <c r="AT616" t="str">
        <f t="shared" ref="AT616" si="187">AP616</f>
        <v>mid</v>
      </c>
      <c r="AU616" t="str">
        <f t="shared" ref="AU616" si="188">AQ616</f>
        <v>late</v>
      </c>
      <c r="AV616" s="187"/>
      <c r="AW616" s="187"/>
      <c r="AX616" s="16"/>
      <c r="AY616" s="8"/>
      <c r="AZ616" s="8"/>
      <c r="BA616" s="8"/>
    </row>
    <row r="617" spans="1:53" ht="14.5" outlineLevel="1" x14ac:dyDescent="0.35">
      <c r="A617" s="6"/>
      <c r="B617" s="7"/>
      <c r="C617" s="17"/>
      <c r="D617" s="17"/>
      <c r="E617" s="17"/>
      <c r="F617" s="26"/>
      <c r="G617" s="26" t="str">
        <f t="shared" ref="G617:G653" si="189">_xlfn.CONCAT(H163:M163)</f>
        <v>AAAA2A1a</v>
      </c>
      <c r="H617" s="223">
        <f t="shared" ref="H617:K617" si="190">IF(H527&gt;0,1,0)</f>
        <v>1</v>
      </c>
      <c r="I617" s="223">
        <f t="shared" si="190"/>
        <v>0</v>
      </c>
      <c r="J617" s="223">
        <f t="shared" si="190"/>
        <v>0</v>
      </c>
      <c r="K617" s="223">
        <f t="shared" si="190"/>
        <v>0</v>
      </c>
      <c r="L617" s="699" cm="1">
        <f t="array" ref="L617">INDEX($H617:$K617,0,MATCH(L$616,$H$616:$K$616,0))*HLOOKUP(L$615,$J$612:$R$613,2)</f>
        <v>1</v>
      </c>
      <c r="M617" s="699" cm="1">
        <f t="array" ref="M617">INDEX($H617:$K617,0,MATCH(M$616,$H$616:$K$616,0))*HLOOKUP(M$615,$J$612:$R$613,2)</f>
        <v>0</v>
      </c>
      <c r="N617" s="699" cm="1">
        <f t="array" ref="N617">INDEX($H617:$K617,0,MATCH(N$616,$H$616:$K$616,0))*HLOOKUP(N$615,$J$612:$R$613,2)</f>
        <v>0</v>
      </c>
      <c r="O617" s="699" cm="1">
        <f t="array" ref="O617">INDEX($H617:$K617,0,MATCH(O$616,$H$616:$K$616,0))*HLOOKUP(O$615,$J$612:$R$613,2)</f>
        <v>0</v>
      </c>
      <c r="P617" s="699" cm="1">
        <f t="array" ref="P617">INDEX($H617:$K617,0,MATCH(P$616,$H$616:$K$616,0))*HLOOKUP(P$615,$J$612:$R$613,2)</f>
        <v>1</v>
      </c>
      <c r="Q617" s="699" cm="1">
        <f t="array" ref="Q617">INDEX($H617:$K617,0,MATCH(Q$616,$H$616:$K$616,0))*HLOOKUP(Q$615,$J$612:$R$613,2)</f>
        <v>0</v>
      </c>
      <c r="R617" s="699" cm="1">
        <f t="array" ref="R617">INDEX($H617:$K617,0,MATCH(R$616,$H$616:$K$616,0))*HLOOKUP(R$615,$J$612:$R$613,2)</f>
        <v>0</v>
      </c>
      <c r="S617" s="699" cm="1">
        <f t="array" ref="S617">INDEX($H617:$K617,0,MATCH(S$616,$H$616:$K$616,0))*HLOOKUP(S$615,$J$612:$R$613,2)</f>
        <v>0</v>
      </c>
      <c r="T617" s="699" cm="1">
        <f t="array" ref="T617">INDEX($H617:$K617,0,MATCH(T$616,$H$616:$K$616,0))*HLOOKUP(T$615,$J$612:$R$613,2)</f>
        <v>1</v>
      </c>
      <c r="U617" s="699" cm="1">
        <f t="array" ref="U617">INDEX($H617:$K617,0,MATCH(U$616,$H$616:$K$616,0))*HLOOKUP(U$615,$J$612:$R$613,2)</f>
        <v>0</v>
      </c>
      <c r="V617" s="699" cm="1">
        <f t="array" ref="V617">INDEX($H617:$K617,0,MATCH(V$616,$H$616:$K$616,0))*HLOOKUP(V$615,$J$612:$R$613,2)</f>
        <v>0</v>
      </c>
      <c r="W617" s="699" cm="1">
        <f t="array" ref="W617">INDEX($H617:$K617,0,MATCH(W$616,$H$616:$K$616,0))*HLOOKUP(W$615,$J$612:$R$613,2)</f>
        <v>0</v>
      </c>
      <c r="X617" s="699" cm="1">
        <f t="array" ref="X617">INDEX($H617:$K617,0,MATCH(X$616,$H$616:$K$616,0))*HLOOKUP(X$615,$J$612:$R$613,2)</f>
        <v>1</v>
      </c>
      <c r="Y617" s="699" cm="1">
        <f t="array" ref="Y617">INDEX($H617:$K617,0,MATCH(Y$616,$H$616:$K$616,0))*HLOOKUP(Y$615,$J$612:$R$613,2)</f>
        <v>0</v>
      </c>
      <c r="Z617" s="699" cm="1">
        <f t="array" ref="Z617">INDEX($H617:$K617,0,MATCH(Z$616,$H$616:$K$616,0))*HLOOKUP(Z$615,$J$612:$R$613,2)</f>
        <v>0</v>
      </c>
      <c r="AA617" s="699" cm="1">
        <f t="array" ref="AA617">INDEX($H617:$K617,0,MATCH(AA$616,$H$616:$K$616,0))*HLOOKUP(AA$615,$J$612:$R$613,2)</f>
        <v>0</v>
      </c>
      <c r="AB617" s="699" cm="1">
        <f t="array" ref="AB617">INDEX($H617:$K617,0,MATCH(AB$616,$H$616:$K$616,0))*HLOOKUP(AB$615,$J$612:$R$613,2)</f>
        <v>1</v>
      </c>
      <c r="AC617" s="699" cm="1">
        <f t="array" ref="AC617">INDEX($H617:$K617,0,MATCH(AC$616,$H$616:$K$616,0))*HLOOKUP(AC$615,$J$612:$R$613,2)</f>
        <v>0</v>
      </c>
      <c r="AD617" s="699" cm="1">
        <f t="array" ref="AD617">INDEX($H617:$K617,0,MATCH(AD$616,$H$616:$K$616,0))*HLOOKUP(AD$615,$J$612:$R$613,2)</f>
        <v>0</v>
      </c>
      <c r="AE617" s="699" cm="1">
        <f t="array" ref="AE617">INDEX($H617:$K617,0,MATCH(AE$616,$H$616:$K$616,0))*HLOOKUP(AE$615,$J$612:$R$613,2)</f>
        <v>0</v>
      </c>
      <c r="AF617" s="699" cm="1">
        <f t="array" ref="AF617">INDEX($H617:$K617,0,MATCH(AF$616,$H$616:$K$616,0))*HLOOKUP(AF$615,$J$612:$R$613,2)</f>
        <v>1</v>
      </c>
      <c r="AG617" s="699" cm="1">
        <f t="array" ref="AG617">INDEX($H617:$K617,0,MATCH(AG$616,$H$616:$K$616,0))*HLOOKUP(AG$615,$J$612:$R$613,2)</f>
        <v>0</v>
      </c>
      <c r="AH617" s="699" cm="1">
        <f t="array" ref="AH617">INDEX($H617:$K617,0,MATCH(AH$616,$H$616:$K$616,0))*HLOOKUP(AH$615,$J$612:$R$613,2)</f>
        <v>0</v>
      </c>
      <c r="AI617" s="699" cm="1">
        <f t="array" ref="AI617">INDEX($H617:$K617,0,MATCH(AI$616,$H$616:$K$616,0))*HLOOKUP(AI$615,$J$612:$R$613,2)</f>
        <v>0</v>
      </c>
      <c r="AJ617" s="699" cm="1">
        <f t="array" ref="AJ617">INDEX($H617:$K617,0,MATCH(AJ$616,$H$616:$K$616,0))*HLOOKUP(AJ$615,$J$612:$R$613,2)</f>
        <v>1</v>
      </c>
      <c r="AK617" s="699" cm="1">
        <f t="array" ref="AK617">INDEX($H617:$K617,0,MATCH(AK$616,$H$616:$K$616,0))*HLOOKUP(AK$615,$J$612:$R$613,2)</f>
        <v>0</v>
      </c>
      <c r="AL617" s="699" cm="1">
        <f t="array" ref="AL617">INDEX($H617:$K617,0,MATCH(AL$616,$H$616:$K$616,0))*HLOOKUP(AL$615,$J$612:$R$613,2)</f>
        <v>0</v>
      </c>
      <c r="AM617" s="699" cm="1">
        <f t="array" ref="AM617">INDEX($H617:$K617,0,MATCH(AM$616,$H$616:$K$616,0))*HLOOKUP(AM$615,$J$612:$R$613,2)</f>
        <v>0</v>
      </c>
      <c r="AN617" s="699" cm="1">
        <f t="array" ref="AN617">INDEX($H617:$K617,0,MATCH(AN$616,$H$616:$K$616,0))*HLOOKUP(AN$615,$J$612:$R$613,2)</f>
        <v>1</v>
      </c>
      <c r="AO617" s="699" cm="1">
        <f t="array" ref="AO617">INDEX($H617:$K617,0,MATCH(AO$616,$H$616:$K$616,0))*HLOOKUP(AO$615,$J$612:$R$613,2)</f>
        <v>0</v>
      </c>
      <c r="AP617" s="699" cm="1">
        <f t="array" ref="AP617">INDEX($H617:$K617,0,MATCH(AP$616,$H$616:$K$616,0))*HLOOKUP(AP$615,$J$612:$R$613,2)</f>
        <v>0</v>
      </c>
      <c r="AQ617" s="699" cm="1">
        <f t="array" ref="AQ617">INDEX($H617:$K617,0,MATCH(AQ$616,$H$616:$K$616,0))*HLOOKUP(AQ$615,$J$612:$R$613,2)</f>
        <v>0</v>
      </c>
      <c r="AR617" s="699" cm="1">
        <f t="array" ref="AR617">INDEX($H617:$K617,0,MATCH(AR$616,$H$616:$K$616,0))*HLOOKUP(AR$615,$J$612:$R$613,2)</f>
        <v>1</v>
      </c>
      <c r="AS617" s="699" cm="1">
        <f t="array" ref="AS617">INDEX($H617:$K617,0,MATCH(AS$616,$H$616:$K$616,0))*HLOOKUP(AS$615,$J$612:$R$613,2)</f>
        <v>0</v>
      </c>
      <c r="AT617" s="699" cm="1">
        <f t="array" ref="AT617">INDEX($H617:$K617,0,MATCH(AT$616,$H$616:$K$616,0))*HLOOKUP(AT$615,$J$612:$R$613,2)</f>
        <v>0</v>
      </c>
      <c r="AU617" s="699" cm="1">
        <f t="array" ref="AU617">INDEX($H617:$K617,0,MATCH(AU$616,$H$616:$K$616,0))*HLOOKUP(AU$615,$J$612:$R$613,2)</f>
        <v>0</v>
      </c>
      <c r="AV617" s="187"/>
      <c r="AW617" s="187"/>
      <c r="AX617" s="16"/>
      <c r="AY617" s="8"/>
      <c r="AZ617" s="8"/>
      <c r="BA617" s="8"/>
    </row>
    <row r="618" spans="1:53" ht="14.5" outlineLevel="1" x14ac:dyDescent="0.35">
      <c r="A618" s="6"/>
      <c r="B618" s="7"/>
      <c r="C618" s="17"/>
      <c r="D618" s="17"/>
      <c r="E618" s="17"/>
      <c r="F618" s="26"/>
      <c r="G618" s="26" t="str">
        <f t="shared" si="189"/>
        <v>GGGGAg1a2</v>
      </c>
      <c r="H618" s="223">
        <f t="shared" ref="H618:K618" si="191">IF(H528&gt;0,1,0)</f>
        <v>0</v>
      </c>
      <c r="I618" s="223">
        <f t="shared" si="191"/>
        <v>0</v>
      </c>
      <c r="J618" s="223">
        <f t="shared" si="191"/>
        <v>0</v>
      </c>
      <c r="K618" s="223">
        <f t="shared" si="191"/>
        <v>0</v>
      </c>
      <c r="L618" s="699" cm="1">
        <f t="array" ref="L618">INDEX($H618:$K618,0,MATCH(L$616,$H$616:$K$616,0))*HLOOKUP(L$615,$J$612:$R$613,2)</f>
        <v>0</v>
      </c>
      <c r="M618" s="699" cm="1">
        <f t="array" ref="M618">INDEX($H618:$K618,0,MATCH(M$616,$H$616:$K$616,0))*HLOOKUP(M$615,$J$612:$R$613,2)</f>
        <v>0</v>
      </c>
      <c r="N618" s="699" cm="1">
        <f t="array" ref="N618">INDEX($H618:$K618,0,MATCH(N$616,$H$616:$K$616,0))*HLOOKUP(N$615,$J$612:$R$613,2)</f>
        <v>0</v>
      </c>
      <c r="O618" s="699" cm="1">
        <f t="array" ref="O618">INDEX($H618:$K618,0,MATCH(O$616,$H$616:$K$616,0))*HLOOKUP(O$615,$J$612:$R$613,2)</f>
        <v>0</v>
      </c>
      <c r="P618" s="699" cm="1">
        <f t="array" ref="P618">INDEX($H618:$K618,0,MATCH(P$616,$H$616:$K$616,0))*HLOOKUP(P$615,$J$612:$R$613,2)</f>
        <v>0</v>
      </c>
      <c r="Q618" s="699" cm="1">
        <f t="array" ref="Q618">INDEX($H618:$K618,0,MATCH(Q$616,$H$616:$K$616,0))*HLOOKUP(Q$615,$J$612:$R$613,2)</f>
        <v>0</v>
      </c>
      <c r="R618" s="699" cm="1">
        <f t="array" ref="R618">INDEX($H618:$K618,0,MATCH(R$616,$H$616:$K$616,0))*HLOOKUP(R$615,$J$612:$R$613,2)</f>
        <v>0</v>
      </c>
      <c r="S618" s="699" cm="1">
        <f t="array" ref="S618">INDEX($H618:$K618,0,MATCH(S$616,$H$616:$K$616,0))*HLOOKUP(S$615,$J$612:$R$613,2)</f>
        <v>0</v>
      </c>
      <c r="T618" s="699" cm="1">
        <f t="array" ref="T618">INDEX($H618:$K618,0,MATCH(T$616,$H$616:$K$616,0))*HLOOKUP(T$615,$J$612:$R$613,2)</f>
        <v>0</v>
      </c>
      <c r="U618" s="699" cm="1">
        <f t="array" ref="U618">INDEX($H618:$K618,0,MATCH(U$616,$H$616:$K$616,0))*HLOOKUP(U$615,$J$612:$R$613,2)</f>
        <v>0</v>
      </c>
      <c r="V618" s="699" cm="1">
        <f t="array" ref="V618">INDEX($H618:$K618,0,MATCH(V$616,$H$616:$K$616,0))*HLOOKUP(V$615,$J$612:$R$613,2)</f>
        <v>0</v>
      </c>
      <c r="W618" s="699" cm="1">
        <f t="array" ref="W618">INDEX($H618:$K618,0,MATCH(W$616,$H$616:$K$616,0))*HLOOKUP(W$615,$J$612:$R$613,2)</f>
        <v>0</v>
      </c>
      <c r="X618" s="699" cm="1">
        <f t="array" ref="X618">INDEX($H618:$K618,0,MATCH(X$616,$H$616:$K$616,0))*HLOOKUP(X$615,$J$612:$R$613,2)</f>
        <v>0</v>
      </c>
      <c r="Y618" s="699" cm="1">
        <f t="array" ref="Y618">INDEX($H618:$K618,0,MATCH(Y$616,$H$616:$K$616,0))*HLOOKUP(Y$615,$J$612:$R$613,2)</f>
        <v>0</v>
      </c>
      <c r="Z618" s="699" cm="1">
        <f t="array" ref="Z618">INDEX($H618:$K618,0,MATCH(Z$616,$H$616:$K$616,0))*HLOOKUP(Z$615,$J$612:$R$613,2)</f>
        <v>0</v>
      </c>
      <c r="AA618" s="699" cm="1">
        <f t="array" ref="AA618">INDEX($H618:$K618,0,MATCH(AA$616,$H$616:$K$616,0))*HLOOKUP(AA$615,$J$612:$R$613,2)</f>
        <v>0</v>
      </c>
      <c r="AB618" s="699" cm="1">
        <f t="array" ref="AB618">INDEX($H618:$K618,0,MATCH(AB$616,$H$616:$K$616,0))*HLOOKUP(AB$615,$J$612:$R$613,2)</f>
        <v>0</v>
      </c>
      <c r="AC618" s="699" cm="1">
        <f t="array" ref="AC618">INDEX($H618:$K618,0,MATCH(AC$616,$H$616:$K$616,0))*HLOOKUP(AC$615,$J$612:$R$613,2)</f>
        <v>0</v>
      </c>
      <c r="AD618" s="699" cm="1">
        <f t="array" ref="AD618">INDEX($H618:$K618,0,MATCH(AD$616,$H$616:$K$616,0))*HLOOKUP(AD$615,$J$612:$R$613,2)</f>
        <v>0</v>
      </c>
      <c r="AE618" s="699" cm="1">
        <f t="array" ref="AE618">INDEX($H618:$K618,0,MATCH(AE$616,$H$616:$K$616,0))*HLOOKUP(AE$615,$J$612:$R$613,2)</f>
        <v>0</v>
      </c>
      <c r="AF618" s="699" cm="1">
        <f t="array" ref="AF618">INDEX($H618:$K618,0,MATCH(AF$616,$H$616:$K$616,0))*HLOOKUP(AF$615,$J$612:$R$613,2)</f>
        <v>0</v>
      </c>
      <c r="AG618" s="699" cm="1">
        <f t="array" ref="AG618">INDEX($H618:$K618,0,MATCH(AG$616,$H$616:$K$616,0))*HLOOKUP(AG$615,$J$612:$R$613,2)</f>
        <v>0</v>
      </c>
      <c r="AH618" s="699" cm="1">
        <f t="array" ref="AH618">INDEX($H618:$K618,0,MATCH(AH$616,$H$616:$K$616,0))*HLOOKUP(AH$615,$J$612:$R$613,2)</f>
        <v>0</v>
      </c>
      <c r="AI618" s="699" cm="1">
        <f t="array" ref="AI618">INDEX($H618:$K618,0,MATCH(AI$616,$H$616:$K$616,0))*HLOOKUP(AI$615,$J$612:$R$613,2)</f>
        <v>0</v>
      </c>
      <c r="AJ618" s="699" cm="1">
        <f t="array" ref="AJ618">INDEX($H618:$K618,0,MATCH(AJ$616,$H$616:$K$616,0))*HLOOKUP(AJ$615,$J$612:$R$613,2)</f>
        <v>0</v>
      </c>
      <c r="AK618" s="699" cm="1">
        <f t="array" ref="AK618">INDEX($H618:$K618,0,MATCH(AK$616,$H$616:$K$616,0))*HLOOKUP(AK$615,$J$612:$R$613,2)</f>
        <v>0</v>
      </c>
      <c r="AL618" s="699" cm="1">
        <f t="array" ref="AL618">INDEX($H618:$K618,0,MATCH(AL$616,$H$616:$K$616,0))*HLOOKUP(AL$615,$J$612:$R$613,2)</f>
        <v>0</v>
      </c>
      <c r="AM618" s="699" cm="1">
        <f t="array" ref="AM618">INDEX($H618:$K618,0,MATCH(AM$616,$H$616:$K$616,0))*HLOOKUP(AM$615,$J$612:$R$613,2)</f>
        <v>0</v>
      </c>
      <c r="AN618" s="699" cm="1">
        <f t="array" ref="AN618">INDEX($H618:$K618,0,MATCH(AN$616,$H$616:$K$616,0))*HLOOKUP(AN$615,$J$612:$R$613,2)</f>
        <v>0</v>
      </c>
      <c r="AO618" s="699" cm="1">
        <f t="array" ref="AO618">INDEX($H618:$K618,0,MATCH(AO$616,$H$616:$K$616,0))*HLOOKUP(AO$615,$J$612:$R$613,2)</f>
        <v>0</v>
      </c>
      <c r="AP618" s="699" cm="1">
        <f t="array" ref="AP618">INDEX($H618:$K618,0,MATCH(AP$616,$H$616:$K$616,0))*HLOOKUP(AP$615,$J$612:$R$613,2)</f>
        <v>0</v>
      </c>
      <c r="AQ618" s="699" cm="1">
        <f t="array" ref="AQ618">INDEX($H618:$K618,0,MATCH(AQ$616,$H$616:$K$616,0))*HLOOKUP(AQ$615,$J$612:$R$613,2)</f>
        <v>0</v>
      </c>
      <c r="AR618" s="699" cm="1">
        <f t="array" ref="AR618">INDEX($H618:$K618,0,MATCH(AR$616,$H$616:$K$616,0))*HLOOKUP(AR$615,$J$612:$R$613,2)</f>
        <v>0</v>
      </c>
      <c r="AS618" s="699" cm="1">
        <f t="array" ref="AS618">INDEX($H618:$K618,0,MATCH(AS$616,$H$616:$K$616,0))*HLOOKUP(AS$615,$J$612:$R$613,2)</f>
        <v>0</v>
      </c>
      <c r="AT618" s="699" cm="1">
        <f t="array" ref="AT618">INDEX($H618:$K618,0,MATCH(AT$616,$H$616:$K$616,0))*HLOOKUP(AT$615,$J$612:$R$613,2)</f>
        <v>0</v>
      </c>
      <c r="AU618" s="699" cm="1">
        <f t="array" ref="AU618">INDEX($H618:$K618,0,MATCH(AU$616,$H$616:$K$616,0))*HLOOKUP(AU$615,$J$612:$R$613,2)</f>
        <v>0</v>
      </c>
      <c r="AV618" s="187"/>
      <c r="AW618" s="187"/>
      <c r="AX618" s="16"/>
      <c r="AY618" s="8"/>
      <c r="AZ618" s="8"/>
      <c r="BA618" s="8"/>
    </row>
    <row r="619" spans="1:53" ht="14.5" outlineLevel="1" x14ac:dyDescent="0.35">
      <c r="A619" s="6"/>
      <c r="B619" s="7"/>
      <c r="C619" s="17"/>
      <c r="D619" s="17"/>
      <c r="E619" s="17"/>
      <c r="F619" s="26"/>
      <c r="G619" s="26" t="str">
        <f t="shared" si="189"/>
        <v>GGGGSg1a2</v>
      </c>
      <c r="H619" s="223">
        <f t="shared" ref="H619:K619" si="192">IF(H529&gt;0,1,0)</f>
        <v>0</v>
      </c>
      <c r="I619" s="223">
        <f t="shared" si="192"/>
        <v>0</v>
      </c>
      <c r="J619" s="223">
        <f t="shared" si="192"/>
        <v>0</v>
      </c>
      <c r="K619" s="223">
        <f t="shared" si="192"/>
        <v>0</v>
      </c>
      <c r="L619" s="699" cm="1">
        <f t="array" ref="L619">INDEX($H619:$K619,0,MATCH(L$616,$H$616:$K$616,0))*HLOOKUP(L$615,$J$612:$R$613,2)</f>
        <v>0</v>
      </c>
      <c r="M619" s="699" cm="1">
        <f t="array" ref="M619">INDEX($H619:$K619,0,MATCH(M$616,$H$616:$K$616,0))*HLOOKUP(M$615,$J$612:$R$613,2)</f>
        <v>0</v>
      </c>
      <c r="N619" s="699" cm="1">
        <f t="array" ref="N619">INDEX($H619:$K619,0,MATCH(N$616,$H$616:$K$616,0))*HLOOKUP(N$615,$J$612:$R$613,2)</f>
        <v>0</v>
      </c>
      <c r="O619" s="699" cm="1">
        <f t="array" ref="O619">INDEX($H619:$K619,0,MATCH(O$616,$H$616:$K$616,0))*HLOOKUP(O$615,$J$612:$R$613,2)</f>
        <v>0</v>
      </c>
      <c r="P619" s="699" cm="1">
        <f t="array" ref="P619">INDEX($H619:$K619,0,MATCH(P$616,$H$616:$K$616,0))*HLOOKUP(P$615,$J$612:$R$613,2)</f>
        <v>0</v>
      </c>
      <c r="Q619" s="699" cm="1">
        <f t="array" ref="Q619">INDEX($H619:$K619,0,MATCH(Q$616,$H$616:$K$616,0))*HLOOKUP(Q$615,$J$612:$R$613,2)</f>
        <v>0</v>
      </c>
      <c r="R619" s="699" cm="1">
        <f t="array" ref="R619">INDEX($H619:$K619,0,MATCH(R$616,$H$616:$K$616,0))*HLOOKUP(R$615,$J$612:$R$613,2)</f>
        <v>0</v>
      </c>
      <c r="S619" s="699" cm="1">
        <f t="array" ref="S619">INDEX($H619:$K619,0,MATCH(S$616,$H$616:$K$616,0))*HLOOKUP(S$615,$J$612:$R$613,2)</f>
        <v>0</v>
      </c>
      <c r="T619" s="699" cm="1">
        <f t="array" ref="T619">INDEX($H619:$K619,0,MATCH(T$616,$H$616:$K$616,0))*HLOOKUP(T$615,$J$612:$R$613,2)</f>
        <v>0</v>
      </c>
      <c r="U619" s="699" cm="1">
        <f t="array" ref="U619">INDEX($H619:$K619,0,MATCH(U$616,$H$616:$K$616,0))*HLOOKUP(U$615,$J$612:$R$613,2)</f>
        <v>0</v>
      </c>
      <c r="V619" s="699" cm="1">
        <f t="array" ref="V619">INDEX($H619:$K619,0,MATCH(V$616,$H$616:$K$616,0))*HLOOKUP(V$615,$J$612:$R$613,2)</f>
        <v>0</v>
      </c>
      <c r="W619" s="699" cm="1">
        <f t="array" ref="W619">INDEX($H619:$K619,0,MATCH(W$616,$H$616:$K$616,0))*HLOOKUP(W$615,$J$612:$R$613,2)</f>
        <v>0</v>
      </c>
      <c r="X619" s="699" cm="1">
        <f t="array" ref="X619">INDEX($H619:$K619,0,MATCH(X$616,$H$616:$K$616,0))*HLOOKUP(X$615,$J$612:$R$613,2)</f>
        <v>0</v>
      </c>
      <c r="Y619" s="699" cm="1">
        <f t="array" ref="Y619">INDEX($H619:$K619,0,MATCH(Y$616,$H$616:$K$616,0))*HLOOKUP(Y$615,$J$612:$R$613,2)</f>
        <v>0</v>
      </c>
      <c r="Z619" s="699" cm="1">
        <f t="array" ref="Z619">INDEX($H619:$K619,0,MATCH(Z$616,$H$616:$K$616,0))*HLOOKUP(Z$615,$J$612:$R$613,2)</f>
        <v>0</v>
      </c>
      <c r="AA619" s="699" cm="1">
        <f t="array" ref="AA619">INDEX($H619:$K619,0,MATCH(AA$616,$H$616:$K$616,0))*HLOOKUP(AA$615,$J$612:$R$613,2)</f>
        <v>0</v>
      </c>
      <c r="AB619" s="699" cm="1">
        <f t="array" ref="AB619">INDEX($H619:$K619,0,MATCH(AB$616,$H$616:$K$616,0))*HLOOKUP(AB$615,$J$612:$R$613,2)</f>
        <v>0</v>
      </c>
      <c r="AC619" s="699" cm="1">
        <f t="array" ref="AC619">INDEX($H619:$K619,0,MATCH(AC$616,$H$616:$K$616,0))*HLOOKUP(AC$615,$J$612:$R$613,2)</f>
        <v>0</v>
      </c>
      <c r="AD619" s="699" cm="1">
        <f t="array" ref="AD619">INDEX($H619:$K619,0,MATCH(AD$616,$H$616:$K$616,0))*HLOOKUP(AD$615,$J$612:$R$613,2)</f>
        <v>0</v>
      </c>
      <c r="AE619" s="699" cm="1">
        <f t="array" ref="AE619">INDEX($H619:$K619,0,MATCH(AE$616,$H$616:$K$616,0))*HLOOKUP(AE$615,$J$612:$R$613,2)</f>
        <v>0</v>
      </c>
      <c r="AF619" s="699" cm="1">
        <f t="array" ref="AF619">INDEX($H619:$K619,0,MATCH(AF$616,$H$616:$K$616,0))*HLOOKUP(AF$615,$J$612:$R$613,2)</f>
        <v>0</v>
      </c>
      <c r="AG619" s="699" cm="1">
        <f t="array" ref="AG619">INDEX($H619:$K619,0,MATCH(AG$616,$H$616:$K$616,0))*HLOOKUP(AG$615,$J$612:$R$613,2)</f>
        <v>0</v>
      </c>
      <c r="AH619" s="699" cm="1">
        <f t="array" ref="AH619">INDEX($H619:$K619,0,MATCH(AH$616,$H$616:$K$616,0))*HLOOKUP(AH$615,$J$612:$R$613,2)</f>
        <v>0</v>
      </c>
      <c r="AI619" s="699" cm="1">
        <f t="array" ref="AI619">INDEX($H619:$K619,0,MATCH(AI$616,$H$616:$K$616,0))*HLOOKUP(AI$615,$J$612:$R$613,2)</f>
        <v>0</v>
      </c>
      <c r="AJ619" s="699" cm="1">
        <f t="array" ref="AJ619">INDEX($H619:$K619,0,MATCH(AJ$616,$H$616:$K$616,0))*HLOOKUP(AJ$615,$J$612:$R$613,2)</f>
        <v>0</v>
      </c>
      <c r="AK619" s="699" cm="1">
        <f t="array" ref="AK619">INDEX($H619:$K619,0,MATCH(AK$616,$H$616:$K$616,0))*HLOOKUP(AK$615,$J$612:$R$613,2)</f>
        <v>0</v>
      </c>
      <c r="AL619" s="699" cm="1">
        <f t="array" ref="AL619">INDEX($H619:$K619,0,MATCH(AL$616,$H$616:$K$616,0))*HLOOKUP(AL$615,$J$612:$R$613,2)</f>
        <v>0</v>
      </c>
      <c r="AM619" s="699" cm="1">
        <f t="array" ref="AM619">INDEX($H619:$K619,0,MATCH(AM$616,$H$616:$K$616,0))*HLOOKUP(AM$615,$J$612:$R$613,2)</f>
        <v>0</v>
      </c>
      <c r="AN619" s="699" cm="1">
        <f t="array" ref="AN619">INDEX($H619:$K619,0,MATCH(AN$616,$H$616:$K$616,0))*HLOOKUP(AN$615,$J$612:$R$613,2)</f>
        <v>0</v>
      </c>
      <c r="AO619" s="699" cm="1">
        <f t="array" ref="AO619">INDEX($H619:$K619,0,MATCH(AO$616,$H$616:$K$616,0))*HLOOKUP(AO$615,$J$612:$R$613,2)</f>
        <v>0</v>
      </c>
      <c r="AP619" s="699" cm="1">
        <f t="array" ref="AP619">INDEX($H619:$K619,0,MATCH(AP$616,$H$616:$K$616,0))*HLOOKUP(AP$615,$J$612:$R$613,2)</f>
        <v>0</v>
      </c>
      <c r="AQ619" s="699" cm="1">
        <f t="array" ref="AQ619">INDEX($H619:$K619,0,MATCH(AQ$616,$H$616:$K$616,0))*HLOOKUP(AQ$615,$J$612:$R$613,2)</f>
        <v>0</v>
      </c>
      <c r="AR619" s="699" cm="1">
        <f t="array" ref="AR619">INDEX($H619:$K619,0,MATCH(AR$616,$H$616:$K$616,0))*HLOOKUP(AR$615,$J$612:$R$613,2)</f>
        <v>0</v>
      </c>
      <c r="AS619" s="699" cm="1">
        <f t="array" ref="AS619">INDEX($H619:$K619,0,MATCH(AS$616,$H$616:$K$616,0))*HLOOKUP(AS$615,$J$612:$R$613,2)</f>
        <v>0</v>
      </c>
      <c r="AT619" s="699" cm="1">
        <f t="array" ref="AT619">INDEX($H619:$K619,0,MATCH(AT$616,$H$616:$K$616,0))*HLOOKUP(AT$615,$J$612:$R$613,2)</f>
        <v>0</v>
      </c>
      <c r="AU619" s="699" cm="1">
        <f t="array" ref="AU619">INDEX($H619:$K619,0,MATCH(AU$616,$H$616:$K$616,0))*HLOOKUP(AU$615,$J$612:$R$613,2)</f>
        <v>0</v>
      </c>
      <c r="AV619" s="187"/>
      <c r="AW619" s="187"/>
      <c r="AX619" s="16"/>
      <c r="AY619" s="8"/>
      <c r="AZ619" s="8"/>
      <c r="BA619" s="8"/>
    </row>
    <row r="620" spans="1:53" ht="14.5" outlineLevel="1" x14ac:dyDescent="0.35">
      <c r="A620" s="6"/>
      <c r="B620" s="7"/>
      <c r="C620" s="17"/>
      <c r="D620" s="17"/>
      <c r="E620" s="17"/>
      <c r="F620" s="26"/>
      <c r="G620" s="26" t="str">
        <f t="shared" si="189"/>
        <v>GGGAg2Na2</v>
      </c>
      <c r="H620" s="223">
        <f t="shared" ref="H620:K620" si="193">IF(H530&gt;0,1,0)</f>
        <v>0</v>
      </c>
      <c r="I620" s="223">
        <f t="shared" si="193"/>
        <v>0</v>
      </c>
      <c r="J620" s="223">
        <f t="shared" si="193"/>
        <v>0</v>
      </c>
      <c r="K620" s="223">
        <f t="shared" si="193"/>
        <v>0</v>
      </c>
      <c r="L620" s="699" cm="1">
        <f t="array" ref="L620">INDEX($H620:$K620,0,MATCH(L$616,$H$616:$K$616,0))*HLOOKUP(L$615,$J$612:$R$613,2)</f>
        <v>0</v>
      </c>
      <c r="M620" s="699" cm="1">
        <f t="array" ref="M620">INDEX($H620:$K620,0,MATCH(M$616,$H$616:$K$616,0))*HLOOKUP(M$615,$J$612:$R$613,2)</f>
        <v>0</v>
      </c>
      <c r="N620" s="699" cm="1">
        <f t="array" ref="N620">INDEX($H620:$K620,0,MATCH(N$616,$H$616:$K$616,0))*HLOOKUP(N$615,$J$612:$R$613,2)</f>
        <v>0</v>
      </c>
      <c r="O620" s="699" cm="1">
        <f t="array" ref="O620">INDEX($H620:$K620,0,MATCH(O$616,$H$616:$K$616,0))*HLOOKUP(O$615,$J$612:$R$613,2)</f>
        <v>0</v>
      </c>
      <c r="P620" s="699" cm="1">
        <f t="array" ref="P620">INDEX($H620:$K620,0,MATCH(P$616,$H$616:$K$616,0))*HLOOKUP(P$615,$J$612:$R$613,2)</f>
        <v>0</v>
      </c>
      <c r="Q620" s="699" cm="1">
        <f t="array" ref="Q620">INDEX($H620:$K620,0,MATCH(Q$616,$H$616:$K$616,0))*HLOOKUP(Q$615,$J$612:$R$613,2)</f>
        <v>0</v>
      </c>
      <c r="R620" s="699" cm="1">
        <f t="array" ref="R620">INDEX($H620:$K620,0,MATCH(R$616,$H$616:$K$616,0))*HLOOKUP(R$615,$J$612:$R$613,2)</f>
        <v>0</v>
      </c>
      <c r="S620" s="699" cm="1">
        <f t="array" ref="S620">INDEX($H620:$K620,0,MATCH(S$616,$H$616:$K$616,0))*HLOOKUP(S$615,$J$612:$R$613,2)</f>
        <v>0</v>
      </c>
      <c r="T620" s="699" cm="1">
        <f t="array" ref="T620">INDEX($H620:$K620,0,MATCH(T$616,$H$616:$K$616,0))*HLOOKUP(T$615,$J$612:$R$613,2)</f>
        <v>0</v>
      </c>
      <c r="U620" s="699" cm="1">
        <f t="array" ref="U620">INDEX($H620:$K620,0,MATCH(U$616,$H$616:$K$616,0))*HLOOKUP(U$615,$J$612:$R$613,2)</f>
        <v>0</v>
      </c>
      <c r="V620" s="699" cm="1">
        <f t="array" ref="V620">INDEX($H620:$K620,0,MATCH(V$616,$H$616:$K$616,0))*HLOOKUP(V$615,$J$612:$R$613,2)</f>
        <v>0</v>
      </c>
      <c r="W620" s="699" cm="1">
        <f t="array" ref="W620">INDEX($H620:$K620,0,MATCH(W$616,$H$616:$K$616,0))*HLOOKUP(W$615,$J$612:$R$613,2)</f>
        <v>0</v>
      </c>
      <c r="X620" s="699" cm="1">
        <f t="array" ref="X620">INDEX($H620:$K620,0,MATCH(X$616,$H$616:$K$616,0))*HLOOKUP(X$615,$J$612:$R$613,2)</f>
        <v>0</v>
      </c>
      <c r="Y620" s="699" cm="1">
        <f t="array" ref="Y620">INDEX($H620:$K620,0,MATCH(Y$616,$H$616:$K$616,0))*HLOOKUP(Y$615,$J$612:$R$613,2)</f>
        <v>0</v>
      </c>
      <c r="Z620" s="699" cm="1">
        <f t="array" ref="Z620">INDEX($H620:$K620,0,MATCH(Z$616,$H$616:$K$616,0))*HLOOKUP(Z$615,$J$612:$R$613,2)</f>
        <v>0</v>
      </c>
      <c r="AA620" s="699" cm="1">
        <f t="array" ref="AA620">INDEX($H620:$K620,0,MATCH(AA$616,$H$616:$K$616,0))*HLOOKUP(AA$615,$J$612:$R$613,2)</f>
        <v>0</v>
      </c>
      <c r="AB620" s="699" cm="1">
        <f t="array" ref="AB620">INDEX($H620:$K620,0,MATCH(AB$616,$H$616:$K$616,0))*HLOOKUP(AB$615,$J$612:$R$613,2)</f>
        <v>0</v>
      </c>
      <c r="AC620" s="699" cm="1">
        <f t="array" ref="AC620">INDEX($H620:$K620,0,MATCH(AC$616,$H$616:$K$616,0))*HLOOKUP(AC$615,$J$612:$R$613,2)</f>
        <v>0</v>
      </c>
      <c r="AD620" s="699" cm="1">
        <f t="array" ref="AD620">INDEX($H620:$K620,0,MATCH(AD$616,$H$616:$K$616,0))*HLOOKUP(AD$615,$J$612:$R$613,2)</f>
        <v>0</v>
      </c>
      <c r="AE620" s="699" cm="1">
        <f t="array" ref="AE620">INDEX($H620:$K620,0,MATCH(AE$616,$H$616:$K$616,0))*HLOOKUP(AE$615,$J$612:$R$613,2)</f>
        <v>0</v>
      </c>
      <c r="AF620" s="699" cm="1">
        <f t="array" ref="AF620">INDEX($H620:$K620,0,MATCH(AF$616,$H$616:$K$616,0))*HLOOKUP(AF$615,$J$612:$R$613,2)</f>
        <v>0</v>
      </c>
      <c r="AG620" s="699" cm="1">
        <f t="array" ref="AG620">INDEX($H620:$K620,0,MATCH(AG$616,$H$616:$K$616,0))*HLOOKUP(AG$615,$J$612:$R$613,2)</f>
        <v>0</v>
      </c>
      <c r="AH620" s="699" cm="1">
        <f t="array" ref="AH620">INDEX($H620:$K620,0,MATCH(AH$616,$H$616:$K$616,0))*HLOOKUP(AH$615,$J$612:$R$613,2)</f>
        <v>0</v>
      </c>
      <c r="AI620" s="699" cm="1">
        <f t="array" ref="AI620">INDEX($H620:$K620,0,MATCH(AI$616,$H$616:$K$616,0))*HLOOKUP(AI$615,$J$612:$R$613,2)</f>
        <v>0</v>
      </c>
      <c r="AJ620" s="699" cm="1">
        <f t="array" ref="AJ620">INDEX($H620:$K620,0,MATCH(AJ$616,$H$616:$K$616,0))*HLOOKUP(AJ$615,$J$612:$R$613,2)</f>
        <v>0</v>
      </c>
      <c r="AK620" s="699" cm="1">
        <f t="array" ref="AK620">INDEX($H620:$K620,0,MATCH(AK$616,$H$616:$K$616,0))*HLOOKUP(AK$615,$J$612:$R$613,2)</f>
        <v>0</v>
      </c>
      <c r="AL620" s="699" cm="1">
        <f t="array" ref="AL620">INDEX($H620:$K620,0,MATCH(AL$616,$H$616:$K$616,0))*HLOOKUP(AL$615,$J$612:$R$613,2)</f>
        <v>0</v>
      </c>
      <c r="AM620" s="699" cm="1">
        <f t="array" ref="AM620">INDEX($H620:$K620,0,MATCH(AM$616,$H$616:$K$616,0))*HLOOKUP(AM$615,$J$612:$R$613,2)</f>
        <v>0</v>
      </c>
      <c r="AN620" s="699" cm="1">
        <f t="array" ref="AN620">INDEX($H620:$K620,0,MATCH(AN$616,$H$616:$K$616,0))*HLOOKUP(AN$615,$J$612:$R$613,2)</f>
        <v>0</v>
      </c>
      <c r="AO620" s="699" cm="1">
        <f t="array" ref="AO620">INDEX($H620:$K620,0,MATCH(AO$616,$H$616:$K$616,0))*HLOOKUP(AO$615,$J$612:$R$613,2)</f>
        <v>0</v>
      </c>
      <c r="AP620" s="699" cm="1">
        <f t="array" ref="AP620">INDEX($H620:$K620,0,MATCH(AP$616,$H$616:$K$616,0))*HLOOKUP(AP$615,$J$612:$R$613,2)</f>
        <v>0</v>
      </c>
      <c r="AQ620" s="699" cm="1">
        <f t="array" ref="AQ620">INDEX($H620:$K620,0,MATCH(AQ$616,$H$616:$K$616,0))*HLOOKUP(AQ$615,$J$612:$R$613,2)</f>
        <v>0</v>
      </c>
      <c r="AR620" s="699" cm="1">
        <f t="array" ref="AR620">INDEX($H620:$K620,0,MATCH(AR$616,$H$616:$K$616,0))*HLOOKUP(AR$615,$J$612:$R$613,2)</f>
        <v>0</v>
      </c>
      <c r="AS620" s="699" cm="1">
        <f t="array" ref="AS620">INDEX($H620:$K620,0,MATCH(AS$616,$H$616:$K$616,0))*HLOOKUP(AS$615,$J$612:$R$613,2)</f>
        <v>0</v>
      </c>
      <c r="AT620" s="699" cm="1">
        <f t="array" ref="AT620">INDEX($H620:$K620,0,MATCH(AT$616,$H$616:$K$616,0))*HLOOKUP(AT$615,$J$612:$R$613,2)</f>
        <v>0</v>
      </c>
      <c r="AU620" s="699" cm="1">
        <f t="array" ref="AU620">INDEX($H620:$K620,0,MATCH(AU$616,$H$616:$K$616,0))*HLOOKUP(AU$615,$J$612:$R$613,2)</f>
        <v>0</v>
      </c>
      <c r="AV620" s="187"/>
      <c r="AW620" s="187"/>
      <c r="AX620" s="16"/>
      <c r="AY620" s="8"/>
      <c r="AZ620" s="8"/>
      <c r="BA620" s="8"/>
    </row>
    <row r="621" spans="1:53" ht="14.5" outlineLevel="1" x14ac:dyDescent="0.35">
      <c r="A621" s="6"/>
      <c r="B621" s="7"/>
      <c r="C621" s="17"/>
      <c r="D621" s="17"/>
      <c r="E621" s="17"/>
      <c r="F621" s="26"/>
      <c r="G621" s="26" t="str">
        <f t="shared" si="189"/>
        <v>GGGAg2Ea2</v>
      </c>
      <c r="H621" s="223">
        <f t="shared" ref="H621:K621" si="194">IF(H531&gt;0,1,0)</f>
        <v>0</v>
      </c>
      <c r="I621" s="223">
        <f t="shared" si="194"/>
        <v>0</v>
      </c>
      <c r="J621" s="223">
        <f t="shared" si="194"/>
        <v>0</v>
      </c>
      <c r="K621" s="223">
        <f t="shared" si="194"/>
        <v>0</v>
      </c>
      <c r="L621" s="699" cm="1">
        <f t="array" ref="L621">INDEX($H621:$K621,0,MATCH(L$616,$H$616:$K$616,0))*HLOOKUP(L$615,$J$612:$R$613,2)</f>
        <v>0</v>
      </c>
      <c r="M621" s="699" cm="1">
        <f t="array" ref="M621">INDEX($H621:$K621,0,MATCH(M$616,$H$616:$K$616,0))*HLOOKUP(M$615,$J$612:$R$613,2)</f>
        <v>0</v>
      </c>
      <c r="N621" s="699" cm="1">
        <f t="array" ref="N621">INDEX($H621:$K621,0,MATCH(N$616,$H$616:$K$616,0))*HLOOKUP(N$615,$J$612:$R$613,2)</f>
        <v>0</v>
      </c>
      <c r="O621" s="699" cm="1">
        <f t="array" ref="O621">INDEX($H621:$K621,0,MATCH(O$616,$H$616:$K$616,0))*HLOOKUP(O$615,$J$612:$R$613,2)</f>
        <v>0</v>
      </c>
      <c r="P621" s="699" cm="1">
        <f t="array" ref="P621">INDEX($H621:$K621,0,MATCH(P$616,$H$616:$K$616,0))*HLOOKUP(P$615,$J$612:$R$613,2)</f>
        <v>0</v>
      </c>
      <c r="Q621" s="699" cm="1">
        <f t="array" ref="Q621">INDEX($H621:$K621,0,MATCH(Q$616,$H$616:$K$616,0))*HLOOKUP(Q$615,$J$612:$R$613,2)</f>
        <v>0</v>
      </c>
      <c r="R621" s="699" cm="1">
        <f t="array" ref="R621">INDEX($H621:$K621,0,MATCH(R$616,$H$616:$K$616,0))*HLOOKUP(R$615,$J$612:$R$613,2)</f>
        <v>0</v>
      </c>
      <c r="S621" s="699" cm="1">
        <f t="array" ref="S621">INDEX($H621:$K621,0,MATCH(S$616,$H$616:$K$616,0))*HLOOKUP(S$615,$J$612:$R$613,2)</f>
        <v>0</v>
      </c>
      <c r="T621" s="699" cm="1">
        <f t="array" ref="T621">INDEX($H621:$K621,0,MATCH(T$616,$H$616:$K$616,0))*HLOOKUP(T$615,$J$612:$R$613,2)</f>
        <v>0</v>
      </c>
      <c r="U621" s="699" cm="1">
        <f t="array" ref="U621">INDEX($H621:$K621,0,MATCH(U$616,$H$616:$K$616,0))*HLOOKUP(U$615,$J$612:$R$613,2)</f>
        <v>0</v>
      </c>
      <c r="V621" s="699" cm="1">
        <f t="array" ref="V621">INDEX($H621:$K621,0,MATCH(V$616,$H$616:$K$616,0))*HLOOKUP(V$615,$J$612:$R$613,2)</f>
        <v>0</v>
      </c>
      <c r="W621" s="699" cm="1">
        <f t="array" ref="W621">INDEX($H621:$K621,0,MATCH(W$616,$H$616:$K$616,0))*HLOOKUP(W$615,$J$612:$R$613,2)</f>
        <v>0</v>
      </c>
      <c r="X621" s="699" cm="1">
        <f t="array" ref="X621">INDEX($H621:$K621,0,MATCH(X$616,$H$616:$K$616,0))*HLOOKUP(X$615,$J$612:$R$613,2)</f>
        <v>0</v>
      </c>
      <c r="Y621" s="699" cm="1">
        <f t="array" ref="Y621">INDEX($H621:$K621,0,MATCH(Y$616,$H$616:$K$616,0))*HLOOKUP(Y$615,$J$612:$R$613,2)</f>
        <v>0</v>
      </c>
      <c r="Z621" s="699" cm="1">
        <f t="array" ref="Z621">INDEX($H621:$K621,0,MATCH(Z$616,$H$616:$K$616,0))*HLOOKUP(Z$615,$J$612:$R$613,2)</f>
        <v>0</v>
      </c>
      <c r="AA621" s="699" cm="1">
        <f t="array" ref="AA621">INDEX($H621:$K621,0,MATCH(AA$616,$H$616:$K$616,0))*HLOOKUP(AA$615,$J$612:$R$613,2)</f>
        <v>0</v>
      </c>
      <c r="AB621" s="699" cm="1">
        <f t="array" ref="AB621">INDEX($H621:$K621,0,MATCH(AB$616,$H$616:$K$616,0))*HLOOKUP(AB$615,$J$612:$R$613,2)</f>
        <v>0</v>
      </c>
      <c r="AC621" s="699" cm="1">
        <f t="array" ref="AC621">INDEX($H621:$K621,0,MATCH(AC$616,$H$616:$K$616,0))*HLOOKUP(AC$615,$J$612:$R$613,2)</f>
        <v>0</v>
      </c>
      <c r="AD621" s="699" cm="1">
        <f t="array" ref="AD621">INDEX($H621:$K621,0,MATCH(AD$616,$H$616:$K$616,0))*HLOOKUP(AD$615,$J$612:$R$613,2)</f>
        <v>0</v>
      </c>
      <c r="AE621" s="699" cm="1">
        <f t="array" ref="AE621">INDEX($H621:$K621,0,MATCH(AE$616,$H$616:$K$616,0))*HLOOKUP(AE$615,$J$612:$R$613,2)</f>
        <v>0</v>
      </c>
      <c r="AF621" s="699" cm="1">
        <f t="array" ref="AF621">INDEX($H621:$K621,0,MATCH(AF$616,$H$616:$K$616,0))*HLOOKUP(AF$615,$J$612:$R$613,2)</f>
        <v>0</v>
      </c>
      <c r="AG621" s="699" cm="1">
        <f t="array" ref="AG621">INDEX($H621:$K621,0,MATCH(AG$616,$H$616:$K$616,0))*HLOOKUP(AG$615,$J$612:$R$613,2)</f>
        <v>0</v>
      </c>
      <c r="AH621" s="699" cm="1">
        <f t="array" ref="AH621">INDEX($H621:$K621,0,MATCH(AH$616,$H$616:$K$616,0))*HLOOKUP(AH$615,$J$612:$R$613,2)</f>
        <v>0</v>
      </c>
      <c r="AI621" s="699" cm="1">
        <f t="array" ref="AI621">INDEX($H621:$K621,0,MATCH(AI$616,$H$616:$K$616,0))*HLOOKUP(AI$615,$J$612:$R$613,2)</f>
        <v>0</v>
      </c>
      <c r="AJ621" s="699" cm="1">
        <f t="array" ref="AJ621">INDEX($H621:$K621,0,MATCH(AJ$616,$H$616:$K$616,0))*HLOOKUP(AJ$615,$J$612:$R$613,2)</f>
        <v>0</v>
      </c>
      <c r="AK621" s="699" cm="1">
        <f t="array" ref="AK621">INDEX($H621:$K621,0,MATCH(AK$616,$H$616:$K$616,0))*HLOOKUP(AK$615,$J$612:$R$613,2)</f>
        <v>0</v>
      </c>
      <c r="AL621" s="699" cm="1">
        <f t="array" ref="AL621">INDEX($H621:$K621,0,MATCH(AL$616,$H$616:$K$616,0))*HLOOKUP(AL$615,$J$612:$R$613,2)</f>
        <v>0</v>
      </c>
      <c r="AM621" s="699" cm="1">
        <f t="array" ref="AM621">INDEX($H621:$K621,0,MATCH(AM$616,$H$616:$K$616,0))*HLOOKUP(AM$615,$J$612:$R$613,2)</f>
        <v>0</v>
      </c>
      <c r="AN621" s="699" cm="1">
        <f t="array" ref="AN621">INDEX($H621:$K621,0,MATCH(AN$616,$H$616:$K$616,0))*HLOOKUP(AN$615,$J$612:$R$613,2)</f>
        <v>0</v>
      </c>
      <c r="AO621" s="699" cm="1">
        <f t="array" ref="AO621">INDEX($H621:$K621,0,MATCH(AO$616,$H$616:$K$616,0))*HLOOKUP(AO$615,$J$612:$R$613,2)</f>
        <v>0</v>
      </c>
      <c r="AP621" s="699" cm="1">
        <f t="array" ref="AP621">INDEX($H621:$K621,0,MATCH(AP$616,$H$616:$K$616,0))*HLOOKUP(AP$615,$J$612:$R$613,2)</f>
        <v>0</v>
      </c>
      <c r="AQ621" s="699" cm="1">
        <f t="array" ref="AQ621">INDEX($H621:$K621,0,MATCH(AQ$616,$H$616:$K$616,0))*HLOOKUP(AQ$615,$J$612:$R$613,2)</f>
        <v>0</v>
      </c>
      <c r="AR621" s="699" cm="1">
        <f t="array" ref="AR621">INDEX($H621:$K621,0,MATCH(AR$616,$H$616:$K$616,0))*HLOOKUP(AR$615,$J$612:$R$613,2)</f>
        <v>0</v>
      </c>
      <c r="AS621" s="699" cm="1">
        <f t="array" ref="AS621">INDEX($H621:$K621,0,MATCH(AS$616,$H$616:$K$616,0))*HLOOKUP(AS$615,$J$612:$R$613,2)</f>
        <v>0</v>
      </c>
      <c r="AT621" s="699" cm="1">
        <f t="array" ref="AT621">INDEX($H621:$K621,0,MATCH(AT$616,$H$616:$K$616,0))*HLOOKUP(AT$615,$J$612:$R$613,2)</f>
        <v>0</v>
      </c>
      <c r="AU621" s="699" cm="1">
        <f t="array" ref="AU621">INDEX($H621:$K621,0,MATCH(AU$616,$H$616:$K$616,0))*HLOOKUP(AU$615,$J$612:$R$613,2)</f>
        <v>0</v>
      </c>
      <c r="AV621" s="187"/>
      <c r="AW621" s="187"/>
      <c r="AX621" s="16"/>
      <c r="AY621" s="8"/>
      <c r="AZ621" s="8"/>
      <c r="BA621" s="8"/>
    </row>
    <row r="622" spans="1:53" ht="14.5" outlineLevel="1" x14ac:dyDescent="0.35">
      <c r="A622" s="6"/>
      <c r="B622" s="7"/>
      <c r="C622" s="17"/>
      <c r="D622" s="17"/>
      <c r="E622" s="17"/>
      <c r="F622" s="26"/>
      <c r="G622" s="26" t="str">
        <f t="shared" si="189"/>
        <v>GGGAg2OFa2</v>
      </c>
      <c r="H622" s="223">
        <f t="shared" ref="H622:K622" si="195">IF(H532&gt;0,1,0)</f>
        <v>0</v>
      </c>
      <c r="I622" s="223">
        <f t="shared" si="195"/>
        <v>0</v>
      </c>
      <c r="J622" s="223">
        <f t="shared" si="195"/>
        <v>0</v>
      </c>
      <c r="K622" s="223">
        <f t="shared" si="195"/>
        <v>0</v>
      </c>
      <c r="L622" s="699" cm="1">
        <f t="array" ref="L622">INDEX($H622:$K622,0,MATCH(L$616,$H$616:$K$616,0))*HLOOKUP(L$615,$J$612:$R$613,2)</f>
        <v>0</v>
      </c>
      <c r="M622" s="699" cm="1">
        <f t="array" ref="M622">INDEX($H622:$K622,0,MATCH(M$616,$H$616:$K$616,0))*HLOOKUP(M$615,$J$612:$R$613,2)</f>
        <v>0</v>
      </c>
      <c r="N622" s="699" cm="1">
        <f t="array" ref="N622">INDEX($H622:$K622,0,MATCH(N$616,$H$616:$K$616,0))*HLOOKUP(N$615,$J$612:$R$613,2)</f>
        <v>0</v>
      </c>
      <c r="O622" s="699" cm="1">
        <f t="array" ref="O622">INDEX($H622:$K622,0,MATCH(O$616,$H$616:$K$616,0))*HLOOKUP(O$615,$J$612:$R$613,2)</f>
        <v>0</v>
      </c>
      <c r="P622" s="699" cm="1">
        <f t="array" ref="P622">INDEX($H622:$K622,0,MATCH(P$616,$H$616:$K$616,0))*HLOOKUP(P$615,$J$612:$R$613,2)</f>
        <v>0</v>
      </c>
      <c r="Q622" s="699" cm="1">
        <f t="array" ref="Q622">INDEX($H622:$K622,0,MATCH(Q$616,$H$616:$K$616,0))*HLOOKUP(Q$615,$J$612:$R$613,2)</f>
        <v>0</v>
      </c>
      <c r="R622" s="699" cm="1">
        <f t="array" ref="R622">INDEX($H622:$K622,0,MATCH(R$616,$H$616:$K$616,0))*HLOOKUP(R$615,$J$612:$R$613,2)</f>
        <v>0</v>
      </c>
      <c r="S622" s="699" cm="1">
        <f t="array" ref="S622">INDEX($H622:$K622,0,MATCH(S$616,$H$616:$K$616,0))*HLOOKUP(S$615,$J$612:$R$613,2)</f>
        <v>0</v>
      </c>
      <c r="T622" s="699" cm="1">
        <f t="array" ref="T622">INDEX($H622:$K622,0,MATCH(T$616,$H$616:$K$616,0))*HLOOKUP(T$615,$J$612:$R$613,2)</f>
        <v>0</v>
      </c>
      <c r="U622" s="699" cm="1">
        <f t="array" ref="U622">INDEX($H622:$K622,0,MATCH(U$616,$H$616:$K$616,0))*HLOOKUP(U$615,$J$612:$R$613,2)</f>
        <v>0</v>
      </c>
      <c r="V622" s="699" cm="1">
        <f t="array" ref="V622">INDEX($H622:$K622,0,MATCH(V$616,$H$616:$K$616,0))*HLOOKUP(V$615,$J$612:$R$613,2)</f>
        <v>0</v>
      </c>
      <c r="W622" s="699" cm="1">
        <f t="array" ref="W622">INDEX($H622:$K622,0,MATCH(W$616,$H$616:$K$616,0))*HLOOKUP(W$615,$J$612:$R$613,2)</f>
        <v>0</v>
      </c>
      <c r="X622" s="699" cm="1">
        <f t="array" ref="X622">INDEX($H622:$K622,0,MATCH(X$616,$H$616:$K$616,0))*HLOOKUP(X$615,$J$612:$R$613,2)</f>
        <v>0</v>
      </c>
      <c r="Y622" s="699" cm="1">
        <f t="array" ref="Y622">INDEX($H622:$K622,0,MATCH(Y$616,$H$616:$K$616,0))*HLOOKUP(Y$615,$J$612:$R$613,2)</f>
        <v>0</v>
      </c>
      <c r="Z622" s="699" cm="1">
        <f t="array" ref="Z622">INDEX($H622:$K622,0,MATCH(Z$616,$H$616:$K$616,0))*HLOOKUP(Z$615,$J$612:$R$613,2)</f>
        <v>0</v>
      </c>
      <c r="AA622" s="699" cm="1">
        <f t="array" ref="AA622">INDEX($H622:$K622,0,MATCH(AA$616,$H$616:$K$616,0))*HLOOKUP(AA$615,$J$612:$R$613,2)</f>
        <v>0</v>
      </c>
      <c r="AB622" s="699" cm="1">
        <f t="array" ref="AB622">INDEX($H622:$K622,0,MATCH(AB$616,$H$616:$K$616,0))*HLOOKUP(AB$615,$J$612:$R$613,2)</f>
        <v>0</v>
      </c>
      <c r="AC622" s="699" cm="1">
        <f t="array" ref="AC622">INDEX($H622:$K622,0,MATCH(AC$616,$H$616:$K$616,0))*HLOOKUP(AC$615,$J$612:$R$613,2)</f>
        <v>0</v>
      </c>
      <c r="AD622" s="699" cm="1">
        <f t="array" ref="AD622">INDEX($H622:$K622,0,MATCH(AD$616,$H$616:$K$616,0))*HLOOKUP(AD$615,$J$612:$R$613,2)</f>
        <v>0</v>
      </c>
      <c r="AE622" s="699" cm="1">
        <f t="array" ref="AE622">INDEX($H622:$K622,0,MATCH(AE$616,$H$616:$K$616,0))*HLOOKUP(AE$615,$J$612:$R$613,2)</f>
        <v>0</v>
      </c>
      <c r="AF622" s="699" cm="1">
        <f t="array" ref="AF622">INDEX($H622:$K622,0,MATCH(AF$616,$H$616:$K$616,0))*HLOOKUP(AF$615,$J$612:$R$613,2)</f>
        <v>0</v>
      </c>
      <c r="AG622" s="699" cm="1">
        <f t="array" ref="AG622">INDEX($H622:$K622,0,MATCH(AG$616,$H$616:$K$616,0))*HLOOKUP(AG$615,$J$612:$R$613,2)</f>
        <v>0</v>
      </c>
      <c r="AH622" s="699" cm="1">
        <f t="array" ref="AH622">INDEX($H622:$K622,0,MATCH(AH$616,$H$616:$K$616,0))*HLOOKUP(AH$615,$J$612:$R$613,2)</f>
        <v>0</v>
      </c>
      <c r="AI622" s="699" cm="1">
        <f t="array" ref="AI622">INDEX($H622:$K622,0,MATCH(AI$616,$H$616:$K$616,0))*HLOOKUP(AI$615,$J$612:$R$613,2)</f>
        <v>0</v>
      </c>
      <c r="AJ622" s="699" cm="1">
        <f t="array" ref="AJ622">INDEX($H622:$K622,0,MATCH(AJ$616,$H$616:$K$616,0))*HLOOKUP(AJ$615,$J$612:$R$613,2)</f>
        <v>0</v>
      </c>
      <c r="AK622" s="699" cm="1">
        <f t="array" ref="AK622">INDEX($H622:$K622,0,MATCH(AK$616,$H$616:$K$616,0))*HLOOKUP(AK$615,$J$612:$R$613,2)</f>
        <v>0</v>
      </c>
      <c r="AL622" s="699" cm="1">
        <f t="array" ref="AL622">INDEX($H622:$K622,0,MATCH(AL$616,$H$616:$K$616,0))*HLOOKUP(AL$615,$J$612:$R$613,2)</f>
        <v>0</v>
      </c>
      <c r="AM622" s="699" cm="1">
        <f t="array" ref="AM622">INDEX($H622:$K622,0,MATCH(AM$616,$H$616:$K$616,0))*HLOOKUP(AM$615,$J$612:$R$613,2)</f>
        <v>0</v>
      </c>
      <c r="AN622" s="699" cm="1">
        <f t="array" ref="AN622">INDEX($H622:$K622,0,MATCH(AN$616,$H$616:$K$616,0))*HLOOKUP(AN$615,$J$612:$R$613,2)</f>
        <v>0</v>
      </c>
      <c r="AO622" s="699" cm="1">
        <f t="array" ref="AO622">INDEX($H622:$K622,0,MATCH(AO$616,$H$616:$K$616,0))*HLOOKUP(AO$615,$J$612:$R$613,2)</f>
        <v>0</v>
      </c>
      <c r="AP622" s="699" cm="1">
        <f t="array" ref="AP622">INDEX($H622:$K622,0,MATCH(AP$616,$H$616:$K$616,0))*HLOOKUP(AP$615,$J$612:$R$613,2)</f>
        <v>0</v>
      </c>
      <c r="AQ622" s="699" cm="1">
        <f t="array" ref="AQ622">INDEX($H622:$K622,0,MATCH(AQ$616,$H$616:$K$616,0))*HLOOKUP(AQ$615,$J$612:$R$613,2)</f>
        <v>0</v>
      </c>
      <c r="AR622" s="699" cm="1">
        <f t="array" ref="AR622">INDEX($H622:$K622,0,MATCH(AR$616,$H$616:$K$616,0))*HLOOKUP(AR$615,$J$612:$R$613,2)</f>
        <v>0</v>
      </c>
      <c r="AS622" s="699" cm="1">
        <f t="array" ref="AS622">INDEX($H622:$K622,0,MATCH(AS$616,$H$616:$K$616,0))*HLOOKUP(AS$615,$J$612:$R$613,2)</f>
        <v>0</v>
      </c>
      <c r="AT622" s="699" cm="1">
        <f t="array" ref="AT622">INDEX($H622:$K622,0,MATCH(AT$616,$H$616:$K$616,0))*HLOOKUP(AT$615,$J$612:$R$613,2)</f>
        <v>0</v>
      </c>
      <c r="AU622" s="699" cm="1">
        <f t="array" ref="AU622">INDEX($H622:$K622,0,MATCH(AU$616,$H$616:$K$616,0))*HLOOKUP(AU$615,$J$612:$R$613,2)</f>
        <v>0</v>
      </c>
      <c r="AV622" s="187"/>
      <c r="AW622" s="187"/>
      <c r="AX622" s="16"/>
      <c r="AY622" s="8"/>
      <c r="AZ622" s="8"/>
      <c r="BA622" s="8"/>
    </row>
    <row r="623" spans="1:53" ht="14.5" outlineLevel="1" x14ac:dyDescent="0.35">
      <c r="A623" s="6"/>
      <c r="B623" s="7"/>
      <c r="C623" s="17"/>
      <c r="D623" s="17"/>
      <c r="E623" s="17"/>
      <c r="F623" s="26"/>
      <c r="G623" s="26" t="str">
        <f t="shared" si="189"/>
        <v>GGGC1Na2</v>
      </c>
      <c r="H623" s="223">
        <f t="shared" ref="H623:K623" si="196">IF(H533&gt;0,1,0)</f>
        <v>0</v>
      </c>
      <c r="I623" s="223">
        <f t="shared" si="196"/>
        <v>0</v>
      </c>
      <c r="J623" s="223">
        <f t="shared" si="196"/>
        <v>0</v>
      </c>
      <c r="K623" s="223">
        <f t="shared" si="196"/>
        <v>0</v>
      </c>
      <c r="L623" s="699" cm="1">
        <f t="array" ref="L623">INDEX($H623:$K623,0,MATCH(L$616,$H$616:$K$616,0))*HLOOKUP(L$615,$J$612:$R$613,2)</f>
        <v>0</v>
      </c>
      <c r="M623" s="699" cm="1">
        <f t="array" ref="M623">INDEX($H623:$K623,0,MATCH(M$616,$H$616:$K$616,0))*HLOOKUP(M$615,$J$612:$R$613,2)</f>
        <v>0</v>
      </c>
      <c r="N623" s="699" cm="1">
        <f t="array" ref="N623">INDEX($H623:$K623,0,MATCH(N$616,$H$616:$K$616,0))*HLOOKUP(N$615,$J$612:$R$613,2)</f>
        <v>0</v>
      </c>
      <c r="O623" s="699" cm="1">
        <f t="array" ref="O623">INDEX($H623:$K623,0,MATCH(O$616,$H$616:$K$616,0))*HLOOKUP(O$615,$J$612:$R$613,2)</f>
        <v>0</v>
      </c>
      <c r="P623" s="699" cm="1">
        <f t="array" ref="P623">INDEX($H623:$K623,0,MATCH(P$616,$H$616:$K$616,0))*HLOOKUP(P$615,$J$612:$R$613,2)</f>
        <v>0</v>
      </c>
      <c r="Q623" s="699" cm="1">
        <f t="array" ref="Q623">INDEX($H623:$K623,0,MATCH(Q$616,$H$616:$K$616,0))*HLOOKUP(Q$615,$J$612:$R$613,2)</f>
        <v>0</v>
      </c>
      <c r="R623" s="699" cm="1">
        <f t="array" ref="R623">INDEX($H623:$K623,0,MATCH(R$616,$H$616:$K$616,0))*HLOOKUP(R$615,$J$612:$R$613,2)</f>
        <v>0</v>
      </c>
      <c r="S623" s="699" cm="1">
        <f t="array" ref="S623">INDEX($H623:$K623,0,MATCH(S$616,$H$616:$K$616,0))*HLOOKUP(S$615,$J$612:$R$613,2)</f>
        <v>0</v>
      </c>
      <c r="T623" s="699" cm="1">
        <f t="array" ref="T623">INDEX($H623:$K623,0,MATCH(T$616,$H$616:$K$616,0))*HLOOKUP(T$615,$J$612:$R$613,2)</f>
        <v>0</v>
      </c>
      <c r="U623" s="699" cm="1">
        <f t="array" ref="U623">INDEX($H623:$K623,0,MATCH(U$616,$H$616:$K$616,0))*HLOOKUP(U$615,$J$612:$R$613,2)</f>
        <v>0</v>
      </c>
      <c r="V623" s="699" cm="1">
        <f t="array" ref="V623">INDEX($H623:$K623,0,MATCH(V$616,$H$616:$K$616,0))*HLOOKUP(V$615,$J$612:$R$613,2)</f>
        <v>0</v>
      </c>
      <c r="W623" s="699" cm="1">
        <f t="array" ref="W623">INDEX($H623:$K623,0,MATCH(W$616,$H$616:$K$616,0))*HLOOKUP(W$615,$J$612:$R$613,2)</f>
        <v>0</v>
      </c>
      <c r="X623" s="699" cm="1">
        <f t="array" ref="X623">INDEX($H623:$K623,0,MATCH(X$616,$H$616:$K$616,0))*HLOOKUP(X$615,$J$612:$R$613,2)</f>
        <v>0</v>
      </c>
      <c r="Y623" s="699" cm="1">
        <f t="array" ref="Y623">INDEX($H623:$K623,0,MATCH(Y$616,$H$616:$K$616,0))*HLOOKUP(Y$615,$J$612:$R$613,2)</f>
        <v>0</v>
      </c>
      <c r="Z623" s="699" cm="1">
        <f t="array" ref="Z623">INDEX($H623:$K623,0,MATCH(Z$616,$H$616:$K$616,0))*HLOOKUP(Z$615,$J$612:$R$613,2)</f>
        <v>0</v>
      </c>
      <c r="AA623" s="699" cm="1">
        <f t="array" ref="AA623">INDEX($H623:$K623,0,MATCH(AA$616,$H$616:$K$616,0))*HLOOKUP(AA$615,$J$612:$R$613,2)</f>
        <v>0</v>
      </c>
      <c r="AB623" s="699" cm="1">
        <f t="array" ref="AB623">INDEX($H623:$K623,0,MATCH(AB$616,$H$616:$K$616,0))*HLOOKUP(AB$615,$J$612:$R$613,2)</f>
        <v>0</v>
      </c>
      <c r="AC623" s="699" cm="1">
        <f t="array" ref="AC623">INDEX($H623:$K623,0,MATCH(AC$616,$H$616:$K$616,0))*HLOOKUP(AC$615,$J$612:$R$613,2)</f>
        <v>0</v>
      </c>
      <c r="AD623" s="699" cm="1">
        <f t="array" ref="AD623">INDEX($H623:$K623,0,MATCH(AD$616,$H$616:$K$616,0))*HLOOKUP(AD$615,$J$612:$R$613,2)</f>
        <v>0</v>
      </c>
      <c r="AE623" s="699" cm="1">
        <f t="array" ref="AE623">INDEX($H623:$K623,0,MATCH(AE$616,$H$616:$K$616,0))*HLOOKUP(AE$615,$J$612:$R$613,2)</f>
        <v>0</v>
      </c>
      <c r="AF623" s="699" cm="1">
        <f t="array" ref="AF623">INDEX($H623:$K623,0,MATCH(AF$616,$H$616:$K$616,0))*HLOOKUP(AF$615,$J$612:$R$613,2)</f>
        <v>0</v>
      </c>
      <c r="AG623" s="699" cm="1">
        <f t="array" ref="AG623">INDEX($H623:$K623,0,MATCH(AG$616,$H$616:$K$616,0))*HLOOKUP(AG$615,$J$612:$R$613,2)</f>
        <v>0</v>
      </c>
      <c r="AH623" s="699" cm="1">
        <f t="array" ref="AH623">INDEX($H623:$K623,0,MATCH(AH$616,$H$616:$K$616,0))*HLOOKUP(AH$615,$J$612:$R$613,2)</f>
        <v>0</v>
      </c>
      <c r="AI623" s="699" cm="1">
        <f t="array" ref="AI623">INDEX($H623:$K623,0,MATCH(AI$616,$H$616:$K$616,0))*HLOOKUP(AI$615,$J$612:$R$613,2)</f>
        <v>0</v>
      </c>
      <c r="AJ623" s="699" cm="1">
        <f t="array" ref="AJ623">INDEX($H623:$K623,0,MATCH(AJ$616,$H$616:$K$616,0))*HLOOKUP(AJ$615,$J$612:$R$613,2)</f>
        <v>0</v>
      </c>
      <c r="AK623" s="699" cm="1">
        <f t="array" ref="AK623">INDEX($H623:$K623,0,MATCH(AK$616,$H$616:$K$616,0))*HLOOKUP(AK$615,$J$612:$R$613,2)</f>
        <v>0</v>
      </c>
      <c r="AL623" s="699" cm="1">
        <f t="array" ref="AL623">INDEX($H623:$K623,0,MATCH(AL$616,$H$616:$K$616,0))*HLOOKUP(AL$615,$J$612:$R$613,2)</f>
        <v>0</v>
      </c>
      <c r="AM623" s="699" cm="1">
        <f t="array" ref="AM623">INDEX($H623:$K623,0,MATCH(AM$616,$H$616:$K$616,0))*HLOOKUP(AM$615,$J$612:$R$613,2)</f>
        <v>0</v>
      </c>
      <c r="AN623" s="699" cm="1">
        <f t="array" ref="AN623">INDEX($H623:$K623,0,MATCH(AN$616,$H$616:$K$616,0))*HLOOKUP(AN$615,$J$612:$R$613,2)</f>
        <v>0</v>
      </c>
      <c r="AO623" s="699" cm="1">
        <f t="array" ref="AO623">INDEX($H623:$K623,0,MATCH(AO$616,$H$616:$K$616,0))*HLOOKUP(AO$615,$J$612:$R$613,2)</f>
        <v>0</v>
      </c>
      <c r="AP623" s="699" cm="1">
        <f t="array" ref="AP623">INDEX($H623:$K623,0,MATCH(AP$616,$H$616:$K$616,0))*HLOOKUP(AP$615,$J$612:$R$613,2)</f>
        <v>0</v>
      </c>
      <c r="AQ623" s="699" cm="1">
        <f t="array" ref="AQ623">INDEX($H623:$K623,0,MATCH(AQ$616,$H$616:$K$616,0))*HLOOKUP(AQ$615,$J$612:$R$613,2)</f>
        <v>0</v>
      </c>
      <c r="AR623" s="699" cm="1">
        <f t="array" ref="AR623">INDEX($H623:$K623,0,MATCH(AR$616,$H$616:$K$616,0))*HLOOKUP(AR$615,$J$612:$R$613,2)</f>
        <v>0</v>
      </c>
      <c r="AS623" s="699" cm="1">
        <f t="array" ref="AS623">INDEX($H623:$K623,0,MATCH(AS$616,$H$616:$K$616,0))*HLOOKUP(AS$615,$J$612:$R$613,2)</f>
        <v>0</v>
      </c>
      <c r="AT623" s="699" cm="1">
        <f t="array" ref="AT623">INDEX($H623:$K623,0,MATCH(AT$616,$H$616:$K$616,0))*HLOOKUP(AT$615,$J$612:$R$613,2)</f>
        <v>0</v>
      </c>
      <c r="AU623" s="699" cm="1">
        <f t="array" ref="AU623">INDEX($H623:$K623,0,MATCH(AU$616,$H$616:$K$616,0))*HLOOKUP(AU$615,$J$612:$R$613,2)</f>
        <v>0</v>
      </c>
      <c r="AV623" s="187"/>
      <c r="AW623" s="187"/>
      <c r="AX623" s="16"/>
      <c r="AY623" s="8"/>
      <c r="AZ623" s="8"/>
      <c r="BA623" s="8"/>
    </row>
    <row r="624" spans="1:53" ht="14.5" outlineLevel="1" x14ac:dyDescent="0.35">
      <c r="A624" s="6"/>
      <c r="B624" s="7"/>
      <c r="C624" s="17"/>
      <c r="D624" s="17"/>
      <c r="E624" s="17"/>
      <c r="F624" s="26"/>
      <c r="G624" s="26" t="str">
        <f t="shared" si="189"/>
        <v>GGGC1Ea2</v>
      </c>
      <c r="H624" s="223">
        <f t="shared" ref="H624:K624" si="197">IF(H534&gt;0,1,0)</f>
        <v>0</v>
      </c>
      <c r="I624" s="223">
        <f t="shared" si="197"/>
        <v>0</v>
      </c>
      <c r="J624" s="223">
        <f t="shared" si="197"/>
        <v>0</v>
      </c>
      <c r="K624" s="223">
        <f t="shared" si="197"/>
        <v>0</v>
      </c>
      <c r="L624" s="699" cm="1">
        <f t="array" ref="L624">INDEX($H624:$K624,0,MATCH(L$616,$H$616:$K$616,0))*HLOOKUP(L$615,$J$612:$R$613,2)</f>
        <v>0</v>
      </c>
      <c r="M624" s="699" cm="1">
        <f t="array" ref="M624">INDEX($H624:$K624,0,MATCH(M$616,$H$616:$K$616,0))*HLOOKUP(M$615,$J$612:$R$613,2)</f>
        <v>0</v>
      </c>
      <c r="N624" s="699" cm="1">
        <f t="array" ref="N624">INDEX($H624:$K624,0,MATCH(N$616,$H$616:$K$616,0))*HLOOKUP(N$615,$J$612:$R$613,2)</f>
        <v>0</v>
      </c>
      <c r="O624" s="699" cm="1">
        <f t="array" ref="O624">INDEX($H624:$K624,0,MATCH(O$616,$H$616:$K$616,0))*HLOOKUP(O$615,$J$612:$R$613,2)</f>
        <v>0</v>
      </c>
      <c r="P624" s="699" cm="1">
        <f t="array" ref="P624">INDEX($H624:$K624,0,MATCH(P$616,$H$616:$K$616,0))*HLOOKUP(P$615,$J$612:$R$613,2)</f>
        <v>0</v>
      </c>
      <c r="Q624" s="699" cm="1">
        <f t="array" ref="Q624">INDEX($H624:$K624,0,MATCH(Q$616,$H$616:$K$616,0))*HLOOKUP(Q$615,$J$612:$R$613,2)</f>
        <v>0</v>
      </c>
      <c r="R624" s="699" cm="1">
        <f t="array" ref="R624">INDEX($H624:$K624,0,MATCH(R$616,$H$616:$K$616,0))*HLOOKUP(R$615,$J$612:$R$613,2)</f>
        <v>0</v>
      </c>
      <c r="S624" s="699" cm="1">
        <f t="array" ref="S624">INDEX($H624:$K624,0,MATCH(S$616,$H$616:$K$616,0))*HLOOKUP(S$615,$J$612:$R$613,2)</f>
        <v>0</v>
      </c>
      <c r="T624" s="699" cm="1">
        <f t="array" ref="T624">INDEX($H624:$K624,0,MATCH(T$616,$H$616:$K$616,0))*HLOOKUP(T$615,$J$612:$R$613,2)</f>
        <v>0</v>
      </c>
      <c r="U624" s="699" cm="1">
        <f t="array" ref="U624">INDEX($H624:$K624,0,MATCH(U$616,$H$616:$K$616,0))*HLOOKUP(U$615,$J$612:$R$613,2)</f>
        <v>0</v>
      </c>
      <c r="V624" s="699" cm="1">
        <f t="array" ref="V624">INDEX($H624:$K624,0,MATCH(V$616,$H$616:$K$616,0))*HLOOKUP(V$615,$J$612:$R$613,2)</f>
        <v>0</v>
      </c>
      <c r="W624" s="699" cm="1">
        <f t="array" ref="W624">INDEX($H624:$K624,0,MATCH(W$616,$H$616:$K$616,0))*HLOOKUP(W$615,$J$612:$R$613,2)</f>
        <v>0</v>
      </c>
      <c r="X624" s="699" cm="1">
        <f t="array" ref="X624">INDEX($H624:$K624,0,MATCH(X$616,$H$616:$K$616,0))*HLOOKUP(X$615,$J$612:$R$613,2)</f>
        <v>0</v>
      </c>
      <c r="Y624" s="699" cm="1">
        <f t="array" ref="Y624">INDEX($H624:$K624,0,MATCH(Y$616,$H$616:$K$616,0))*HLOOKUP(Y$615,$J$612:$R$613,2)</f>
        <v>0</v>
      </c>
      <c r="Z624" s="699" cm="1">
        <f t="array" ref="Z624">INDEX($H624:$K624,0,MATCH(Z$616,$H$616:$K$616,0))*HLOOKUP(Z$615,$J$612:$R$613,2)</f>
        <v>0</v>
      </c>
      <c r="AA624" s="699" cm="1">
        <f t="array" ref="AA624">INDEX($H624:$K624,0,MATCH(AA$616,$H$616:$K$616,0))*HLOOKUP(AA$615,$J$612:$R$613,2)</f>
        <v>0</v>
      </c>
      <c r="AB624" s="699" cm="1">
        <f t="array" ref="AB624">INDEX($H624:$K624,0,MATCH(AB$616,$H$616:$K$616,0))*HLOOKUP(AB$615,$J$612:$R$613,2)</f>
        <v>0</v>
      </c>
      <c r="AC624" s="699" cm="1">
        <f t="array" ref="AC624">INDEX($H624:$K624,0,MATCH(AC$616,$H$616:$K$616,0))*HLOOKUP(AC$615,$J$612:$R$613,2)</f>
        <v>0</v>
      </c>
      <c r="AD624" s="699" cm="1">
        <f t="array" ref="AD624">INDEX($H624:$K624,0,MATCH(AD$616,$H$616:$K$616,0))*HLOOKUP(AD$615,$J$612:$R$613,2)</f>
        <v>0</v>
      </c>
      <c r="AE624" s="699" cm="1">
        <f t="array" ref="AE624">INDEX($H624:$K624,0,MATCH(AE$616,$H$616:$K$616,0))*HLOOKUP(AE$615,$J$612:$R$613,2)</f>
        <v>0</v>
      </c>
      <c r="AF624" s="699" cm="1">
        <f t="array" ref="AF624">INDEX($H624:$K624,0,MATCH(AF$616,$H$616:$K$616,0))*HLOOKUP(AF$615,$J$612:$R$613,2)</f>
        <v>0</v>
      </c>
      <c r="AG624" s="699" cm="1">
        <f t="array" ref="AG624">INDEX($H624:$K624,0,MATCH(AG$616,$H$616:$K$616,0))*HLOOKUP(AG$615,$J$612:$R$613,2)</f>
        <v>0</v>
      </c>
      <c r="AH624" s="699" cm="1">
        <f t="array" ref="AH624">INDEX($H624:$K624,0,MATCH(AH$616,$H$616:$K$616,0))*HLOOKUP(AH$615,$J$612:$R$613,2)</f>
        <v>0</v>
      </c>
      <c r="AI624" s="699" cm="1">
        <f t="array" ref="AI624">INDEX($H624:$K624,0,MATCH(AI$616,$H$616:$K$616,0))*HLOOKUP(AI$615,$J$612:$R$613,2)</f>
        <v>0</v>
      </c>
      <c r="AJ624" s="699" cm="1">
        <f t="array" ref="AJ624">INDEX($H624:$K624,0,MATCH(AJ$616,$H$616:$K$616,0))*HLOOKUP(AJ$615,$J$612:$R$613,2)</f>
        <v>0</v>
      </c>
      <c r="AK624" s="699" cm="1">
        <f t="array" ref="AK624">INDEX($H624:$K624,0,MATCH(AK$616,$H$616:$K$616,0))*HLOOKUP(AK$615,$J$612:$R$613,2)</f>
        <v>0</v>
      </c>
      <c r="AL624" s="699" cm="1">
        <f t="array" ref="AL624">INDEX($H624:$K624,0,MATCH(AL$616,$H$616:$K$616,0))*HLOOKUP(AL$615,$J$612:$R$613,2)</f>
        <v>0</v>
      </c>
      <c r="AM624" s="699" cm="1">
        <f t="array" ref="AM624">INDEX($H624:$K624,0,MATCH(AM$616,$H$616:$K$616,0))*HLOOKUP(AM$615,$J$612:$R$613,2)</f>
        <v>0</v>
      </c>
      <c r="AN624" s="699" cm="1">
        <f t="array" ref="AN624">INDEX($H624:$K624,0,MATCH(AN$616,$H$616:$K$616,0))*HLOOKUP(AN$615,$J$612:$R$613,2)</f>
        <v>0</v>
      </c>
      <c r="AO624" s="699" cm="1">
        <f t="array" ref="AO624">INDEX($H624:$K624,0,MATCH(AO$616,$H$616:$K$616,0))*HLOOKUP(AO$615,$J$612:$R$613,2)</f>
        <v>0</v>
      </c>
      <c r="AP624" s="699" cm="1">
        <f t="array" ref="AP624">INDEX($H624:$K624,0,MATCH(AP$616,$H$616:$K$616,0))*HLOOKUP(AP$615,$J$612:$R$613,2)</f>
        <v>0</v>
      </c>
      <c r="AQ624" s="699" cm="1">
        <f t="array" ref="AQ624">INDEX($H624:$K624,0,MATCH(AQ$616,$H$616:$K$616,0))*HLOOKUP(AQ$615,$J$612:$R$613,2)</f>
        <v>0</v>
      </c>
      <c r="AR624" s="699" cm="1">
        <f t="array" ref="AR624">INDEX($H624:$K624,0,MATCH(AR$616,$H$616:$K$616,0))*HLOOKUP(AR$615,$J$612:$R$613,2)</f>
        <v>0</v>
      </c>
      <c r="AS624" s="699" cm="1">
        <f t="array" ref="AS624">INDEX($H624:$K624,0,MATCH(AS$616,$H$616:$K$616,0))*HLOOKUP(AS$615,$J$612:$R$613,2)</f>
        <v>0</v>
      </c>
      <c r="AT624" s="699" cm="1">
        <f t="array" ref="AT624">INDEX($H624:$K624,0,MATCH(AT$616,$H$616:$K$616,0))*HLOOKUP(AT$615,$J$612:$R$613,2)</f>
        <v>0</v>
      </c>
      <c r="AU624" s="699" cm="1">
        <f t="array" ref="AU624">INDEX($H624:$K624,0,MATCH(AU$616,$H$616:$K$616,0))*HLOOKUP(AU$615,$J$612:$R$613,2)</f>
        <v>0</v>
      </c>
      <c r="AV624" s="187"/>
      <c r="AW624" s="187"/>
      <c r="AX624" s="16"/>
      <c r="AY624" s="8"/>
      <c r="AZ624" s="8"/>
      <c r="BA624" s="8"/>
    </row>
    <row r="625" spans="1:53" ht="14.5" outlineLevel="1" x14ac:dyDescent="0.35">
      <c r="A625" s="6"/>
      <c r="B625" s="7"/>
      <c r="C625" s="17"/>
      <c r="D625" s="17"/>
      <c r="E625" s="17"/>
      <c r="F625" s="26"/>
      <c r="G625" s="26" t="str">
        <f t="shared" si="189"/>
        <v>GGGC1Pa2</v>
      </c>
      <c r="H625" s="223">
        <f t="shared" ref="H625:K625" si="198">IF(H535&gt;0,1,0)</f>
        <v>0</v>
      </c>
      <c r="I625" s="223">
        <f t="shared" si="198"/>
        <v>0</v>
      </c>
      <c r="J625" s="223">
        <f t="shared" si="198"/>
        <v>0</v>
      </c>
      <c r="K625" s="223">
        <f t="shared" si="198"/>
        <v>0</v>
      </c>
      <c r="L625" s="699" cm="1">
        <f t="array" ref="L625">INDEX($H625:$K625,0,MATCH(L$616,$H$616:$K$616,0))*HLOOKUP(L$615,$J$612:$R$613,2)</f>
        <v>0</v>
      </c>
      <c r="M625" s="699" cm="1">
        <f t="array" ref="M625">INDEX($H625:$K625,0,MATCH(M$616,$H$616:$K$616,0))*HLOOKUP(M$615,$J$612:$R$613,2)</f>
        <v>0</v>
      </c>
      <c r="N625" s="699" cm="1">
        <f t="array" ref="N625">INDEX($H625:$K625,0,MATCH(N$616,$H$616:$K$616,0))*HLOOKUP(N$615,$J$612:$R$613,2)</f>
        <v>0</v>
      </c>
      <c r="O625" s="699" cm="1">
        <f t="array" ref="O625">INDEX($H625:$K625,0,MATCH(O$616,$H$616:$K$616,0))*HLOOKUP(O$615,$J$612:$R$613,2)</f>
        <v>0</v>
      </c>
      <c r="P625" s="699" cm="1">
        <f t="array" ref="P625">INDEX($H625:$K625,0,MATCH(P$616,$H$616:$K$616,0))*HLOOKUP(P$615,$J$612:$R$613,2)</f>
        <v>0</v>
      </c>
      <c r="Q625" s="699" cm="1">
        <f t="array" ref="Q625">INDEX($H625:$K625,0,MATCH(Q$616,$H$616:$K$616,0))*HLOOKUP(Q$615,$J$612:$R$613,2)</f>
        <v>0</v>
      </c>
      <c r="R625" s="699" cm="1">
        <f t="array" ref="R625">INDEX($H625:$K625,0,MATCH(R$616,$H$616:$K$616,0))*HLOOKUP(R$615,$J$612:$R$613,2)</f>
        <v>0</v>
      </c>
      <c r="S625" s="699" cm="1">
        <f t="array" ref="S625">INDEX($H625:$K625,0,MATCH(S$616,$H$616:$K$616,0))*HLOOKUP(S$615,$J$612:$R$613,2)</f>
        <v>0</v>
      </c>
      <c r="T625" s="699" cm="1">
        <f t="array" ref="T625">INDEX($H625:$K625,0,MATCH(T$616,$H$616:$K$616,0))*HLOOKUP(T$615,$J$612:$R$613,2)</f>
        <v>0</v>
      </c>
      <c r="U625" s="699" cm="1">
        <f t="array" ref="U625">INDEX($H625:$K625,0,MATCH(U$616,$H$616:$K$616,0))*HLOOKUP(U$615,$J$612:$R$613,2)</f>
        <v>0</v>
      </c>
      <c r="V625" s="699" cm="1">
        <f t="array" ref="V625">INDEX($H625:$K625,0,MATCH(V$616,$H$616:$K$616,0))*HLOOKUP(V$615,$J$612:$R$613,2)</f>
        <v>0</v>
      </c>
      <c r="W625" s="699" cm="1">
        <f t="array" ref="W625">INDEX($H625:$K625,0,MATCH(W$616,$H$616:$K$616,0))*HLOOKUP(W$615,$J$612:$R$613,2)</f>
        <v>0</v>
      </c>
      <c r="X625" s="699" cm="1">
        <f t="array" ref="X625">INDEX($H625:$K625,0,MATCH(X$616,$H$616:$K$616,0))*HLOOKUP(X$615,$J$612:$R$613,2)</f>
        <v>0</v>
      </c>
      <c r="Y625" s="699" cm="1">
        <f t="array" ref="Y625">INDEX($H625:$K625,0,MATCH(Y$616,$H$616:$K$616,0))*HLOOKUP(Y$615,$J$612:$R$613,2)</f>
        <v>0</v>
      </c>
      <c r="Z625" s="699" cm="1">
        <f t="array" ref="Z625">INDEX($H625:$K625,0,MATCH(Z$616,$H$616:$K$616,0))*HLOOKUP(Z$615,$J$612:$R$613,2)</f>
        <v>0</v>
      </c>
      <c r="AA625" s="699" cm="1">
        <f t="array" ref="AA625">INDEX($H625:$K625,0,MATCH(AA$616,$H$616:$K$616,0))*HLOOKUP(AA$615,$J$612:$R$613,2)</f>
        <v>0</v>
      </c>
      <c r="AB625" s="699" cm="1">
        <f t="array" ref="AB625">INDEX($H625:$K625,0,MATCH(AB$616,$H$616:$K$616,0))*HLOOKUP(AB$615,$J$612:$R$613,2)</f>
        <v>0</v>
      </c>
      <c r="AC625" s="699" cm="1">
        <f t="array" ref="AC625">INDEX($H625:$K625,0,MATCH(AC$616,$H$616:$K$616,0))*HLOOKUP(AC$615,$J$612:$R$613,2)</f>
        <v>0</v>
      </c>
      <c r="AD625" s="699" cm="1">
        <f t="array" ref="AD625">INDEX($H625:$K625,0,MATCH(AD$616,$H$616:$K$616,0))*HLOOKUP(AD$615,$J$612:$R$613,2)</f>
        <v>0</v>
      </c>
      <c r="AE625" s="699" cm="1">
        <f t="array" ref="AE625">INDEX($H625:$K625,0,MATCH(AE$616,$H$616:$K$616,0))*HLOOKUP(AE$615,$J$612:$R$613,2)</f>
        <v>0</v>
      </c>
      <c r="AF625" s="699" cm="1">
        <f t="array" ref="AF625">INDEX($H625:$K625,0,MATCH(AF$616,$H$616:$K$616,0))*HLOOKUP(AF$615,$J$612:$R$613,2)</f>
        <v>0</v>
      </c>
      <c r="AG625" s="699" cm="1">
        <f t="array" ref="AG625">INDEX($H625:$K625,0,MATCH(AG$616,$H$616:$K$616,0))*HLOOKUP(AG$615,$J$612:$R$613,2)</f>
        <v>0</v>
      </c>
      <c r="AH625" s="699" cm="1">
        <f t="array" ref="AH625">INDEX($H625:$K625,0,MATCH(AH$616,$H$616:$K$616,0))*HLOOKUP(AH$615,$J$612:$R$613,2)</f>
        <v>0</v>
      </c>
      <c r="AI625" s="699" cm="1">
        <f t="array" ref="AI625">INDEX($H625:$K625,0,MATCH(AI$616,$H$616:$K$616,0))*HLOOKUP(AI$615,$J$612:$R$613,2)</f>
        <v>0</v>
      </c>
      <c r="AJ625" s="699" cm="1">
        <f t="array" ref="AJ625">INDEX($H625:$K625,0,MATCH(AJ$616,$H$616:$K$616,0))*HLOOKUP(AJ$615,$J$612:$R$613,2)</f>
        <v>0</v>
      </c>
      <c r="AK625" s="699" cm="1">
        <f t="array" ref="AK625">INDEX($H625:$K625,0,MATCH(AK$616,$H$616:$K$616,0))*HLOOKUP(AK$615,$J$612:$R$613,2)</f>
        <v>0</v>
      </c>
      <c r="AL625" s="699" cm="1">
        <f t="array" ref="AL625">INDEX($H625:$K625,0,MATCH(AL$616,$H$616:$K$616,0))*HLOOKUP(AL$615,$J$612:$R$613,2)</f>
        <v>0</v>
      </c>
      <c r="AM625" s="699" cm="1">
        <f t="array" ref="AM625">INDEX($H625:$K625,0,MATCH(AM$616,$H$616:$K$616,0))*HLOOKUP(AM$615,$J$612:$R$613,2)</f>
        <v>0</v>
      </c>
      <c r="AN625" s="699" cm="1">
        <f t="array" ref="AN625">INDEX($H625:$K625,0,MATCH(AN$616,$H$616:$K$616,0))*HLOOKUP(AN$615,$J$612:$R$613,2)</f>
        <v>0</v>
      </c>
      <c r="AO625" s="699" cm="1">
        <f t="array" ref="AO625">INDEX($H625:$K625,0,MATCH(AO$616,$H$616:$K$616,0))*HLOOKUP(AO$615,$J$612:$R$613,2)</f>
        <v>0</v>
      </c>
      <c r="AP625" s="699" cm="1">
        <f t="array" ref="AP625">INDEX($H625:$K625,0,MATCH(AP$616,$H$616:$K$616,0))*HLOOKUP(AP$615,$J$612:$R$613,2)</f>
        <v>0</v>
      </c>
      <c r="AQ625" s="699" cm="1">
        <f t="array" ref="AQ625">INDEX($H625:$K625,0,MATCH(AQ$616,$H$616:$K$616,0))*HLOOKUP(AQ$615,$J$612:$R$613,2)</f>
        <v>0</v>
      </c>
      <c r="AR625" s="699" cm="1">
        <f t="array" ref="AR625">INDEX($H625:$K625,0,MATCH(AR$616,$H$616:$K$616,0))*HLOOKUP(AR$615,$J$612:$R$613,2)</f>
        <v>0</v>
      </c>
      <c r="AS625" s="699" cm="1">
        <f t="array" ref="AS625">INDEX($H625:$K625,0,MATCH(AS$616,$H$616:$K$616,0))*HLOOKUP(AS$615,$J$612:$R$613,2)</f>
        <v>0</v>
      </c>
      <c r="AT625" s="699" cm="1">
        <f t="array" ref="AT625">INDEX($H625:$K625,0,MATCH(AT$616,$H$616:$K$616,0))*HLOOKUP(AT$615,$J$612:$R$613,2)</f>
        <v>0</v>
      </c>
      <c r="AU625" s="699" cm="1">
        <f t="array" ref="AU625">INDEX($H625:$K625,0,MATCH(AU$616,$H$616:$K$616,0))*HLOOKUP(AU$615,$J$612:$R$613,2)</f>
        <v>0</v>
      </c>
      <c r="AV625" s="187"/>
      <c r="AW625" s="187"/>
      <c r="AX625" s="16"/>
      <c r="AY625" s="8"/>
      <c r="AZ625" s="8"/>
      <c r="BA625" s="8"/>
    </row>
    <row r="626" spans="1:53" ht="14.5" outlineLevel="1" x14ac:dyDescent="0.35">
      <c r="A626" s="6"/>
      <c r="B626" s="7"/>
      <c r="C626" s="17"/>
      <c r="D626" s="17"/>
      <c r="E626" s="17"/>
      <c r="F626" s="26"/>
      <c r="G626" s="26" t="str">
        <f t="shared" si="189"/>
        <v>GGGC1OFa2</v>
      </c>
      <c r="H626" s="223">
        <f t="shared" ref="H626:K626" si="199">IF(H536&gt;0,1,0)</f>
        <v>0</v>
      </c>
      <c r="I626" s="223">
        <f t="shared" si="199"/>
        <v>0</v>
      </c>
      <c r="J626" s="223">
        <f t="shared" si="199"/>
        <v>0</v>
      </c>
      <c r="K626" s="223">
        <f t="shared" si="199"/>
        <v>0</v>
      </c>
      <c r="L626" s="699" cm="1">
        <f t="array" ref="L626">INDEX($H626:$K626,0,MATCH(L$616,$H$616:$K$616,0))*HLOOKUP(L$615,$J$612:$R$613,2)</f>
        <v>0</v>
      </c>
      <c r="M626" s="699" cm="1">
        <f t="array" ref="M626">INDEX($H626:$K626,0,MATCH(M$616,$H$616:$K$616,0))*HLOOKUP(M$615,$J$612:$R$613,2)</f>
        <v>0</v>
      </c>
      <c r="N626" s="699" cm="1">
        <f t="array" ref="N626">INDEX($H626:$K626,0,MATCH(N$616,$H$616:$K$616,0))*HLOOKUP(N$615,$J$612:$R$613,2)</f>
        <v>0</v>
      </c>
      <c r="O626" s="699" cm="1">
        <f t="array" ref="O626">INDEX($H626:$K626,0,MATCH(O$616,$H$616:$K$616,0))*HLOOKUP(O$615,$J$612:$R$613,2)</f>
        <v>0</v>
      </c>
      <c r="P626" s="699" cm="1">
        <f t="array" ref="P626">INDEX($H626:$K626,0,MATCH(P$616,$H$616:$K$616,0))*HLOOKUP(P$615,$J$612:$R$613,2)</f>
        <v>0</v>
      </c>
      <c r="Q626" s="699" cm="1">
        <f t="array" ref="Q626">INDEX($H626:$K626,0,MATCH(Q$616,$H$616:$K$616,0))*HLOOKUP(Q$615,$J$612:$R$613,2)</f>
        <v>0</v>
      </c>
      <c r="R626" s="699" cm="1">
        <f t="array" ref="R626">INDEX($H626:$K626,0,MATCH(R$616,$H$616:$K$616,0))*HLOOKUP(R$615,$J$612:$R$613,2)</f>
        <v>0</v>
      </c>
      <c r="S626" s="699" cm="1">
        <f t="array" ref="S626">INDEX($H626:$K626,0,MATCH(S$616,$H$616:$K$616,0))*HLOOKUP(S$615,$J$612:$R$613,2)</f>
        <v>0</v>
      </c>
      <c r="T626" s="699" cm="1">
        <f t="array" ref="T626">INDEX($H626:$K626,0,MATCH(T$616,$H$616:$K$616,0))*HLOOKUP(T$615,$J$612:$R$613,2)</f>
        <v>0</v>
      </c>
      <c r="U626" s="699" cm="1">
        <f t="array" ref="U626">INDEX($H626:$K626,0,MATCH(U$616,$H$616:$K$616,0))*HLOOKUP(U$615,$J$612:$R$613,2)</f>
        <v>0</v>
      </c>
      <c r="V626" s="699" cm="1">
        <f t="array" ref="V626">INDEX($H626:$K626,0,MATCH(V$616,$H$616:$K$616,0))*HLOOKUP(V$615,$J$612:$R$613,2)</f>
        <v>0</v>
      </c>
      <c r="W626" s="699" cm="1">
        <f t="array" ref="W626">INDEX($H626:$K626,0,MATCH(W$616,$H$616:$K$616,0))*HLOOKUP(W$615,$J$612:$R$613,2)</f>
        <v>0</v>
      </c>
      <c r="X626" s="699" cm="1">
        <f t="array" ref="X626">INDEX($H626:$K626,0,MATCH(X$616,$H$616:$K$616,0))*HLOOKUP(X$615,$J$612:$R$613,2)</f>
        <v>0</v>
      </c>
      <c r="Y626" s="699" cm="1">
        <f t="array" ref="Y626">INDEX($H626:$K626,0,MATCH(Y$616,$H$616:$K$616,0))*HLOOKUP(Y$615,$J$612:$R$613,2)</f>
        <v>0</v>
      </c>
      <c r="Z626" s="699" cm="1">
        <f t="array" ref="Z626">INDEX($H626:$K626,0,MATCH(Z$616,$H$616:$K$616,0))*HLOOKUP(Z$615,$J$612:$R$613,2)</f>
        <v>0</v>
      </c>
      <c r="AA626" s="699" cm="1">
        <f t="array" ref="AA626">INDEX($H626:$K626,0,MATCH(AA$616,$H$616:$K$616,0))*HLOOKUP(AA$615,$J$612:$R$613,2)</f>
        <v>0</v>
      </c>
      <c r="AB626" s="699" cm="1">
        <f t="array" ref="AB626">INDEX($H626:$K626,0,MATCH(AB$616,$H$616:$K$616,0))*HLOOKUP(AB$615,$J$612:$R$613,2)</f>
        <v>0</v>
      </c>
      <c r="AC626" s="699" cm="1">
        <f t="array" ref="AC626">INDEX($H626:$K626,0,MATCH(AC$616,$H$616:$K$616,0))*HLOOKUP(AC$615,$J$612:$R$613,2)</f>
        <v>0</v>
      </c>
      <c r="AD626" s="699" cm="1">
        <f t="array" ref="AD626">INDEX($H626:$K626,0,MATCH(AD$616,$H$616:$K$616,0))*HLOOKUP(AD$615,$J$612:$R$613,2)</f>
        <v>0</v>
      </c>
      <c r="AE626" s="699" cm="1">
        <f t="array" ref="AE626">INDEX($H626:$K626,0,MATCH(AE$616,$H$616:$K$616,0))*HLOOKUP(AE$615,$J$612:$R$613,2)</f>
        <v>0</v>
      </c>
      <c r="AF626" s="699" cm="1">
        <f t="array" ref="AF626">INDEX($H626:$K626,0,MATCH(AF$616,$H$616:$K$616,0))*HLOOKUP(AF$615,$J$612:$R$613,2)</f>
        <v>0</v>
      </c>
      <c r="AG626" s="699" cm="1">
        <f t="array" ref="AG626">INDEX($H626:$K626,0,MATCH(AG$616,$H$616:$K$616,0))*HLOOKUP(AG$615,$J$612:$R$613,2)</f>
        <v>0</v>
      </c>
      <c r="AH626" s="699" cm="1">
        <f t="array" ref="AH626">INDEX($H626:$K626,0,MATCH(AH$616,$H$616:$K$616,0))*HLOOKUP(AH$615,$J$612:$R$613,2)</f>
        <v>0</v>
      </c>
      <c r="AI626" s="699" cm="1">
        <f t="array" ref="AI626">INDEX($H626:$K626,0,MATCH(AI$616,$H$616:$K$616,0))*HLOOKUP(AI$615,$J$612:$R$613,2)</f>
        <v>0</v>
      </c>
      <c r="AJ626" s="699" cm="1">
        <f t="array" ref="AJ626">INDEX($H626:$K626,0,MATCH(AJ$616,$H$616:$K$616,0))*HLOOKUP(AJ$615,$J$612:$R$613,2)</f>
        <v>0</v>
      </c>
      <c r="AK626" s="699" cm="1">
        <f t="array" ref="AK626">INDEX($H626:$K626,0,MATCH(AK$616,$H$616:$K$616,0))*HLOOKUP(AK$615,$J$612:$R$613,2)</f>
        <v>0</v>
      </c>
      <c r="AL626" s="699" cm="1">
        <f t="array" ref="AL626">INDEX($H626:$K626,0,MATCH(AL$616,$H$616:$K$616,0))*HLOOKUP(AL$615,$J$612:$R$613,2)</f>
        <v>0</v>
      </c>
      <c r="AM626" s="699" cm="1">
        <f t="array" ref="AM626">INDEX($H626:$K626,0,MATCH(AM$616,$H$616:$K$616,0))*HLOOKUP(AM$615,$J$612:$R$613,2)</f>
        <v>0</v>
      </c>
      <c r="AN626" s="699" cm="1">
        <f t="array" ref="AN626">INDEX($H626:$K626,0,MATCH(AN$616,$H$616:$K$616,0))*HLOOKUP(AN$615,$J$612:$R$613,2)</f>
        <v>0</v>
      </c>
      <c r="AO626" s="699" cm="1">
        <f t="array" ref="AO626">INDEX($H626:$K626,0,MATCH(AO$616,$H$616:$K$616,0))*HLOOKUP(AO$615,$J$612:$R$613,2)</f>
        <v>0</v>
      </c>
      <c r="AP626" s="699" cm="1">
        <f t="array" ref="AP626">INDEX($H626:$K626,0,MATCH(AP$616,$H$616:$K$616,0))*HLOOKUP(AP$615,$J$612:$R$613,2)</f>
        <v>0</v>
      </c>
      <c r="AQ626" s="699" cm="1">
        <f t="array" ref="AQ626">INDEX($H626:$K626,0,MATCH(AQ$616,$H$616:$K$616,0))*HLOOKUP(AQ$615,$J$612:$R$613,2)</f>
        <v>0</v>
      </c>
      <c r="AR626" s="699" cm="1">
        <f t="array" ref="AR626">INDEX($H626:$K626,0,MATCH(AR$616,$H$616:$K$616,0))*HLOOKUP(AR$615,$J$612:$R$613,2)</f>
        <v>0</v>
      </c>
      <c r="AS626" s="699" cm="1">
        <f t="array" ref="AS626">INDEX($H626:$K626,0,MATCH(AS$616,$H$616:$K$616,0))*HLOOKUP(AS$615,$J$612:$R$613,2)</f>
        <v>0</v>
      </c>
      <c r="AT626" s="699" cm="1">
        <f t="array" ref="AT626">INDEX($H626:$K626,0,MATCH(AT$616,$H$616:$K$616,0))*HLOOKUP(AT$615,$J$612:$R$613,2)</f>
        <v>0</v>
      </c>
      <c r="AU626" s="699" cm="1">
        <f t="array" ref="AU626">INDEX($H626:$K626,0,MATCH(AU$616,$H$616:$K$616,0))*HLOOKUP(AU$615,$J$612:$R$613,2)</f>
        <v>0</v>
      </c>
      <c r="AV626" s="187"/>
      <c r="AW626" s="187"/>
      <c r="AX626" s="16"/>
      <c r="AY626" s="8"/>
      <c r="AZ626" s="8"/>
      <c r="BA626" s="8"/>
    </row>
    <row r="627" spans="1:53" ht="14.5" outlineLevel="1" x14ac:dyDescent="0.35">
      <c r="A627" s="6"/>
      <c r="B627" s="7"/>
      <c r="C627" s="17"/>
      <c r="D627" s="17"/>
      <c r="E627" s="17"/>
      <c r="F627" s="26"/>
      <c r="G627" s="26" t="str">
        <f t="shared" si="189"/>
        <v>SPSPSPSPSPsp</v>
      </c>
      <c r="H627" s="223">
        <f t="shared" ref="H627:K627" si="200">IF(H537&gt;0,1,0)</f>
        <v>1</v>
      </c>
      <c r="I627" s="223">
        <f t="shared" si="200"/>
        <v>0</v>
      </c>
      <c r="J627" s="223">
        <f t="shared" si="200"/>
        <v>0</v>
      </c>
      <c r="K627" s="223">
        <f t="shared" si="200"/>
        <v>0</v>
      </c>
      <c r="L627" s="699" cm="1">
        <f t="array" ref="L627">INDEX($H627:$K627,0,MATCH(L$616,$H$616:$K$616,0))*HLOOKUP(L$615,$J$612:$R$613,2)</f>
        <v>1</v>
      </c>
      <c r="M627" s="699" cm="1">
        <f t="array" ref="M627">INDEX($H627:$K627,0,MATCH(M$616,$H$616:$K$616,0))*HLOOKUP(M$615,$J$612:$R$613,2)</f>
        <v>0</v>
      </c>
      <c r="N627" s="699" cm="1">
        <f t="array" ref="N627">INDEX($H627:$K627,0,MATCH(N$616,$H$616:$K$616,0))*HLOOKUP(N$615,$J$612:$R$613,2)</f>
        <v>0</v>
      </c>
      <c r="O627" s="699" cm="1">
        <f t="array" ref="O627">INDEX($H627:$K627,0,MATCH(O$616,$H$616:$K$616,0))*HLOOKUP(O$615,$J$612:$R$613,2)</f>
        <v>0</v>
      </c>
      <c r="P627" s="699" cm="1">
        <f t="array" ref="P627">INDEX($H627:$K627,0,MATCH(P$616,$H$616:$K$616,0))*HLOOKUP(P$615,$J$612:$R$613,2)</f>
        <v>1</v>
      </c>
      <c r="Q627" s="699" cm="1">
        <f t="array" ref="Q627">INDEX($H627:$K627,0,MATCH(Q$616,$H$616:$K$616,0))*HLOOKUP(Q$615,$J$612:$R$613,2)</f>
        <v>0</v>
      </c>
      <c r="R627" s="699" cm="1">
        <f t="array" ref="R627">INDEX($H627:$K627,0,MATCH(R$616,$H$616:$K$616,0))*HLOOKUP(R$615,$J$612:$R$613,2)</f>
        <v>0</v>
      </c>
      <c r="S627" s="699" cm="1">
        <f t="array" ref="S627">INDEX($H627:$K627,0,MATCH(S$616,$H$616:$K$616,0))*HLOOKUP(S$615,$J$612:$R$613,2)</f>
        <v>0</v>
      </c>
      <c r="T627" s="699" cm="1">
        <f t="array" ref="T627">INDEX($H627:$K627,0,MATCH(T$616,$H$616:$K$616,0))*HLOOKUP(T$615,$J$612:$R$613,2)</f>
        <v>1</v>
      </c>
      <c r="U627" s="699" cm="1">
        <f t="array" ref="U627">INDEX($H627:$K627,0,MATCH(U$616,$H$616:$K$616,0))*HLOOKUP(U$615,$J$612:$R$613,2)</f>
        <v>0</v>
      </c>
      <c r="V627" s="699" cm="1">
        <f t="array" ref="V627">INDEX($H627:$K627,0,MATCH(V$616,$H$616:$K$616,0))*HLOOKUP(V$615,$J$612:$R$613,2)</f>
        <v>0</v>
      </c>
      <c r="W627" s="699" cm="1">
        <f t="array" ref="W627">INDEX($H627:$K627,0,MATCH(W$616,$H$616:$K$616,0))*HLOOKUP(W$615,$J$612:$R$613,2)</f>
        <v>0</v>
      </c>
      <c r="X627" s="699" cm="1">
        <f t="array" ref="X627">INDEX($H627:$K627,0,MATCH(X$616,$H$616:$K$616,0))*HLOOKUP(X$615,$J$612:$R$613,2)</f>
        <v>1</v>
      </c>
      <c r="Y627" s="699" cm="1">
        <f t="array" ref="Y627">INDEX($H627:$K627,0,MATCH(Y$616,$H$616:$K$616,0))*HLOOKUP(Y$615,$J$612:$R$613,2)</f>
        <v>0</v>
      </c>
      <c r="Z627" s="699" cm="1">
        <f t="array" ref="Z627">INDEX($H627:$K627,0,MATCH(Z$616,$H$616:$K$616,0))*HLOOKUP(Z$615,$J$612:$R$613,2)</f>
        <v>0</v>
      </c>
      <c r="AA627" s="699" cm="1">
        <f t="array" ref="AA627">INDEX($H627:$K627,0,MATCH(AA$616,$H$616:$K$616,0))*HLOOKUP(AA$615,$J$612:$R$613,2)</f>
        <v>0</v>
      </c>
      <c r="AB627" s="699" cm="1">
        <f t="array" ref="AB627">INDEX($H627:$K627,0,MATCH(AB$616,$H$616:$K$616,0))*HLOOKUP(AB$615,$J$612:$R$613,2)</f>
        <v>1</v>
      </c>
      <c r="AC627" s="699" cm="1">
        <f t="array" ref="AC627">INDEX($H627:$K627,0,MATCH(AC$616,$H$616:$K$616,0))*HLOOKUP(AC$615,$J$612:$R$613,2)</f>
        <v>0</v>
      </c>
      <c r="AD627" s="699" cm="1">
        <f t="array" ref="AD627">INDEX($H627:$K627,0,MATCH(AD$616,$H$616:$K$616,0))*HLOOKUP(AD$615,$J$612:$R$613,2)</f>
        <v>0</v>
      </c>
      <c r="AE627" s="699" cm="1">
        <f t="array" ref="AE627">INDEX($H627:$K627,0,MATCH(AE$616,$H$616:$K$616,0))*HLOOKUP(AE$615,$J$612:$R$613,2)</f>
        <v>0</v>
      </c>
      <c r="AF627" s="699" cm="1">
        <f t="array" ref="AF627">INDEX($H627:$K627,0,MATCH(AF$616,$H$616:$K$616,0))*HLOOKUP(AF$615,$J$612:$R$613,2)</f>
        <v>1</v>
      </c>
      <c r="AG627" s="699" cm="1">
        <f t="array" ref="AG627">INDEX($H627:$K627,0,MATCH(AG$616,$H$616:$K$616,0))*HLOOKUP(AG$615,$J$612:$R$613,2)</f>
        <v>0</v>
      </c>
      <c r="AH627" s="699" cm="1">
        <f t="array" ref="AH627">INDEX($H627:$K627,0,MATCH(AH$616,$H$616:$K$616,0))*HLOOKUP(AH$615,$J$612:$R$613,2)</f>
        <v>0</v>
      </c>
      <c r="AI627" s="699" cm="1">
        <f t="array" ref="AI627">INDEX($H627:$K627,0,MATCH(AI$616,$H$616:$K$616,0))*HLOOKUP(AI$615,$J$612:$R$613,2)</f>
        <v>0</v>
      </c>
      <c r="AJ627" s="699" cm="1">
        <f t="array" ref="AJ627">INDEX($H627:$K627,0,MATCH(AJ$616,$H$616:$K$616,0))*HLOOKUP(AJ$615,$J$612:$R$613,2)</f>
        <v>1</v>
      </c>
      <c r="AK627" s="699" cm="1">
        <f t="array" ref="AK627">INDEX($H627:$K627,0,MATCH(AK$616,$H$616:$K$616,0))*HLOOKUP(AK$615,$J$612:$R$613,2)</f>
        <v>0</v>
      </c>
      <c r="AL627" s="699" cm="1">
        <f t="array" ref="AL627">INDEX($H627:$K627,0,MATCH(AL$616,$H$616:$K$616,0))*HLOOKUP(AL$615,$J$612:$R$613,2)</f>
        <v>0</v>
      </c>
      <c r="AM627" s="699" cm="1">
        <f t="array" ref="AM627">INDEX($H627:$K627,0,MATCH(AM$616,$H$616:$K$616,0))*HLOOKUP(AM$615,$J$612:$R$613,2)</f>
        <v>0</v>
      </c>
      <c r="AN627" s="699" cm="1">
        <f t="array" ref="AN627">INDEX($H627:$K627,0,MATCH(AN$616,$H$616:$K$616,0))*HLOOKUP(AN$615,$J$612:$R$613,2)</f>
        <v>1</v>
      </c>
      <c r="AO627" s="699" cm="1">
        <f t="array" ref="AO627">INDEX($H627:$K627,0,MATCH(AO$616,$H$616:$K$616,0))*HLOOKUP(AO$615,$J$612:$R$613,2)</f>
        <v>0</v>
      </c>
      <c r="AP627" s="699" cm="1">
        <f t="array" ref="AP627">INDEX($H627:$K627,0,MATCH(AP$616,$H$616:$K$616,0))*HLOOKUP(AP$615,$J$612:$R$613,2)</f>
        <v>0</v>
      </c>
      <c r="AQ627" s="699" cm="1">
        <f t="array" ref="AQ627">INDEX($H627:$K627,0,MATCH(AQ$616,$H$616:$K$616,0))*HLOOKUP(AQ$615,$J$612:$R$613,2)</f>
        <v>0</v>
      </c>
      <c r="AR627" s="699" cm="1">
        <f t="array" ref="AR627">INDEX($H627:$K627,0,MATCH(AR$616,$H$616:$K$616,0))*HLOOKUP(AR$615,$J$612:$R$613,2)</f>
        <v>1</v>
      </c>
      <c r="AS627" s="699" cm="1">
        <f t="array" ref="AS627">INDEX($H627:$K627,0,MATCH(AS$616,$H$616:$K$616,0))*HLOOKUP(AS$615,$J$612:$R$613,2)</f>
        <v>0</v>
      </c>
      <c r="AT627" s="699" cm="1">
        <f t="array" ref="AT627">INDEX($H627:$K627,0,MATCH(AT$616,$H$616:$K$616,0))*HLOOKUP(AT$615,$J$612:$R$613,2)</f>
        <v>0</v>
      </c>
      <c r="AU627" s="699" cm="1">
        <f t="array" ref="AU627">INDEX($H627:$K627,0,MATCH(AU$616,$H$616:$K$616,0))*HLOOKUP(AU$615,$J$612:$R$613,2)</f>
        <v>0</v>
      </c>
      <c r="AV627" s="187"/>
      <c r="AW627" s="187"/>
      <c r="AX627" s="16"/>
      <c r="AY627" s="8"/>
      <c r="AZ627" s="8"/>
      <c r="BA627" s="8"/>
    </row>
    <row r="628" spans="1:53" ht="14.5" outlineLevel="1" x14ac:dyDescent="0.35">
      <c r="A628" s="6"/>
      <c r="B628" s="7"/>
      <c r="C628" s="17"/>
      <c r="D628" s="17"/>
      <c r="E628" s="17"/>
      <c r="F628" s="26"/>
      <c r="G628" s="26" t="str">
        <f t="shared" si="189"/>
        <v>YYWNWl</v>
      </c>
      <c r="H628" s="223">
        <f t="shared" ref="H628:K628" si="201">IF(H538&gt;0,1,0)</f>
        <v>0</v>
      </c>
      <c r="I628" s="223">
        <f t="shared" si="201"/>
        <v>0</v>
      </c>
      <c r="J628" s="223">
        <f t="shared" si="201"/>
        <v>0</v>
      </c>
      <c r="K628" s="223">
        <f t="shared" si="201"/>
        <v>0</v>
      </c>
      <c r="L628" s="699" cm="1">
        <f t="array" ref="L628">INDEX($H628:$K628,0,MATCH(L$616,$H$616:$K$616,0))*HLOOKUP(L$615,$J$612:$R$613,2)</f>
        <v>0</v>
      </c>
      <c r="M628" s="699" cm="1">
        <f t="array" ref="M628">INDEX($H628:$K628,0,MATCH(M$616,$H$616:$K$616,0))*HLOOKUP(M$615,$J$612:$R$613,2)</f>
        <v>0</v>
      </c>
      <c r="N628" s="699" cm="1">
        <f t="array" ref="N628">INDEX($H628:$K628,0,MATCH(N$616,$H$616:$K$616,0))*HLOOKUP(N$615,$J$612:$R$613,2)</f>
        <v>0</v>
      </c>
      <c r="O628" s="699" cm="1">
        <f t="array" ref="O628">INDEX($H628:$K628,0,MATCH(O$616,$H$616:$K$616,0))*HLOOKUP(O$615,$J$612:$R$613,2)</f>
        <v>0</v>
      </c>
      <c r="P628" s="699" cm="1">
        <f t="array" ref="P628">INDEX($H628:$K628,0,MATCH(P$616,$H$616:$K$616,0))*HLOOKUP(P$615,$J$612:$R$613,2)</f>
        <v>0</v>
      </c>
      <c r="Q628" s="699" cm="1">
        <f t="array" ref="Q628">INDEX($H628:$K628,0,MATCH(Q$616,$H$616:$K$616,0))*HLOOKUP(Q$615,$J$612:$R$613,2)</f>
        <v>0</v>
      </c>
      <c r="R628" s="699" cm="1">
        <f t="array" ref="R628">INDEX($H628:$K628,0,MATCH(R$616,$H$616:$K$616,0))*HLOOKUP(R$615,$J$612:$R$613,2)</f>
        <v>0</v>
      </c>
      <c r="S628" s="699" cm="1">
        <f t="array" ref="S628">INDEX($H628:$K628,0,MATCH(S$616,$H$616:$K$616,0))*HLOOKUP(S$615,$J$612:$R$613,2)</f>
        <v>0</v>
      </c>
      <c r="T628" s="699" cm="1">
        <f t="array" ref="T628">INDEX($H628:$K628,0,MATCH(T$616,$H$616:$K$616,0))*HLOOKUP(T$615,$J$612:$R$613,2)</f>
        <v>0</v>
      </c>
      <c r="U628" s="699" cm="1">
        <f t="array" ref="U628">INDEX($H628:$K628,0,MATCH(U$616,$H$616:$K$616,0))*HLOOKUP(U$615,$J$612:$R$613,2)</f>
        <v>0</v>
      </c>
      <c r="V628" s="699" cm="1">
        <f t="array" ref="V628">INDEX($H628:$K628,0,MATCH(V$616,$H$616:$K$616,0))*HLOOKUP(V$615,$J$612:$R$613,2)</f>
        <v>0</v>
      </c>
      <c r="W628" s="699" cm="1">
        <f t="array" ref="W628">INDEX($H628:$K628,0,MATCH(W$616,$H$616:$K$616,0))*HLOOKUP(W$615,$J$612:$R$613,2)</f>
        <v>0</v>
      </c>
      <c r="X628" s="699" cm="1">
        <f t="array" ref="X628">INDEX($H628:$K628,0,MATCH(X$616,$H$616:$K$616,0))*HLOOKUP(X$615,$J$612:$R$613,2)</f>
        <v>0</v>
      </c>
      <c r="Y628" s="699" cm="1">
        <f t="array" ref="Y628">INDEX($H628:$K628,0,MATCH(Y$616,$H$616:$K$616,0))*HLOOKUP(Y$615,$J$612:$R$613,2)</f>
        <v>0</v>
      </c>
      <c r="Z628" s="699" cm="1">
        <f t="array" ref="Z628">INDEX($H628:$K628,0,MATCH(Z$616,$H$616:$K$616,0))*HLOOKUP(Z$615,$J$612:$R$613,2)</f>
        <v>0</v>
      </c>
      <c r="AA628" s="699" cm="1">
        <f t="array" ref="AA628">INDEX($H628:$K628,0,MATCH(AA$616,$H$616:$K$616,0))*HLOOKUP(AA$615,$J$612:$R$613,2)</f>
        <v>0</v>
      </c>
      <c r="AB628" s="699" cm="1">
        <f t="array" ref="AB628">INDEX($H628:$K628,0,MATCH(AB$616,$H$616:$K$616,0))*HLOOKUP(AB$615,$J$612:$R$613,2)</f>
        <v>0</v>
      </c>
      <c r="AC628" s="699" cm="1">
        <f t="array" ref="AC628">INDEX($H628:$K628,0,MATCH(AC$616,$H$616:$K$616,0))*HLOOKUP(AC$615,$J$612:$R$613,2)</f>
        <v>0</v>
      </c>
      <c r="AD628" s="699" cm="1">
        <f t="array" ref="AD628">INDEX($H628:$K628,0,MATCH(AD$616,$H$616:$K$616,0))*HLOOKUP(AD$615,$J$612:$R$613,2)</f>
        <v>0</v>
      </c>
      <c r="AE628" s="699" cm="1">
        <f t="array" ref="AE628">INDEX($H628:$K628,0,MATCH(AE$616,$H$616:$K$616,0))*HLOOKUP(AE$615,$J$612:$R$613,2)</f>
        <v>0</v>
      </c>
      <c r="AF628" s="699" cm="1">
        <f t="array" ref="AF628">INDEX($H628:$K628,0,MATCH(AF$616,$H$616:$K$616,0))*HLOOKUP(AF$615,$J$612:$R$613,2)</f>
        <v>0</v>
      </c>
      <c r="AG628" s="699" cm="1">
        <f t="array" ref="AG628">INDEX($H628:$K628,0,MATCH(AG$616,$H$616:$K$616,0))*HLOOKUP(AG$615,$J$612:$R$613,2)</f>
        <v>0</v>
      </c>
      <c r="AH628" s="699" cm="1">
        <f t="array" ref="AH628">INDEX($H628:$K628,0,MATCH(AH$616,$H$616:$K$616,0))*HLOOKUP(AH$615,$J$612:$R$613,2)</f>
        <v>0</v>
      </c>
      <c r="AI628" s="699" cm="1">
        <f t="array" ref="AI628">INDEX($H628:$K628,0,MATCH(AI$616,$H$616:$K$616,0))*HLOOKUP(AI$615,$J$612:$R$613,2)</f>
        <v>0</v>
      </c>
      <c r="AJ628" s="699" cm="1">
        <f t="array" ref="AJ628">INDEX($H628:$K628,0,MATCH(AJ$616,$H$616:$K$616,0))*HLOOKUP(AJ$615,$J$612:$R$613,2)</f>
        <v>0</v>
      </c>
      <c r="AK628" s="699" cm="1">
        <f t="array" ref="AK628">INDEX($H628:$K628,0,MATCH(AK$616,$H$616:$K$616,0))*HLOOKUP(AK$615,$J$612:$R$613,2)</f>
        <v>0</v>
      </c>
      <c r="AL628" s="699" cm="1">
        <f t="array" ref="AL628">INDEX($H628:$K628,0,MATCH(AL$616,$H$616:$K$616,0))*HLOOKUP(AL$615,$J$612:$R$613,2)</f>
        <v>0</v>
      </c>
      <c r="AM628" s="699" cm="1">
        <f t="array" ref="AM628">INDEX($H628:$K628,0,MATCH(AM$616,$H$616:$K$616,0))*HLOOKUP(AM$615,$J$612:$R$613,2)</f>
        <v>0</v>
      </c>
      <c r="AN628" s="699" cm="1">
        <f t="array" ref="AN628">INDEX($H628:$K628,0,MATCH(AN$616,$H$616:$K$616,0))*HLOOKUP(AN$615,$J$612:$R$613,2)</f>
        <v>0</v>
      </c>
      <c r="AO628" s="699" cm="1">
        <f t="array" ref="AO628">INDEX($H628:$K628,0,MATCH(AO$616,$H$616:$K$616,0))*HLOOKUP(AO$615,$J$612:$R$613,2)</f>
        <v>0</v>
      </c>
      <c r="AP628" s="699" cm="1">
        <f t="array" ref="AP628">INDEX($H628:$K628,0,MATCH(AP$616,$H$616:$K$616,0))*HLOOKUP(AP$615,$J$612:$R$613,2)</f>
        <v>0</v>
      </c>
      <c r="AQ628" s="699" cm="1">
        <f t="array" ref="AQ628">INDEX($H628:$K628,0,MATCH(AQ$616,$H$616:$K$616,0))*HLOOKUP(AQ$615,$J$612:$R$613,2)</f>
        <v>0</v>
      </c>
      <c r="AR628" s="699" cm="1">
        <f t="array" ref="AR628">INDEX($H628:$K628,0,MATCH(AR$616,$H$616:$K$616,0))*HLOOKUP(AR$615,$J$612:$R$613,2)</f>
        <v>0</v>
      </c>
      <c r="AS628" s="699" cm="1">
        <f t="array" ref="AS628">INDEX($H628:$K628,0,MATCH(AS$616,$H$616:$K$616,0))*HLOOKUP(AS$615,$J$612:$R$613,2)</f>
        <v>0</v>
      </c>
      <c r="AT628" s="699" cm="1">
        <f t="array" ref="AT628">INDEX($H628:$K628,0,MATCH(AT$616,$H$616:$K$616,0))*HLOOKUP(AT$615,$J$612:$R$613,2)</f>
        <v>0</v>
      </c>
      <c r="AU628" s="699" cm="1">
        <f t="array" ref="AU628">INDEX($H628:$K628,0,MATCH(AU$616,$H$616:$K$616,0))*HLOOKUP(AU$615,$J$612:$R$613,2)</f>
        <v>0</v>
      </c>
      <c r="AV628" s="187"/>
      <c r="AW628" s="187"/>
      <c r="AX628" s="16"/>
      <c r="AY628" s="8"/>
      <c r="AZ628" s="8"/>
      <c r="BA628" s="8"/>
    </row>
    <row r="629" spans="1:53" ht="14.5" outlineLevel="1" x14ac:dyDescent="0.35">
      <c r="A629" s="6"/>
      <c r="B629" s="7"/>
      <c r="C629" s="17"/>
      <c r="D629" s="17"/>
      <c r="E629" s="17"/>
      <c r="F629" s="26"/>
      <c r="G629" s="26" t="str">
        <f t="shared" si="189"/>
        <v>YYLWNw</v>
      </c>
      <c r="H629" s="223">
        <f t="shared" ref="H629:K629" si="202">IF(H539&gt;0,1,0)</f>
        <v>0</v>
      </c>
      <c r="I629" s="223">
        <f t="shared" si="202"/>
        <v>1</v>
      </c>
      <c r="J629" s="223">
        <f t="shared" si="202"/>
        <v>1</v>
      </c>
      <c r="K629" s="223">
        <f t="shared" si="202"/>
        <v>1</v>
      </c>
      <c r="L629" s="699" cm="1">
        <f t="array" ref="L629">INDEX($H629:$K629,0,MATCH(L$616,$H$616:$K$616,0))*HLOOKUP(L$615,$J$612:$R$613,2)</f>
        <v>0</v>
      </c>
      <c r="M629" s="699" cm="1">
        <f t="array" ref="M629">INDEX($H629:$K629,0,MATCH(M$616,$H$616:$K$616,0))*HLOOKUP(M$615,$J$612:$R$613,2)</f>
        <v>1</v>
      </c>
      <c r="N629" s="699" cm="1">
        <f t="array" ref="N629">INDEX($H629:$K629,0,MATCH(N$616,$H$616:$K$616,0))*HLOOKUP(N$615,$J$612:$R$613,2)</f>
        <v>1</v>
      </c>
      <c r="O629" s="699" cm="1">
        <f t="array" ref="O629">INDEX($H629:$K629,0,MATCH(O$616,$H$616:$K$616,0))*HLOOKUP(O$615,$J$612:$R$613,2)</f>
        <v>1</v>
      </c>
      <c r="P629" s="699" cm="1">
        <f t="array" ref="P629">INDEX($H629:$K629,0,MATCH(P$616,$H$616:$K$616,0))*HLOOKUP(P$615,$J$612:$R$613,2)</f>
        <v>0</v>
      </c>
      <c r="Q629" s="699" cm="1">
        <f t="array" ref="Q629">INDEX($H629:$K629,0,MATCH(Q$616,$H$616:$K$616,0))*HLOOKUP(Q$615,$J$612:$R$613,2)</f>
        <v>1</v>
      </c>
      <c r="R629" s="699" cm="1">
        <f t="array" ref="R629">INDEX($H629:$K629,0,MATCH(R$616,$H$616:$K$616,0))*HLOOKUP(R$615,$J$612:$R$613,2)</f>
        <v>1</v>
      </c>
      <c r="S629" s="699" cm="1">
        <f t="array" ref="S629">INDEX($H629:$K629,0,MATCH(S$616,$H$616:$K$616,0))*HLOOKUP(S$615,$J$612:$R$613,2)</f>
        <v>1</v>
      </c>
      <c r="T629" s="699" cm="1">
        <f t="array" ref="T629">INDEX($H629:$K629,0,MATCH(T$616,$H$616:$K$616,0))*HLOOKUP(T$615,$J$612:$R$613,2)</f>
        <v>0</v>
      </c>
      <c r="U629" s="699" cm="1">
        <f t="array" ref="U629">INDEX($H629:$K629,0,MATCH(U$616,$H$616:$K$616,0))*HLOOKUP(U$615,$J$612:$R$613,2)</f>
        <v>1</v>
      </c>
      <c r="V629" s="699" cm="1">
        <f t="array" ref="V629">INDEX($H629:$K629,0,MATCH(V$616,$H$616:$K$616,0))*HLOOKUP(V$615,$J$612:$R$613,2)</f>
        <v>1</v>
      </c>
      <c r="W629" s="699" cm="1">
        <f t="array" ref="W629">INDEX($H629:$K629,0,MATCH(W$616,$H$616:$K$616,0))*HLOOKUP(W$615,$J$612:$R$613,2)</f>
        <v>1</v>
      </c>
      <c r="X629" s="699" cm="1">
        <f t="array" ref="X629">INDEX($H629:$K629,0,MATCH(X$616,$H$616:$K$616,0))*HLOOKUP(X$615,$J$612:$R$613,2)</f>
        <v>0</v>
      </c>
      <c r="Y629" s="699" cm="1">
        <f t="array" ref="Y629">INDEX($H629:$K629,0,MATCH(Y$616,$H$616:$K$616,0))*HLOOKUP(Y$615,$J$612:$R$613,2)</f>
        <v>1</v>
      </c>
      <c r="Z629" s="699" cm="1">
        <f t="array" ref="Z629">INDEX($H629:$K629,0,MATCH(Z$616,$H$616:$K$616,0))*HLOOKUP(Z$615,$J$612:$R$613,2)</f>
        <v>1</v>
      </c>
      <c r="AA629" s="699" cm="1">
        <f t="array" ref="AA629">INDEX($H629:$K629,0,MATCH(AA$616,$H$616:$K$616,0))*HLOOKUP(AA$615,$J$612:$R$613,2)</f>
        <v>1</v>
      </c>
      <c r="AB629" s="699" cm="1">
        <f t="array" ref="AB629">INDEX($H629:$K629,0,MATCH(AB$616,$H$616:$K$616,0))*HLOOKUP(AB$615,$J$612:$R$613,2)</f>
        <v>0</v>
      </c>
      <c r="AC629" s="699" cm="1">
        <f t="array" ref="AC629">INDEX($H629:$K629,0,MATCH(AC$616,$H$616:$K$616,0))*HLOOKUP(AC$615,$J$612:$R$613,2)</f>
        <v>1</v>
      </c>
      <c r="AD629" s="699" cm="1">
        <f t="array" ref="AD629">INDEX($H629:$K629,0,MATCH(AD$616,$H$616:$K$616,0))*HLOOKUP(AD$615,$J$612:$R$613,2)</f>
        <v>1</v>
      </c>
      <c r="AE629" s="699" cm="1">
        <f t="array" ref="AE629">INDEX($H629:$K629,0,MATCH(AE$616,$H$616:$K$616,0))*HLOOKUP(AE$615,$J$612:$R$613,2)</f>
        <v>1</v>
      </c>
      <c r="AF629" s="699" cm="1">
        <f t="array" ref="AF629">INDEX($H629:$K629,0,MATCH(AF$616,$H$616:$K$616,0))*HLOOKUP(AF$615,$J$612:$R$613,2)</f>
        <v>0</v>
      </c>
      <c r="AG629" s="699" cm="1">
        <f t="array" ref="AG629">INDEX($H629:$K629,0,MATCH(AG$616,$H$616:$K$616,0))*HLOOKUP(AG$615,$J$612:$R$613,2)</f>
        <v>1</v>
      </c>
      <c r="AH629" s="699" cm="1">
        <f t="array" ref="AH629">INDEX($H629:$K629,0,MATCH(AH$616,$H$616:$K$616,0))*HLOOKUP(AH$615,$J$612:$R$613,2)</f>
        <v>1</v>
      </c>
      <c r="AI629" s="699" cm="1">
        <f t="array" ref="AI629">INDEX($H629:$K629,0,MATCH(AI$616,$H$616:$K$616,0))*HLOOKUP(AI$615,$J$612:$R$613,2)</f>
        <v>1</v>
      </c>
      <c r="AJ629" s="699" cm="1">
        <f t="array" ref="AJ629">INDEX($H629:$K629,0,MATCH(AJ$616,$H$616:$K$616,0))*HLOOKUP(AJ$615,$J$612:$R$613,2)</f>
        <v>0</v>
      </c>
      <c r="AK629" s="699" cm="1">
        <f t="array" ref="AK629">INDEX($H629:$K629,0,MATCH(AK$616,$H$616:$K$616,0))*HLOOKUP(AK$615,$J$612:$R$613,2)</f>
        <v>1</v>
      </c>
      <c r="AL629" s="699" cm="1">
        <f t="array" ref="AL629">INDEX($H629:$K629,0,MATCH(AL$616,$H$616:$K$616,0))*HLOOKUP(AL$615,$J$612:$R$613,2)</f>
        <v>1</v>
      </c>
      <c r="AM629" s="699" cm="1">
        <f t="array" ref="AM629">INDEX($H629:$K629,0,MATCH(AM$616,$H$616:$K$616,0))*HLOOKUP(AM$615,$J$612:$R$613,2)</f>
        <v>1</v>
      </c>
      <c r="AN629" s="699" cm="1">
        <f t="array" ref="AN629">INDEX($H629:$K629,0,MATCH(AN$616,$H$616:$K$616,0))*HLOOKUP(AN$615,$J$612:$R$613,2)</f>
        <v>0</v>
      </c>
      <c r="AO629" s="699" cm="1">
        <f t="array" ref="AO629">INDEX($H629:$K629,0,MATCH(AO$616,$H$616:$K$616,0))*HLOOKUP(AO$615,$J$612:$R$613,2)</f>
        <v>1</v>
      </c>
      <c r="AP629" s="699" cm="1">
        <f t="array" ref="AP629">INDEX($H629:$K629,0,MATCH(AP$616,$H$616:$K$616,0))*HLOOKUP(AP$615,$J$612:$R$613,2)</f>
        <v>1</v>
      </c>
      <c r="AQ629" s="699" cm="1">
        <f t="array" ref="AQ629">INDEX($H629:$K629,0,MATCH(AQ$616,$H$616:$K$616,0))*HLOOKUP(AQ$615,$J$612:$R$613,2)</f>
        <v>1</v>
      </c>
      <c r="AR629" s="699" cm="1">
        <f t="array" ref="AR629">INDEX($H629:$K629,0,MATCH(AR$616,$H$616:$K$616,0))*HLOOKUP(AR$615,$J$612:$R$613,2)</f>
        <v>0</v>
      </c>
      <c r="AS629" s="699" cm="1">
        <f t="array" ref="AS629">INDEX($H629:$K629,0,MATCH(AS$616,$H$616:$K$616,0))*HLOOKUP(AS$615,$J$612:$R$613,2)</f>
        <v>1</v>
      </c>
      <c r="AT629" s="699" cm="1">
        <f t="array" ref="AT629">INDEX($H629:$K629,0,MATCH(AT$616,$H$616:$K$616,0))*HLOOKUP(AT$615,$J$612:$R$613,2)</f>
        <v>1</v>
      </c>
      <c r="AU629" s="699" cm="1">
        <f t="array" ref="AU629">INDEX($H629:$K629,0,MATCH(AU$616,$H$616:$K$616,0))*HLOOKUP(AU$615,$J$612:$R$613,2)</f>
        <v>1</v>
      </c>
      <c r="AV629" s="187"/>
      <c r="AW629" s="187"/>
      <c r="AX629" s="16"/>
      <c r="AY629" s="8"/>
      <c r="AZ629" s="8"/>
      <c r="BA629" s="8"/>
    </row>
    <row r="630" spans="1:53" ht="14.5" outlineLevel="1" x14ac:dyDescent="0.35">
      <c r="A630" s="6"/>
      <c r="B630" s="7"/>
      <c r="C630" s="17"/>
      <c r="D630" s="17"/>
      <c r="E630" s="17"/>
      <c r="F630" s="26"/>
      <c r="G630" s="26" t="str">
        <f t="shared" si="189"/>
        <v>YYLWNwd</v>
      </c>
      <c r="H630" s="223">
        <f t="shared" ref="H630:K630" si="203">IF(H540&gt;0,1,0)</f>
        <v>0</v>
      </c>
      <c r="I630" s="223">
        <f t="shared" si="203"/>
        <v>1</v>
      </c>
      <c r="J630" s="223">
        <f t="shared" si="203"/>
        <v>1</v>
      </c>
      <c r="K630" s="223">
        <f t="shared" si="203"/>
        <v>1</v>
      </c>
      <c r="L630" s="699" cm="1">
        <f t="array" ref="L630">INDEX($H630:$K630,0,MATCH(L$616,$H$616:$K$616,0))*HLOOKUP(L$615,$J$612:$R$613,2)</f>
        <v>0</v>
      </c>
      <c r="M630" s="699" cm="1">
        <f t="array" ref="M630">INDEX($H630:$K630,0,MATCH(M$616,$H$616:$K$616,0))*HLOOKUP(M$615,$J$612:$R$613,2)</f>
        <v>1</v>
      </c>
      <c r="N630" s="699" cm="1">
        <f t="array" ref="N630">INDEX($H630:$K630,0,MATCH(N$616,$H$616:$K$616,0))*HLOOKUP(N$615,$J$612:$R$613,2)</f>
        <v>1</v>
      </c>
      <c r="O630" s="699" cm="1">
        <f t="array" ref="O630">INDEX($H630:$K630,0,MATCH(O$616,$H$616:$K$616,0))*HLOOKUP(O$615,$J$612:$R$613,2)</f>
        <v>1</v>
      </c>
      <c r="P630" s="699" cm="1">
        <f t="array" ref="P630">INDEX($H630:$K630,0,MATCH(P$616,$H$616:$K$616,0))*HLOOKUP(P$615,$J$612:$R$613,2)</f>
        <v>0</v>
      </c>
      <c r="Q630" s="699" cm="1">
        <f t="array" ref="Q630">INDEX($H630:$K630,0,MATCH(Q$616,$H$616:$K$616,0))*HLOOKUP(Q$615,$J$612:$R$613,2)</f>
        <v>1</v>
      </c>
      <c r="R630" s="699" cm="1">
        <f t="array" ref="R630">INDEX($H630:$K630,0,MATCH(R$616,$H$616:$K$616,0))*HLOOKUP(R$615,$J$612:$R$613,2)</f>
        <v>1</v>
      </c>
      <c r="S630" s="699" cm="1">
        <f t="array" ref="S630">INDEX($H630:$K630,0,MATCH(S$616,$H$616:$K$616,0))*HLOOKUP(S$615,$J$612:$R$613,2)</f>
        <v>1</v>
      </c>
      <c r="T630" s="699" cm="1">
        <f t="array" ref="T630">INDEX($H630:$K630,0,MATCH(T$616,$H$616:$K$616,0))*HLOOKUP(T$615,$J$612:$R$613,2)</f>
        <v>0</v>
      </c>
      <c r="U630" s="699" cm="1">
        <f t="array" ref="U630">INDEX($H630:$K630,0,MATCH(U$616,$H$616:$K$616,0))*HLOOKUP(U$615,$J$612:$R$613,2)</f>
        <v>1</v>
      </c>
      <c r="V630" s="699" cm="1">
        <f t="array" ref="V630">INDEX($H630:$K630,0,MATCH(V$616,$H$616:$K$616,0))*HLOOKUP(V$615,$J$612:$R$613,2)</f>
        <v>1</v>
      </c>
      <c r="W630" s="699" cm="1">
        <f t="array" ref="W630">INDEX($H630:$K630,0,MATCH(W$616,$H$616:$K$616,0))*HLOOKUP(W$615,$J$612:$R$613,2)</f>
        <v>1</v>
      </c>
      <c r="X630" s="699" cm="1">
        <f t="array" ref="X630">INDEX($H630:$K630,0,MATCH(X$616,$H$616:$K$616,0))*HLOOKUP(X$615,$J$612:$R$613,2)</f>
        <v>0</v>
      </c>
      <c r="Y630" s="699" cm="1">
        <f t="array" ref="Y630">INDEX($H630:$K630,0,MATCH(Y$616,$H$616:$K$616,0))*HLOOKUP(Y$615,$J$612:$R$613,2)</f>
        <v>1</v>
      </c>
      <c r="Z630" s="699" cm="1">
        <f t="array" ref="Z630">INDEX($H630:$K630,0,MATCH(Z$616,$H$616:$K$616,0))*HLOOKUP(Z$615,$J$612:$R$613,2)</f>
        <v>1</v>
      </c>
      <c r="AA630" s="699" cm="1">
        <f t="array" ref="AA630">INDEX($H630:$K630,0,MATCH(AA$616,$H$616:$K$616,0))*HLOOKUP(AA$615,$J$612:$R$613,2)</f>
        <v>1</v>
      </c>
      <c r="AB630" s="699" cm="1">
        <f t="array" ref="AB630">INDEX($H630:$K630,0,MATCH(AB$616,$H$616:$K$616,0))*HLOOKUP(AB$615,$J$612:$R$613,2)</f>
        <v>0</v>
      </c>
      <c r="AC630" s="699" cm="1">
        <f t="array" ref="AC630">INDEX($H630:$K630,0,MATCH(AC$616,$H$616:$K$616,0))*HLOOKUP(AC$615,$J$612:$R$613,2)</f>
        <v>1</v>
      </c>
      <c r="AD630" s="699" cm="1">
        <f t="array" ref="AD630">INDEX($H630:$K630,0,MATCH(AD$616,$H$616:$K$616,0))*HLOOKUP(AD$615,$J$612:$R$613,2)</f>
        <v>1</v>
      </c>
      <c r="AE630" s="699" cm="1">
        <f t="array" ref="AE630">INDEX($H630:$K630,0,MATCH(AE$616,$H$616:$K$616,0))*HLOOKUP(AE$615,$J$612:$R$613,2)</f>
        <v>1</v>
      </c>
      <c r="AF630" s="699" cm="1">
        <f t="array" ref="AF630">INDEX($H630:$K630,0,MATCH(AF$616,$H$616:$K$616,0))*HLOOKUP(AF$615,$J$612:$R$613,2)</f>
        <v>0</v>
      </c>
      <c r="AG630" s="699" cm="1">
        <f t="array" ref="AG630">INDEX($H630:$K630,0,MATCH(AG$616,$H$616:$K$616,0))*HLOOKUP(AG$615,$J$612:$R$613,2)</f>
        <v>1</v>
      </c>
      <c r="AH630" s="699" cm="1">
        <f t="array" ref="AH630">INDEX($H630:$K630,0,MATCH(AH$616,$H$616:$K$616,0))*HLOOKUP(AH$615,$J$612:$R$613,2)</f>
        <v>1</v>
      </c>
      <c r="AI630" s="699" cm="1">
        <f t="array" ref="AI630">INDEX($H630:$K630,0,MATCH(AI$616,$H$616:$K$616,0))*HLOOKUP(AI$615,$J$612:$R$613,2)</f>
        <v>1</v>
      </c>
      <c r="AJ630" s="699" cm="1">
        <f t="array" ref="AJ630">INDEX($H630:$K630,0,MATCH(AJ$616,$H$616:$K$616,0))*HLOOKUP(AJ$615,$J$612:$R$613,2)</f>
        <v>0</v>
      </c>
      <c r="AK630" s="699" cm="1">
        <f t="array" ref="AK630">INDEX($H630:$K630,0,MATCH(AK$616,$H$616:$K$616,0))*HLOOKUP(AK$615,$J$612:$R$613,2)</f>
        <v>1</v>
      </c>
      <c r="AL630" s="699" cm="1">
        <f t="array" ref="AL630">INDEX($H630:$K630,0,MATCH(AL$616,$H$616:$K$616,0))*HLOOKUP(AL$615,$J$612:$R$613,2)</f>
        <v>1</v>
      </c>
      <c r="AM630" s="699" cm="1">
        <f t="array" ref="AM630">INDEX($H630:$K630,0,MATCH(AM$616,$H$616:$K$616,0))*HLOOKUP(AM$615,$J$612:$R$613,2)</f>
        <v>1</v>
      </c>
      <c r="AN630" s="699" cm="1">
        <f t="array" ref="AN630">INDEX($H630:$K630,0,MATCH(AN$616,$H$616:$K$616,0))*HLOOKUP(AN$615,$J$612:$R$613,2)</f>
        <v>0</v>
      </c>
      <c r="AO630" s="699" cm="1">
        <f t="array" ref="AO630">INDEX($H630:$K630,0,MATCH(AO$616,$H$616:$K$616,0))*HLOOKUP(AO$615,$J$612:$R$613,2)</f>
        <v>1</v>
      </c>
      <c r="AP630" s="699" cm="1">
        <f t="array" ref="AP630">INDEX($H630:$K630,0,MATCH(AP$616,$H$616:$K$616,0))*HLOOKUP(AP$615,$J$612:$R$613,2)</f>
        <v>1</v>
      </c>
      <c r="AQ630" s="699" cm="1">
        <f t="array" ref="AQ630">INDEX($H630:$K630,0,MATCH(AQ$616,$H$616:$K$616,0))*HLOOKUP(AQ$615,$J$612:$R$613,2)</f>
        <v>1</v>
      </c>
      <c r="AR630" s="699" cm="1">
        <f t="array" ref="AR630">INDEX($H630:$K630,0,MATCH(AR$616,$H$616:$K$616,0))*HLOOKUP(AR$615,$J$612:$R$613,2)</f>
        <v>0</v>
      </c>
      <c r="AS630" s="699" cm="1">
        <f t="array" ref="AS630">INDEX($H630:$K630,0,MATCH(AS$616,$H$616:$K$616,0))*HLOOKUP(AS$615,$J$612:$R$613,2)</f>
        <v>1</v>
      </c>
      <c r="AT630" s="699" cm="1">
        <f t="array" ref="AT630">INDEX($H630:$K630,0,MATCH(AT$616,$H$616:$K$616,0))*HLOOKUP(AT$615,$J$612:$R$613,2)</f>
        <v>1</v>
      </c>
      <c r="AU630" s="699" cm="1">
        <f t="array" ref="AU630">INDEX($H630:$K630,0,MATCH(AU$616,$H$616:$K$616,0))*HLOOKUP(AU$615,$J$612:$R$613,2)</f>
        <v>1</v>
      </c>
      <c r="AV630" s="187"/>
      <c r="AW630" s="187"/>
      <c r="AX630" s="16"/>
      <c r="AY630" s="8"/>
      <c r="AZ630" s="8"/>
      <c r="BA630" s="8"/>
    </row>
    <row r="631" spans="1:53" ht="14.5" outlineLevel="1" x14ac:dyDescent="0.35">
      <c r="A631" s="6"/>
      <c r="B631" s="7"/>
      <c r="C631" s="17"/>
      <c r="D631" s="17"/>
      <c r="E631" s="17"/>
      <c r="F631" s="26"/>
      <c r="G631" s="26" t="str">
        <f t="shared" si="189"/>
        <v>YYWLWz</v>
      </c>
      <c r="H631" s="223">
        <f t="shared" ref="H631:K631" si="204">IF(H541&gt;0,1,0)</f>
        <v>0</v>
      </c>
      <c r="I631" s="223">
        <f t="shared" si="204"/>
        <v>1</v>
      </c>
      <c r="J631" s="223">
        <f t="shared" si="204"/>
        <v>1</v>
      </c>
      <c r="K631" s="223">
        <f t="shared" si="204"/>
        <v>1</v>
      </c>
      <c r="L631" s="699" cm="1">
        <f t="array" ref="L631">INDEX($H631:$K631,0,MATCH(L$616,$H$616:$K$616,0))*HLOOKUP(L$615,$J$612:$R$613,2)</f>
        <v>0</v>
      </c>
      <c r="M631" s="699" cm="1">
        <f t="array" ref="M631">INDEX($H631:$K631,0,MATCH(M$616,$H$616:$K$616,0))*HLOOKUP(M$615,$J$612:$R$613,2)</f>
        <v>1</v>
      </c>
      <c r="N631" s="699" cm="1">
        <f t="array" ref="N631">INDEX($H631:$K631,0,MATCH(N$616,$H$616:$K$616,0))*HLOOKUP(N$615,$J$612:$R$613,2)</f>
        <v>1</v>
      </c>
      <c r="O631" s="699" cm="1">
        <f t="array" ref="O631">INDEX($H631:$K631,0,MATCH(O$616,$H$616:$K$616,0))*HLOOKUP(O$615,$J$612:$R$613,2)</f>
        <v>1</v>
      </c>
      <c r="P631" s="699" cm="1">
        <f t="array" ref="P631">INDEX($H631:$K631,0,MATCH(P$616,$H$616:$K$616,0))*HLOOKUP(P$615,$J$612:$R$613,2)</f>
        <v>0</v>
      </c>
      <c r="Q631" s="699" cm="1">
        <f t="array" ref="Q631">INDEX($H631:$K631,0,MATCH(Q$616,$H$616:$K$616,0))*HLOOKUP(Q$615,$J$612:$R$613,2)</f>
        <v>1</v>
      </c>
      <c r="R631" s="699" cm="1">
        <f t="array" ref="R631">INDEX($H631:$K631,0,MATCH(R$616,$H$616:$K$616,0))*HLOOKUP(R$615,$J$612:$R$613,2)</f>
        <v>1</v>
      </c>
      <c r="S631" s="699" cm="1">
        <f t="array" ref="S631">INDEX($H631:$K631,0,MATCH(S$616,$H$616:$K$616,0))*HLOOKUP(S$615,$J$612:$R$613,2)</f>
        <v>1</v>
      </c>
      <c r="T631" s="699" cm="1">
        <f t="array" ref="T631">INDEX($H631:$K631,0,MATCH(T$616,$H$616:$K$616,0))*HLOOKUP(T$615,$J$612:$R$613,2)</f>
        <v>0</v>
      </c>
      <c r="U631" s="699" cm="1">
        <f t="array" ref="U631">INDEX($H631:$K631,0,MATCH(U$616,$H$616:$K$616,0))*HLOOKUP(U$615,$J$612:$R$613,2)</f>
        <v>1</v>
      </c>
      <c r="V631" s="699" cm="1">
        <f t="array" ref="V631">INDEX($H631:$K631,0,MATCH(V$616,$H$616:$K$616,0))*HLOOKUP(V$615,$J$612:$R$613,2)</f>
        <v>1</v>
      </c>
      <c r="W631" s="699" cm="1">
        <f t="array" ref="W631">INDEX($H631:$K631,0,MATCH(W$616,$H$616:$K$616,0))*HLOOKUP(W$615,$J$612:$R$613,2)</f>
        <v>1</v>
      </c>
      <c r="X631" s="699" cm="1">
        <f t="array" ref="X631">INDEX($H631:$K631,0,MATCH(X$616,$H$616:$K$616,0))*HLOOKUP(X$615,$J$612:$R$613,2)</f>
        <v>0</v>
      </c>
      <c r="Y631" s="699" cm="1">
        <f t="array" ref="Y631">INDEX($H631:$K631,0,MATCH(Y$616,$H$616:$K$616,0))*HLOOKUP(Y$615,$J$612:$R$613,2)</f>
        <v>1</v>
      </c>
      <c r="Z631" s="699" cm="1">
        <f t="array" ref="Z631">INDEX($H631:$K631,0,MATCH(Z$616,$H$616:$K$616,0))*HLOOKUP(Z$615,$J$612:$R$613,2)</f>
        <v>1</v>
      </c>
      <c r="AA631" s="699" cm="1">
        <f t="array" ref="AA631">INDEX($H631:$K631,0,MATCH(AA$616,$H$616:$K$616,0))*HLOOKUP(AA$615,$J$612:$R$613,2)</f>
        <v>1</v>
      </c>
      <c r="AB631" s="699" cm="1">
        <f t="array" ref="AB631">INDEX($H631:$K631,0,MATCH(AB$616,$H$616:$K$616,0))*HLOOKUP(AB$615,$J$612:$R$613,2)</f>
        <v>0</v>
      </c>
      <c r="AC631" s="699" cm="1">
        <f t="array" ref="AC631">INDEX($H631:$K631,0,MATCH(AC$616,$H$616:$K$616,0))*HLOOKUP(AC$615,$J$612:$R$613,2)</f>
        <v>1</v>
      </c>
      <c r="AD631" s="699" cm="1">
        <f t="array" ref="AD631">INDEX($H631:$K631,0,MATCH(AD$616,$H$616:$K$616,0))*HLOOKUP(AD$615,$J$612:$R$613,2)</f>
        <v>1</v>
      </c>
      <c r="AE631" s="699" cm="1">
        <f t="array" ref="AE631">INDEX($H631:$K631,0,MATCH(AE$616,$H$616:$K$616,0))*HLOOKUP(AE$615,$J$612:$R$613,2)</f>
        <v>1</v>
      </c>
      <c r="AF631" s="699" cm="1">
        <f t="array" ref="AF631">INDEX($H631:$K631,0,MATCH(AF$616,$H$616:$K$616,0))*HLOOKUP(AF$615,$J$612:$R$613,2)</f>
        <v>0</v>
      </c>
      <c r="AG631" s="699" cm="1">
        <f t="array" ref="AG631">INDEX($H631:$K631,0,MATCH(AG$616,$H$616:$K$616,0))*HLOOKUP(AG$615,$J$612:$R$613,2)</f>
        <v>1</v>
      </c>
      <c r="AH631" s="699" cm="1">
        <f t="array" ref="AH631">INDEX($H631:$K631,0,MATCH(AH$616,$H$616:$K$616,0))*HLOOKUP(AH$615,$J$612:$R$613,2)</f>
        <v>1</v>
      </c>
      <c r="AI631" s="699" cm="1">
        <f t="array" ref="AI631">INDEX($H631:$K631,0,MATCH(AI$616,$H$616:$K$616,0))*HLOOKUP(AI$615,$J$612:$R$613,2)</f>
        <v>1</v>
      </c>
      <c r="AJ631" s="699" cm="1">
        <f t="array" ref="AJ631">INDEX($H631:$K631,0,MATCH(AJ$616,$H$616:$K$616,0))*HLOOKUP(AJ$615,$J$612:$R$613,2)</f>
        <v>0</v>
      </c>
      <c r="AK631" s="699" cm="1">
        <f t="array" ref="AK631">INDEX($H631:$K631,0,MATCH(AK$616,$H$616:$K$616,0))*HLOOKUP(AK$615,$J$612:$R$613,2)</f>
        <v>1</v>
      </c>
      <c r="AL631" s="699" cm="1">
        <f t="array" ref="AL631">INDEX($H631:$K631,0,MATCH(AL$616,$H$616:$K$616,0))*HLOOKUP(AL$615,$J$612:$R$613,2)</f>
        <v>1</v>
      </c>
      <c r="AM631" s="699" cm="1">
        <f t="array" ref="AM631">INDEX($H631:$K631,0,MATCH(AM$616,$H$616:$K$616,0))*HLOOKUP(AM$615,$J$612:$R$613,2)</f>
        <v>1</v>
      </c>
      <c r="AN631" s="699" cm="1">
        <f t="array" ref="AN631">INDEX($H631:$K631,0,MATCH(AN$616,$H$616:$K$616,0))*HLOOKUP(AN$615,$J$612:$R$613,2)</f>
        <v>0</v>
      </c>
      <c r="AO631" s="699" cm="1">
        <f t="array" ref="AO631">INDEX($H631:$K631,0,MATCH(AO$616,$H$616:$K$616,0))*HLOOKUP(AO$615,$J$612:$R$613,2)</f>
        <v>1</v>
      </c>
      <c r="AP631" s="699" cm="1">
        <f t="array" ref="AP631">INDEX($H631:$K631,0,MATCH(AP$616,$H$616:$K$616,0))*HLOOKUP(AP$615,$J$612:$R$613,2)</f>
        <v>1</v>
      </c>
      <c r="AQ631" s="699" cm="1">
        <f t="array" ref="AQ631">INDEX($H631:$K631,0,MATCH(AQ$616,$H$616:$K$616,0))*HLOOKUP(AQ$615,$J$612:$R$613,2)</f>
        <v>1</v>
      </c>
      <c r="AR631" s="699" cm="1">
        <f t="array" ref="AR631">INDEX($H631:$K631,0,MATCH(AR$616,$H$616:$K$616,0))*HLOOKUP(AR$615,$J$612:$R$613,2)</f>
        <v>0</v>
      </c>
      <c r="AS631" s="699" cm="1">
        <f t="array" ref="AS631">INDEX($H631:$K631,0,MATCH(AS$616,$H$616:$K$616,0))*HLOOKUP(AS$615,$J$612:$R$613,2)</f>
        <v>1</v>
      </c>
      <c r="AT631" s="699" cm="1">
        <f t="array" ref="AT631">INDEX($H631:$K631,0,MATCH(AT$616,$H$616:$K$616,0))*HLOOKUP(AT$615,$J$612:$R$613,2)</f>
        <v>1</v>
      </c>
      <c r="AU631" s="699" cm="1">
        <f t="array" ref="AU631">INDEX($H631:$K631,0,MATCH(AU$616,$H$616:$K$616,0))*HLOOKUP(AU$615,$J$612:$R$613,2)</f>
        <v>1</v>
      </c>
      <c r="AV631" s="187"/>
      <c r="AW631" s="187"/>
      <c r="AX631" s="16"/>
      <c r="AY631" s="8"/>
      <c r="AZ631" s="8"/>
      <c r="BA631" s="8"/>
    </row>
    <row r="632" spans="1:53" ht="14.5" outlineLevel="1" x14ac:dyDescent="0.35">
      <c r="A632" s="6"/>
      <c r="B632" s="7"/>
      <c r="C632" s="17"/>
      <c r="D632" s="17"/>
      <c r="E632" s="17"/>
      <c r="F632" s="26"/>
      <c r="G632" s="26" t="str">
        <f t="shared" si="189"/>
        <v>YYWLWzd</v>
      </c>
      <c r="H632" s="223">
        <f t="shared" ref="H632:K632" si="205">IF(H542&gt;0,1,0)</f>
        <v>0</v>
      </c>
      <c r="I632" s="223">
        <f t="shared" si="205"/>
        <v>1</v>
      </c>
      <c r="J632" s="223">
        <f t="shared" si="205"/>
        <v>1</v>
      </c>
      <c r="K632" s="223">
        <f t="shared" si="205"/>
        <v>1</v>
      </c>
      <c r="L632" s="699" cm="1">
        <f t="array" ref="L632">INDEX($H632:$K632,0,MATCH(L$616,$H$616:$K$616,0))*HLOOKUP(L$615,$J$612:$R$613,2)</f>
        <v>0</v>
      </c>
      <c r="M632" s="699" cm="1">
        <f t="array" ref="M632">INDEX($H632:$K632,0,MATCH(M$616,$H$616:$K$616,0))*HLOOKUP(M$615,$J$612:$R$613,2)</f>
        <v>1</v>
      </c>
      <c r="N632" s="699" cm="1">
        <f t="array" ref="N632">INDEX($H632:$K632,0,MATCH(N$616,$H$616:$K$616,0))*HLOOKUP(N$615,$J$612:$R$613,2)</f>
        <v>1</v>
      </c>
      <c r="O632" s="699" cm="1">
        <f t="array" ref="O632">INDEX($H632:$K632,0,MATCH(O$616,$H$616:$K$616,0))*HLOOKUP(O$615,$J$612:$R$613,2)</f>
        <v>1</v>
      </c>
      <c r="P632" s="699" cm="1">
        <f t="array" ref="P632">INDEX($H632:$K632,0,MATCH(P$616,$H$616:$K$616,0))*HLOOKUP(P$615,$J$612:$R$613,2)</f>
        <v>0</v>
      </c>
      <c r="Q632" s="699" cm="1">
        <f t="array" ref="Q632">INDEX($H632:$K632,0,MATCH(Q$616,$H$616:$K$616,0))*HLOOKUP(Q$615,$J$612:$R$613,2)</f>
        <v>1</v>
      </c>
      <c r="R632" s="699" cm="1">
        <f t="array" ref="R632">INDEX($H632:$K632,0,MATCH(R$616,$H$616:$K$616,0))*HLOOKUP(R$615,$J$612:$R$613,2)</f>
        <v>1</v>
      </c>
      <c r="S632" s="699" cm="1">
        <f t="array" ref="S632">INDEX($H632:$K632,0,MATCH(S$616,$H$616:$K$616,0))*HLOOKUP(S$615,$J$612:$R$613,2)</f>
        <v>1</v>
      </c>
      <c r="T632" s="699" cm="1">
        <f t="array" ref="T632">INDEX($H632:$K632,0,MATCH(T$616,$H$616:$K$616,0))*HLOOKUP(T$615,$J$612:$R$613,2)</f>
        <v>0</v>
      </c>
      <c r="U632" s="699" cm="1">
        <f t="array" ref="U632">INDEX($H632:$K632,0,MATCH(U$616,$H$616:$K$616,0))*HLOOKUP(U$615,$J$612:$R$613,2)</f>
        <v>1</v>
      </c>
      <c r="V632" s="699" cm="1">
        <f t="array" ref="V632">INDEX($H632:$K632,0,MATCH(V$616,$H$616:$K$616,0))*HLOOKUP(V$615,$J$612:$R$613,2)</f>
        <v>1</v>
      </c>
      <c r="W632" s="699" cm="1">
        <f t="array" ref="W632">INDEX($H632:$K632,0,MATCH(W$616,$H$616:$K$616,0))*HLOOKUP(W$615,$J$612:$R$613,2)</f>
        <v>1</v>
      </c>
      <c r="X632" s="699" cm="1">
        <f t="array" ref="X632">INDEX($H632:$K632,0,MATCH(X$616,$H$616:$K$616,0))*HLOOKUP(X$615,$J$612:$R$613,2)</f>
        <v>0</v>
      </c>
      <c r="Y632" s="699" cm="1">
        <f t="array" ref="Y632">INDEX($H632:$K632,0,MATCH(Y$616,$H$616:$K$616,0))*HLOOKUP(Y$615,$J$612:$R$613,2)</f>
        <v>1</v>
      </c>
      <c r="Z632" s="699" cm="1">
        <f t="array" ref="Z632">INDEX($H632:$K632,0,MATCH(Z$616,$H$616:$K$616,0))*HLOOKUP(Z$615,$J$612:$R$613,2)</f>
        <v>1</v>
      </c>
      <c r="AA632" s="699" cm="1">
        <f t="array" ref="AA632">INDEX($H632:$K632,0,MATCH(AA$616,$H$616:$K$616,0))*HLOOKUP(AA$615,$J$612:$R$613,2)</f>
        <v>1</v>
      </c>
      <c r="AB632" s="699" cm="1">
        <f t="array" ref="AB632">INDEX($H632:$K632,0,MATCH(AB$616,$H$616:$K$616,0))*HLOOKUP(AB$615,$J$612:$R$613,2)</f>
        <v>0</v>
      </c>
      <c r="AC632" s="699" cm="1">
        <f t="array" ref="AC632">INDEX($H632:$K632,0,MATCH(AC$616,$H$616:$K$616,0))*HLOOKUP(AC$615,$J$612:$R$613,2)</f>
        <v>1</v>
      </c>
      <c r="AD632" s="699" cm="1">
        <f t="array" ref="AD632">INDEX($H632:$K632,0,MATCH(AD$616,$H$616:$K$616,0))*HLOOKUP(AD$615,$J$612:$R$613,2)</f>
        <v>1</v>
      </c>
      <c r="AE632" s="699" cm="1">
        <f t="array" ref="AE632">INDEX($H632:$K632,0,MATCH(AE$616,$H$616:$K$616,0))*HLOOKUP(AE$615,$J$612:$R$613,2)</f>
        <v>1</v>
      </c>
      <c r="AF632" s="699" cm="1">
        <f t="array" ref="AF632">INDEX($H632:$K632,0,MATCH(AF$616,$H$616:$K$616,0))*HLOOKUP(AF$615,$J$612:$R$613,2)</f>
        <v>0</v>
      </c>
      <c r="AG632" s="699" cm="1">
        <f t="array" ref="AG632">INDEX($H632:$K632,0,MATCH(AG$616,$H$616:$K$616,0))*HLOOKUP(AG$615,$J$612:$R$613,2)</f>
        <v>1</v>
      </c>
      <c r="AH632" s="699" cm="1">
        <f t="array" ref="AH632">INDEX($H632:$K632,0,MATCH(AH$616,$H$616:$K$616,0))*HLOOKUP(AH$615,$J$612:$R$613,2)</f>
        <v>1</v>
      </c>
      <c r="AI632" s="699" cm="1">
        <f t="array" ref="AI632">INDEX($H632:$K632,0,MATCH(AI$616,$H$616:$K$616,0))*HLOOKUP(AI$615,$J$612:$R$613,2)</f>
        <v>1</v>
      </c>
      <c r="AJ632" s="699" cm="1">
        <f t="array" ref="AJ632">INDEX($H632:$K632,0,MATCH(AJ$616,$H$616:$K$616,0))*HLOOKUP(AJ$615,$J$612:$R$613,2)</f>
        <v>0</v>
      </c>
      <c r="AK632" s="699" cm="1">
        <f t="array" ref="AK632">INDEX($H632:$K632,0,MATCH(AK$616,$H$616:$K$616,0))*HLOOKUP(AK$615,$J$612:$R$613,2)</f>
        <v>1</v>
      </c>
      <c r="AL632" s="699" cm="1">
        <f t="array" ref="AL632">INDEX($H632:$K632,0,MATCH(AL$616,$H$616:$K$616,0))*HLOOKUP(AL$615,$J$612:$R$613,2)</f>
        <v>1</v>
      </c>
      <c r="AM632" s="699" cm="1">
        <f t="array" ref="AM632">INDEX($H632:$K632,0,MATCH(AM$616,$H$616:$K$616,0))*HLOOKUP(AM$615,$J$612:$R$613,2)</f>
        <v>1</v>
      </c>
      <c r="AN632" s="699" cm="1">
        <f t="array" ref="AN632">INDEX($H632:$K632,0,MATCH(AN$616,$H$616:$K$616,0))*HLOOKUP(AN$615,$J$612:$R$613,2)</f>
        <v>0</v>
      </c>
      <c r="AO632" s="699" cm="1">
        <f t="array" ref="AO632">INDEX($H632:$K632,0,MATCH(AO$616,$H$616:$K$616,0))*HLOOKUP(AO$615,$J$612:$R$613,2)</f>
        <v>1</v>
      </c>
      <c r="AP632" s="699" cm="1">
        <f t="array" ref="AP632">INDEX($H632:$K632,0,MATCH(AP$616,$H$616:$K$616,0))*HLOOKUP(AP$615,$J$612:$R$613,2)</f>
        <v>1</v>
      </c>
      <c r="AQ632" s="699" cm="1">
        <f t="array" ref="AQ632">INDEX($H632:$K632,0,MATCH(AQ$616,$H$616:$K$616,0))*HLOOKUP(AQ$615,$J$612:$R$613,2)</f>
        <v>1</v>
      </c>
      <c r="AR632" s="699" cm="1">
        <f t="array" ref="AR632">INDEX($H632:$K632,0,MATCH(AR$616,$H$616:$K$616,0))*HLOOKUP(AR$615,$J$612:$R$613,2)</f>
        <v>0</v>
      </c>
      <c r="AS632" s="699" cm="1">
        <f t="array" ref="AS632">INDEX($H632:$K632,0,MATCH(AS$616,$H$616:$K$616,0))*HLOOKUP(AS$615,$J$612:$R$613,2)</f>
        <v>1</v>
      </c>
      <c r="AT632" s="699" cm="1">
        <f t="array" ref="AT632">INDEX($H632:$K632,0,MATCH(AT$616,$H$616:$K$616,0))*HLOOKUP(AT$615,$J$612:$R$613,2)</f>
        <v>1</v>
      </c>
      <c r="AU632" s="699" cm="1">
        <f t="array" ref="AU632">INDEX($H632:$K632,0,MATCH(AU$616,$H$616:$K$616,0))*HLOOKUP(AU$615,$J$612:$R$613,2)</f>
        <v>1</v>
      </c>
      <c r="AV632" s="187"/>
      <c r="AW632" s="187"/>
      <c r="AX632" s="16"/>
      <c r="AY632" s="8"/>
      <c r="AZ632" s="8"/>
      <c r="BA632" s="8"/>
    </row>
    <row r="633" spans="1:53" ht="14.5" outlineLevel="1" x14ac:dyDescent="0.35">
      <c r="A633" s="6"/>
      <c r="B633" s="7"/>
      <c r="C633" s="17"/>
      <c r="D633" s="17"/>
      <c r="E633" s="17"/>
      <c r="F633" s="26"/>
      <c r="G633" s="26" t="str">
        <f t="shared" si="189"/>
        <v>YYNWLw</v>
      </c>
      <c r="H633" s="223">
        <f t="shared" ref="H633:K633" si="206">IF(H543&gt;0,1,0)</f>
        <v>0</v>
      </c>
      <c r="I633" s="223">
        <f t="shared" si="206"/>
        <v>1</v>
      </c>
      <c r="J633" s="223">
        <f t="shared" si="206"/>
        <v>1</v>
      </c>
      <c r="K633" s="223">
        <f t="shared" si="206"/>
        <v>1</v>
      </c>
      <c r="L633" s="699" cm="1">
        <f t="array" ref="L633">INDEX($H633:$K633,0,MATCH(L$616,$H$616:$K$616,0))*HLOOKUP(L$615,$J$612:$R$613,2)</f>
        <v>0</v>
      </c>
      <c r="M633" s="699" cm="1">
        <f t="array" ref="M633">INDEX($H633:$K633,0,MATCH(M$616,$H$616:$K$616,0))*HLOOKUP(M$615,$J$612:$R$613,2)</f>
        <v>1</v>
      </c>
      <c r="N633" s="699" cm="1">
        <f t="array" ref="N633">INDEX($H633:$K633,0,MATCH(N$616,$H$616:$K$616,0))*HLOOKUP(N$615,$J$612:$R$613,2)</f>
        <v>1</v>
      </c>
      <c r="O633" s="699" cm="1">
        <f t="array" ref="O633">INDEX($H633:$K633,0,MATCH(O$616,$H$616:$K$616,0))*HLOOKUP(O$615,$J$612:$R$613,2)</f>
        <v>1</v>
      </c>
      <c r="P633" s="699" cm="1">
        <f t="array" ref="P633">INDEX($H633:$K633,0,MATCH(P$616,$H$616:$K$616,0))*HLOOKUP(P$615,$J$612:$R$613,2)</f>
        <v>0</v>
      </c>
      <c r="Q633" s="699" cm="1">
        <f t="array" ref="Q633">INDEX($H633:$K633,0,MATCH(Q$616,$H$616:$K$616,0))*HLOOKUP(Q$615,$J$612:$R$613,2)</f>
        <v>1</v>
      </c>
      <c r="R633" s="699" cm="1">
        <f t="array" ref="R633">INDEX($H633:$K633,0,MATCH(R$616,$H$616:$K$616,0))*HLOOKUP(R$615,$J$612:$R$613,2)</f>
        <v>1</v>
      </c>
      <c r="S633" s="699" cm="1">
        <f t="array" ref="S633">INDEX($H633:$K633,0,MATCH(S$616,$H$616:$K$616,0))*HLOOKUP(S$615,$J$612:$R$613,2)</f>
        <v>1</v>
      </c>
      <c r="T633" s="699" cm="1">
        <f t="array" ref="T633">INDEX($H633:$K633,0,MATCH(T$616,$H$616:$K$616,0))*HLOOKUP(T$615,$J$612:$R$613,2)</f>
        <v>0</v>
      </c>
      <c r="U633" s="699" cm="1">
        <f t="array" ref="U633">INDEX($H633:$K633,0,MATCH(U$616,$H$616:$K$616,0))*HLOOKUP(U$615,$J$612:$R$613,2)</f>
        <v>1</v>
      </c>
      <c r="V633" s="699" cm="1">
        <f t="array" ref="V633">INDEX($H633:$K633,0,MATCH(V$616,$H$616:$K$616,0))*HLOOKUP(V$615,$J$612:$R$613,2)</f>
        <v>1</v>
      </c>
      <c r="W633" s="699" cm="1">
        <f t="array" ref="W633">INDEX($H633:$K633,0,MATCH(W$616,$H$616:$K$616,0))*HLOOKUP(W$615,$J$612:$R$613,2)</f>
        <v>1</v>
      </c>
      <c r="X633" s="699" cm="1">
        <f t="array" ref="X633">INDEX($H633:$K633,0,MATCH(X$616,$H$616:$K$616,0))*HLOOKUP(X$615,$J$612:$R$613,2)</f>
        <v>0</v>
      </c>
      <c r="Y633" s="699" cm="1">
        <f t="array" ref="Y633">INDEX($H633:$K633,0,MATCH(Y$616,$H$616:$K$616,0))*HLOOKUP(Y$615,$J$612:$R$613,2)</f>
        <v>1</v>
      </c>
      <c r="Z633" s="699" cm="1">
        <f t="array" ref="Z633">INDEX($H633:$K633,0,MATCH(Z$616,$H$616:$K$616,0))*HLOOKUP(Z$615,$J$612:$R$613,2)</f>
        <v>1</v>
      </c>
      <c r="AA633" s="699" cm="1">
        <f t="array" ref="AA633">INDEX($H633:$K633,0,MATCH(AA$616,$H$616:$K$616,0))*HLOOKUP(AA$615,$J$612:$R$613,2)</f>
        <v>1</v>
      </c>
      <c r="AB633" s="699" cm="1">
        <f t="array" ref="AB633">INDEX($H633:$K633,0,MATCH(AB$616,$H$616:$K$616,0))*HLOOKUP(AB$615,$J$612:$R$613,2)</f>
        <v>0</v>
      </c>
      <c r="AC633" s="699" cm="1">
        <f t="array" ref="AC633">INDEX($H633:$K633,0,MATCH(AC$616,$H$616:$K$616,0))*HLOOKUP(AC$615,$J$612:$R$613,2)</f>
        <v>1</v>
      </c>
      <c r="AD633" s="699" cm="1">
        <f t="array" ref="AD633">INDEX($H633:$K633,0,MATCH(AD$616,$H$616:$K$616,0))*HLOOKUP(AD$615,$J$612:$R$613,2)</f>
        <v>1</v>
      </c>
      <c r="AE633" s="699" cm="1">
        <f t="array" ref="AE633">INDEX($H633:$K633,0,MATCH(AE$616,$H$616:$K$616,0))*HLOOKUP(AE$615,$J$612:$R$613,2)</f>
        <v>1</v>
      </c>
      <c r="AF633" s="699" cm="1">
        <f t="array" ref="AF633">INDEX($H633:$K633,0,MATCH(AF$616,$H$616:$K$616,0))*HLOOKUP(AF$615,$J$612:$R$613,2)</f>
        <v>0</v>
      </c>
      <c r="AG633" s="699" cm="1">
        <f t="array" ref="AG633">INDEX($H633:$K633,0,MATCH(AG$616,$H$616:$K$616,0))*HLOOKUP(AG$615,$J$612:$R$613,2)</f>
        <v>1</v>
      </c>
      <c r="AH633" s="699" cm="1">
        <f t="array" ref="AH633">INDEX($H633:$K633,0,MATCH(AH$616,$H$616:$K$616,0))*HLOOKUP(AH$615,$J$612:$R$613,2)</f>
        <v>1</v>
      </c>
      <c r="AI633" s="699" cm="1">
        <f t="array" ref="AI633">INDEX($H633:$K633,0,MATCH(AI$616,$H$616:$K$616,0))*HLOOKUP(AI$615,$J$612:$R$613,2)</f>
        <v>1</v>
      </c>
      <c r="AJ633" s="699" cm="1">
        <f t="array" ref="AJ633">INDEX($H633:$K633,0,MATCH(AJ$616,$H$616:$K$616,0))*HLOOKUP(AJ$615,$J$612:$R$613,2)</f>
        <v>0</v>
      </c>
      <c r="AK633" s="699" cm="1">
        <f t="array" ref="AK633">INDEX($H633:$K633,0,MATCH(AK$616,$H$616:$K$616,0))*HLOOKUP(AK$615,$J$612:$R$613,2)</f>
        <v>1</v>
      </c>
      <c r="AL633" s="699" cm="1">
        <f t="array" ref="AL633">INDEX($H633:$K633,0,MATCH(AL$616,$H$616:$K$616,0))*HLOOKUP(AL$615,$J$612:$R$613,2)</f>
        <v>1</v>
      </c>
      <c r="AM633" s="699" cm="1">
        <f t="array" ref="AM633">INDEX($H633:$K633,0,MATCH(AM$616,$H$616:$K$616,0))*HLOOKUP(AM$615,$J$612:$R$613,2)</f>
        <v>1</v>
      </c>
      <c r="AN633" s="699" cm="1">
        <f t="array" ref="AN633">INDEX($H633:$K633,0,MATCH(AN$616,$H$616:$K$616,0))*HLOOKUP(AN$615,$J$612:$R$613,2)</f>
        <v>0</v>
      </c>
      <c r="AO633" s="699" cm="1">
        <f t="array" ref="AO633">INDEX($H633:$K633,0,MATCH(AO$616,$H$616:$K$616,0))*HLOOKUP(AO$615,$J$612:$R$613,2)</f>
        <v>1</v>
      </c>
      <c r="AP633" s="699" cm="1">
        <f t="array" ref="AP633">INDEX($H633:$K633,0,MATCH(AP$616,$H$616:$K$616,0))*HLOOKUP(AP$615,$J$612:$R$613,2)</f>
        <v>1</v>
      </c>
      <c r="AQ633" s="699" cm="1">
        <f t="array" ref="AQ633">INDEX($H633:$K633,0,MATCH(AQ$616,$H$616:$K$616,0))*HLOOKUP(AQ$615,$J$612:$R$613,2)</f>
        <v>1</v>
      </c>
      <c r="AR633" s="699" cm="1">
        <f t="array" ref="AR633">INDEX($H633:$K633,0,MATCH(AR$616,$H$616:$K$616,0))*HLOOKUP(AR$615,$J$612:$R$613,2)</f>
        <v>0</v>
      </c>
      <c r="AS633" s="699" cm="1">
        <f t="array" ref="AS633">INDEX($H633:$K633,0,MATCH(AS$616,$H$616:$K$616,0))*HLOOKUP(AS$615,$J$612:$R$613,2)</f>
        <v>1</v>
      </c>
      <c r="AT633" s="699" cm="1">
        <f t="array" ref="AT633">INDEX($H633:$K633,0,MATCH(AT$616,$H$616:$K$616,0))*HLOOKUP(AT$615,$J$612:$R$613,2)</f>
        <v>1</v>
      </c>
      <c r="AU633" s="699" cm="1">
        <f t="array" ref="AU633">INDEX($H633:$K633,0,MATCH(AU$616,$H$616:$K$616,0))*HLOOKUP(AU$615,$J$612:$R$613,2)</f>
        <v>1</v>
      </c>
      <c r="AV633" s="187"/>
      <c r="AW633" s="187"/>
      <c r="AX633" s="16"/>
      <c r="AY633" s="8"/>
      <c r="AZ633" s="8"/>
      <c r="BA633" s="8"/>
    </row>
    <row r="634" spans="1:53" ht="14.5" outlineLevel="1" x14ac:dyDescent="0.35">
      <c r="A634" s="6"/>
      <c r="B634" s="7"/>
      <c r="C634" s="17"/>
      <c r="D634" s="17"/>
      <c r="E634" s="17"/>
      <c r="F634" s="26"/>
      <c r="G634" s="26" t="str">
        <f t="shared" si="189"/>
        <v>YYNWLwd</v>
      </c>
      <c r="H634" s="223">
        <f t="shared" ref="H634:K634" si="207">IF(H544&gt;0,1,0)</f>
        <v>0</v>
      </c>
      <c r="I634" s="223">
        <f t="shared" si="207"/>
        <v>1</v>
      </c>
      <c r="J634" s="223">
        <f t="shared" si="207"/>
        <v>1</v>
      </c>
      <c r="K634" s="223">
        <f t="shared" si="207"/>
        <v>1</v>
      </c>
      <c r="L634" s="699" cm="1">
        <f t="array" ref="L634">INDEX($H634:$K634,0,MATCH(L$616,$H$616:$K$616,0))*HLOOKUP(L$615,$J$612:$R$613,2)</f>
        <v>0</v>
      </c>
      <c r="M634" s="699" cm="1">
        <f t="array" ref="M634">INDEX($H634:$K634,0,MATCH(M$616,$H$616:$K$616,0))*HLOOKUP(M$615,$J$612:$R$613,2)</f>
        <v>1</v>
      </c>
      <c r="N634" s="699" cm="1">
        <f t="array" ref="N634">INDEX($H634:$K634,0,MATCH(N$616,$H$616:$K$616,0))*HLOOKUP(N$615,$J$612:$R$613,2)</f>
        <v>1</v>
      </c>
      <c r="O634" s="699" cm="1">
        <f t="array" ref="O634">INDEX($H634:$K634,0,MATCH(O$616,$H$616:$K$616,0))*HLOOKUP(O$615,$J$612:$R$613,2)</f>
        <v>1</v>
      </c>
      <c r="P634" s="699" cm="1">
        <f t="array" ref="P634">INDEX($H634:$K634,0,MATCH(P$616,$H$616:$K$616,0))*HLOOKUP(P$615,$J$612:$R$613,2)</f>
        <v>0</v>
      </c>
      <c r="Q634" s="699" cm="1">
        <f t="array" ref="Q634">INDEX($H634:$K634,0,MATCH(Q$616,$H$616:$K$616,0))*HLOOKUP(Q$615,$J$612:$R$613,2)</f>
        <v>1</v>
      </c>
      <c r="R634" s="699" cm="1">
        <f t="array" ref="R634">INDEX($H634:$K634,0,MATCH(R$616,$H$616:$K$616,0))*HLOOKUP(R$615,$J$612:$R$613,2)</f>
        <v>1</v>
      </c>
      <c r="S634" s="699" cm="1">
        <f t="array" ref="S634">INDEX($H634:$K634,0,MATCH(S$616,$H$616:$K$616,0))*HLOOKUP(S$615,$J$612:$R$613,2)</f>
        <v>1</v>
      </c>
      <c r="T634" s="699" cm="1">
        <f t="array" ref="T634">INDEX($H634:$K634,0,MATCH(T$616,$H$616:$K$616,0))*HLOOKUP(T$615,$J$612:$R$613,2)</f>
        <v>0</v>
      </c>
      <c r="U634" s="699" cm="1">
        <f t="array" ref="U634">INDEX($H634:$K634,0,MATCH(U$616,$H$616:$K$616,0))*HLOOKUP(U$615,$J$612:$R$613,2)</f>
        <v>1</v>
      </c>
      <c r="V634" s="699" cm="1">
        <f t="array" ref="V634">INDEX($H634:$K634,0,MATCH(V$616,$H$616:$K$616,0))*HLOOKUP(V$615,$J$612:$R$613,2)</f>
        <v>1</v>
      </c>
      <c r="W634" s="699" cm="1">
        <f t="array" ref="W634">INDEX($H634:$K634,0,MATCH(W$616,$H$616:$K$616,0))*HLOOKUP(W$615,$J$612:$R$613,2)</f>
        <v>1</v>
      </c>
      <c r="X634" s="699" cm="1">
        <f t="array" ref="X634">INDEX($H634:$K634,0,MATCH(X$616,$H$616:$K$616,0))*HLOOKUP(X$615,$J$612:$R$613,2)</f>
        <v>0</v>
      </c>
      <c r="Y634" s="699" cm="1">
        <f t="array" ref="Y634">INDEX($H634:$K634,0,MATCH(Y$616,$H$616:$K$616,0))*HLOOKUP(Y$615,$J$612:$R$613,2)</f>
        <v>1</v>
      </c>
      <c r="Z634" s="699" cm="1">
        <f t="array" ref="Z634">INDEX($H634:$K634,0,MATCH(Z$616,$H$616:$K$616,0))*HLOOKUP(Z$615,$J$612:$R$613,2)</f>
        <v>1</v>
      </c>
      <c r="AA634" s="699" cm="1">
        <f t="array" ref="AA634">INDEX($H634:$K634,0,MATCH(AA$616,$H$616:$K$616,0))*HLOOKUP(AA$615,$J$612:$R$613,2)</f>
        <v>1</v>
      </c>
      <c r="AB634" s="699" cm="1">
        <f t="array" ref="AB634">INDEX($H634:$K634,0,MATCH(AB$616,$H$616:$K$616,0))*HLOOKUP(AB$615,$J$612:$R$613,2)</f>
        <v>0</v>
      </c>
      <c r="AC634" s="699" cm="1">
        <f t="array" ref="AC634">INDEX($H634:$K634,0,MATCH(AC$616,$H$616:$K$616,0))*HLOOKUP(AC$615,$J$612:$R$613,2)</f>
        <v>1</v>
      </c>
      <c r="AD634" s="699" cm="1">
        <f t="array" ref="AD634">INDEX($H634:$K634,0,MATCH(AD$616,$H$616:$K$616,0))*HLOOKUP(AD$615,$J$612:$R$613,2)</f>
        <v>1</v>
      </c>
      <c r="AE634" s="699" cm="1">
        <f t="array" ref="AE634">INDEX($H634:$K634,0,MATCH(AE$616,$H$616:$K$616,0))*HLOOKUP(AE$615,$J$612:$R$613,2)</f>
        <v>1</v>
      </c>
      <c r="AF634" s="699" cm="1">
        <f t="array" ref="AF634">INDEX($H634:$K634,0,MATCH(AF$616,$H$616:$K$616,0))*HLOOKUP(AF$615,$J$612:$R$613,2)</f>
        <v>0</v>
      </c>
      <c r="AG634" s="699" cm="1">
        <f t="array" ref="AG634">INDEX($H634:$K634,0,MATCH(AG$616,$H$616:$K$616,0))*HLOOKUP(AG$615,$J$612:$R$613,2)</f>
        <v>1</v>
      </c>
      <c r="AH634" s="699" cm="1">
        <f t="array" ref="AH634">INDEX($H634:$K634,0,MATCH(AH$616,$H$616:$K$616,0))*HLOOKUP(AH$615,$J$612:$R$613,2)</f>
        <v>1</v>
      </c>
      <c r="AI634" s="699" cm="1">
        <f t="array" ref="AI634">INDEX($H634:$K634,0,MATCH(AI$616,$H$616:$K$616,0))*HLOOKUP(AI$615,$J$612:$R$613,2)</f>
        <v>1</v>
      </c>
      <c r="AJ634" s="699" cm="1">
        <f t="array" ref="AJ634">INDEX($H634:$K634,0,MATCH(AJ$616,$H$616:$K$616,0))*HLOOKUP(AJ$615,$J$612:$R$613,2)</f>
        <v>0</v>
      </c>
      <c r="AK634" s="699" cm="1">
        <f t="array" ref="AK634">INDEX($H634:$K634,0,MATCH(AK$616,$H$616:$K$616,0))*HLOOKUP(AK$615,$J$612:$R$613,2)</f>
        <v>1</v>
      </c>
      <c r="AL634" s="699" cm="1">
        <f t="array" ref="AL634">INDEX($H634:$K634,0,MATCH(AL$616,$H$616:$K$616,0))*HLOOKUP(AL$615,$J$612:$R$613,2)</f>
        <v>1</v>
      </c>
      <c r="AM634" s="699" cm="1">
        <f t="array" ref="AM634">INDEX($H634:$K634,0,MATCH(AM$616,$H$616:$K$616,0))*HLOOKUP(AM$615,$J$612:$R$613,2)</f>
        <v>1</v>
      </c>
      <c r="AN634" s="699" cm="1">
        <f t="array" ref="AN634">INDEX($H634:$K634,0,MATCH(AN$616,$H$616:$K$616,0))*HLOOKUP(AN$615,$J$612:$R$613,2)</f>
        <v>0</v>
      </c>
      <c r="AO634" s="699" cm="1">
        <f t="array" ref="AO634">INDEX($H634:$K634,0,MATCH(AO$616,$H$616:$K$616,0))*HLOOKUP(AO$615,$J$612:$R$613,2)</f>
        <v>1</v>
      </c>
      <c r="AP634" s="699" cm="1">
        <f t="array" ref="AP634">INDEX($H634:$K634,0,MATCH(AP$616,$H$616:$K$616,0))*HLOOKUP(AP$615,$J$612:$R$613,2)</f>
        <v>1</v>
      </c>
      <c r="AQ634" s="699" cm="1">
        <f t="array" ref="AQ634">INDEX($H634:$K634,0,MATCH(AQ$616,$H$616:$K$616,0))*HLOOKUP(AQ$615,$J$612:$R$613,2)</f>
        <v>1</v>
      </c>
      <c r="AR634" s="699" cm="1">
        <f t="array" ref="AR634">INDEX($H634:$K634,0,MATCH(AR$616,$H$616:$K$616,0))*HLOOKUP(AR$615,$J$612:$R$613,2)</f>
        <v>0</v>
      </c>
      <c r="AS634" s="699" cm="1">
        <f t="array" ref="AS634">INDEX($H634:$K634,0,MATCH(AS$616,$H$616:$K$616,0))*HLOOKUP(AS$615,$J$612:$R$613,2)</f>
        <v>1</v>
      </c>
      <c r="AT634" s="699" cm="1">
        <f t="array" ref="AT634">INDEX($H634:$K634,0,MATCH(AT$616,$H$616:$K$616,0))*HLOOKUP(AT$615,$J$612:$R$613,2)</f>
        <v>1</v>
      </c>
      <c r="AU634" s="699" cm="1">
        <f t="array" ref="AU634">INDEX($H634:$K634,0,MATCH(AU$616,$H$616:$K$616,0))*HLOOKUP(AU$615,$J$612:$R$613,2)</f>
        <v>1</v>
      </c>
      <c r="AV634" s="187"/>
      <c r="AW634" s="187"/>
      <c r="AX634" s="16"/>
      <c r="AY634" s="8"/>
      <c r="AZ634" s="8"/>
      <c r="BA634" s="8"/>
    </row>
    <row r="635" spans="1:53" ht="14.5" outlineLevel="1" x14ac:dyDescent="0.35">
      <c r="A635" s="6"/>
      <c r="B635" s="7"/>
      <c r="C635" s="17"/>
      <c r="D635" s="17"/>
      <c r="E635" s="17"/>
      <c r="F635" s="26"/>
      <c r="G635" s="26" t="str">
        <f t="shared" si="189"/>
        <v>AYAA2A1w</v>
      </c>
      <c r="H635" s="223">
        <f t="shared" ref="H635:K635" si="208">IF(H545&gt;0,1,0)</f>
        <v>0</v>
      </c>
      <c r="I635" s="223">
        <f t="shared" si="208"/>
        <v>1</v>
      </c>
      <c r="J635" s="223">
        <f t="shared" si="208"/>
        <v>1</v>
      </c>
      <c r="K635" s="223">
        <f t="shared" si="208"/>
        <v>1</v>
      </c>
      <c r="L635" s="699" cm="1">
        <f t="array" ref="L635">INDEX($H635:$K635,0,MATCH(L$616,$H$616:$K$616,0))*HLOOKUP(L$615,$J$612:$R$613,2)</f>
        <v>0</v>
      </c>
      <c r="M635" s="699" cm="1">
        <f t="array" ref="M635">INDEX($H635:$K635,0,MATCH(M$616,$H$616:$K$616,0))*HLOOKUP(M$615,$J$612:$R$613,2)</f>
        <v>1</v>
      </c>
      <c r="N635" s="699" cm="1">
        <f t="array" ref="N635">INDEX($H635:$K635,0,MATCH(N$616,$H$616:$K$616,0))*HLOOKUP(N$615,$J$612:$R$613,2)</f>
        <v>1</v>
      </c>
      <c r="O635" s="699" cm="1">
        <f t="array" ref="O635">INDEX($H635:$K635,0,MATCH(O$616,$H$616:$K$616,0))*HLOOKUP(O$615,$J$612:$R$613,2)</f>
        <v>1</v>
      </c>
      <c r="P635" s="699" cm="1">
        <f t="array" ref="P635">INDEX($H635:$K635,0,MATCH(P$616,$H$616:$K$616,0))*HLOOKUP(P$615,$J$612:$R$613,2)</f>
        <v>0</v>
      </c>
      <c r="Q635" s="699" cm="1">
        <f t="array" ref="Q635">INDEX($H635:$K635,0,MATCH(Q$616,$H$616:$K$616,0))*HLOOKUP(Q$615,$J$612:$R$613,2)</f>
        <v>1</v>
      </c>
      <c r="R635" s="699" cm="1">
        <f t="array" ref="R635">INDEX($H635:$K635,0,MATCH(R$616,$H$616:$K$616,0))*HLOOKUP(R$615,$J$612:$R$613,2)</f>
        <v>1</v>
      </c>
      <c r="S635" s="699" cm="1">
        <f t="array" ref="S635">INDEX($H635:$K635,0,MATCH(S$616,$H$616:$K$616,0))*HLOOKUP(S$615,$J$612:$R$613,2)</f>
        <v>1</v>
      </c>
      <c r="T635" s="699" cm="1">
        <f t="array" ref="T635">INDEX($H635:$K635,0,MATCH(T$616,$H$616:$K$616,0))*HLOOKUP(T$615,$J$612:$R$613,2)</f>
        <v>0</v>
      </c>
      <c r="U635" s="699" cm="1">
        <f t="array" ref="U635">INDEX($H635:$K635,0,MATCH(U$616,$H$616:$K$616,0))*HLOOKUP(U$615,$J$612:$R$613,2)</f>
        <v>1</v>
      </c>
      <c r="V635" s="699" cm="1">
        <f t="array" ref="V635">INDEX($H635:$K635,0,MATCH(V$616,$H$616:$K$616,0))*HLOOKUP(V$615,$J$612:$R$613,2)</f>
        <v>1</v>
      </c>
      <c r="W635" s="699" cm="1">
        <f t="array" ref="W635">INDEX($H635:$K635,0,MATCH(W$616,$H$616:$K$616,0))*HLOOKUP(W$615,$J$612:$R$613,2)</f>
        <v>1</v>
      </c>
      <c r="X635" s="699" cm="1">
        <f t="array" ref="X635">INDEX($H635:$K635,0,MATCH(X$616,$H$616:$K$616,0))*HLOOKUP(X$615,$J$612:$R$613,2)</f>
        <v>0</v>
      </c>
      <c r="Y635" s="699" cm="1">
        <f t="array" ref="Y635">INDEX($H635:$K635,0,MATCH(Y$616,$H$616:$K$616,0))*HLOOKUP(Y$615,$J$612:$R$613,2)</f>
        <v>1</v>
      </c>
      <c r="Z635" s="699" cm="1">
        <f t="array" ref="Z635">INDEX($H635:$K635,0,MATCH(Z$616,$H$616:$K$616,0))*HLOOKUP(Z$615,$J$612:$R$613,2)</f>
        <v>1</v>
      </c>
      <c r="AA635" s="699" cm="1">
        <f t="array" ref="AA635">INDEX($H635:$K635,0,MATCH(AA$616,$H$616:$K$616,0))*HLOOKUP(AA$615,$J$612:$R$613,2)</f>
        <v>1</v>
      </c>
      <c r="AB635" s="699" cm="1">
        <f t="array" ref="AB635">INDEX($H635:$K635,0,MATCH(AB$616,$H$616:$K$616,0))*HLOOKUP(AB$615,$J$612:$R$613,2)</f>
        <v>0</v>
      </c>
      <c r="AC635" s="699" cm="1">
        <f t="array" ref="AC635">INDEX($H635:$K635,0,MATCH(AC$616,$H$616:$K$616,0))*HLOOKUP(AC$615,$J$612:$R$613,2)</f>
        <v>1</v>
      </c>
      <c r="AD635" s="699" cm="1">
        <f t="array" ref="AD635">INDEX($H635:$K635,0,MATCH(AD$616,$H$616:$K$616,0))*HLOOKUP(AD$615,$J$612:$R$613,2)</f>
        <v>1</v>
      </c>
      <c r="AE635" s="699" cm="1">
        <f t="array" ref="AE635">INDEX($H635:$K635,0,MATCH(AE$616,$H$616:$K$616,0))*HLOOKUP(AE$615,$J$612:$R$613,2)</f>
        <v>1</v>
      </c>
      <c r="AF635" s="699" cm="1">
        <f t="array" ref="AF635">INDEX($H635:$K635,0,MATCH(AF$616,$H$616:$K$616,0))*HLOOKUP(AF$615,$J$612:$R$613,2)</f>
        <v>0</v>
      </c>
      <c r="AG635" s="699" cm="1">
        <f t="array" ref="AG635">INDEX($H635:$K635,0,MATCH(AG$616,$H$616:$K$616,0))*HLOOKUP(AG$615,$J$612:$R$613,2)</f>
        <v>1</v>
      </c>
      <c r="AH635" s="699" cm="1">
        <f t="array" ref="AH635">INDEX($H635:$K635,0,MATCH(AH$616,$H$616:$K$616,0))*HLOOKUP(AH$615,$J$612:$R$613,2)</f>
        <v>1</v>
      </c>
      <c r="AI635" s="699" cm="1">
        <f t="array" ref="AI635">INDEX($H635:$K635,0,MATCH(AI$616,$H$616:$K$616,0))*HLOOKUP(AI$615,$J$612:$R$613,2)</f>
        <v>1</v>
      </c>
      <c r="AJ635" s="699" cm="1">
        <f t="array" ref="AJ635">INDEX($H635:$K635,0,MATCH(AJ$616,$H$616:$K$616,0))*HLOOKUP(AJ$615,$J$612:$R$613,2)</f>
        <v>0</v>
      </c>
      <c r="AK635" s="699" cm="1">
        <f t="array" ref="AK635">INDEX($H635:$K635,0,MATCH(AK$616,$H$616:$K$616,0))*HLOOKUP(AK$615,$J$612:$R$613,2)</f>
        <v>1</v>
      </c>
      <c r="AL635" s="699" cm="1">
        <f t="array" ref="AL635">INDEX($H635:$K635,0,MATCH(AL$616,$H$616:$K$616,0))*HLOOKUP(AL$615,$J$612:$R$613,2)</f>
        <v>1</v>
      </c>
      <c r="AM635" s="699" cm="1">
        <f t="array" ref="AM635">INDEX($H635:$K635,0,MATCH(AM$616,$H$616:$K$616,0))*HLOOKUP(AM$615,$J$612:$R$613,2)</f>
        <v>1</v>
      </c>
      <c r="AN635" s="699" cm="1">
        <f t="array" ref="AN635">INDEX($H635:$K635,0,MATCH(AN$616,$H$616:$K$616,0))*HLOOKUP(AN$615,$J$612:$R$613,2)</f>
        <v>0</v>
      </c>
      <c r="AO635" s="699" cm="1">
        <f t="array" ref="AO635">INDEX($H635:$K635,0,MATCH(AO$616,$H$616:$K$616,0))*HLOOKUP(AO$615,$J$612:$R$613,2)</f>
        <v>1</v>
      </c>
      <c r="AP635" s="699" cm="1">
        <f t="array" ref="AP635">INDEX($H635:$K635,0,MATCH(AP$616,$H$616:$K$616,0))*HLOOKUP(AP$615,$J$612:$R$613,2)</f>
        <v>1</v>
      </c>
      <c r="AQ635" s="699" cm="1">
        <f t="array" ref="AQ635">INDEX($H635:$K635,0,MATCH(AQ$616,$H$616:$K$616,0))*HLOOKUP(AQ$615,$J$612:$R$613,2)</f>
        <v>1</v>
      </c>
      <c r="AR635" s="699" cm="1">
        <f t="array" ref="AR635">INDEX($H635:$K635,0,MATCH(AR$616,$H$616:$K$616,0))*HLOOKUP(AR$615,$J$612:$R$613,2)</f>
        <v>0</v>
      </c>
      <c r="AS635" s="699" cm="1">
        <f t="array" ref="AS635">INDEX($H635:$K635,0,MATCH(AS$616,$H$616:$K$616,0))*HLOOKUP(AS$615,$J$612:$R$613,2)</f>
        <v>1</v>
      </c>
      <c r="AT635" s="699" cm="1">
        <f t="array" ref="AT635">INDEX($H635:$K635,0,MATCH(AT$616,$H$616:$K$616,0))*HLOOKUP(AT$615,$J$612:$R$613,2)</f>
        <v>1</v>
      </c>
      <c r="AU635" s="699" cm="1">
        <f t="array" ref="AU635">INDEX($H635:$K635,0,MATCH(AU$616,$H$616:$K$616,0))*HLOOKUP(AU$615,$J$612:$R$613,2)</f>
        <v>1</v>
      </c>
      <c r="AV635" s="187"/>
      <c r="AW635" s="187"/>
      <c r="AX635" s="16"/>
      <c r="AY635" s="8"/>
      <c r="AZ635" s="8"/>
      <c r="BA635" s="8"/>
    </row>
    <row r="636" spans="1:53" ht="14.5" outlineLevel="1" x14ac:dyDescent="0.35">
      <c r="A636" s="6"/>
      <c r="B636" s="7"/>
      <c r="C636" s="17"/>
      <c r="D636" s="17"/>
      <c r="E636" s="17"/>
      <c r="F636" s="26"/>
      <c r="G636" s="26" t="str">
        <f t="shared" si="189"/>
        <v>AYAA2A1wd</v>
      </c>
      <c r="H636" s="223">
        <f t="shared" ref="H636:K636" si="209">IF(H546&gt;0,1,0)</f>
        <v>0</v>
      </c>
      <c r="I636" s="223">
        <f t="shared" si="209"/>
        <v>1</v>
      </c>
      <c r="J636" s="223">
        <f t="shared" si="209"/>
        <v>1</v>
      </c>
      <c r="K636" s="223">
        <f t="shared" si="209"/>
        <v>1</v>
      </c>
      <c r="L636" s="699" cm="1">
        <f t="array" ref="L636">INDEX($H636:$K636,0,MATCH(L$616,$H$616:$K$616,0))*HLOOKUP(L$615,$J$612:$R$613,2)</f>
        <v>0</v>
      </c>
      <c r="M636" s="699" cm="1">
        <f t="array" ref="M636">INDEX($H636:$K636,0,MATCH(M$616,$H$616:$K$616,0))*HLOOKUP(M$615,$J$612:$R$613,2)</f>
        <v>1</v>
      </c>
      <c r="N636" s="699" cm="1">
        <f t="array" ref="N636">INDEX($H636:$K636,0,MATCH(N$616,$H$616:$K$616,0))*HLOOKUP(N$615,$J$612:$R$613,2)</f>
        <v>1</v>
      </c>
      <c r="O636" s="699" cm="1">
        <f t="array" ref="O636">INDEX($H636:$K636,0,MATCH(O$616,$H$616:$K$616,0))*HLOOKUP(O$615,$J$612:$R$613,2)</f>
        <v>1</v>
      </c>
      <c r="P636" s="699" cm="1">
        <f t="array" ref="P636">INDEX($H636:$K636,0,MATCH(P$616,$H$616:$K$616,0))*HLOOKUP(P$615,$J$612:$R$613,2)</f>
        <v>0</v>
      </c>
      <c r="Q636" s="699" cm="1">
        <f t="array" ref="Q636">INDEX($H636:$K636,0,MATCH(Q$616,$H$616:$K$616,0))*HLOOKUP(Q$615,$J$612:$R$613,2)</f>
        <v>1</v>
      </c>
      <c r="R636" s="699" cm="1">
        <f t="array" ref="R636">INDEX($H636:$K636,0,MATCH(R$616,$H$616:$K$616,0))*HLOOKUP(R$615,$J$612:$R$613,2)</f>
        <v>1</v>
      </c>
      <c r="S636" s="699" cm="1">
        <f t="array" ref="S636">INDEX($H636:$K636,0,MATCH(S$616,$H$616:$K$616,0))*HLOOKUP(S$615,$J$612:$R$613,2)</f>
        <v>1</v>
      </c>
      <c r="T636" s="699" cm="1">
        <f t="array" ref="T636">INDEX($H636:$K636,0,MATCH(T$616,$H$616:$K$616,0))*HLOOKUP(T$615,$J$612:$R$613,2)</f>
        <v>0</v>
      </c>
      <c r="U636" s="699" cm="1">
        <f t="array" ref="U636">INDEX($H636:$K636,0,MATCH(U$616,$H$616:$K$616,0))*HLOOKUP(U$615,$J$612:$R$613,2)</f>
        <v>1</v>
      </c>
      <c r="V636" s="699" cm="1">
        <f t="array" ref="V636">INDEX($H636:$K636,0,MATCH(V$616,$H$616:$K$616,0))*HLOOKUP(V$615,$J$612:$R$613,2)</f>
        <v>1</v>
      </c>
      <c r="W636" s="699" cm="1">
        <f t="array" ref="W636">INDEX($H636:$K636,0,MATCH(W$616,$H$616:$K$616,0))*HLOOKUP(W$615,$J$612:$R$613,2)</f>
        <v>1</v>
      </c>
      <c r="X636" s="699" cm="1">
        <f t="array" ref="X636">INDEX($H636:$K636,0,MATCH(X$616,$H$616:$K$616,0))*HLOOKUP(X$615,$J$612:$R$613,2)</f>
        <v>0</v>
      </c>
      <c r="Y636" s="699" cm="1">
        <f t="array" ref="Y636">INDEX($H636:$K636,0,MATCH(Y$616,$H$616:$K$616,0))*HLOOKUP(Y$615,$J$612:$R$613,2)</f>
        <v>1</v>
      </c>
      <c r="Z636" s="699" cm="1">
        <f t="array" ref="Z636">INDEX($H636:$K636,0,MATCH(Z$616,$H$616:$K$616,0))*HLOOKUP(Z$615,$J$612:$R$613,2)</f>
        <v>1</v>
      </c>
      <c r="AA636" s="699" cm="1">
        <f t="array" ref="AA636">INDEX($H636:$K636,0,MATCH(AA$616,$H$616:$K$616,0))*HLOOKUP(AA$615,$J$612:$R$613,2)</f>
        <v>1</v>
      </c>
      <c r="AB636" s="699" cm="1">
        <f t="array" ref="AB636">INDEX($H636:$K636,0,MATCH(AB$616,$H$616:$K$616,0))*HLOOKUP(AB$615,$J$612:$R$613,2)</f>
        <v>0</v>
      </c>
      <c r="AC636" s="699" cm="1">
        <f t="array" ref="AC636">INDEX($H636:$K636,0,MATCH(AC$616,$H$616:$K$616,0))*HLOOKUP(AC$615,$J$612:$R$613,2)</f>
        <v>1</v>
      </c>
      <c r="AD636" s="699" cm="1">
        <f t="array" ref="AD636">INDEX($H636:$K636,0,MATCH(AD$616,$H$616:$K$616,0))*HLOOKUP(AD$615,$J$612:$R$613,2)</f>
        <v>1</v>
      </c>
      <c r="AE636" s="699" cm="1">
        <f t="array" ref="AE636">INDEX($H636:$K636,0,MATCH(AE$616,$H$616:$K$616,0))*HLOOKUP(AE$615,$J$612:$R$613,2)</f>
        <v>1</v>
      </c>
      <c r="AF636" s="699" cm="1">
        <f t="array" ref="AF636">INDEX($H636:$K636,0,MATCH(AF$616,$H$616:$K$616,0))*HLOOKUP(AF$615,$J$612:$R$613,2)</f>
        <v>0</v>
      </c>
      <c r="AG636" s="699" cm="1">
        <f t="array" ref="AG636">INDEX($H636:$K636,0,MATCH(AG$616,$H$616:$K$616,0))*HLOOKUP(AG$615,$J$612:$R$613,2)</f>
        <v>1</v>
      </c>
      <c r="AH636" s="699" cm="1">
        <f t="array" ref="AH636">INDEX($H636:$K636,0,MATCH(AH$616,$H$616:$K$616,0))*HLOOKUP(AH$615,$J$612:$R$613,2)</f>
        <v>1</v>
      </c>
      <c r="AI636" s="699" cm="1">
        <f t="array" ref="AI636">INDEX($H636:$K636,0,MATCH(AI$616,$H$616:$K$616,0))*HLOOKUP(AI$615,$J$612:$R$613,2)</f>
        <v>1</v>
      </c>
      <c r="AJ636" s="699" cm="1">
        <f t="array" ref="AJ636">INDEX($H636:$K636,0,MATCH(AJ$616,$H$616:$K$616,0))*HLOOKUP(AJ$615,$J$612:$R$613,2)</f>
        <v>0</v>
      </c>
      <c r="AK636" s="699" cm="1">
        <f t="array" ref="AK636">INDEX($H636:$K636,0,MATCH(AK$616,$H$616:$K$616,0))*HLOOKUP(AK$615,$J$612:$R$613,2)</f>
        <v>1</v>
      </c>
      <c r="AL636" s="699" cm="1">
        <f t="array" ref="AL636">INDEX($H636:$K636,0,MATCH(AL$616,$H$616:$K$616,0))*HLOOKUP(AL$615,$J$612:$R$613,2)</f>
        <v>1</v>
      </c>
      <c r="AM636" s="699" cm="1">
        <f t="array" ref="AM636">INDEX($H636:$K636,0,MATCH(AM$616,$H$616:$K$616,0))*HLOOKUP(AM$615,$J$612:$R$613,2)</f>
        <v>1</v>
      </c>
      <c r="AN636" s="699" cm="1">
        <f t="array" ref="AN636">INDEX($H636:$K636,0,MATCH(AN$616,$H$616:$K$616,0))*HLOOKUP(AN$615,$J$612:$R$613,2)</f>
        <v>0</v>
      </c>
      <c r="AO636" s="699" cm="1">
        <f t="array" ref="AO636">INDEX($H636:$K636,0,MATCH(AO$616,$H$616:$K$616,0))*HLOOKUP(AO$615,$J$612:$R$613,2)</f>
        <v>1</v>
      </c>
      <c r="AP636" s="699" cm="1">
        <f t="array" ref="AP636">INDEX($H636:$K636,0,MATCH(AP$616,$H$616:$K$616,0))*HLOOKUP(AP$615,$J$612:$R$613,2)</f>
        <v>1</v>
      </c>
      <c r="AQ636" s="699" cm="1">
        <f t="array" ref="AQ636">INDEX($H636:$K636,0,MATCH(AQ$616,$H$616:$K$616,0))*HLOOKUP(AQ$615,$J$612:$R$613,2)</f>
        <v>1</v>
      </c>
      <c r="AR636" s="699" cm="1">
        <f t="array" ref="AR636">INDEX($H636:$K636,0,MATCH(AR$616,$H$616:$K$616,0))*HLOOKUP(AR$615,$J$612:$R$613,2)</f>
        <v>0</v>
      </c>
      <c r="AS636" s="699" cm="1">
        <f t="array" ref="AS636">INDEX($H636:$K636,0,MATCH(AS$616,$H$616:$K$616,0))*HLOOKUP(AS$615,$J$612:$R$613,2)</f>
        <v>1</v>
      </c>
      <c r="AT636" s="699" cm="1">
        <f t="array" ref="AT636">INDEX($H636:$K636,0,MATCH(AT$616,$H$616:$K$616,0))*HLOOKUP(AT$615,$J$612:$R$613,2)</f>
        <v>1</v>
      </c>
      <c r="AU636" s="699" cm="1">
        <f t="array" ref="AU636">INDEX($H636:$K636,0,MATCH(AU$616,$H$616:$K$616,0))*HLOOKUP(AU$615,$J$612:$R$613,2)</f>
        <v>1</v>
      </c>
      <c r="AV636" s="187"/>
      <c r="AW636" s="187"/>
      <c r="AX636" s="16"/>
      <c r="AY636" s="8"/>
      <c r="AZ636" s="8"/>
      <c r="BA636" s="8"/>
    </row>
    <row r="637" spans="1:53" ht="14.5" outlineLevel="1" x14ac:dyDescent="0.35">
      <c r="A637" s="6"/>
      <c r="B637" s="7"/>
      <c r="C637" s="17"/>
      <c r="D637" s="17"/>
      <c r="E637" s="17"/>
      <c r="F637" s="26"/>
      <c r="G637" s="26" t="str">
        <f t="shared" si="189"/>
        <v>AAWA2A1a</v>
      </c>
      <c r="H637" s="223">
        <f t="shared" ref="H637:K637" si="210">IF(H547&gt;0,1,0)</f>
        <v>1</v>
      </c>
      <c r="I637" s="223">
        <f t="shared" si="210"/>
        <v>0</v>
      </c>
      <c r="J637" s="223">
        <f t="shared" si="210"/>
        <v>0</v>
      </c>
      <c r="K637" s="223">
        <f t="shared" si="210"/>
        <v>0</v>
      </c>
      <c r="L637" s="699" cm="1">
        <f t="array" ref="L637">INDEX($H637:$K637,0,MATCH(L$616,$H$616:$K$616,0))*HLOOKUP(L$615,$J$612:$R$613,2)</f>
        <v>1</v>
      </c>
      <c r="M637" s="699" cm="1">
        <f t="array" ref="M637">INDEX($H637:$K637,0,MATCH(M$616,$H$616:$K$616,0))*HLOOKUP(M$615,$J$612:$R$613,2)</f>
        <v>0</v>
      </c>
      <c r="N637" s="699" cm="1">
        <f t="array" ref="N637">INDEX($H637:$K637,0,MATCH(N$616,$H$616:$K$616,0))*HLOOKUP(N$615,$J$612:$R$613,2)</f>
        <v>0</v>
      </c>
      <c r="O637" s="699" cm="1">
        <f t="array" ref="O637">INDEX($H637:$K637,0,MATCH(O$616,$H$616:$K$616,0))*HLOOKUP(O$615,$J$612:$R$613,2)</f>
        <v>0</v>
      </c>
      <c r="P637" s="699" cm="1">
        <f t="array" ref="P637">INDEX($H637:$K637,0,MATCH(P$616,$H$616:$K$616,0))*HLOOKUP(P$615,$J$612:$R$613,2)</f>
        <v>1</v>
      </c>
      <c r="Q637" s="699" cm="1">
        <f t="array" ref="Q637">INDEX($H637:$K637,0,MATCH(Q$616,$H$616:$K$616,0))*HLOOKUP(Q$615,$J$612:$R$613,2)</f>
        <v>0</v>
      </c>
      <c r="R637" s="699" cm="1">
        <f t="array" ref="R637">INDEX($H637:$K637,0,MATCH(R$616,$H$616:$K$616,0))*HLOOKUP(R$615,$J$612:$R$613,2)</f>
        <v>0</v>
      </c>
      <c r="S637" s="699" cm="1">
        <f t="array" ref="S637">INDEX($H637:$K637,0,MATCH(S$616,$H$616:$K$616,0))*HLOOKUP(S$615,$J$612:$R$613,2)</f>
        <v>0</v>
      </c>
      <c r="T637" s="699" cm="1">
        <f t="array" ref="T637">INDEX($H637:$K637,0,MATCH(T$616,$H$616:$K$616,0))*HLOOKUP(T$615,$J$612:$R$613,2)</f>
        <v>1</v>
      </c>
      <c r="U637" s="699" cm="1">
        <f t="array" ref="U637">INDEX($H637:$K637,0,MATCH(U$616,$H$616:$K$616,0))*HLOOKUP(U$615,$J$612:$R$613,2)</f>
        <v>0</v>
      </c>
      <c r="V637" s="699" cm="1">
        <f t="array" ref="V637">INDEX($H637:$K637,0,MATCH(V$616,$H$616:$K$616,0))*HLOOKUP(V$615,$J$612:$R$613,2)</f>
        <v>0</v>
      </c>
      <c r="W637" s="699" cm="1">
        <f t="array" ref="W637">INDEX($H637:$K637,0,MATCH(W$616,$H$616:$K$616,0))*HLOOKUP(W$615,$J$612:$R$613,2)</f>
        <v>0</v>
      </c>
      <c r="X637" s="699" cm="1">
        <f t="array" ref="X637">INDEX($H637:$K637,0,MATCH(X$616,$H$616:$K$616,0))*HLOOKUP(X$615,$J$612:$R$613,2)</f>
        <v>1</v>
      </c>
      <c r="Y637" s="699" cm="1">
        <f t="array" ref="Y637">INDEX($H637:$K637,0,MATCH(Y$616,$H$616:$K$616,0))*HLOOKUP(Y$615,$J$612:$R$613,2)</f>
        <v>0</v>
      </c>
      <c r="Z637" s="699" cm="1">
        <f t="array" ref="Z637">INDEX($H637:$K637,0,MATCH(Z$616,$H$616:$K$616,0))*HLOOKUP(Z$615,$J$612:$R$613,2)</f>
        <v>0</v>
      </c>
      <c r="AA637" s="699" cm="1">
        <f t="array" ref="AA637">INDEX($H637:$K637,0,MATCH(AA$616,$H$616:$K$616,0))*HLOOKUP(AA$615,$J$612:$R$613,2)</f>
        <v>0</v>
      </c>
      <c r="AB637" s="699" cm="1">
        <f t="array" ref="AB637">INDEX($H637:$K637,0,MATCH(AB$616,$H$616:$K$616,0))*HLOOKUP(AB$615,$J$612:$R$613,2)</f>
        <v>1</v>
      </c>
      <c r="AC637" s="699" cm="1">
        <f t="array" ref="AC637">INDEX($H637:$K637,0,MATCH(AC$616,$H$616:$K$616,0))*HLOOKUP(AC$615,$J$612:$R$613,2)</f>
        <v>0</v>
      </c>
      <c r="AD637" s="699" cm="1">
        <f t="array" ref="AD637">INDEX($H637:$K637,0,MATCH(AD$616,$H$616:$K$616,0))*HLOOKUP(AD$615,$J$612:$R$613,2)</f>
        <v>0</v>
      </c>
      <c r="AE637" s="699" cm="1">
        <f t="array" ref="AE637">INDEX($H637:$K637,0,MATCH(AE$616,$H$616:$K$616,0))*HLOOKUP(AE$615,$J$612:$R$613,2)</f>
        <v>0</v>
      </c>
      <c r="AF637" s="699" cm="1">
        <f t="array" ref="AF637">INDEX($H637:$K637,0,MATCH(AF$616,$H$616:$K$616,0))*HLOOKUP(AF$615,$J$612:$R$613,2)</f>
        <v>1</v>
      </c>
      <c r="AG637" s="699" cm="1">
        <f t="array" ref="AG637">INDEX($H637:$K637,0,MATCH(AG$616,$H$616:$K$616,0))*HLOOKUP(AG$615,$J$612:$R$613,2)</f>
        <v>0</v>
      </c>
      <c r="AH637" s="699" cm="1">
        <f t="array" ref="AH637">INDEX($H637:$K637,0,MATCH(AH$616,$H$616:$K$616,0))*HLOOKUP(AH$615,$J$612:$R$613,2)</f>
        <v>0</v>
      </c>
      <c r="AI637" s="699" cm="1">
        <f t="array" ref="AI637">INDEX($H637:$K637,0,MATCH(AI$616,$H$616:$K$616,0))*HLOOKUP(AI$615,$J$612:$R$613,2)</f>
        <v>0</v>
      </c>
      <c r="AJ637" s="699" cm="1">
        <f t="array" ref="AJ637">INDEX($H637:$K637,0,MATCH(AJ$616,$H$616:$K$616,0))*HLOOKUP(AJ$615,$J$612:$R$613,2)</f>
        <v>1</v>
      </c>
      <c r="AK637" s="699" cm="1">
        <f t="array" ref="AK637">INDEX($H637:$K637,0,MATCH(AK$616,$H$616:$K$616,0))*HLOOKUP(AK$615,$J$612:$R$613,2)</f>
        <v>0</v>
      </c>
      <c r="AL637" s="699" cm="1">
        <f t="array" ref="AL637">INDEX($H637:$K637,0,MATCH(AL$616,$H$616:$K$616,0))*HLOOKUP(AL$615,$J$612:$R$613,2)</f>
        <v>0</v>
      </c>
      <c r="AM637" s="699" cm="1">
        <f t="array" ref="AM637">INDEX($H637:$K637,0,MATCH(AM$616,$H$616:$K$616,0))*HLOOKUP(AM$615,$J$612:$R$613,2)</f>
        <v>0</v>
      </c>
      <c r="AN637" s="699" cm="1">
        <f t="array" ref="AN637">INDEX($H637:$K637,0,MATCH(AN$616,$H$616:$K$616,0))*HLOOKUP(AN$615,$J$612:$R$613,2)</f>
        <v>1</v>
      </c>
      <c r="AO637" s="699" cm="1">
        <f t="array" ref="AO637">INDEX($H637:$K637,0,MATCH(AO$616,$H$616:$K$616,0))*HLOOKUP(AO$615,$J$612:$R$613,2)</f>
        <v>0</v>
      </c>
      <c r="AP637" s="699" cm="1">
        <f t="array" ref="AP637">INDEX($H637:$K637,0,MATCH(AP$616,$H$616:$K$616,0))*HLOOKUP(AP$615,$J$612:$R$613,2)</f>
        <v>0</v>
      </c>
      <c r="AQ637" s="699" cm="1">
        <f t="array" ref="AQ637">INDEX($H637:$K637,0,MATCH(AQ$616,$H$616:$K$616,0))*HLOOKUP(AQ$615,$J$612:$R$613,2)</f>
        <v>0</v>
      </c>
      <c r="AR637" s="699" cm="1">
        <f t="array" ref="AR637">INDEX($H637:$K637,0,MATCH(AR$616,$H$616:$K$616,0))*HLOOKUP(AR$615,$J$612:$R$613,2)</f>
        <v>1</v>
      </c>
      <c r="AS637" s="699" cm="1">
        <f t="array" ref="AS637">INDEX($H637:$K637,0,MATCH(AS$616,$H$616:$K$616,0))*HLOOKUP(AS$615,$J$612:$R$613,2)</f>
        <v>0</v>
      </c>
      <c r="AT637" s="699" cm="1">
        <f t="array" ref="AT637">INDEX($H637:$K637,0,MATCH(AT$616,$H$616:$K$616,0))*HLOOKUP(AT$615,$J$612:$R$613,2)</f>
        <v>0</v>
      </c>
      <c r="AU637" s="699" cm="1">
        <f t="array" ref="AU637">INDEX($H637:$K637,0,MATCH(AU$616,$H$616:$K$616,0))*HLOOKUP(AU$615,$J$612:$R$613,2)</f>
        <v>0</v>
      </c>
      <c r="AV637" s="187"/>
      <c r="AW637" s="187"/>
      <c r="AX637" s="16"/>
      <c r="AY637" s="8"/>
      <c r="AZ637" s="8"/>
      <c r="BA637" s="8"/>
    </row>
    <row r="638" spans="1:53" ht="14.5" outlineLevel="1" x14ac:dyDescent="0.35">
      <c r="A638" s="6"/>
      <c r="B638" s="7"/>
      <c r="C638" s="17"/>
      <c r="D638" s="17"/>
      <c r="E638" s="17"/>
      <c r="F638" s="26"/>
      <c r="G638" s="26" t="str">
        <f t="shared" si="189"/>
        <v>AAAWA1a</v>
      </c>
      <c r="H638" s="223">
        <f t="shared" ref="H638:K638" si="211">IF(H548&gt;0,1,0)</f>
        <v>1</v>
      </c>
      <c r="I638" s="223">
        <f t="shared" si="211"/>
        <v>0</v>
      </c>
      <c r="J638" s="223">
        <f t="shared" si="211"/>
        <v>0</v>
      </c>
      <c r="K638" s="223">
        <f t="shared" si="211"/>
        <v>0</v>
      </c>
      <c r="L638" s="699" cm="1">
        <f t="array" ref="L638">INDEX($H638:$K638,0,MATCH(L$616,$H$616:$K$616,0))*HLOOKUP(L$615,$J$612:$R$613,2)</f>
        <v>1</v>
      </c>
      <c r="M638" s="699" cm="1">
        <f t="array" ref="M638">INDEX($H638:$K638,0,MATCH(M$616,$H$616:$K$616,0))*HLOOKUP(M$615,$J$612:$R$613,2)</f>
        <v>0</v>
      </c>
      <c r="N638" s="699" cm="1">
        <f t="array" ref="N638">INDEX($H638:$K638,0,MATCH(N$616,$H$616:$K$616,0))*HLOOKUP(N$615,$J$612:$R$613,2)</f>
        <v>0</v>
      </c>
      <c r="O638" s="699" cm="1">
        <f t="array" ref="O638">INDEX($H638:$K638,0,MATCH(O$616,$H$616:$K$616,0))*HLOOKUP(O$615,$J$612:$R$613,2)</f>
        <v>0</v>
      </c>
      <c r="P638" s="699" cm="1">
        <f t="array" ref="P638">INDEX($H638:$K638,0,MATCH(P$616,$H$616:$K$616,0))*HLOOKUP(P$615,$J$612:$R$613,2)</f>
        <v>1</v>
      </c>
      <c r="Q638" s="699" cm="1">
        <f t="array" ref="Q638">INDEX($H638:$K638,0,MATCH(Q$616,$H$616:$K$616,0))*HLOOKUP(Q$615,$J$612:$R$613,2)</f>
        <v>0</v>
      </c>
      <c r="R638" s="699" cm="1">
        <f t="array" ref="R638">INDEX($H638:$K638,0,MATCH(R$616,$H$616:$K$616,0))*HLOOKUP(R$615,$J$612:$R$613,2)</f>
        <v>0</v>
      </c>
      <c r="S638" s="699" cm="1">
        <f t="array" ref="S638">INDEX($H638:$K638,0,MATCH(S$616,$H$616:$K$616,0))*HLOOKUP(S$615,$J$612:$R$613,2)</f>
        <v>0</v>
      </c>
      <c r="T638" s="699" cm="1">
        <f t="array" ref="T638">INDEX($H638:$K638,0,MATCH(T$616,$H$616:$K$616,0))*HLOOKUP(T$615,$J$612:$R$613,2)</f>
        <v>1</v>
      </c>
      <c r="U638" s="699" cm="1">
        <f t="array" ref="U638">INDEX($H638:$K638,0,MATCH(U$616,$H$616:$K$616,0))*HLOOKUP(U$615,$J$612:$R$613,2)</f>
        <v>0</v>
      </c>
      <c r="V638" s="699" cm="1">
        <f t="array" ref="V638">INDEX($H638:$K638,0,MATCH(V$616,$H$616:$K$616,0))*HLOOKUP(V$615,$J$612:$R$613,2)</f>
        <v>0</v>
      </c>
      <c r="W638" s="699" cm="1">
        <f t="array" ref="W638">INDEX($H638:$K638,0,MATCH(W$616,$H$616:$K$616,0))*HLOOKUP(W$615,$J$612:$R$613,2)</f>
        <v>0</v>
      </c>
      <c r="X638" s="699" cm="1">
        <f t="array" ref="X638">INDEX($H638:$K638,0,MATCH(X$616,$H$616:$K$616,0))*HLOOKUP(X$615,$J$612:$R$613,2)</f>
        <v>1</v>
      </c>
      <c r="Y638" s="699" cm="1">
        <f t="array" ref="Y638">INDEX($H638:$K638,0,MATCH(Y$616,$H$616:$K$616,0))*HLOOKUP(Y$615,$J$612:$R$613,2)</f>
        <v>0</v>
      </c>
      <c r="Z638" s="699" cm="1">
        <f t="array" ref="Z638">INDEX($H638:$K638,0,MATCH(Z$616,$H$616:$K$616,0))*HLOOKUP(Z$615,$J$612:$R$613,2)</f>
        <v>0</v>
      </c>
      <c r="AA638" s="699" cm="1">
        <f t="array" ref="AA638">INDEX($H638:$K638,0,MATCH(AA$616,$H$616:$K$616,0))*HLOOKUP(AA$615,$J$612:$R$613,2)</f>
        <v>0</v>
      </c>
      <c r="AB638" s="699" cm="1">
        <f t="array" ref="AB638">INDEX($H638:$K638,0,MATCH(AB$616,$H$616:$K$616,0))*HLOOKUP(AB$615,$J$612:$R$613,2)</f>
        <v>1</v>
      </c>
      <c r="AC638" s="699" cm="1">
        <f t="array" ref="AC638">INDEX($H638:$K638,0,MATCH(AC$616,$H$616:$K$616,0))*HLOOKUP(AC$615,$J$612:$R$613,2)</f>
        <v>0</v>
      </c>
      <c r="AD638" s="699" cm="1">
        <f t="array" ref="AD638">INDEX($H638:$K638,0,MATCH(AD$616,$H$616:$K$616,0))*HLOOKUP(AD$615,$J$612:$R$613,2)</f>
        <v>0</v>
      </c>
      <c r="AE638" s="699" cm="1">
        <f t="array" ref="AE638">INDEX($H638:$K638,0,MATCH(AE$616,$H$616:$K$616,0))*HLOOKUP(AE$615,$J$612:$R$613,2)</f>
        <v>0</v>
      </c>
      <c r="AF638" s="699" cm="1">
        <f t="array" ref="AF638">INDEX($H638:$K638,0,MATCH(AF$616,$H$616:$K$616,0))*HLOOKUP(AF$615,$J$612:$R$613,2)</f>
        <v>1</v>
      </c>
      <c r="AG638" s="699" cm="1">
        <f t="array" ref="AG638">INDEX($H638:$K638,0,MATCH(AG$616,$H$616:$K$616,0))*HLOOKUP(AG$615,$J$612:$R$613,2)</f>
        <v>0</v>
      </c>
      <c r="AH638" s="699" cm="1">
        <f t="array" ref="AH638">INDEX($H638:$K638,0,MATCH(AH$616,$H$616:$K$616,0))*HLOOKUP(AH$615,$J$612:$R$613,2)</f>
        <v>0</v>
      </c>
      <c r="AI638" s="699" cm="1">
        <f t="array" ref="AI638">INDEX($H638:$K638,0,MATCH(AI$616,$H$616:$K$616,0))*HLOOKUP(AI$615,$J$612:$R$613,2)</f>
        <v>0</v>
      </c>
      <c r="AJ638" s="699" cm="1">
        <f t="array" ref="AJ638">INDEX($H638:$K638,0,MATCH(AJ$616,$H$616:$K$616,0))*HLOOKUP(AJ$615,$J$612:$R$613,2)</f>
        <v>1</v>
      </c>
      <c r="AK638" s="699" cm="1">
        <f t="array" ref="AK638">INDEX($H638:$K638,0,MATCH(AK$616,$H$616:$K$616,0))*HLOOKUP(AK$615,$J$612:$R$613,2)</f>
        <v>0</v>
      </c>
      <c r="AL638" s="699" cm="1">
        <f t="array" ref="AL638">INDEX($H638:$K638,0,MATCH(AL$616,$H$616:$K$616,0))*HLOOKUP(AL$615,$J$612:$R$613,2)</f>
        <v>0</v>
      </c>
      <c r="AM638" s="699" cm="1">
        <f t="array" ref="AM638">INDEX($H638:$K638,0,MATCH(AM$616,$H$616:$K$616,0))*HLOOKUP(AM$615,$J$612:$R$613,2)</f>
        <v>0</v>
      </c>
      <c r="AN638" s="699" cm="1">
        <f t="array" ref="AN638">INDEX($H638:$K638,0,MATCH(AN$616,$H$616:$K$616,0))*HLOOKUP(AN$615,$J$612:$R$613,2)</f>
        <v>1</v>
      </c>
      <c r="AO638" s="699" cm="1">
        <f t="array" ref="AO638">INDEX($H638:$K638,0,MATCH(AO$616,$H$616:$K$616,0))*HLOOKUP(AO$615,$J$612:$R$613,2)</f>
        <v>0</v>
      </c>
      <c r="AP638" s="699" cm="1">
        <f t="array" ref="AP638">INDEX($H638:$K638,0,MATCH(AP$616,$H$616:$K$616,0))*HLOOKUP(AP$615,$J$612:$R$613,2)</f>
        <v>0</v>
      </c>
      <c r="AQ638" s="699" cm="1">
        <f t="array" ref="AQ638">INDEX($H638:$K638,0,MATCH(AQ$616,$H$616:$K$616,0))*HLOOKUP(AQ$615,$J$612:$R$613,2)</f>
        <v>0</v>
      </c>
      <c r="AR638" s="699" cm="1">
        <f t="array" ref="AR638">INDEX($H638:$K638,0,MATCH(AR$616,$H$616:$K$616,0))*HLOOKUP(AR$615,$J$612:$R$613,2)</f>
        <v>1</v>
      </c>
      <c r="AS638" s="699" cm="1">
        <f t="array" ref="AS638">INDEX($H638:$K638,0,MATCH(AS$616,$H$616:$K$616,0))*HLOOKUP(AS$615,$J$612:$R$613,2)</f>
        <v>0</v>
      </c>
      <c r="AT638" s="699" cm="1">
        <f t="array" ref="AT638">INDEX($H638:$K638,0,MATCH(AT$616,$H$616:$K$616,0))*HLOOKUP(AT$615,$J$612:$R$613,2)</f>
        <v>0</v>
      </c>
      <c r="AU638" s="699" cm="1">
        <f t="array" ref="AU638">INDEX($H638:$K638,0,MATCH(AU$616,$H$616:$K$616,0))*HLOOKUP(AU$615,$J$612:$R$613,2)</f>
        <v>0</v>
      </c>
      <c r="AV638" s="187"/>
      <c r="AW638" s="187"/>
      <c r="AX638" s="16"/>
      <c r="AY638" s="8"/>
      <c r="AZ638" s="8"/>
      <c r="BA638" s="8"/>
    </row>
    <row r="639" spans="1:53" ht="14.5" outlineLevel="1" x14ac:dyDescent="0.35">
      <c r="A639" s="6"/>
      <c r="B639" s="7"/>
      <c r="C639" s="17"/>
      <c r="D639" s="17"/>
      <c r="E639" s="17"/>
      <c r="F639" s="26"/>
      <c r="G639" s="26" t="str">
        <f t="shared" si="189"/>
        <v>YAAA2Wa</v>
      </c>
      <c r="H639" s="223">
        <f t="shared" ref="H639:K639" si="212">IF(H549&gt;0,1,0)</f>
        <v>1</v>
      </c>
      <c r="I639" s="223">
        <f t="shared" si="212"/>
        <v>0</v>
      </c>
      <c r="J639" s="223">
        <f t="shared" si="212"/>
        <v>0</v>
      </c>
      <c r="K639" s="223">
        <f t="shared" si="212"/>
        <v>0</v>
      </c>
      <c r="L639" s="699" cm="1">
        <f t="array" ref="L639">INDEX($H639:$K639,0,MATCH(L$616,$H$616:$K$616,0))*HLOOKUP(L$615,$J$612:$R$613,2)</f>
        <v>1</v>
      </c>
      <c r="M639" s="699" cm="1">
        <f t="array" ref="M639">INDEX($H639:$K639,0,MATCH(M$616,$H$616:$K$616,0))*HLOOKUP(M$615,$J$612:$R$613,2)</f>
        <v>0</v>
      </c>
      <c r="N639" s="699" cm="1">
        <f t="array" ref="N639">INDEX($H639:$K639,0,MATCH(N$616,$H$616:$K$616,0))*HLOOKUP(N$615,$J$612:$R$613,2)</f>
        <v>0</v>
      </c>
      <c r="O639" s="699" cm="1">
        <f t="array" ref="O639">INDEX($H639:$K639,0,MATCH(O$616,$H$616:$K$616,0))*HLOOKUP(O$615,$J$612:$R$613,2)</f>
        <v>0</v>
      </c>
      <c r="P639" s="699" cm="1">
        <f t="array" ref="P639">INDEX($H639:$K639,0,MATCH(P$616,$H$616:$K$616,0))*HLOOKUP(P$615,$J$612:$R$613,2)</f>
        <v>1</v>
      </c>
      <c r="Q639" s="699" cm="1">
        <f t="array" ref="Q639">INDEX($H639:$K639,0,MATCH(Q$616,$H$616:$K$616,0))*HLOOKUP(Q$615,$J$612:$R$613,2)</f>
        <v>0</v>
      </c>
      <c r="R639" s="699" cm="1">
        <f t="array" ref="R639">INDEX($H639:$K639,0,MATCH(R$616,$H$616:$K$616,0))*HLOOKUP(R$615,$J$612:$R$613,2)</f>
        <v>0</v>
      </c>
      <c r="S639" s="699" cm="1">
        <f t="array" ref="S639">INDEX($H639:$K639,0,MATCH(S$616,$H$616:$K$616,0))*HLOOKUP(S$615,$J$612:$R$613,2)</f>
        <v>0</v>
      </c>
      <c r="T639" s="699" cm="1">
        <f t="array" ref="T639">INDEX($H639:$K639,0,MATCH(T$616,$H$616:$K$616,0))*HLOOKUP(T$615,$J$612:$R$613,2)</f>
        <v>1</v>
      </c>
      <c r="U639" s="699" cm="1">
        <f t="array" ref="U639">INDEX($H639:$K639,0,MATCH(U$616,$H$616:$K$616,0))*HLOOKUP(U$615,$J$612:$R$613,2)</f>
        <v>0</v>
      </c>
      <c r="V639" s="699" cm="1">
        <f t="array" ref="V639">INDEX($H639:$K639,0,MATCH(V$616,$H$616:$K$616,0))*HLOOKUP(V$615,$J$612:$R$613,2)</f>
        <v>0</v>
      </c>
      <c r="W639" s="699" cm="1">
        <f t="array" ref="W639">INDEX($H639:$K639,0,MATCH(W$616,$H$616:$K$616,0))*HLOOKUP(W$615,$J$612:$R$613,2)</f>
        <v>0</v>
      </c>
      <c r="X639" s="699" cm="1">
        <f t="array" ref="X639">INDEX($H639:$K639,0,MATCH(X$616,$H$616:$K$616,0))*HLOOKUP(X$615,$J$612:$R$613,2)</f>
        <v>1</v>
      </c>
      <c r="Y639" s="699" cm="1">
        <f t="array" ref="Y639">INDEX($H639:$K639,0,MATCH(Y$616,$H$616:$K$616,0))*HLOOKUP(Y$615,$J$612:$R$613,2)</f>
        <v>0</v>
      </c>
      <c r="Z639" s="699" cm="1">
        <f t="array" ref="Z639">INDEX($H639:$K639,0,MATCH(Z$616,$H$616:$K$616,0))*HLOOKUP(Z$615,$J$612:$R$613,2)</f>
        <v>0</v>
      </c>
      <c r="AA639" s="699" cm="1">
        <f t="array" ref="AA639">INDEX($H639:$K639,0,MATCH(AA$616,$H$616:$K$616,0))*HLOOKUP(AA$615,$J$612:$R$613,2)</f>
        <v>0</v>
      </c>
      <c r="AB639" s="699" cm="1">
        <f t="array" ref="AB639">INDEX($H639:$K639,0,MATCH(AB$616,$H$616:$K$616,0))*HLOOKUP(AB$615,$J$612:$R$613,2)</f>
        <v>1</v>
      </c>
      <c r="AC639" s="699" cm="1">
        <f t="array" ref="AC639">INDEX($H639:$K639,0,MATCH(AC$616,$H$616:$K$616,0))*HLOOKUP(AC$615,$J$612:$R$613,2)</f>
        <v>0</v>
      </c>
      <c r="AD639" s="699" cm="1">
        <f t="array" ref="AD639">INDEX($H639:$K639,0,MATCH(AD$616,$H$616:$K$616,0))*HLOOKUP(AD$615,$J$612:$R$613,2)</f>
        <v>0</v>
      </c>
      <c r="AE639" s="699" cm="1">
        <f t="array" ref="AE639">INDEX($H639:$K639,0,MATCH(AE$616,$H$616:$K$616,0))*HLOOKUP(AE$615,$J$612:$R$613,2)</f>
        <v>0</v>
      </c>
      <c r="AF639" s="699" cm="1">
        <f t="array" ref="AF639">INDEX($H639:$K639,0,MATCH(AF$616,$H$616:$K$616,0))*HLOOKUP(AF$615,$J$612:$R$613,2)</f>
        <v>1</v>
      </c>
      <c r="AG639" s="699" cm="1">
        <f t="array" ref="AG639">INDEX($H639:$K639,0,MATCH(AG$616,$H$616:$K$616,0))*HLOOKUP(AG$615,$J$612:$R$613,2)</f>
        <v>0</v>
      </c>
      <c r="AH639" s="699" cm="1">
        <f t="array" ref="AH639">INDEX($H639:$K639,0,MATCH(AH$616,$H$616:$K$616,0))*HLOOKUP(AH$615,$J$612:$R$613,2)</f>
        <v>0</v>
      </c>
      <c r="AI639" s="699" cm="1">
        <f t="array" ref="AI639">INDEX($H639:$K639,0,MATCH(AI$616,$H$616:$K$616,0))*HLOOKUP(AI$615,$J$612:$R$613,2)</f>
        <v>0</v>
      </c>
      <c r="AJ639" s="699" cm="1">
        <f t="array" ref="AJ639">INDEX($H639:$K639,0,MATCH(AJ$616,$H$616:$K$616,0))*HLOOKUP(AJ$615,$J$612:$R$613,2)</f>
        <v>1</v>
      </c>
      <c r="AK639" s="699" cm="1">
        <f t="array" ref="AK639">INDEX($H639:$K639,0,MATCH(AK$616,$H$616:$K$616,0))*HLOOKUP(AK$615,$J$612:$R$613,2)</f>
        <v>0</v>
      </c>
      <c r="AL639" s="699" cm="1">
        <f t="array" ref="AL639">INDEX($H639:$K639,0,MATCH(AL$616,$H$616:$K$616,0))*HLOOKUP(AL$615,$J$612:$R$613,2)</f>
        <v>0</v>
      </c>
      <c r="AM639" s="699" cm="1">
        <f t="array" ref="AM639">INDEX($H639:$K639,0,MATCH(AM$616,$H$616:$K$616,0))*HLOOKUP(AM$615,$J$612:$R$613,2)</f>
        <v>0</v>
      </c>
      <c r="AN639" s="699" cm="1">
        <f t="array" ref="AN639">INDEX($H639:$K639,0,MATCH(AN$616,$H$616:$K$616,0))*HLOOKUP(AN$615,$J$612:$R$613,2)</f>
        <v>1</v>
      </c>
      <c r="AO639" s="699" cm="1">
        <f t="array" ref="AO639">INDEX($H639:$K639,0,MATCH(AO$616,$H$616:$K$616,0))*HLOOKUP(AO$615,$J$612:$R$613,2)</f>
        <v>0</v>
      </c>
      <c r="AP639" s="699" cm="1">
        <f t="array" ref="AP639">INDEX($H639:$K639,0,MATCH(AP$616,$H$616:$K$616,0))*HLOOKUP(AP$615,$J$612:$R$613,2)</f>
        <v>0</v>
      </c>
      <c r="AQ639" s="699" cm="1">
        <f t="array" ref="AQ639">INDEX($H639:$K639,0,MATCH(AQ$616,$H$616:$K$616,0))*HLOOKUP(AQ$615,$J$612:$R$613,2)</f>
        <v>0</v>
      </c>
      <c r="AR639" s="699" cm="1">
        <f t="array" ref="AR639">INDEX($H639:$K639,0,MATCH(AR$616,$H$616:$K$616,0))*HLOOKUP(AR$615,$J$612:$R$613,2)</f>
        <v>1</v>
      </c>
      <c r="AS639" s="699" cm="1">
        <f t="array" ref="AS639">INDEX($H639:$K639,0,MATCH(AS$616,$H$616:$K$616,0))*HLOOKUP(AS$615,$J$612:$R$613,2)</f>
        <v>0</v>
      </c>
      <c r="AT639" s="699" cm="1">
        <f t="array" ref="AT639">INDEX($H639:$K639,0,MATCH(AT$616,$H$616:$K$616,0))*HLOOKUP(AT$615,$J$612:$R$613,2)</f>
        <v>0</v>
      </c>
      <c r="AU639" s="699" cm="1">
        <f t="array" ref="AU639">INDEX($H639:$K639,0,MATCH(AU$616,$H$616:$K$616,0))*HLOOKUP(AU$615,$J$612:$R$613,2)</f>
        <v>0</v>
      </c>
      <c r="AV639" s="187"/>
      <c r="AW639" s="187"/>
      <c r="AX639" s="16"/>
      <c r="AY639" s="8"/>
      <c r="AZ639" s="8"/>
      <c r="BA639" s="8"/>
    </row>
    <row r="640" spans="1:53" ht="14.5" outlineLevel="1" x14ac:dyDescent="0.35">
      <c r="A640" s="6"/>
      <c r="B640" s="7"/>
      <c r="C640" s="17"/>
      <c r="D640" s="17"/>
      <c r="E640" s="17"/>
      <c r="F640" s="26"/>
      <c r="G640" s="26" t="str">
        <f t="shared" si="189"/>
        <v>AYAA2A1o</v>
      </c>
      <c r="H640" s="223">
        <f t="shared" ref="H640:K640" si="213">IF(H550&gt;0,1,0)</f>
        <v>0</v>
      </c>
      <c r="I640" s="223">
        <f t="shared" si="213"/>
        <v>1</v>
      </c>
      <c r="J640" s="223">
        <f t="shared" si="213"/>
        <v>1</v>
      </c>
      <c r="K640" s="223">
        <f t="shared" si="213"/>
        <v>1</v>
      </c>
      <c r="L640" s="699" cm="1">
        <f t="array" ref="L640">INDEX($H640:$K640,0,MATCH(L$616,$H$616:$K$616,0))*HLOOKUP(L$615,$J$612:$R$613,2)</f>
        <v>0</v>
      </c>
      <c r="M640" s="699" cm="1">
        <f t="array" ref="M640">INDEX($H640:$K640,0,MATCH(M$616,$H$616:$K$616,0))*HLOOKUP(M$615,$J$612:$R$613,2)</f>
        <v>1</v>
      </c>
      <c r="N640" s="699" cm="1">
        <f t="array" ref="N640">INDEX($H640:$K640,0,MATCH(N$616,$H$616:$K$616,0))*HLOOKUP(N$615,$J$612:$R$613,2)</f>
        <v>1</v>
      </c>
      <c r="O640" s="699" cm="1">
        <f t="array" ref="O640">INDEX($H640:$K640,0,MATCH(O$616,$H$616:$K$616,0))*HLOOKUP(O$615,$J$612:$R$613,2)</f>
        <v>1</v>
      </c>
      <c r="P640" s="699" cm="1">
        <f t="array" ref="P640">INDEX($H640:$K640,0,MATCH(P$616,$H$616:$K$616,0))*HLOOKUP(P$615,$J$612:$R$613,2)</f>
        <v>0</v>
      </c>
      <c r="Q640" s="699" cm="1">
        <f t="array" ref="Q640">INDEX($H640:$K640,0,MATCH(Q$616,$H$616:$K$616,0))*HLOOKUP(Q$615,$J$612:$R$613,2)</f>
        <v>1</v>
      </c>
      <c r="R640" s="699" cm="1">
        <f t="array" ref="R640">INDEX($H640:$K640,0,MATCH(R$616,$H$616:$K$616,0))*HLOOKUP(R$615,$J$612:$R$613,2)</f>
        <v>1</v>
      </c>
      <c r="S640" s="699" cm="1">
        <f t="array" ref="S640">INDEX($H640:$K640,0,MATCH(S$616,$H$616:$K$616,0))*HLOOKUP(S$615,$J$612:$R$613,2)</f>
        <v>1</v>
      </c>
      <c r="T640" s="699" cm="1">
        <f t="array" ref="T640">INDEX($H640:$K640,0,MATCH(T$616,$H$616:$K$616,0))*HLOOKUP(T$615,$J$612:$R$613,2)</f>
        <v>0</v>
      </c>
      <c r="U640" s="699" cm="1">
        <f t="array" ref="U640">INDEX($H640:$K640,0,MATCH(U$616,$H$616:$K$616,0))*HLOOKUP(U$615,$J$612:$R$613,2)</f>
        <v>1</v>
      </c>
      <c r="V640" s="699" cm="1">
        <f t="array" ref="V640">INDEX($H640:$K640,0,MATCH(V$616,$H$616:$K$616,0))*HLOOKUP(V$615,$J$612:$R$613,2)</f>
        <v>1</v>
      </c>
      <c r="W640" s="699" cm="1">
        <f t="array" ref="W640">INDEX($H640:$K640,0,MATCH(W$616,$H$616:$K$616,0))*HLOOKUP(W$615,$J$612:$R$613,2)</f>
        <v>1</v>
      </c>
      <c r="X640" s="699" cm="1">
        <f t="array" ref="X640">INDEX($H640:$K640,0,MATCH(X$616,$H$616:$K$616,0))*HLOOKUP(X$615,$J$612:$R$613,2)</f>
        <v>0</v>
      </c>
      <c r="Y640" s="699" cm="1">
        <f t="array" ref="Y640">INDEX($H640:$K640,0,MATCH(Y$616,$H$616:$K$616,0))*HLOOKUP(Y$615,$J$612:$R$613,2)</f>
        <v>1</v>
      </c>
      <c r="Z640" s="699" cm="1">
        <f t="array" ref="Z640">INDEX($H640:$K640,0,MATCH(Z$616,$H$616:$K$616,0))*HLOOKUP(Z$615,$J$612:$R$613,2)</f>
        <v>1</v>
      </c>
      <c r="AA640" s="699" cm="1">
        <f t="array" ref="AA640">INDEX($H640:$K640,0,MATCH(AA$616,$H$616:$K$616,0))*HLOOKUP(AA$615,$J$612:$R$613,2)</f>
        <v>1</v>
      </c>
      <c r="AB640" s="699" cm="1">
        <f t="array" ref="AB640">INDEX($H640:$K640,0,MATCH(AB$616,$H$616:$K$616,0))*HLOOKUP(AB$615,$J$612:$R$613,2)</f>
        <v>0</v>
      </c>
      <c r="AC640" s="699" cm="1">
        <f t="array" ref="AC640">INDEX($H640:$K640,0,MATCH(AC$616,$H$616:$K$616,0))*HLOOKUP(AC$615,$J$612:$R$613,2)</f>
        <v>1</v>
      </c>
      <c r="AD640" s="699" cm="1">
        <f t="array" ref="AD640">INDEX($H640:$K640,0,MATCH(AD$616,$H$616:$K$616,0))*HLOOKUP(AD$615,$J$612:$R$613,2)</f>
        <v>1</v>
      </c>
      <c r="AE640" s="699" cm="1">
        <f t="array" ref="AE640">INDEX($H640:$K640,0,MATCH(AE$616,$H$616:$K$616,0))*HLOOKUP(AE$615,$J$612:$R$613,2)</f>
        <v>1</v>
      </c>
      <c r="AF640" s="699" cm="1">
        <f t="array" ref="AF640">INDEX($H640:$K640,0,MATCH(AF$616,$H$616:$K$616,0))*HLOOKUP(AF$615,$J$612:$R$613,2)</f>
        <v>0</v>
      </c>
      <c r="AG640" s="699" cm="1">
        <f t="array" ref="AG640">INDEX($H640:$K640,0,MATCH(AG$616,$H$616:$K$616,0))*HLOOKUP(AG$615,$J$612:$R$613,2)</f>
        <v>1</v>
      </c>
      <c r="AH640" s="699" cm="1">
        <f t="array" ref="AH640">INDEX($H640:$K640,0,MATCH(AH$616,$H$616:$K$616,0))*HLOOKUP(AH$615,$J$612:$R$613,2)</f>
        <v>1</v>
      </c>
      <c r="AI640" s="699" cm="1">
        <f t="array" ref="AI640">INDEX($H640:$K640,0,MATCH(AI$616,$H$616:$K$616,0))*HLOOKUP(AI$615,$J$612:$R$613,2)</f>
        <v>1</v>
      </c>
      <c r="AJ640" s="699" cm="1">
        <f t="array" ref="AJ640">INDEX($H640:$K640,0,MATCH(AJ$616,$H$616:$K$616,0))*HLOOKUP(AJ$615,$J$612:$R$613,2)</f>
        <v>0</v>
      </c>
      <c r="AK640" s="699" cm="1">
        <f t="array" ref="AK640">INDEX($H640:$K640,0,MATCH(AK$616,$H$616:$K$616,0))*HLOOKUP(AK$615,$J$612:$R$613,2)</f>
        <v>1</v>
      </c>
      <c r="AL640" s="699" cm="1">
        <f t="array" ref="AL640">INDEX($H640:$K640,0,MATCH(AL$616,$H$616:$K$616,0))*HLOOKUP(AL$615,$J$612:$R$613,2)</f>
        <v>1</v>
      </c>
      <c r="AM640" s="699" cm="1">
        <f t="array" ref="AM640">INDEX($H640:$K640,0,MATCH(AM$616,$H$616:$K$616,0))*HLOOKUP(AM$615,$J$612:$R$613,2)</f>
        <v>1</v>
      </c>
      <c r="AN640" s="699" cm="1">
        <f t="array" ref="AN640">INDEX($H640:$K640,0,MATCH(AN$616,$H$616:$K$616,0))*HLOOKUP(AN$615,$J$612:$R$613,2)</f>
        <v>0</v>
      </c>
      <c r="AO640" s="699" cm="1">
        <f t="array" ref="AO640">INDEX($H640:$K640,0,MATCH(AO$616,$H$616:$K$616,0))*HLOOKUP(AO$615,$J$612:$R$613,2)</f>
        <v>1</v>
      </c>
      <c r="AP640" s="699" cm="1">
        <f t="array" ref="AP640">INDEX($H640:$K640,0,MATCH(AP$616,$H$616:$K$616,0))*HLOOKUP(AP$615,$J$612:$R$613,2)</f>
        <v>1</v>
      </c>
      <c r="AQ640" s="699" cm="1">
        <f t="array" ref="AQ640">INDEX($H640:$K640,0,MATCH(AQ$616,$H$616:$K$616,0))*HLOOKUP(AQ$615,$J$612:$R$613,2)</f>
        <v>1</v>
      </c>
      <c r="AR640" s="699" cm="1">
        <f t="array" ref="AR640">INDEX($H640:$K640,0,MATCH(AR$616,$H$616:$K$616,0))*HLOOKUP(AR$615,$J$612:$R$613,2)</f>
        <v>0</v>
      </c>
      <c r="AS640" s="699" cm="1">
        <f t="array" ref="AS640">INDEX($H640:$K640,0,MATCH(AS$616,$H$616:$K$616,0))*HLOOKUP(AS$615,$J$612:$R$613,2)</f>
        <v>1</v>
      </c>
      <c r="AT640" s="699" cm="1">
        <f t="array" ref="AT640">INDEX($H640:$K640,0,MATCH(AT$616,$H$616:$K$616,0))*HLOOKUP(AT$615,$J$612:$R$613,2)</f>
        <v>1</v>
      </c>
      <c r="AU640" s="699" cm="1">
        <f t="array" ref="AU640">INDEX($H640:$K640,0,MATCH(AU$616,$H$616:$K$616,0))*HLOOKUP(AU$615,$J$612:$R$613,2)</f>
        <v>1</v>
      </c>
      <c r="AV640" s="187"/>
      <c r="AW640" s="187"/>
      <c r="AX640" s="16"/>
      <c r="AY640" s="8"/>
      <c r="AZ640" s="8"/>
      <c r="BA640" s="8"/>
    </row>
    <row r="641" spans="1:53" ht="14.5" outlineLevel="1" x14ac:dyDescent="0.35">
      <c r="A641" s="6"/>
      <c r="B641" s="7"/>
      <c r="C641" s="17"/>
      <c r="D641" s="17"/>
      <c r="E641" s="17"/>
      <c r="F641" s="26"/>
      <c r="G641" s="26" t="str">
        <f t="shared" si="189"/>
        <v>AYAA2A1od</v>
      </c>
      <c r="H641" s="223">
        <f t="shared" ref="H641:K641" si="214">IF(H551&gt;0,1,0)</f>
        <v>0</v>
      </c>
      <c r="I641" s="223">
        <f t="shared" si="214"/>
        <v>1</v>
      </c>
      <c r="J641" s="223">
        <f t="shared" si="214"/>
        <v>1</v>
      </c>
      <c r="K641" s="223">
        <f t="shared" si="214"/>
        <v>1</v>
      </c>
      <c r="L641" s="699" cm="1">
        <f t="array" ref="L641">INDEX($H641:$K641,0,MATCH(L$616,$H$616:$K$616,0))*HLOOKUP(L$615,$J$612:$R$613,2)</f>
        <v>0</v>
      </c>
      <c r="M641" s="699" cm="1">
        <f t="array" ref="M641">INDEX($H641:$K641,0,MATCH(M$616,$H$616:$K$616,0))*HLOOKUP(M$615,$J$612:$R$613,2)</f>
        <v>1</v>
      </c>
      <c r="N641" s="699" cm="1">
        <f t="array" ref="N641">INDEX($H641:$K641,0,MATCH(N$616,$H$616:$K$616,0))*HLOOKUP(N$615,$J$612:$R$613,2)</f>
        <v>1</v>
      </c>
      <c r="O641" s="699" cm="1">
        <f t="array" ref="O641">INDEX($H641:$K641,0,MATCH(O$616,$H$616:$K$616,0))*HLOOKUP(O$615,$J$612:$R$613,2)</f>
        <v>1</v>
      </c>
      <c r="P641" s="699" cm="1">
        <f t="array" ref="P641">INDEX($H641:$K641,0,MATCH(P$616,$H$616:$K$616,0))*HLOOKUP(P$615,$J$612:$R$613,2)</f>
        <v>0</v>
      </c>
      <c r="Q641" s="699" cm="1">
        <f t="array" ref="Q641">INDEX($H641:$K641,0,MATCH(Q$616,$H$616:$K$616,0))*HLOOKUP(Q$615,$J$612:$R$613,2)</f>
        <v>1</v>
      </c>
      <c r="R641" s="699" cm="1">
        <f t="array" ref="R641">INDEX($H641:$K641,0,MATCH(R$616,$H$616:$K$616,0))*HLOOKUP(R$615,$J$612:$R$613,2)</f>
        <v>1</v>
      </c>
      <c r="S641" s="699" cm="1">
        <f t="array" ref="S641">INDEX($H641:$K641,0,MATCH(S$616,$H$616:$K$616,0))*HLOOKUP(S$615,$J$612:$R$613,2)</f>
        <v>1</v>
      </c>
      <c r="T641" s="699" cm="1">
        <f t="array" ref="T641">INDEX($H641:$K641,0,MATCH(T$616,$H$616:$K$616,0))*HLOOKUP(T$615,$J$612:$R$613,2)</f>
        <v>0</v>
      </c>
      <c r="U641" s="699" cm="1">
        <f t="array" ref="U641">INDEX($H641:$K641,0,MATCH(U$616,$H$616:$K$616,0))*HLOOKUP(U$615,$J$612:$R$613,2)</f>
        <v>1</v>
      </c>
      <c r="V641" s="699" cm="1">
        <f t="array" ref="V641">INDEX($H641:$K641,0,MATCH(V$616,$H$616:$K$616,0))*HLOOKUP(V$615,$J$612:$R$613,2)</f>
        <v>1</v>
      </c>
      <c r="W641" s="699" cm="1">
        <f t="array" ref="W641">INDEX($H641:$K641,0,MATCH(W$616,$H$616:$K$616,0))*HLOOKUP(W$615,$J$612:$R$613,2)</f>
        <v>1</v>
      </c>
      <c r="X641" s="699" cm="1">
        <f t="array" ref="X641">INDEX($H641:$K641,0,MATCH(X$616,$H$616:$K$616,0))*HLOOKUP(X$615,$J$612:$R$613,2)</f>
        <v>0</v>
      </c>
      <c r="Y641" s="699" cm="1">
        <f t="array" ref="Y641">INDEX($H641:$K641,0,MATCH(Y$616,$H$616:$K$616,0))*HLOOKUP(Y$615,$J$612:$R$613,2)</f>
        <v>1</v>
      </c>
      <c r="Z641" s="699" cm="1">
        <f t="array" ref="Z641">INDEX($H641:$K641,0,MATCH(Z$616,$H$616:$K$616,0))*HLOOKUP(Z$615,$J$612:$R$613,2)</f>
        <v>1</v>
      </c>
      <c r="AA641" s="699" cm="1">
        <f t="array" ref="AA641">INDEX($H641:$K641,0,MATCH(AA$616,$H$616:$K$616,0))*HLOOKUP(AA$615,$J$612:$R$613,2)</f>
        <v>1</v>
      </c>
      <c r="AB641" s="699" cm="1">
        <f t="array" ref="AB641">INDEX($H641:$K641,0,MATCH(AB$616,$H$616:$K$616,0))*HLOOKUP(AB$615,$J$612:$R$613,2)</f>
        <v>0</v>
      </c>
      <c r="AC641" s="699" cm="1">
        <f t="array" ref="AC641">INDEX($H641:$K641,0,MATCH(AC$616,$H$616:$K$616,0))*HLOOKUP(AC$615,$J$612:$R$613,2)</f>
        <v>1</v>
      </c>
      <c r="AD641" s="699" cm="1">
        <f t="array" ref="AD641">INDEX($H641:$K641,0,MATCH(AD$616,$H$616:$K$616,0))*HLOOKUP(AD$615,$J$612:$R$613,2)</f>
        <v>1</v>
      </c>
      <c r="AE641" s="699" cm="1">
        <f t="array" ref="AE641">INDEX($H641:$K641,0,MATCH(AE$616,$H$616:$K$616,0))*HLOOKUP(AE$615,$J$612:$R$613,2)</f>
        <v>1</v>
      </c>
      <c r="AF641" s="699" cm="1">
        <f t="array" ref="AF641">INDEX($H641:$K641,0,MATCH(AF$616,$H$616:$K$616,0))*HLOOKUP(AF$615,$J$612:$R$613,2)</f>
        <v>0</v>
      </c>
      <c r="AG641" s="699" cm="1">
        <f t="array" ref="AG641">INDEX($H641:$K641,0,MATCH(AG$616,$H$616:$K$616,0))*HLOOKUP(AG$615,$J$612:$R$613,2)</f>
        <v>1</v>
      </c>
      <c r="AH641" s="699" cm="1">
        <f t="array" ref="AH641">INDEX($H641:$K641,0,MATCH(AH$616,$H$616:$K$616,0))*HLOOKUP(AH$615,$J$612:$R$613,2)</f>
        <v>1</v>
      </c>
      <c r="AI641" s="699" cm="1">
        <f t="array" ref="AI641">INDEX($H641:$K641,0,MATCH(AI$616,$H$616:$K$616,0))*HLOOKUP(AI$615,$J$612:$R$613,2)</f>
        <v>1</v>
      </c>
      <c r="AJ641" s="699" cm="1">
        <f t="array" ref="AJ641">INDEX($H641:$K641,0,MATCH(AJ$616,$H$616:$K$616,0))*HLOOKUP(AJ$615,$J$612:$R$613,2)</f>
        <v>0</v>
      </c>
      <c r="AK641" s="699" cm="1">
        <f t="array" ref="AK641">INDEX($H641:$K641,0,MATCH(AK$616,$H$616:$K$616,0))*HLOOKUP(AK$615,$J$612:$R$613,2)</f>
        <v>1</v>
      </c>
      <c r="AL641" s="699" cm="1">
        <f t="array" ref="AL641">INDEX($H641:$K641,0,MATCH(AL$616,$H$616:$K$616,0))*HLOOKUP(AL$615,$J$612:$R$613,2)</f>
        <v>1</v>
      </c>
      <c r="AM641" s="699" cm="1">
        <f t="array" ref="AM641">INDEX($H641:$K641,0,MATCH(AM$616,$H$616:$K$616,0))*HLOOKUP(AM$615,$J$612:$R$613,2)</f>
        <v>1</v>
      </c>
      <c r="AN641" s="699" cm="1">
        <f t="array" ref="AN641">INDEX($H641:$K641,0,MATCH(AN$616,$H$616:$K$616,0))*HLOOKUP(AN$615,$J$612:$R$613,2)</f>
        <v>0</v>
      </c>
      <c r="AO641" s="699" cm="1">
        <f t="array" ref="AO641">INDEX($H641:$K641,0,MATCH(AO$616,$H$616:$K$616,0))*HLOOKUP(AO$615,$J$612:$R$613,2)</f>
        <v>1</v>
      </c>
      <c r="AP641" s="699" cm="1">
        <f t="array" ref="AP641">INDEX($H641:$K641,0,MATCH(AP$616,$H$616:$K$616,0))*HLOOKUP(AP$615,$J$612:$R$613,2)</f>
        <v>1</v>
      </c>
      <c r="AQ641" s="699" cm="1">
        <f t="array" ref="AQ641">INDEX($H641:$K641,0,MATCH(AQ$616,$H$616:$K$616,0))*HLOOKUP(AQ$615,$J$612:$R$613,2)</f>
        <v>1</v>
      </c>
      <c r="AR641" s="699" cm="1">
        <f t="array" ref="AR641">INDEX($H641:$K641,0,MATCH(AR$616,$H$616:$K$616,0))*HLOOKUP(AR$615,$J$612:$R$613,2)</f>
        <v>0</v>
      </c>
      <c r="AS641" s="699" cm="1">
        <f t="array" ref="AS641">INDEX($H641:$K641,0,MATCH(AS$616,$H$616:$K$616,0))*HLOOKUP(AS$615,$J$612:$R$613,2)</f>
        <v>1</v>
      </c>
      <c r="AT641" s="699" cm="1">
        <f t="array" ref="AT641">INDEX($H641:$K641,0,MATCH(AT$616,$H$616:$K$616,0))*HLOOKUP(AT$615,$J$612:$R$613,2)</f>
        <v>1</v>
      </c>
      <c r="AU641" s="699" cm="1">
        <f t="array" ref="AU641">INDEX($H641:$K641,0,MATCH(AU$616,$H$616:$K$616,0))*HLOOKUP(AU$615,$J$612:$R$613,2)</f>
        <v>1</v>
      </c>
      <c r="AV641" s="187"/>
      <c r="AW641" s="187"/>
      <c r="AX641" s="16"/>
      <c r="AY641" s="8"/>
      <c r="AZ641" s="8"/>
      <c r="BA641" s="8"/>
    </row>
    <row r="642" spans="1:53" ht="14.5" outlineLevel="1" x14ac:dyDescent="0.35">
      <c r="A642" s="6"/>
      <c r="B642" s="7"/>
      <c r="C642" s="17"/>
      <c r="D642" s="17"/>
      <c r="E642" s="17"/>
      <c r="F642" s="26"/>
      <c r="G642" s="26" t="str">
        <f t="shared" si="189"/>
        <v>AAOA2A1a</v>
      </c>
      <c r="H642" s="223">
        <f t="shared" ref="H642:K642" si="215">IF(H552&gt;0,1,0)</f>
        <v>1</v>
      </c>
      <c r="I642" s="223">
        <f t="shared" si="215"/>
        <v>0</v>
      </c>
      <c r="J642" s="223">
        <f t="shared" si="215"/>
        <v>0</v>
      </c>
      <c r="K642" s="223">
        <f t="shared" si="215"/>
        <v>0</v>
      </c>
      <c r="L642" s="699" cm="1">
        <f t="array" ref="L642">INDEX($H642:$K642,0,MATCH(L$616,$H$616:$K$616,0))*HLOOKUP(L$615,$J$612:$R$613,2)</f>
        <v>1</v>
      </c>
      <c r="M642" s="699" cm="1">
        <f t="array" ref="M642">INDEX($H642:$K642,0,MATCH(M$616,$H$616:$K$616,0))*HLOOKUP(M$615,$J$612:$R$613,2)</f>
        <v>0</v>
      </c>
      <c r="N642" s="699" cm="1">
        <f t="array" ref="N642">INDEX($H642:$K642,0,MATCH(N$616,$H$616:$K$616,0))*HLOOKUP(N$615,$J$612:$R$613,2)</f>
        <v>0</v>
      </c>
      <c r="O642" s="699" cm="1">
        <f t="array" ref="O642">INDEX($H642:$K642,0,MATCH(O$616,$H$616:$K$616,0))*HLOOKUP(O$615,$J$612:$R$613,2)</f>
        <v>0</v>
      </c>
      <c r="P642" s="699" cm="1">
        <f t="array" ref="P642">INDEX($H642:$K642,0,MATCH(P$616,$H$616:$K$616,0))*HLOOKUP(P$615,$J$612:$R$613,2)</f>
        <v>1</v>
      </c>
      <c r="Q642" s="699" cm="1">
        <f t="array" ref="Q642">INDEX($H642:$K642,0,MATCH(Q$616,$H$616:$K$616,0))*HLOOKUP(Q$615,$J$612:$R$613,2)</f>
        <v>0</v>
      </c>
      <c r="R642" s="699" cm="1">
        <f t="array" ref="R642">INDEX($H642:$K642,0,MATCH(R$616,$H$616:$K$616,0))*HLOOKUP(R$615,$J$612:$R$613,2)</f>
        <v>0</v>
      </c>
      <c r="S642" s="699" cm="1">
        <f t="array" ref="S642">INDEX($H642:$K642,0,MATCH(S$616,$H$616:$K$616,0))*HLOOKUP(S$615,$J$612:$R$613,2)</f>
        <v>0</v>
      </c>
      <c r="T642" s="699" cm="1">
        <f t="array" ref="T642">INDEX($H642:$K642,0,MATCH(T$616,$H$616:$K$616,0))*HLOOKUP(T$615,$J$612:$R$613,2)</f>
        <v>1</v>
      </c>
      <c r="U642" s="699" cm="1">
        <f t="array" ref="U642">INDEX($H642:$K642,0,MATCH(U$616,$H$616:$K$616,0))*HLOOKUP(U$615,$J$612:$R$613,2)</f>
        <v>0</v>
      </c>
      <c r="V642" s="699" cm="1">
        <f t="array" ref="V642">INDEX($H642:$K642,0,MATCH(V$616,$H$616:$K$616,0))*HLOOKUP(V$615,$J$612:$R$613,2)</f>
        <v>0</v>
      </c>
      <c r="W642" s="699" cm="1">
        <f t="array" ref="W642">INDEX($H642:$K642,0,MATCH(W$616,$H$616:$K$616,0))*HLOOKUP(W$615,$J$612:$R$613,2)</f>
        <v>0</v>
      </c>
      <c r="X642" s="699" cm="1">
        <f t="array" ref="X642">INDEX($H642:$K642,0,MATCH(X$616,$H$616:$K$616,0))*HLOOKUP(X$615,$J$612:$R$613,2)</f>
        <v>1</v>
      </c>
      <c r="Y642" s="699" cm="1">
        <f t="array" ref="Y642">INDEX($H642:$K642,0,MATCH(Y$616,$H$616:$K$616,0))*HLOOKUP(Y$615,$J$612:$R$613,2)</f>
        <v>0</v>
      </c>
      <c r="Z642" s="699" cm="1">
        <f t="array" ref="Z642">INDEX($H642:$K642,0,MATCH(Z$616,$H$616:$K$616,0))*HLOOKUP(Z$615,$J$612:$R$613,2)</f>
        <v>0</v>
      </c>
      <c r="AA642" s="699" cm="1">
        <f t="array" ref="AA642">INDEX($H642:$K642,0,MATCH(AA$616,$H$616:$K$616,0))*HLOOKUP(AA$615,$J$612:$R$613,2)</f>
        <v>0</v>
      </c>
      <c r="AB642" s="699" cm="1">
        <f t="array" ref="AB642">INDEX($H642:$K642,0,MATCH(AB$616,$H$616:$K$616,0))*HLOOKUP(AB$615,$J$612:$R$613,2)</f>
        <v>1</v>
      </c>
      <c r="AC642" s="699" cm="1">
        <f t="array" ref="AC642">INDEX($H642:$K642,0,MATCH(AC$616,$H$616:$K$616,0))*HLOOKUP(AC$615,$J$612:$R$613,2)</f>
        <v>0</v>
      </c>
      <c r="AD642" s="699" cm="1">
        <f t="array" ref="AD642">INDEX($H642:$K642,0,MATCH(AD$616,$H$616:$K$616,0))*HLOOKUP(AD$615,$J$612:$R$613,2)</f>
        <v>0</v>
      </c>
      <c r="AE642" s="699" cm="1">
        <f t="array" ref="AE642">INDEX($H642:$K642,0,MATCH(AE$616,$H$616:$K$616,0))*HLOOKUP(AE$615,$J$612:$R$613,2)</f>
        <v>0</v>
      </c>
      <c r="AF642" s="699" cm="1">
        <f t="array" ref="AF642">INDEX($H642:$K642,0,MATCH(AF$616,$H$616:$K$616,0))*HLOOKUP(AF$615,$J$612:$R$613,2)</f>
        <v>1</v>
      </c>
      <c r="AG642" s="699" cm="1">
        <f t="array" ref="AG642">INDEX($H642:$K642,0,MATCH(AG$616,$H$616:$K$616,0))*HLOOKUP(AG$615,$J$612:$R$613,2)</f>
        <v>0</v>
      </c>
      <c r="AH642" s="699" cm="1">
        <f t="array" ref="AH642">INDEX($H642:$K642,0,MATCH(AH$616,$H$616:$K$616,0))*HLOOKUP(AH$615,$J$612:$R$613,2)</f>
        <v>0</v>
      </c>
      <c r="AI642" s="699" cm="1">
        <f t="array" ref="AI642">INDEX($H642:$K642,0,MATCH(AI$616,$H$616:$K$616,0))*HLOOKUP(AI$615,$J$612:$R$613,2)</f>
        <v>0</v>
      </c>
      <c r="AJ642" s="699" cm="1">
        <f t="array" ref="AJ642">INDEX($H642:$K642,0,MATCH(AJ$616,$H$616:$K$616,0))*HLOOKUP(AJ$615,$J$612:$R$613,2)</f>
        <v>1</v>
      </c>
      <c r="AK642" s="699" cm="1">
        <f t="array" ref="AK642">INDEX($H642:$K642,0,MATCH(AK$616,$H$616:$K$616,0))*HLOOKUP(AK$615,$J$612:$R$613,2)</f>
        <v>0</v>
      </c>
      <c r="AL642" s="699" cm="1">
        <f t="array" ref="AL642">INDEX($H642:$K642,0,MATCH(AL$616,$H$616:$K$616,0))*HLOOKUP(AL$615,$J$612:$R$613,2)</f>
        <v>0</v>
      </c>
      <c r="AM642" s="699" cm="1">
        <f t="array" ref="AM642">INDEX($H642:$K642,0,MATCH(AM$616,$H$616:$K$616,0))*HLOOKUP(AM$615,$J$612:$R$613,2)</f>
        <v>0</v>
      </c>
      <c r="AN642" s="699" cm="1">
        <f t="array" ref="AN642">INDEX($H642:$K642,0,MATCH(AN$616,$H$616:$K$616,0))*HLOOKUP(AN$615,$J$612:$R$613,2)</f>
        <v>1</v>
      </c>
      <c r="AO642" s="699" cm="1">
        <f t="array" ref="AO642">INDEX($H642:$K642,0,MATCH(AO$616,$H$616:$K$616,0))*HLOOKUP(AO$615,$J$612:$R$613,2)</f>
        <v>0</v>
      </c>
      <c r="AP642" s="699" cm="1">
        <f t="array" ref="AP642">INDEX($H642:$K642,0,MATCH(AP$616,$H$616:$K$616,0))*HLOOKUP(AP$615,$J$612:$R$613,2)</f>
        <v>0</v>
      </c>
      <c r="AQ642" s="699" cm="1">
        <f t="array" ref="AQ642">INDEX($H642:$K642,0,MATCH(AQ$616,$H$616:$K$616,0))*HLOOKUP(AQ$615,$J$612:$R$613,2)</f>
        <v>0</v>
      </c>
      <c r="AR642" s="699" cm="1">
        <f t="array" ref="AR642">INDEX($H642:$K642,0,MATCH(AR$616,$H$616:$K$616,0))*HLOOKUP(AR$615,$J$612:$R$613,2)</f>
        <v>1</v>
      </c>
      <c r="AS642" s="699" cm="1">
        <f t="array" ref="AS642">INDEX($H642:$K642,0,MATCH(AS$616,$H$616:$K$616,0))*HLOOKUP(AS$615,$J$612:$R$613,2)</f>
        <v>0</v>
      </c>
      <c r="AT642" s="699" cm="1">
        <f t="array" ref="AT642">INDEX($H642:$K642,0,MATCH(AT$616,$H$616:$K$616,0))*HLOOKUP(AT$615,$J$612:$R$613,2)</f>
        <v>0</v>
      </c>
      <c r="AU642" s="699" cm="1">
        <f t="array" ref="AU642">INDEX($H642:$K642,0,MATCH(AU$616,$H$616:$K$616,0))*HLOOKUP(AU$615,$J$612:$R$613,2)</f>
        <v>0</v>
      </c>
      <c r="AV642" s="187"/>
      <c r="AW642" s="187"/>
      <c r="AX642" s="16"/>
      <c r="AY642" s="8"/>
      <c r="AZ642" s="8"/>
      <c r="BA642" s="8"/>
    </row>
    <row r="643" spans="1:53" ht="14.5" outlineLevel="1" x14ac:dyDescent="0.35">
      <c r="A643" s="6"/>
      <c r="B643" s="7"/>
      <c r="C643" s="17"/>
      <c r="D643" s="17"/>
      <c r="E643" s="17"/>
      <c r="F643" s="26"/>
      <c r="G643" s="26" t="str">
        <f t="shared" si="189"/>
        <v>AAAOA1a</v>
      </c>
      <c r="H643" s="223">
        <f t="shared" ref="H643:K643" si="216">IF(H553&gt;0,1,0)</f>
        <v>1</v>
      </c>
      <c r="I643" s="223">
        <f t="shared" si="216"/>
        <v>0</v>
      </c>
      <c r="J643" s="223">
        <f t="shared" si="216"/>
        <v>0</v>
      </c>
      <c r="K643" s="223">
        <f t="shared" si="216"/>
        <v>0</v>
      </c>
      <c r="L643" s="699" cm="1">
        <f t="array" ref="L643">INDEX($H643:$K643,0,MATCH(L$616,$H$616:$K$616,0))*HLOOKUP(L$615,$J$612:$R$613,2)</f>
        <v>1</v>
      </c>
      <c r="M643" s="699" cm="1">
        <f t="array" ref="M643">INDEX($H643:$K643,0,MATCH(M$616,$H$616:$K$616,0))*HLOOKUP(M$615,$J$612:$R$613,2)</f>
        <v>0</v>
      </c>
      <c r="N643" s="699" cm="1">
        <f t="array" ref="N643">INDEX($H643:$K643,0,MATCH(N$616,$H$616:$K$616,0))*HLOOKUP(N$615,$J$612:$R$613,2)</f>
        <v>0</v>
      </c>
      <c r="O643" s="699" cm="1">
        <f t="array" ref="O643">INDEX($H643:$K643,0,MATCH(O$616,$H$616:$K$616,0))*HLOOKUP(O$615,$J$612:$R$613,2)</f>
        <v>0</v>
      </c>
      <c r="P643" s="699" cm="1">
        <f t="array" ref="P643">INDEX($H643:$K643,0,MATCH(P$616,$H$616:$K$616,0))*HLOOKUP(P$615,$J$612:$R$613,2)</f>
        <v>1</v>
      </c>
      <c r="Q643" s="699" cm="1">
        <f t="array" ref="Q643">INDEX($H643:$K643,0,MATCH(Q$616,$H$616:$K$616,0))*HLOOKUP(Q$615,$J$612:$R$613,2)</f>
        <v>0</v>
      </c>
      <c r="R643" s="699" cm="1">
        <f t="array" ref="R643">INDEX($H643:$K643,0,MATCH(R$616,$H$616:$K$616,0))*HLOOKUP(R$615,$J$612:$R$613,2)</f>
        <v>0</v>
      </c>
      <c r="S643" s="699" cm="1">
        <f t="array" ref="S643">INDEX($H643:$K643,0,MATCH(S$616,$H$616:$K$616,0))*HLOOKUP(S$615,$J$612:$R$613,2)</f>
        <v>0</v>
      </c>
      <c r="T643" s="699" cm="1">
        <f t="array" ref="T643">INDEX($H643:$K643,0,MATCH(T$616,$H$616:$K$616,0))*HLOOKUP(T$615,$J$612:$R$613,2)</f>
        <v>1</v>
      </c>
      <c r="U643" s="699" cm="1">
        <f t="array" ref="U643">INDEX($H643:$K643,0,MATCH(U$616,$H$616:$K$616,0))*HLOOKUP(U$615,$J$612:$R$613,2)</f>
        <v>0</v>
      </c>
      <c r="V643" s="699" cm="1">
        <f t="array" ref="V643">INDEX($H643:$K643,0,MATCH(V$616,$H$616:$K$616,0))*HLOOKUP(V$615,$J$612:$R$613,2)</f>
        <v>0</v>
      </c>
      <c r="W643" s="699" cm="1">
        <f t="array" ref="W643">INDEX($H643:$K643,0,MATCH(W$616,$H$616:$K$616,0))*HLOOKUP(W$615,$J$612:$R$613,2)</f>
        <v>0</v>
      </c>
      <c r="X643" s="699" cm="1">
        <f t="array" ref="X643">INDEX($H643:$K643,0,MATCH(X$616,$H$616:$K$616,0))*HLOOKUP(X$615,$J$612:$R$613,2)</f>
        <v>1</v>
      </c>
      <c r="Y643" s="699" cm="1">
        <f t="array" ref="Y643">INDEX($H643:$K643,0,MATCH(Y$616,$H$616:$K$616,0))*HLOOKUP(Y$615,$J$612:$R$613,2)</f>
        <v>0</v>
      </c>
      <c r="Z643" s="699" cm="1">
        <f t="array" ref="Z643">INDEX($H643:$K643,0,MATCH(Z$616,$H$616:$K$616,0))*HLOOKUP(Z$615,$J$612:$R$613,2)</f>
        <v>0</v>
      </c>
      <c r="AA643" s="699" cm="1">
        <f t="array" ref="AA643">INDEX($H643:$K643,0,MATCH(AA$616,$H$616:$K$616,0))*HLOOKUP(AA$615,$J$612:$R$613,2)</f>
        <v>0</v>
      </c>
      <c r="AB643" s="699" cm="1">
        <f t="array" ref="AB643">INDEX($H643:$K643,0,MATCH(AB$616,$H$616:$K$616,0))*HLOOKUP(AB$615,$J$612:$R$613,2)</f>
        <v>1</v>
      </c>
      <c r="AC643" s="699" cm="1">
        <f t="array" ref="AC643">INDEX($H643:$K643,0,MATCH(AC$616,$H$616:$K$616,0))*HLOOKUP(AC$615,$J$612:$R$613,2)</f>
        <v>0</v>
      </c>
      <c r="AD643" s="699" cm="1">
        <f t="array" ref="AD643">INDEX($H643:$K643,0,MATCH(AD$616,$H$616:$K$616,0))*HLOOKUP(AD$615,$J$612:$R$613,2)</f>
        <v>0</v>
      </c>
      <c r="AE643" s="699" cm="1">
        <f t="array" ref="AE643">INDEX($H643:$K643,0,MATCH(AE$616,$H$616:$K$616,0))*HLOOKUP(AE$615,$J$612:$R$613,2)</f>
        <v>0</v>
      </c>
      <c r="AF643" s="699" cm="1">
        <f t="array" ref="AF643">INDEX($H643:$K643,0,MATCH(AF$616,$H$616:$K$616,0))*HLOOKUP(AF$615,$J$612:$R$613,2)</f>
        <v>1</v>
      </c>
      <c r="AG643" s="699" cm="1">
        <f t="array" ref="AG643">INDEX($H643:$K643,0,MATCH(AG$616,$H$616:$K$616,0))*HLOOKUP(AG$615,$J$612:$R$613,2)</f>
        <v>0</v>
      </c>
      <c r="AH643" s="699" cm="1">
        <f t="array" ref="AH643">INDEX($H643:$K643,0,MATCH(AH$616,$H$616:$K$616,0))*HLOOKUP(AH$615,$J$612:$R$613,2)</f>
        <v>0</v>
      </c>
      <c r="AI643" s="699" cm="1">
        <f t="array" ref="AI643">INDEX($H643:$K643,0,MATCH(AI$616,$H$616:$K$616,0))*HLOOKUP(AI$615,$J$612:$R$613,2)</f>
        <v>0</v>
      </c>
      <c r="AJ643" s="699" cm="1">
        <f t="array" ref="AJ643">INDEX($H643:$K643,0,MATCH(AJ$616,$H$616:$K$616,0))*HLOOKUP(AJ$615,$J$612:$R$613,2)</f>
        <v>1</v>
      </c>
      <c r="AK643" s="699" cm="1">
        <f t="array" ref="AK643">INDEX($H643:$K643,0,MATCH(AK$616,$H$616:$K$616,0))*HLOOKUP(AK$615,$J$612:$R$613,2)</f>
        <v>0</v>
      </c>
      <c r="AL643" s="699" cm="1">
        <f t="array" ref="AL643">INDEX($H643:$K643,0,MATCH(AL$616,$H$616:$K$616,0))*HLOOKUP(AL$615,$J$612:$R$613,2)</f>
        <v>0</v>
      </c>
      <c r="AM643" s="699" cm="1">
        <f t="array" ref="AM643">INDEX($H643:$K643,0,MATCH(AM$616,$H$616:$K$616,0))*HLOOKUP(AM$615,$J$612:$R$613,2)</f>
        <v>0</v>
      </c>
      <c r="AN643" s="699" cm="1">
        <f t="array" ref="AN643">INDEX($H643:$K643,0,MATCH(AN$616,$H$616:$K$616,0))*HLOOKUP(AN$615,$J$612:$R$613,2)</f>
        <v>1</v>
      </c>
      <c r="AO643" s="699" cm="1">
        <f t="array" ref="AO643">INDEX($H643:$K643,0,MATCH(AO$616,$H$616:$K$616,0))*HLOOKUP(AO$615,$J$612:$R$613,2)</f>
        <v>0</v>
      </c>
      <c r="AP643" s="699" cm="1">
        <f t="array" ref="AP643">INDEX($H643:$K643,0,MATCH(AP$616,$H$616:$K$616,0))*HLOOKUP(AP$615,$J$612:$R$613,2)</f>
        <v>0</v>
      </c>
      <c r="AQ643" s="699" cm="1">
        <f t="array" ref="AQ643">INDEX($H643:$K643,0,MATCH(AQ$616,$H$616:$K$616,0))*HLOOKUP(AQ$615,$J$612:$R$613,2)</f>
        <v>0</v>
      </c>
      <c r="AR643" s="699" cm="1">
        <f t="array" ref="AR643">INDEX($H643:$K643,0,MATCH(AR$616,$H$616:$K$616,0))*HLOOKUP(AR$615,$J$612:$R$613,2)</f>
        <v>1</v>
      </c>
      <c r="AS643" s="699" cm="1">
        <f t="array" ref="AS643">INDEX($H643:$K643,0,MATCH(AS$616,$H$616:$K$616,0))*HLOOKUP(AS$615,$J$612:$R$613,2)</f>
        <v>0</v>
      </c>
      <c r="AT643" s="699" cm="1">
        <f t="array" ref="AT643">INDEX($H643:$K643,0,MATCH(AT$616,$H$616:$K$616,0))*HLOOKUP(AT$615,$J$612:$R$613,2)</f>
        <v>0</v>
      </c>
      <c r="AU643" s="699" cm="1">
        <f t="array" ref="AU643">INDEX($H643:$K643,0,MATCH(AU$616,$H$616:$K$616,0))*HLOOKUP(AU$615,$J$612:$R$613,2)</f>
        <v>0</v>
      </c>
      <c r="AV643" s="187"/>
      <c r="AW643" s="187"/>
      <c r="AX643" s="16"/>
      <c r="AY643" s="8"/>
      <c r="AZ643" s="8"/>
      <c r="BA643" s="8"/>
    </row>
    <row r="644" spans="1:53" ht="14.5" outlineLevel="1" x14ac:dyDescent="0.35">
      <c r="A644" s="6"/>
      <c r="B644" s="7"/>
      <c r="C644" s="17"/>
      <c r="D644" s="17"/>
      <c r="E644" s="17"/>
      <c r="F644" s="26"/>
      <c r="G644" s="26" t="str">
        <f t="shared" si="189"/>
        <v>YAAA2Oa</v>
      </c>
      <c r="H644" s="223">
        <f t="shared" ref="H644:K644" si="217">IF(H554&gt;0,1,0)</f>
        <v>1</v>
      </c>
      <c r="I644" s="223">
        <f t="shared" si="217"/>
        <v>0</v>
      </c>
      <c r="J644" s="223">
        <f t="shared" si="217"/>
        <v>0</v>
      </c>
      <c r="K644" s="223">
        <f t="shared" si="217"/>
        <v>0</v>
      </c>
      <c r="L644" s="699" cm="1">
        <f t="array" ref="L644">INDEX($H644:$K644,0,MATCH(L$616,$H$616:$K$616,0))*HLOOKUP(L$615,$J$612:$R$613,2)</f>
        <v>1</v>
      </c>
      <c r="M644" s="699" cm="1">
        <f t="array" ref="M644">INDEX($H644:$K644,0,MATCH(M$616,$H$616:$K$616,0))*HLOOKUP(M$615,$J$612:$R$613,2)</f>
        <v>0</v>
      </c>
      <c r="N644" s="699" cm="1">
        <f t="array" ref="N644">INDEX($H644:$K644,0,MATCH(N$616,$H$616:$K$616,0))*HLOOKUP(N$615,$J$612:$R$613,2)</f>
        <v>0</v>
      </c>
      <c r="O644" s="699" cm="1">
        <f t="array" ref="O644">INDEX($H644:$K644,0,MATCH(O$616,$H$616:$K$616,0))*HLOOKUP(O$615,$J$612:$R$613,2)</f>
        <v>0</v>
      </c>
      <c r="P644" s="699" cm="1">
        <f t="array" ref="P644">INDEX($H644:$K644,0,MATCH(P$616,$H$616:$K$616,0))*HLOOKUP(P$615,$J$612:$R$613,2)</f>
        <v>1</v>
      </c>
      <c r="Q644" s="699" cm="1">
        <f t="array" ref="Q644">INDEX($H644:$K644,0,MATCH(Q$616,$H$616:$K$616,0))*HLOOKUP(Q$615,$J$612:$R$613,2)</f>
        <v>0</v>
      </c>
      <c r="R644" s="699" cm="1">
        <f t="array" ref="R644">INDEX($H644:$K644,0,MATCH(R$616,$H$616:$K$616,0))*HLOOKUP(R$615,$J$612:$R$613,2)</f>
        <v>0</v>
      </c>
      <c r="S644" s="699" cm="1">
        <f t="array" ref="S644">INDEX($H644:$K644,0,MATCH(S$616,$H$616:$K$616,0))*HLOOKUP(S$615,$J$612:$R$613,2)</f>
        <v>0</v>
      </c>
      <c r="T644" s="699" cm="1">
        <f t="array" ref="T644">INDEX($H644:$K644,0,MATCH(T$616,$H$616:$K$616,0))*HLOOKUP(T$615,$J$612:$R$613,2)</f>
        <v>1</v>
      </c>
      <c r="U644" s="699" cm="1">
        <f t="array" ref="U644">INDEX($H644:$K644,0,MATCH(U$616,$H$616:$K$616,0))*HLOOKUP(U$615,$J$612:$R$613,2)</f>
        <v>0</v>
      </c>
      <c r="V644" s="699" cm="1">
        <f t="array" ref="V644">INDEX($H644:$K644,0,MATCH(V$616,$H$616:$K$616,0))*HLOOKUP(V$615,$J$612:$R$613,2)</f>
        <v>0</v>
      </c>
      <c r="W644" s="699" cm="1">
        <f t="array" ref="W644">INDEX($H644:$K644,0,MATCH(W$616,$H$616:$K$616,0))*HLOOKUP(W$615,$J$612:$R$613,2)</f>
        <v>0</v>
      </c>
      <c r="X644" s="699" cm="1">
        <f t="array" ref="X644">INDEX($H644:$K644,0,MATCH(X$616,$H$616:$K$616,0))*HLOOKUP(X$615,$J$612:$R$613,2)</f>
        <v>1</v>
      </c>
      <c r="Y644" s="699" cm="1">
        <f t="array" ref="Y644">INDEX($H644:$K644,0,MATCH(Y$616,$H$616:$K$616,0))*HLOOKUP(Y$615,$J$612:$R$613,2)</f>
        <v>0</v>
      </c>
      <c r="Z644" s="699" cm="1">
        <f t="array" ref="Z644">INDEX($H644:$K644,0,MATCH(Z$616,$H$616:$K$616,0))*HLOOKUP(Z$615,$J$612:$R$613,2)</f>
        <v>0</v>
      </c>
      <c r="AA644" s="699" cm="1">
        <f t="array" ref="AA644">INDEX($H644:$K644,0,MATCH(AA$616,$H$616:$K$616,0))*HLOOKUP(AA$615,$J$612:$R$613,2)</f>
        <v>0</v>
      </c>
      <c r="AB644" s="699" cm="1">
        <f t="array" ref="AB644">INDEX($H644:$K644,0,MATCH(AB$616,$H$616:$K$616,0))*HLOOKUP(AB$615,$J$612:$R$613,2)</f>
        <v>1</v>
      </c>
      <c r="AC644" s="699" cm="1">
        <f t="array" ref="AC644">INDEX($H644:$K644,0,MATCH(AC$616,$H$616:$K$616,0))*HLOOKUP(AC$615,$J$612:$R$613,2)</f>
        <v>0</v>
      </c>
      <c r="AD644" s="699" cm="1">
        <f t="array" ref="AD644">INDEX($H644:$K644,0,MATCH(AD$616,$H$616:$K$616,0))*HLOOKUP(AD$615,$J$612:$R$613,2)</f>
        <v>0</v>
      </c>
      <c r="AE644" s="699" cm="1">
        <f t="array" ref="AE644">INDEX($H644:$K644,0,MATCH(AE$616,$H$616:$K$616,0))*HLOOKUP(AE$615,$J$612:$R$613,2)</f>
        <v>0</v>
      </c>
      <c r="AF644" s="699" cm="1">
        <f t="array" ref="AF644">INDEX($H644:$K644,0,MATCH(AF$616,$H$616:$K$616,0))*HLOOKUP(AF$615,$J$612:$R$613,2)</f>
        <v>1</v>
      </c>
      <c r="AG644" s="699" cm="1">
        <f t="array" ref="AG644">INDEX($H644:$K644,0,MATCH(AG$616,$H$616:$K$616,0))*HLOOKUP(AG$615,$J$612:$R$613,2)</f>
        <v>0</v>
      </c>
      <c r="AH644" s="699" cm="1">
        <f t="array" ref="AH644">INDEX($H644:$K644,0,MATCH(AH$616,$H$616:$K$616,0))*HLOOKUP(AH$615,$J$612:$R$613,2)</f>
        <v>0</v>
      </c>
      <c r="AI644" s="699" cm="1">
        <f t="array" ref="AI644">INDEX($H644:$K644,0,MATCH(AI$616,$H$616:$K$616,0))*HLOOKUP(AI$615,$J$612:$R$613,2)</f>
        <v>0</v>
      </c>
      <c r="AJ644" s="699" cm="1">
        <f t="array" ref="AJ644">INDEX($H644:$K644,0,MATCH(AJ$616,$H$616:$K$616,0))*HLOOKUP(AJ$615,$J$612:$R$613,2)</f>
        <v>1</v>
      </c>
      <c r="AK644" s="699" cm="1">
        <f t="array" ref="AK644">INDEX($H644:$K644,0,MATCH(AK$616,$H$616:$K$616,0))*HLOOKUP(AK$615,$J$612:$R$613,2)</f>
        <v>0</v>
      </c>
      <c r="AL644" s="699" cm="1">
        <f t="array" ref="AL644">INDEX($H644:$K644,0,MATCH(AL$616,$H$616:$K$616,0))*HLOOKUP(AL$615,$J$612:$R$613,2)</f>
        <v>0</v>
      </c>
      <c r="AM644" s="699" cm="1">
        <f t="array" ref="AM644">INDEX($H644:$K644,0,MATCH(AM$616,$H$616:$K$616,0))*HLOOKUP(AM$615,$J$612:$R$613,2)</f>
        <v>0</v>
      </c>
      <c r="AN644" s="699" cm="1">
        <f t="array" ref="AN644">INDEX($H644:$K644,0,MATCH(AN$616,$H$616:$K$616,0))*HLOOKUP(AN$615,$J$612:$R$613,2)</f>
        <v>1</v>
      </c>
      <c r="AO644" s="699" cm="1">
        <f t="array" ref="AO644">INDEX($H644:$K644,0,MATCH(AO$616,$H$616:$K$616,0))*HLOOKUP(AO$615,$J$612:$R$613,2)</f>
        <v>0</v>
      </c>
      <c r="AP644" s="699" cm="1">
        <f t="array" ref="AP644">INDEX($H644:$K644,0,MATCH(AP$616,$H$616:$K$616,0))*HLOOKUP(AP$615,$J$612:$R$613,2)</f>
        <v>0</v>
      </c>
      <c r="AQ644" s="699" cm="1">
        <f t="array" ref="AQ644">INDEX($H644:$K644,0,MATCH(AQ$616,$H$616:$K$616,0))*HLOOKUP(AQ$615,$J$612:$R$613,2)</f>
        <v>0</v>
      </c>
      <c r="AR644" s="699" cm="1">
        <f t="array" ref="AR644">INDEX($H644:$K644,0,MATCH(AR$616,$H$616:$K$616,0))*HLOOKUP(AR$615,$J$612:$R$613,2)</f>
        <v>1</v>
      </c>
      <c r="AS644" s="699" cm="1">
        <f t="array" ref="AS644">INDEX($H644:$K644,0,MATCH(AS$616,$H$616:$K$616,0))*HLOOKUP(AS$615,$J$612:$R$613,2)</f>
        <v>0</v>
      </c>
      <c r="AT644" s="699" cm="1">
        <f t="array" ref="AT644">INDEX($H644:$K644,0,MATCH(AT$616,$H$616:$K$616,0))*HLOOKUP(AT$615,$J$612:$R$613,2)</f>
        <v>0</v>
      </c>
      <c r="AU644" s="699" cm="1">
        <f t="array" ref="AU644">INDEX($H644:$K644,0,MATCH(AU$616,$H$616:$K$616,0))*HLOOKUP(AU$615,$J$612:$R$613,2)</f>
        <v>0</v>
      </c>
      <c r="AV644" s="187"/>
      <c r="AW644" s="187"/>
      <c r="AX644" s="16"/>
      <c r="AY644" s="8"/>
      <c r="AZ644" s="8"/>
      <c r="BA644" s="8"/>
    </row>
    <row r="645" spans="1:53" ht="14.5" outlineLevel="1" x14ac:dyDescent="0.35">
      <c r="A645" s="6"/>
      <c r="B645" s="7"/>
      <c r="C645" s="17"/>
      <c r="D645" s="17"/>
      <c r="E645" s="17"/>
      <c r="F645" s="26"/>
      <c r="G645" s="26" t="str">
        <f t="shared" si="189"/>
        <v>AYAWA1w</v>
      </c>
      <c r="H645" s="223">
        <f t="shared" ref="H645:K645" si="218">IF(H555&gt;0,1,0)</f>
        <v>0</v>
      </c>
      <c r="I645" s="223">
        <f t="shared" si="218"/>
        <v>1</v>
      </c>
      <c r="J645" s="223">
        <f t="shared" si="218"/>
        <v>1</v>
      </c>
      <c r="K645" s="223">
        <f t="shared" si="218"/>
        <v>1</v>
      </c>
      <c r="L645" s="699" cm="1">
        <f t="array" ref="L645">INDEX($H645:$K645,0,MATCH(L$616,$H$616:$K$616,0))*HLOOKUP(L$615,$J$612:$R$613,2)</f>
        <v>0</v>
      </c>
      <c r="M645" s="699" cm="1">
        <f t="array" ref="M645">INDEX($H645:$K645,0,MATCH(M$616,$H$616:$K$616,0))*HLOOKUP(M$615,$J$612:$R$613,2)</f>
        <v>1</v>
      </c>
      <c r="N645" s="699" cm="1">
        <f t="array" ref="N645">INDEX($H645:$K645,0,MATCH(N$616,$H$616:$K$616,0))*HLOOKUP(N$615,$J$612:$R$613,2)</f>
        <v>1</v>
      </c>
      <c r="O645" s="699" cm="1">
        <f t="array" ref="O645">INDEX($H645:$K645,0,MATCH(O$616,$H$616:$K$616,0))*HLOOKUP(O$615,$J$612:$R$613,2)</f>
        <v>1</v>
      </c>
      <c r="P645" s="699" cm="1">
        <f t="array" ref="P645">INDEX($H645:$K645,0,MATCH(P$616,$H$616:$K$616,0))*HLOOKUP(P$615,$J$612:$R$613,2)</f>
        <v>0</v>
      </c>
      <c r="Q645" s="699" cm="1">
        <f t="array" ref="Q645">INDEX($H645:$K645,0,MATCH(Q$616,$H$616:$K$616,0))*HLOOKUP(Q$615,$J$612:$R$613,2)</f>
        <v>1</v>
      </c>
      <c r="R645" s="699" cm="1">
        <f t="array" ref="R645">INDEX($H645:$K645,0,MATCH(R$616,$H$616:$K$616,0))*HLOOKUP(R$615,$J$612:$R$613,2)</f>
        <v>1</v>
      </c>
      <c r="S645" s="699" cm="1">
        <f t="array" ref="S645">INDEX($H645:$K645,0,MATCH(S$616,$H$616:$K$616,0))*HLOOKUP(S$615,$J$612:$R$613,2)</f>
        <v>1</v>
      </c>
      <c r="T645" s="699" cm="1">
        <f t="array" ref="T645">INDEX($H645:$K645,0,MATCH(T$616,$H$616:$K$616,0))*HLOOKUP(T$615,$J$612:$R$613,2)</f>
        <v>0</v>
      </c>
      <c r="U645" s="699" cm="1">
        <f t="array" ref="U645">INDEX($H645:$K645,0,MATCH(U$616,$H$616:$K$616,0))*HLOOKUP(U$615,$J$612:$R$613,2)</f>
        <v>1</v>
      </c>
      <c r="V645" s="699" cm="1">
        <f t="array" ref="V645">INDEX($H645:$K645,0,MATCH(V$616,$H$616:$K$616,0))*HLOOKUP(V$615,$J$612:$R$613,2)</f>
        <v>1</v>
      </c>
      <c r="W645" s="699" cm="1">
        <f t="array" ref="W645">INDEX($H645:$K645,0,MATCH(W$616,$H$616:$K$616,0))*HLOOKUP(W$615,$J$612:$R$613,2)</f>
        <v>1</v>
      </c>
      <c r="X645" s="699" cm="1">
        <f t="array" ref="X645">INDEX($H645:$K645,0,MATCH(X$616,$H$616:$K$616,0))*HLOOKUP(X$615,$J$612:$R$613,2)</f>
        <v>0</v>
      </c>
      <c r="Y645" s="699" cm="1">
        <f t="array" ref="Y645">INDEX($H645:$K645,0,MATCH(Y$616,$H$616:$K$616,0))*HLOOKUP(Y$615,$J$612:$R$613,2)</f>
        <v>1</v>
      </c>
      <c r="Z645" s="699" cm="1">
        <f t="array" ref="Z645">INDEX($H645:$K645,0,MATCH(Z$616,$H$616:$K$616,0))*HLOOKUP(Z$615,$J$612:$R$613,2)</f>
        <v>1</v>
      </c>
      <c r="AA645" s="699" cm="1">
        <f t="array" ref="AA645">INDEX($H645:$K645,0,MATCH(AA$616,$H$616:$K$616,0))*HLOOKUP(AA$615,$J$612:$R$613,2)</f>
        <v>1</v>
      </c>
      <c r="AB645" s="699" cm="1">
        <f t="array" ref="AB645">INDEX($H645:$K645,0,MATCH(AB$616,$H$616:$K$616,0))*HLOOKUP(AB$615,$J$612:$R$613,2)</f>
        <v>0</v>
      </c>
      <c r="AC645" s="699" cm="1">
        <f t="array" ref="AC645">INDEX($H645:$K645,0,MATCH(AC$616,$H$616:$K$616,0))*HLOOKUP(AC$615,$J$612:$R$613,2)</f>
        <v>1</v>
      </c>
      <c r="AD645" s="699" cm="1">
        <f t="array" ref="AD645">INDEX($H645:$K645,0,MATCH(AD$616,$H$616:$K$616,0))*HLOOKUP(AD$615,$J$612:$R$613,2)</f>
        <v>1</v>
      </c>
      <c r="AE645" s="699" cm="1">
        <f t="array" ref="AE645">INDEX($H645:$K645,0,MATCH(AE$616,$H$616:$K$616,0))*HLOOKUP(AE$615,$J$612:$R$613,2)</f>
        <v>1</v>
      </c>
      <c r="AF645" s="699" cm="1">
        <f t="array" ref="AF645">INDEX($H645:$K645,0,MATCH(AF$616,$H$616:$K$616,0))*HLOOKUP(AF$615,$J$612:$R$613,2)</f>
        <v>0</v>
      </c>
      <c r="AG645" s="699" cm="1">
        <f t="array" ref="AG645">INDEX($H645:$K645,0,MATCH(AG$616,$H$616:$K$616,0))*HLOOKUP(AG$615,$J$612:$R$613,2)</f>
        <v>1</v>
      </c>
      <c r="AH645" s="699" cm="1">
        <f t="array" ref="AH645">INDEX($H645:$K645,0,MATCH(AH$616,$H$616:$K$616,0))*HLOOKUP(AH$615,$J$612:$R$613,2)</f>
        <v>1</v>
      </c>
      <c r="AI645" s="699" cm="1">
        <f t="array" ref="AI645">INDEX($H645:$K645,0,MATCH(AI$616,$H$616:$K$616,0))*HLOOKUP(AI$615,$J$612:$R$613,2)</f>
        <v>1</v>
      </c>
      <c r="AJ645" s="699" cm="1">
        <f t="array" ref="AJ645">INDEX($H645:$K645,0,MATCH(AJ$616,$H$616:$K$616,0))*HLOOKUP(AJ$615,$J$612:$R$613,2)</f>
        <v>0</v>
      </c>
      <c r="AK645" s="699" cm="1">
        <f t="array" ref="AK645">INDEX($H645:$K645,0,MATCH(AK$616,$H$616:$K$616,0))*HLOOKUP(AK$615,$J$612:$R$613,2)</f>
        <v>1</v>
      </c>
      <c r="AL645" s="699" cm="1">
        <f t="array" ref="AL645">INDEX($H645:$K645,0,MATCH(AL$616,$H$616:$K$616,0))*HLOOKUP(AL$615,$J$612:$R$613,2)</f>
        <v>1</v>
      </c>
      <c r="AM645" s="699" cm="1">
        <f t="array" ref="AM645">INDEX($H645:$K645,0,MATCH(AM$616,$H$616:$K$616,0))*HLOOKUP(AM$615,$J$612:$R$613,2)</f>
        <v>1</v>
      </c>
      <c r="AN645" s="699" cm="1">
        <f t="array" ref="AN645">INDEX($H645:$K645,0,MATCH(AN$616,$H$616:$K$616,0))*HLOOKUP(AN$615,$J$612:$R$613,2)</f>
        <v>0</v>
      </c>
      <c r="AO645" s="699" cm="1">
        <f t="array" ref="AO645">INDEX($H645:$K645,0,MATCH(AO$616,$H$616:$K$616,0))*HLOOKUP(AO$615,$J$612:$R$613,2)</f>
        <v>1</v>
      </c>
      <c r="AP645" s="699" cm="1">
        <f t="array" ref="AP645">INDEX($H645:$K645,0,MATCH(AP$616,$H$616:$K$616,0))*HLOOKUP(AP$615,$J$612:$R$613,2)</f>
        <v>1</v>
      </c>
      <c r="AQ645" s="699" cm="1">
        <f t="array" ref="AQ645">INDEX($H645:$K645,0,MATCH(AQ$616,$H$616:$K$616,0))*HLOOKUP(AQ$615,$J$612:$R$613,2)</f>
        <v>1</v>
      </c>
      <c r="AR645" s="699" cm="1">
        <f t="array" ref="AR645">INDEX($H645:$K645,0,MATCH(AR$616,$H$616:$K$616,0))*HLOOKUP(AR$615,$J$612:$R$613,2)</f>
        <v>0</v>
      </c>
      <c r="AS645" s="699" cm="1">
        <f t="array" ref="AS645">INDEX($H645:$K645,0,MATCH(AS$616,$H$616:$K$616,0))*HLOOKUP(AS$615,$J$612:$R$613,2)</f>
        <v>1</v>
      </c>
      <c r="AT645" s="699" cm="1">
        <f t="array" ref="AT645">INDEX($H645:$K645,0,MATCH(AT$616,$H$616:$K$616,0))*HLOOKUP(AT$615,$J$612:$R$613,2)</f>
        <v>1</v>
      </c>
      <c r="AU645" s="699" cm="1">
        <f t="array" ref="AU645">INDEX($H645:$K645,0,MATCH(AU$616,$H$616:$K$616,0))*HLOOKUP(AU$615,$J$612:$R$613,2)</f>
        <v>1</v>
      </c>
      <c r="AV645" s="187"/>
      <c r="AW645" s="187"/>
      <c r="AX645" s="16"/>
      <c r="AY645" s="8"/>
      <c r="AZ645" s="8"/>
      <c r="BA645" s="8"/>
    </row>
    <row r="646" spans="1:53" ht="14.5" outlineLevel="1" x14ac:dyDescent="0.35">
      <c r="A646" s="6"/>
      <c r="B646" s="7"/>
      <c r="C646" s="17"/>
      <c r="D646" s="17"/>
      <c r="E646" s="17"/>
      <c r="F646" s="26"/>
      <c r="G646" s="26" t="str">
        <f t="shared" si="189"/>
        <v>AYAWA1wd</v>
      </c>
      <c r="H646" s="223">
        <f t="shared" ref="H646:K646" si="219">IF(H556&gt;0,1,0)</f>
        <v>0</v>
      </c>
      <c r="I646" s="223">
        <f t="shared" si="219"/>
        <v>1</v>
      </c>
      <c r="J646" s="223">
        <f t="shared" si="219"/>
        <v>1</v>
      </c>
      <c r="K646" s="223">
        <f t="shared" si="219"/>
        <v>1</v>
      </c>
      <c r="L646" s="699" cm="1">
        <f t="array" ref="L646">INDEX($H646:$K646,0,MATCH(L$616,$H$616:$K$616,0))*HLOOKUP(L$615,$J$612:$R$613,2)</f>
        <v>0</v>
      </c>
      <c r="M646" s="699" cm="1">
        <f t="array" ref="M646">INDEX($H646:$K646,0,MATCH(M$616,$H$616:$K$616,0))*HLOOKUP(M$615,$J$612:$R$613,2)</f>
        <v>1</v>
      </c>
      <c r="N646" s="699" cm="1">
        <f t="array" ref="N646">INDEX($H646:$K646,0,MATCH(N$616,$H$616:$K$616,0))*HLOOKUP(N$615,$J$612:$R$613,2)</f>
        <v>1</v>
      </c>
      <c r="O646" s="699" cm="1">
        <f t="array" ref="O646">INDEX($H646:$K646,0,MATCH(O$616,$H$616:$K$616,0))*HLOOKUP(O$615,$J$612:$R$613,2)</f>
        <v>1</v>
      </c>
      <c r="P646" s="699" cm="1">
        <f t="array" ref="P646">INDEX($H646:$K646,0,MATCH(P$616,$H$616:$K$616,0))*HLOOKUP(P$615,$J$612:$R$613,2)</f>
        <v>0</v>
      </c>
      <c r="Q646" s="699" cm="1">
        <f t="array" ref="Q646">INDEX($H646:$K646,0,MATCH(Q$616,$H$616:$K$616,0))*HLOOKUP(Q$615,$J$612:$R$613,2)</f>
        <v>1</v>
      </c>
      <c r="R646" s="699" cm="1">
        <f t="array" ref="R646">INDEX($H646:$K646,0,MATCH(R$616,$H$616:$K$616,0))*HLOOKUP(R$615,$J$612:$R$613,2)</f>
        <v>1</v>
      </c>
      <c r="S646" s="699" cm="1">
        <f t="array" ref="S646">INDEX($H646:$K646,0,MATCH(S$616,$H$616:$K$616,0))*HLOOKUP(S$615,$J$612:$R$613,2)</f>
        <v>1</v>
      </c>
      <c r="T646" s="699" cm="1">
        <f t="array" ref="T646">INDEX($H646:$K646,0,MATCH(T$616,$H$616:$K$616,0))*HLOOKUP(T$615,$J$612:$R$613,2)</f>
        <v>0</v>
      </c>
      <c r="U646" s="699" cm="1">
        <f t="array" ref="U646">INDEX($H646:$K646,0,MATCH(U$616,$H$616:$K$616,0))*HLOOKUP(U$615,$J$612:$R$613,2)</f>
        <v>1</v>
      </c>
      <c r="V646" s="699" cm="1">
        <f t="array" ref="V646">INDEX($H646:$K646,0,MATCH(V$616,$H$616:$K$616,0))*HLOOKUP(V$615,$J$612:$R$613,2)</f>
        <v>1</v>
      </c>
      <c r="W646" s="699" cm="1">
        <f t="array" ref="W646">INDEX($H646:$K646,0,MATCH(W$616,$H$616:$K$616,0))*HLOOKUP(W$615,$J$612:$R$613,2)</f>
        <v>1</v>
      </c>
      <c r="X646" s="699" cm="1">
        <f t="array" ref="X646">INDEX($H646:$K646,0,MATCH(X$616,$H$616:$K$616,0))*HLOOKUP(X$615,$J$612:$R$613,2)</f>
        <v>0</v>
      </c>
      <c r="Y646" s="699" cm="1">
        <f t="array" ref="Y646">INDEX($H646:$K646,0,MATCH(Y$616,$H$616:$K$616,0))*HLOOKUP(Y$615,$J$612:$R$613,2)</f>
        <v>1</v>
      </c>
      <c r="Z646" s="699" cm="1">
        <f t="array" ref="Z646">INDEX($H646:$K646,0,MATCH(Z$616,$H$616:$K$616,0))*HLOOKUP(Z$615,$J$612:$R$613,2)</f>
        <v>1</v>
      </c>
      <c r="AA646" s="699" cm="1">
        <f t="array" ref="AA646">INDEX($H646:$K646,0,MATCH(AA$616,$H$616:$K$616,0))*HLOOKUP(AA$615,$J$612:$R$613,2)</f>
        <v>1</v>
      </c>
      <c r="AB646" s="699" cm="1">
        <f t="array" ref="AB646">INDEX($H646:$K646,0,MATCH(AB$616,$H$616:$K$616,0))*HLOOKUP(AB$615,$J$612:$R$613,2)</f>
        <v>0</v>
      </c>
      <c r="AC646" s="699" cm="1">
        <f t="array" ref="AC646">INDEX($H646:$K646,0,MATCH(AC$616,$H$616:$K$616,0))*HLOOKUP(AC$615,$J$612:$R$613,2)</f>
        <v>1</v>
      </c>
      <c r="AD646" s="699" cm="1">
        <f t="array" ref="AD646">INDEX($H646:$K646,0,MATCH(AD$616,$H$616:$K$616,0))*HLOOKUP(AD$615,$J$612:$R$613,2)</f>
        <v>1</v>
      </c>
      <c r="AE646" s="699" cm="1">
        <f t="array" ref="AE646">INDEX($H646:$K646,0,MATCH(AE$616,$H$616:$K$616,0))*HLOOKUP(AE$615,$J$612:$R$613,2)</f>
        <v>1</v>
      </c>
      <c r="AF646" s="699" cm="1">
        <f t="array" ref="AF646">INDEX($H646:$K646,0,MATCH(AF$616,$H$616:$K$616,0))*HLOOKUP(AF$615,$J$612:$R$613,2)</f>
        <v>0</v>
      </c>
      <c r="AG646" s="699" cm="1">
        <f t="array" ref="AG646">INDEX($H646:$K646,0,MATCH(AG$616,$H$616:$K$616,0))*HLOOKUP(AG$615,$J$612:$R$613,2)</f>
        <v>1</v>
      </c>
      <c r="AH646" s="699" cm="1">
        <f t="array" ref="AH646">INDEX($H646:$K646,0,MATCH(AH$616,$H$616:$K$616,0))*HLOOKUP(AH$615,$J$612:$R$613,2)</f>
        <v>1</v>
      </c>
      <c r="AI646" s="699" cm="1">
        <f t="array" ref="AI646">INDEX($H646:$K646,0,MATCH(AI$616,$H$616:$K$616,0))*HLOOKUP(AI$615,$J$612:$R$613,2)</f>
        <v>1</v>
      </c>
      <c r="AJ646" s="699" cm="1">
        <f t="array" ref="AJ646">INDEX($H646:$K646,0,MATCH(AJ$616,$H$616:$K$616,0))*HLOOKUP(AJ$615,$J$612:$R$613,2)</f>
        <v>0</v>
      </c>
      <c r="AK646" s="699" cm="1">
        <f t="array" ref="AK646">INDEX($H646:$K646,0,MATCH(AK$616,$H$616:$K$616,0))*HLOOKUP(AK$615,$J$612:$R$613,2)</f>
        <v>1</v>
      </c>
      <c r="AL646" s="699" cm="1">
        <f t="array" ref="AL646">INDEX($H646:$K646,0,MATCH(AL$616,$H$616:$K$616,0))*HLOOKUP(AL$615,$J$612:$R$613,2)</f>
        <v>1</v>
      </c>
      <c r="AM646" s="699" cm="1">
        <f t="array" ref="AM646">INDEX($H646:$K646,0,MATCH(AM$616,$H$616:$K$616,0))*HLOOKUP(AM$615,$J$612:$R$613,2)</f>
        <v>1</v>
      </c>
      <c r="AN646" s="699" cm="1">
        <f t="array" ref="AN646">INDEX($H646:$K646,0,MATCH(AN$616,$H$616:$K$616,0))*HLOOKUP(AN$615,$J$612:$R$613,2)</f>
        <v>0</v>
      </c>
      <c r="AO646" s="699" cm="1">
        <f t="array" ref="AO646">INDEX($H646:$K646,0,MATCH(AO$616,$H$616:$K$616,0))*HLOOKUP(AO$615,$J$612:$R$613,2)</f>
        <v>1</v>
      </c>
      <c r="AP646" s="699" cm="1">
        <f t="array" ref="AP646">INDEX($H646:$K646,0,MATCH(AP$616,$H$616:$K$616,0))*HLOOKUP(AP$615,$J$612:$R$613,2)</f>
        <v>1</v>
      </c>
      <c r="AQ646" s="699" cm="1">
        <f t="array" ref="AQ646">INDEX($H646:$K646,0,MATCH(AQ$616,$H$616:$K$616,0))*HLOOKUP(AQ$615,$J$612:$R$613,2)</f>
        <v>1</v>
      </c>
      <c r="AR646" s="699" cm="1">
        <f t="array" ref="AR646">INDEX($H646:$K646,0,MATCH(AR$616,$H$616:$K$616,0))*HLOOKUP(AR$615,$J$612:$R$613,2)</f>
        <v>0</v>
      </c>
      <c r="AS646" s="699" cm="1">
        <f t="array" ref="AS646">INDEX($H646:$K646,0,MATCH(AS$616,$H$616:$K$616,0))*HLOOKUP(AS$615,$J$612:$R$613,2)</f>
        <v>1</v>
      </c>
      <c r="AT646" s="699" cm="1">
        <f t="array" ref="AT646">INDEX($H646:$K646,0,MATCH(AT$616,$H$616:$K$616,0))*HLOOKUP(AT$615,$J$612:$R$613,2)</f>
        <v>1</v>
      </c>
      <c r="AU646" s="699" cm="1">
        <f t="array" ref="AU646">INDEX($H646:$K646,0,MATCH(AU$616,$H$616:$K$616,0))*HLOOKUP(AU$615,$J$612:$R$613,2)</f>
        <v>1</v>
      </c>
      <c r="AV646" s="187"/>
      <c r="AW646" s="187"/>
      <c r="AX646" s="16"/>
      <c r="AY646" s="8"/>
      <c r="AZ646" s="8"/>
      <c r="BA646" s="8"/>
    </row>
    <row r="647" spans="1:53" ht="14.5" outlineLevel="1" x14ac:dyDescent="0.35">
      <c r="A647" s="6"/>
      <c r="B647" s="7"/>
      <c r="C647" s="17"/>
      <c r="D647" s="17"/>
      <c r="E647" s="17"/>
      <c r="F647" s="26"/>
      <c r="G647" s="26" t="str">
        <f t="shared" si="189"/>
        <v>YAWA2Wa</v>
      </c>
      <c r="H647" s="223">
        <f t="shared" ref="H647:K647" si="220">IF(H557&gt;0,1,0)</f>
        <v>1</v>
      </c>
      <c r="I647" s="223">
        <f t="shared" si="220"/>
        <v>0</v>
      </c>
      <c r="J647" s="223">
        <f t="shared" si="220"/>
        <v>0</v>
      </c>
      <c r="K647" s="223">
        <f t="shared" si="220"/>
        <v>0</v>
      </c>
      <c r="L647" s="699" cm="1">
        <f t="array" ref="L647">INDEX($H647:$K647,0,MATCH(L$616,$H$616:$K$616,0))*HLOOKUP(L$615,$J$612:$R$613,2)</f>
        <v>1</v>
      </c>
      <c r="M647" s="699" cm="1">
        <f t="array" ref="M647">INDEX($H647:$K647,0,MATCH(M$616,$H$616:$K$616,0))*HLOOKUP(M$615,$J$612:$R$613,2)</f>
        <v>0</v>
      </c>
      <c r="N647" s="699" cm="1">
        <f t="array" ref="N647">INDEX($H647:$K647,0,MATCH(N$616,$H$616:$K$616,0))*HLOOKUP(N$615,$J$612:$R$613,2)</f>
        <v>0</v>
      </c>
      <c r="O647" s="699" cm="1">
        <f t="array" ref="O647">INDEX($H647:$K647,0,MATCH(O$616,$H$616:$K$616,0))*HLOOKUP(O$615,$J$612:$R$613,2)</f>
        <v>0</v>
      </c>
      <c r="P647" s="699" cm="1">
        <f t="array" ref="P647">INDEX($H647:$K647,0,MATCH(P$616,$H$616:$K$616,0))*HLOOKUP(P$615,$J$612:$R$613,2)</f>
        <v>1</v>
      </c>
      <c r="Q647" s="699" cm="1">
        <f t="array" ref="Q647">INDEX($H647:$K647,0,MATCH(Q$616,$H$616:$K$616,0))*HLOOKUP(Q$615,$J$612:$R$613,2)</f>
        <v>0</v>
      </c>
      <c r="R647" s="699" cm="1">
        <f t="array" ref="R647">INDEX($H647:$K647,0,MATCH(R$616,$H$616:$K$616,0))*HLOOKUP(R$615,$J$612:$R$613,2)</f>
        <v>0</v>
      </c>
      <c r="S647" s="699" cm="1">
        <f t="array" ref="S647">INDEX($H647:$K647,0,MATCH(S$616,$H$616:$K$616,0))*HLOOKUP(S$615,$J$612:$R$613,2)</f>
        <v>0</v>
      </c>
      <c r="T647" s="699" cm="1">
        <f t="array" ref="T647">INDEX($H647:$K647,0,MATCH(T$616,$H$616:$K$616,0))*HLOOKUP(T$615,$J$612:$R$613,2)</f>
        <v>1</v>
      </c>
      <c r="U647" s="699" cm="1">
        <f t="array" ref="U647">INDEX($H647:$K647,0,MATCH(U$616,$H$616:$K$616,0))*HLOOKUP(U$615,$J$612:$R$613,2)</f>
        <v>0</v>
      </c>
      <c r="V647" s="699" cm="1">
        <f t="array" ref="V647">INDEX($H647:$K647,0,MATCH(V$616,$H$616:$K$616,0))*HLOOKUP(V$615,$J$612:$R$613,2)</f>
        <v>0</v>
      </c>
      <c r="W647" s="699" cm="1">
        <f t="array" ref="W647">INDEX($H647:$K647,0,MATCH(W$616,$H$616:$K$616,0))*HLOOKUP(W$615,$J$612:$R$613,2)</f>
        <v>0</v>
      </c>
      <c r="X647" s="699" cm="1">
        <f t="array" ref="X647">INDEX($H647:$K647,0,MATCH(X$616,$H$616:$K$616,0))*HLOOKUP(X$615,$J$612:$R$613,2)</f>
        <v>1</v>
      </c>
      <c r="Y647" s="699" cm="1">
        <f t="array" ref="Y647">INDEX($H647:$K647,0,MATCH(Y$616,$H$616:$K$616,0))*HLOOKUP(Y$615,$J$612:$R$613,2)</f>
        <v>0</v>
      </c>
      <c r="Z647" s="699" cm="1">
        <f t="array" ref="Z647">INDEX($H647:$K647,0,MATCH(Z$616,$H$616:$K$616,0))*HLOOKUP(Z$615,$J$612:$R$613,2)</f>
        <v>0</v>
      </c>
      <c r="AA647" s="699" cm="1">
        <f t="array" ref="AA647">INDEX($H647:$K647,0,MATCH(AA$616,$H$616:$K$616,0))*HLOOKUP(AA$615,$J$612:$R$613,2)</f>
        <v>0</v>
      </c>
      <c r="AB647" s="699" cm="1">
        <f t="array" ref="AB647">INDEX($H647:$K647,0,MATCH(AB$616,$H$616:$K$616,0))*HLOOKUP(AB$615,$J$612:$R$613,2)</f>
        <v>1</v>
      </c>
      <c r="AC647" s="699" cm="1">
        <f t="array" ref="AC647">INDEX($H647:$K647,0,MATCH(AC$616,$H$616:$K$616,0))*HLOOKUP(AC$615,$J$612:$R$613,2)</f>
        <v>0</v>
      </c>
      <c r="AD647" s="699" cm="1">
        <f t="array" ref="AD647">INDEX($H647:$K647,0,MATCH(AD$616,$H$616:$K$616,0))*HLOOKUP(AD$615,$J$612:$R$613,2)</f>
        <v>0</v>
      </c>
      <c r="AE647" s="699" cm="1">
        <f t="array" ref="AE647">INDEX($H647:$K647,0,MATCH(AE$616,$H$616:$K$616,0))*HLOOKUP(AE$615,$J$612:$R$613,2)</f>
        <v>0</v>
      </c>
      <c r="AF647" s="699" cm="1">
        <f t="array" ref="AF647">INDEX($H647:$K647,0,MATCH(AF$616,$H$616:$K$616,0))*HLOOKUP(AF$615,$J$612:$R$613,2)</f>
        <v>1</v>
      </c>
      <c r="AG647" s="699" cm="1">
        <f t="array" ref="AG647">INDEX($H647:$K647,0,MATCH(AG$616,$H$616:$K$616,0))*HLOOKUP(AG$615,$J$612:$R$613,2)</f>
        <v>0</v>
      </c>
      <c r="AH647" s="699" cm="1">
        <f t="array" ref="AH647">INDEX($H647:$K647,0,MATCH(AH$616,$H$616:$K$616,0))*HLOOKUP(AH$615,$J$612:$R$613,2)</f>
        <v>0</v>
      </c>
      <c r="AI647" s="699" cm="1">
        <f t="array" ref="AI647">INDEX($H647:$K647,0,MATCH(AI$616,$H$616:$K$616,0))*HLOOKUP(AI$615,$J$612:$R$613,2)</f>
        <v>0</v>
      </c>
      <c r="AJ647" s="699" cm="1">
        <f t="array" ref="AJ647">INDEX($H647:$K647,0,MATCH(AJ$616,$H$616:$K$616,0))*HLOOKUP(AJ$615,$J$612:$R$613,2)</f>
        <v>1</v>
      </c>
      <c r="AK647" s="699" cm="1">
        <f t="array" ref="AK647">INDEX($H647:$K647,0,MATCH(AK$616,$H$616:$K$616,0))*HLOOKUP(AK$615,$J$612:$R$613,2)</f>
        <v>0</v>
      </c>
      <c r="AL647" s="699" cm="1">
        <f t="array" ref="AL647">INDEX($H647:$K647,0,MATCH(AL$616,$H$616:$K$616,0))*HLOOKUP(AL$615,$J$612:$R$613,2)</f>
        <v>0</v>
      </c>
      <c r="AM647" s="699" cm="1">
        <f t="array" ref="AM647">INDEX($H647:$K647,0,MATCH(AM$616,$H$616:$K$616,0))*HLOOKUP(AM$615,$J$612:$R$613,2)</f>
        <v>0</v>
      </c>
      <c r="AN647" s="699" cm="1">
        <f t="array" ref="AN647">INDEX($H647:$K647,0,MATCH(AN$616,$H$616:$K$616,0))*HLOOKUP(AN$615,$J$612:$R$613,2)</f>
        <v>1</v>
      </c>
      <c r="AO647" s="699" cm="1">
        <f t="array" ref="AO647">INDEX($H647:$K647,0,MATCH(AO$616,$H$616:$K$616,0))*HLOOKUP(AO$615,$J$612:$R$613,2)</f>
        <v>0</v>
      </c>
      <c r="AP647" s="699" cm="1">
        <f t="array" ref="AP647">INDEX($H647:$K647,0,MATCH(AP$616,$H$616:$K$616,0))*HLOOKUP(AP$615,$J$612:$R$613,2)</f>
        <v>0</v>
      </c>
      <c r="AQ647" s="699" cm="1">
        <f t="array" ref="AQ647">INDEX($H647:$K647,0,MATCH(AQ$616,$H$616:$K$616,0))*HLOOKUP(AQ$615,$J$612:$R$613,2)</f>
        <v>0</v>
      </c>
      <c r="AR647" s="699" cm="1">
        <f t="array" ref="AR647">INDEX($H647:$K647,0,MATCH(AR$616,$H$616:$K$616,0))*HLOOKUP(AR$615,$J$612:$R$613,2)</f>
        <v>1</v>
      </c>
      <c r="AS647" s="699" cm="1">
        <f t="array" ref="AS647">INDEX($H647:$K647,0,MATCH(AS$616,$H$616:$K$616,0))*HLOOKUP(AS$615,$J$612:$R$613,2)</f>
        <v>0</v>
      </c>
      <c r="AT647" s="699" cm="1">
        <f t="array" ref="AT647">INDEX($H647:$K647,0,MATCH(AT$616,$H$616:$K$616,0))*HLOOKUP(AT$615,$J$612:$R$613,2)</f>
        <v>0</v>
      </c>
      <c r="AU647" s="699" cm="1">
        <f t="array" ref="AU647">INDEX($H647:$K647,0,MATCH(AU$616,$H$616:$K$616,0))*HLOOKUP(AU$615,$J$612:$R$613,2)</f>
        <v>0</v>
      </c>
      <c r="AV647" s="187"/>
      <c r="AW647" s="187"/>
      <c r="AX647" s="16"/>
      <c r="AY647" s="8"/>
      <c r="AZ647" s="8"/>
      <c r="BA647" s="8"/>
    </row>
    <row r="648" spans="1:53" ht="14.5" outlineLevel="1" x14ac:dyDescent="0.35">
      <c r="A648" s="6"/>
      <c r="B648" s="7"/>
      <c r="C648" s="17"/>
      <c r="D648" s="17"/>
      <c r="E648" s="17"/>
      <c r="F648" s="26"/>
      <c r="G648" s="26" t="str">
        <f t="shared" si="189"/>
        <v>AYAOA1o</v>
      </c>
      <c r="H648" s="223">
        <f t="shared" ref="H648:K648" si="221">IF(H558&gt;0,1,0)</f>
        <v>0</v>
      </c>
      <c r="I648" s="223">
        <f t="shared" si="221"/>
        <v>1</v>
      </c>
      <c r="J648" s="223">
        <f t="shared" si="221"/>
        <v>0</v>
      </c>
      <c r="K648" s="223">
        <f t="shared" si="221"/>
        <v>0</v>
      </c>
      <c r="L648" s="699" cm="1">
        <f t="array" ref="L648">INDEX($H648:$K648,0,MATCH(L$616,$H$616:$K$616,0))*HLOOKUP(L$615,$J$612:$R$613,2)</f>
        <v>0</v>
      </c>
      <c r="M648" s="699" cm="1">
        <f t="array" ref="M648">INDEX($H648:$K648,0,MATCH(M$616,$H$616:$K$616,0))*HLOOKUP(M$615,$J$612:$R$613,2)</f>
        <v>1</v>
      </c>
      <c r="N648" s="699" cm="1">
        <f t="array" ref="N648">INDEX($H648:$K648,0,MATCH(N$616,$H$616:$K$616,0))*HLOOKUP(N$615,$J$612:$R$613,2)</f>
        <v>0</v>
      </c>
      <c r="O648" s="699" cm="1">
        <f t="array" ref="O648">INDEX($H648:$K648,0,MATCH(O$616,$H$616:$K$616,0))*HLOOKUP(O$615,$J$612:$R$613,2)</f>
        <v>0</v>
      </c>
      <c r="P648" s="699" cm="1">
        <f t="array" ref="P648">INDEX($H648:$K648,0,MATCH(P$616,$H$616:$K$616,0))*HLOOKUP(P$615,$J$612:$R$613,2)</f>
        <v>0</v>
      </c>
      <c r="Q648" s="699" cm="1">
        <f t="array" ref="Q648">INDEX($H648:$K648,0,MATCH(Q$616,$H$616:$K$616,0))*HLOOKUP(Q$615,$J$612:$R$613,2)</f>
        <v>1</v>
      </c>
      <c r="R648" s="699" cm="1">
        <f t="array" ref="R648">INDEX($H648:$K648,0,MATCH(R$616,$H$616:$K$616,0))*HLOOKUP(R$615,$J$612:$R$613,2)</f>
        <v>0</v>
      </c>
      <c r="S648" s="699" cm="1">
        <f t="array" ref="S648">INDEX($H648:$K648,0,MATCH(S$616,$H$616:$K$616,0))*HLOOKUP(S$615,$J$612:$R$613,2)</f>
        <v>0</v>
      </c>
      <c r="T648" s="699" cm="1">
        <f t="array" ref="T648">INDEX($H648:$K648,0,MATCH(T$616,$H$616:$K$616,0))*HLOOKUP(T$615,$J$612:$R$613,2)</f>
        <v>0</v>
      </c>
      <c r="U648" s="699" cm="1">
        <f t="array" ref="U648">INDEX($H648:$K648,0,MATCH(U$616,$H$616:$K$616,0))*HLOOKUP(U$615,$J$612:$R$613,2)</f>
        <v>1</v>
      </c>
      <c r="V648" s="699" cm="1">
        <f t="array" ref="V648">INDEX($H648:$K648,0,MATCH(V$616,$H$616:$K$616,0))*HLOOKUP(V$615,$J$612:$R$613,2)</f>
        <v>0</v>
      </c>
      <c r="W648" s="699" cm="1">
        <f t="array" ref="W648">INDEX($H648:$K648,0,MATCH(W$616,$H$616:$K$616,0))*HLOOKUP(W$615,$J$612:$R$613,2)</f>
        <v>0</v>
      </c>
      <c r="X648" s="699" cm="1">
        <f t="array" ref="X648">INDEX($H648:$K648,0,MATCH(X$616,$H$616:$K$616,0))*HLOOKUP(X$615,$J$612:$R$613,2)</f>
        <v>0</v>
      </c>
      <c r="Y648" s="699" cm="1">
        <f t="array" ref="Y648">INDEX($H648:$K648,0,MATCH(Y$616,$H$616:$K$616,0))*HLOOKUP(Y$615,$J$612:$R$613,2)</f>
        <v>1</v>
      </c>
      <c r="Z648" s="699" cm="1">
        <f t="array" ref="Z648">INDEX($H648:$K648,0,MATCH(Z$616,$H$616:$K$616,0))*HLOOKUP(Z$615,$J$612:$R$613,2)</f>
        <v>0</v>
      </c>
      <c r="AA648" s="699" cm="1">
        <f t="array" ref="AA648">INDEX($H648:$K648,0,MATCH(AA$616,$H$616:$K$616,0))*HLOOKUP(AA$615,$J$612:$R$613,2)</f>
        <v>0</v>
      </c>
      <c r="AB648" s="699" cm="1">
        <f t="array" ref="AB648">INDEX($H648:$K648,0,MATCH(AB$616,$H$616:$K$616,0))*HLOOKUP(AB$615,$J$612:$R$613,2)</f>
        <v>0</v>
      </c>
      <c r="AC648" s="699" cm="1">
        <f t="array" ref="AC648">INDEX($H648:$K648,0,MATCH(AC$616,$H$616:$K$616,0))*HLOOKUP(AC$615,$J$612:$R$613,2)</f>
        <v>1</v>
      </c>
      <c r="AD648" s="699" cm="1">
        <f t="array" ref="AD648">INDEX($H648:$K648,0,MATCH(AD$616,$H$616:$K$616,0))*HLOOKUP(AD$615,$J$612:$R$613,2)</f>
        <v>0</v>
      </c>
      <c r="AE648" s="699" cm="1">
        <f t="array" ref="AE648">INDEX($H648:$K648,0,MATCH(AE$616,$H$616:$K$616,0))*HLOOKUP(AE$615,$J$612:$R$613,2)</f>
        <v>0</v>
      </c>
      <c r="AF648" s="699" cm="1">
        <f t="array" ref="AF648">INDEX($H648:$K648,0,MATCH(AF$616,$H$616:$K$616,0))*HLOOKUP(AF$615,$J$612:$R$613,2)</f>
        <v>0</v>
      </c>
      <c r="AG648" s="699" cm="1">
        <f t="array" ref="AG648">INDEX($H648:$K648,0,MATCH(AG$616,$H$616:$K$616,0))*HLOOKUP(AG$615,$J$612:$R$613,2)</f>
        <v>1</v>
      </c>
      <c r="AH648" s="699" cm="1">
        <f t="array" ref="AH648">INDEX($H648:$K648,0,MATCH(AH$616,$H$616:$K$616,0))*HLOOKUP(AH$615,$J$612:$R$613,2)</f>
        <v>0</v>
      </c>
      <c r="AI648" s="699" cm="1">
        <f t="array" ref="AI648">INDEX($H648:$K648,0,MATCH(AI$616,$H$616:$K$616,0))*HLOOKUP(AI$615,$J$612:$R$613,2)</f>
        <v>0</v>
      </c>
      <c r="AJ648" s="699" cm="1">
        <f t="array" ref="AJ648">INDEX($H648:$K648,0,MATCH(AJ$616,$H$616:$K$616,0))*HLOOKUP(AJ$615,$J$612:$R$613,2)</f>
        <v>0</v>
      </c>
      <c r="AK648" s="699" cm="1">
        <f t="array" ref="AK648">INDEX($H648:$K648,0,MATCH(AK$616,$H$616:$K$616,0))*HLOOKUP(AK$615,$J$612:$R$613,2)</f>
        <v>1</v>
      </c>
      <c r="AL648" s="699" cm="1">
        <f t="array" ref="AL648">INDEX($H648:$K648,0,MATCH(AL$616,$H$616:$K$616,0))*HLOOKUP(AL$615,$J$612:$R$613,2)</f>
        <v>0</v>
      </c>
      <c r="AM648" s="699" cm="1">
        <f t="array" ref="AM648">INDEX($H648:$K648,0,MATCH(AM$616,$H$616:$K$616,0))*HLOOKUP(AM$615,$J$612:$R$613,2)</f>
        <v>0</v>
      </c>
      <c r="AN648" s="699" cm="1">
        <f t="array" ref="AN648">INDEX($H648:$K648,0,MATCH(AN$616,$H$616:$K$616,0))*HLOOKUP(AN$615,$J$612:$R$613,2)</f>
        <v>0</v>
      </c>
      <c r="AO648" s="699" cm="1">
        <f t="array" ref="AO648">INDEX($H648:$K648,0,MATCH(AO$616,$H$616:$K$616,0))*HLOOKUP(AO$615,$J$612:$R$613,2)</f>
        <v>1</v>
      </c>
      <c r="AP648" s="699" cm="1">
        <f t="array" ref="AP648">INDEX($H648:$K648,0,MATCH(AP$616,$H$616:$K$616,0))*HLOOKUP(AP$615,$J$612:$R$613,2)</f>
        <v>0</v>
      </c>
      <c r="AQ648" s="699" cm="1">
        <f t="array" ref="AQ648">INDEX($H648:$K648,0,MATCH(AQ$616,$H$616:$K$616,0))*HLOOKUP(AQ$615,$J$612:$R$613,2)</f>
        <v>0</v>
      </c>
      <c r="AR648" s="699" cm="1">
        <f t="array" ref="AR648">INDEX($H648:$K648,0,MATCH(AR$616,$H$616:$K$616,0))*HLOOKUP(AR$615,$J$612:$R$613,2)</f>
        <v>0</v>
      </c>
      <c r="AS648" s="699" cm="1">
        <f t="array" ref="AS648">INDEX($H648:$K648,0,MATCH(AS$616,$H$616:$K$616,0))*HLOOKUP(AS$615,$J$612:$R$613,2)</f>
        <v>1</v>
      </c>
      <c r="AT648" s="699" cm="1">
        <f t="array" ref="AT648">INDEX($H648:$K648,0,MATCH(AT$616,$H$616:$K$616,0))*HLOOKUP(AT$615,$J$612:$R$613,2)</f>
        <v>0</v>
      </c>
      <c r="AU648" s="699" cm="1">
        <f t="array" ref="AU648">INDEX($H648:$K648,0,MATCH(AU$616,$H$616:$K$616,0))*HLOOKUP(AU$615,$J$612:$R$613,2)</f>
        <v>0</v>
      </c>
      <c r="AV648" s="187"/>
      <c r="AW648" s="187"/>
      <c r="AX648" s="16"/>
      <c r="AY648" s="8"/>
      <c r="AZ648" s="8"/>
      <c r="BA648" s="8"/>
    </row>
    <row r="649" spans="1:53" ht="14.5" outlineLevel="1" x14ac:dyDescent="0.35">
      <c r="A649" s="6"/>
      <c r="B649" s="7"/>
      <c r="C649" s="17"/>
      <c r="D649" s="17"/>
      <c r="E649" s="17"/>
      <c r="F649" s="26"/>
      <c r="G649" s="26" t="str">
        <f t="shared" si="189"/>
        <v>AYAOA1od</v>
      </c>
      <c r="H649" s="223">
        <f t="shared" ref="H649:K649" si="222">IF(H559&gt;0,1,0)</f>
        <v>0</v>
      </c>
      <c r="I649" s="223">
        <f t="shared" si="222"/>
        <v>1</v>
      </c>
      <c r="J649" s="223">
        <f t="shared" si="222"/>
        <v>0</v>
      </c>
      <c r="K649" s="223">
        <f t="shared" si="222"/>
        <v>0</v>
      </c>
      <c r="L649" s="699" cm="1">
        <f t="array" ref="L649">INDEX($H649:$K649,0,MATCH(L$616,$H$616:$K$616,0))*HLOOKUP(L$615,$J$612:$R$613,2)</f>
        <v>0</v>
      </c>
      <c r="M649" s="699" cm="1">
        <f t="array" ref="M649">INDEX($H649:$K649,0,MATCH(M$616,$H$616:$K$616,0))*HLOOKUP(M$615,$J$612:$R$613,2)</f>
        <v>1</v>
      </c>
      <c r="N649" s="699" cm="1">
        <f t="array" ref="N649">INDEX($H649:$K649,0,MATCH(N$616,$H$616:$K$616,0))*HLOOKUP(N$615,$J$612:$R$613,2)</f>
        <v>0</v>
      </c>
      <c r="O649" s="699" cm="1">
        <f t="array" ref="O649">INDEX($H649:$K649,0,MATCH(O$616,$H$616:$K$616,0))*HLOOKUP(O$615,$J$612:$R$613,2)</f>
        <v>0</v>
      </c>
      <c r="P649" s="699" cm="1">
        <f t="array" ref="P649">INDEX($H649:$K649,0,MATCH(P$616,$H$616:$K$616,0))*HLOOKUP(P$615,$J$612:$R$613,2)</f>
        <v>0</v>
      </c>
      <c r="Q649" s="699" cm="1">
        <f t="array" ref="Q649">INDEX($H649:$K649,0,MATCH(Q$616,$H$616:$K$616,0))*HLOOKUP(Q$615,$J$612:$R$613,2)</f>
        <v>1</v>
      </c>
      <c r="R649" s="699" cm="1">
        <f t="array" ref="R649">INDEX($H649:$K649,0,MATCH(R$616,$H$616:$K$616,0))*HLOOKUP(R$615,$J$612:$R$613,2)</f>
        <v>0</v>
      </c>
      <c r="S649" s="699" cm="1">
        <f t="array" ref="S649">INDEX($H649:$K649,0,MATCH(S$616,$H$616:$K$616,0))*HLOOKUP(S$615,$J$612:$R$613,2)</f>
        <v>0</v>
      </c>
      <c r="T649" s="699" cm="1">
        <f t="array" ref="T649">INDEX($H649:$K649,0,MATCH(T$616,$H$616:$K$616,0))*HLOOKUP(T$615,$J$612:$R$613,2)</f>
        <v>0</v>
      </c>
      <c r="U649" s="699" cm="1">
        <f t="array" ref="U649">INDEX($H649:$K649,0,MATCH(U$616,$H$616:$K$616,0))*HLOOKUP(U$615,$J$612:$R$613,2)</f>
        <v>1</v>
      </c>
      <c r="V649" s="699" cm="1">
        <f t="array" ref="V649">INDEX($H649:$K649,0,MATCH(V$616,$H$616:$K$616,0))*HLOOKUP(V$615,$J$612:$R$613,2)</f>
        <v>0</v>
      </c>
      <c r="W649" s="699" cm="1">
        <f t="array" ref="W649">INDEX($H649:$K649,0,MATCH(W$616,$H$616:$K$616,0))*HLOOKUP(W$615,$J$612:$R$613,2)</f>
        <v>0</v>
      </c>
      <c r="X649" s="699" cm="1">
        <f t="array" ref="X649">INDEX($H649:$K649,0,MATCH(X$616,$H$616:$K$616,0))*HLOOKUP(X$615,$J$612:$R$613,2)</f>
        <v>0</v>
      </c>
      <c r="Y649" s="699" cm="1">
        <f t="array" ref="Y649">INDEX($H649:$K649,0,MATCH(Y$616,$H$616:$K$616,0))*HLOOKUP(Y$615,$J$612:$R$613,2)</f>
        <v>1</v>
      </c>
      <c r="Z649" s="699" cm="1">
        <f t="array" ref="Z649">INDEX($H649:$K649,0,MATCH(Z$616,$H$616:$K$616,0))*HLOOKUP(Z$615,$J$612:$R$613,2)</f>
        <v>0</v>
      </c>
      <c r="AA649" s="699" cm="1">
        <f t="array" ref="AA649">INDEX($H649:$K649,0,MATCH(AA$616,$H$616:$K$616,0))*HLOOKUP(AA$615,$J$612:$R$613,2)</f>
        <v>0</v>
      </c>
      <c r="AB649" s="699" cm="1">
        <f t="array" ref="AB649">INDEX($H649:$K649,0,MATCH(AB$616,$H$616:$K$616,0))*HLOOKUP(AB$615,$J$612:$R$613,2)</f>
        <v>0</v>
      </c>
      <c r="AC649" s="699" cm="1">
        <f t="array" ref="AC649">INDEX($H649:$K649,0,MATCH(AC$616,$H$616:$K$616,0))*HLOOKUP(AC$615,$J$612:$R$613,2)</f>
        <v>1</v>
      </c>
      <c r="AD649" s="699" cm="1">
        <f t="array" ref="AD649">INDEX($H649:$K649,0,MATCH(AD$616,$H$616:$K$616,0))*HLOOKUP(AD$615,$J$612:$R$613,2)</f>
        <v>0</v>
      </c>
      <c r="AE649" s="699" cm="1">
        <f t="array" ref="AE649">INDEX($H649:$K649,0,MATCH(AE$616,$H$616:$K$616,0))*HLOOKUP(AE$615,$J$612:$R$613,2)</f>
        <v>0</v>
      </c>
      <c r="AF649" s="699" cm="1">
        <f t="array" ref="AF649">INDEX($H649:$K649,0,MATCH(AF$616,$H$616:$K$616,0))*HLOOKUP(AF$615,$J$612:$R$613,2)</f>
        <v>0</v>
      </c>
      <c r="AG649" s="699" cm="1">
        <f t="array" ref="AG649">INDEX($H649:$K649,0,MATCH(AG$616,$H$616:$K$616,0))*HLOOKUP(AG$615,$J$612:$R$613,2)</f>
        <v>1</v>
      </c>
      <c r="AH649" s="699" cm="1">
        <f t="array" ref="AH649">INDEX($H649:$K649,0,MATCH(AH$616,$H$616:$K$616,0))*HLOOKUP(AH$615,$J$612:$R$613,2)</f>
        <v>0</v>
      </c>
      <c r="AI649" s="699" cm="1">
        <f t="array" ref="AI649">INDEX($H649:$K649,0,MATCH(AI$616,$H$616:$K$616,0))*HLOOKUP(AI$615,$J$612:$R$613,2)</f>
        <v>0</v>
      </c>
      <c r="AJ649" s="699" cm="1">
        <f t="array" ref="AJ649">INDEX($H649:$K649,0,MATCH(AJ$616,$H$616:$K$616,0))*HLOOKUP(AJ$615,$J$612:$R$613,2)</f>
        <v>0</v>
      </c>
      <c r="AK649" s="699" cm="1">
        <f t="array" ref="AK649">INDEX($H649:$K649,0,MATCH(AK$616,$H$616:$K$616,0))*HLOOKUP(AK$615,$J$612:$R$613,2)</f>
        <v>1</v>
      </c>
      <c r="AL649" s="699" cm="1">
        <f t="array" ref="AL649">INDEX($H649:$K649,0,MATCH(AL$616,$H$616:$K$616,0))*HLOOKUP(AL$615,$J$612:$R$613,2)</f>
        <v>0</v>
      </c>
      <c r="AM649" s="699" cm="1">
        <f t="array" ref="AM649">INDEX($H649:$K649,0,MATCH(AM$616,$H$616:$K$616,0))*HLOOKUP(AM$615,$J$612:$R$613,2)</f>
        <v>0</v>
      </c>
      <c r="AN649" s="699" cm="1">
        <f t="array" ref="AN649">INDEX($H649:$K649,0,MATCH(AN$616,$H$616:$K$616,0))*HLOOKUP(AN$615,$J$612:$R$613,2)</f>
        <v>0</v>
      </c>
      <c r="AO649" s="699" cm="1">
        <f t="array" ref="AO649">INDEX($H649:$K649,0,MATCH(AO$616,$H$616:$K$616,0))*HLOOKUP(AO$615,$J$612:$R$613,2)</f>
        <v>1</v>
      </c>
      <c r="AP649" s="699" cm="1">
        <f t="array" ref="AP649">INDEX($H649:$K649,0,MATCH(AP$616,$H$616:$K$616,0))*HLOOKUP(AP$615,$J$612:$R$613,2)</f>
        <v>0</v>
      </c>
      <c r="AQ649" s="699" cm="1">
        <f t="array" ref="AQ649">INDEX($H649:$K649,0,MATCH(AQ$616,$H$616:$K$616,0))*HLOOKUP(AQ$615,$J$612:$R$613,2)</f>
        <v>0</v>
      </c>
      <c r="AR649" s="699" cm="1">
        <f t="array" ref="AR649">INDEX($H649:$K649,0,MATCH(AR$616,$H$616:$K$616,0))*HLOOKUP(AR$615,$J$612:$R$613,2)</f>
        <v>0</v>
      </c>
      <c r="AS649" s="699" cm="1">
        <f t="array" ref="AS649">INDEX($H649:$K649,0,MATCH(AS$616,$H$616:$K$616,0))*HLOOKUP(AS$615,$J$612:$R$613,2)</f>
        <v>1</v>
      </c>
      <c r="AT649" s="699" cm="1">
        <f t="array" ref="AT649">INDEX($H649:$K649,0,MATCH(AT$616,$H$616:$K$616,0))*HLOOKUP(AT$615,$J$612:$R$613,2)</f>
        <v>0</v>
      </c>
      <c r="AU649" s="699" cm="1">
        <f t="array" ref="AU649">INDEX($H649:$K649,0,MATCH(AU$616,$H$616:$K$616,0))*HLOOKUP(AU$615,$J$612:$R$613,2)</f>
        <v>0</v>
      </c>
      <c r="AV649" s="187"/>
      <c r="AW649" s="187"/>
      <c r="AX649" s="16"/>
      <c r="AY649" s="8"/>
      <c r="AZ649" s="8"/>
      <c r="BA649" s="8"/>
    </row>
    <row r="650" spans="1:53" ht="14.5" outlineLevel="1" x14ac:dyDescent="0.35">
      <c r="A650" s="6"/>
      <c r="B650" s="7"/>
      <c r="C650" s="17"/>
      <c r="D650" s="17"/>
      <c r="E650" s="17"/>
      <c r="F650" s="26"/>
      <c r="G650" s="26" t="str">
        <f t="shared" si="189"/>
        <v>YAOA2Oa</v>
      </c>
      <c r="H650" s="223">
        <f t="shared" ref="H650:K650" si="223">IF(H560&gt;0,1,0)</f>
        <v>1</v>
      </c>
      <c r="I650" s="223">
        <f t="shared" si="223"/>
        <v>0</v>
      </c>
      <c r="J650" s="223">
        <f t="shared" si="223"/>
        <v>0</v>
      </c>
      <c r="K650" s="223">
        <f t="shared" si="223"/>
        <v>0</v>
      </c>
      <c r="L650" s="699" cm="1">
        <f t="array" ref="L650">INDEX($H650:$K650,0,MATCH(L$616,$H$616:$K$616,0))*HLOOKUP(L$615,$J$612:$R$613,2)</f>
        <v>1</v>
      </c>
      <c r="M650" s="699" cm="1">
        <f t="array" ref="M650">INDEX($H650:$K650,0,MATCH(M$616,$H$616:$K$616,0))*HLOOKUP(M$615,$J$612:$R$613,2)</f>
        <v>0</v>
      </c>
      <c r="N650" s="699" cm="1">
        <f t="array" ref="N650">INDEX($H650:$K650,0,MATCH(N$616,$H$616:$K$616,0))*HLOOKUP(N$615,$J$612:$R$613,2)</f>
        <v>0</v>
      </c>
      <c r="O650" s="699" cm="1">
        <f t="array" ref="O650">INDEX($H650:$K650,0,MATCH(O$616,$H$616:$K$616,0))*HLOOKUP(O$615,$J$612:$R$613,2)</f>
        <v>0</v>
      </c>
      <c r="P650" s="699" cm="1">
        <f t="array" ref="P650">INDEX($H650:$K650,0,MATCH(P$616,$H$616:$K$616,0))*HLOOKUP(P$615,$J$612:$R$613,2)</f>
        <v>1</v>
      </c>
      <c r="Q650" s="699" cm="1">
        <f t="array" ref="Q650">INDEX($H650:$K650,0,MATCH(Q$616,$H$616:$K$616,0))*HLOOKUP(Q$615,$J$612:$R$613,2)</f>
        <v>0</v>
      </c>
      <c r="R650" s="699" cm="1">
        <f t="array" ref="R650">INDEX($H650:$K650,0,MATCH(R$616,$H$616:$K$616,0))*HLOOKUP(R$615,$J$612:$R$613,2)</f>
        <v>0</v>
      </c>
      <c r="S650" s="699" cm="1">
        <f t="array" ref="S650">INDEX($H650:$K650,0,MATCH(S$616,$H$616:$K$616,0))*HLOOKUP(S$615,$J$612:$R$613,2)</f>
        <v>0</v>
      </c>
      <c r="T650" s="699" cm="1">
        <f t="array" ref="T650">INDEX($H650:$K650,0,MATCH(T$616,$H$616:$K$616,0))*HLOOKUP(T$615,$J$612:$R$613,2)</f>
        <v>1</v>
      </c>
      <c r="U650" s="699" cm="1">
        <f t="array" ref="U650">INDEX($H650:$K650,0,MATCH(U$616,$H$616:$K$616,0))*HLOOKUP(U$615,$J$612:$R$613,2)</f>
        <v>0</v>
      </c>
      <c r="V650" s="699" cm="1">
        <f t="array" ref="V650">INDEX($H650:$K650,0,MATCH(V$616,$H$616:$K$616,0))*HLOOKUP(V$615,$J$612:$R$613,2)</f>
        <v>0</v>
      </c>
      <c r="W650" s="699" cm="1">
        <f t="array" ref="W650">INDEX($H650:$K650,0,MATCH(W$616,$H$616:$K$616,0))*HLOOKUP(W$615,$J$612:$R$613,2)</f>
        <v>0</v>
      </c>
      <c r="X650" s="699" cm="1">
        <f t="array" ref="X650">INDEX($H650:$K650,0,MATCH(X$616,$H$616:$K$616,0))*HLOOKUP(X$615,$J$612:$R$613,2)</f>
        <v>1</v>
      </c>
      <c r="Y650" s="699" cm="1">
        <f t="array" ref="Y650">INDEX($H650:$K650,0,MATCH(Y$616,$H$616:$K$616,0))*HLOOKUP(Y$615,$J$612:$R$613,2)</f>
        <v>0</v>
      </c>
      <c r="Z650" s="699" cm="1">
        <f t="array" ref="Z650">INDEX($H650:$K650,0,MATCH(Z$616,$H$616:$K$616,0))*HLOOKUP(Z$615,$J$612:$R$613,2)</f>
        <v>0</v>
      </c>
      <c r="AA650" s="699" cm="1">
        <f t="array" ref="AA650">INDEX($H650:$K650,0,MATCH(AA$616,$H$616:$K$616,0))*HLOOKUP(AA$615,$J$612:$R$613,2)</f>
        <v>0</v>
      </c>
      <c r="AB650" s="699" cm="1">
        <f t="array" ref="AB650">INDEX($H650:$K650,0,MATCH(AB$616,$H$616:$K$616,0))*HLOOKUP(AB$615,$J$612:$R$613,2)</f>
        <v>1</v>
      </c>
      <c r="AC650" s="699" cm="1">
        <f t="array" ref="AC650">INDEX($H650:$K650,0,MATCH(AC$616,$H$616:$K$616,0))*HLOOKUP(AC$615,$J$612:$R$613,2)</f>
        <v>0</v>
      </c>
      <c r="AD650" s="699" cm="1">
        <f t="array" ref="AD650">INDEX($H650:$K650,0,MATCH(AD$616,$H$616:$K$616,0))*HLOOKUP(AD$615,$J$612:$R$613,2)</f>
        <v>0</v>
      </c>
      <c r="AE650" s="699" cm="1">
        <f t="array" ref="AE650">INDEX($H650:$K650,0,MATCH(AE$616,$H$616:$K$616,0))*HLOOKUP(AE$615,$J$612:$R$613,2)</f>
        <v>0</v>
      </c>
      <c r="AF650" s="699" cm="1">
        <f t="array" ref="AF650">INDEX($H650:$K650,0,MATCH(AF$616,$H$616:$K$616,0))*HLOOKUP(AF$615,$J$612:$R$613,2)</f>
        <v>1</v>
      </c>
      <c r="AG650" s="699" cm="1">
        <f t="array" ref="AG650">INDEX($H650:$K650,0,MATCH(AG$616,$H$616:$K$616,0))*HLOOKUP(AG$615,$J$612:$R$613,2)</f>
        <v>0</v>
      </c>
      <c r="AH650" s="699" cm="1">
        <f t="array" ref="AH650">INDEX($H650:$K650,0,MATCH(AH$616,$H$616:$K$616,0))*HLOOKUP(AH$615,$J$612:$R$613,2)</f>
        <v>0</v>
      </c>
      <c r="AI650" s="699" cm="1">
        <f t="array" ref="AI650">INDEX($H650:$K650,0,MATCH(AI$616,$H$616:$K$616,0))*HLOOKUP(AI$615,$J$612:$R$613,2)</f>
        <v>0</v>
      </c>
      <c r="AJ650" s="699" cm="1">
        <f t="array" ref="AJ650">INDEX($H650:$K650,0,MATCH(AJ$616,$H$616:$K$616,0))*HLOOKUP(AJ$615,$J$612:$R$613,2)</f>
        <v>1</v>
      </c>
      <c r="AK650" s="699" cm="1">
        <f t="array" ref="AK650">INDEX($H650:$K650,0,MATCH(AK$616,$H$616:$K$616,0))*HLOOKUP(AK$615,$J$612:$R$613,2)</f>
        <v>0</v>
      </c>
      <c r="AL650" s="699" cm="1">
        <f t="array" ref="AL650">INDEX($H650:$K650,0,MATCH(AL$616,$H$616:$K$616,0))*HLOOKUP(AL$615,$J$612:$R$613,2)</f>
        <v>0</v>
      </c>
      <c r="AM650" s="699" cm="1">
        <f t="array" ref="AM650">INDEX($H650:$K650,0,MATCH(AM$616,$H$616:$K$616,0))*HLOOKUP(AM$615,$J$612:$R$613,2)</f>
        <v>0</v>
      </c>
      <c r="AN650" s="699" cm="1">
        <f t="array" ref="AN650">INDEX($H650:$K650,0,MATCH(AN$616,$H$616:$K$616,0))*HLOOKUP(AN$615,$J$612:$R$613,2)</f>
        <v>1</v>
      </c>
      <c r="AO650" s="699" cm="1">
        <f t="array" ref="AO650">INDEX($H650:$K650,0,MATCH(AO$616,$H$616:$K$616,0))*HLOOKUP(AO$615,$J$612:$R$613,2)</f>
        <v>0</v>
      </c>
      <c r="AP650" s="699" cm="1">
        <f t="array" ref="AP650">INDEX($H650:$K650,0,MATCH(AP$616,$H$616:$K$616,0))*HLOOKUP(AP$615,$J$612:$R$613,2)</f>
        <v>0</v>
      </c>
      <c r="AQ650" s="699" cm="1">
        <f t="array" ref="AQ650">INDEX($H650:$K650,0,MATCH(AQ$616,$H$616:$K$616,0))*HLOOKUP(AQ$615,$J$612:$R$613,2)</f>
        <v>0</v>
      </c>
      <c r="AR650" s="699" cm="1">
        <f t="array" ref="AR650">INDEX($H650:$K650,0,MATCH(AR$616,$H$616:$K$616,0))*HLOOKUP(AR$615,$J$612:$R$613,2)</f>
        <v>1</v>
      </c>
      <c r="AS650" s="699" cm="1">
        <f t="array" ref="AS650">INDEX($H650:$K650,0,MATCH(AS$616,$H$616:$K$616,0))*HLOOKUP(AS$615,$J$612:$R$613,2)</f>
        <v>0</v>
      </c>
      <c r="AT650" s="699" cm="1">
        <f t="array" ref="AT650">INDEX($H650:$K650,0,MATCH(AT$616,$H$616:$K$616,0))*HLOOKUP(AT$615,$J$612:$R$613,2)</f>
        <v>0</v>
      </c>
      <c r="AU650" s="699" cm="1">
        <f t="array" ref="AU650">INDEX($H650:$K650,0,MATCH(AU$616,$H$616:$K$616,0))*HLOOKUP(AU$615,$J$612:$R$613,2)</f>
        <v>0</v>
      </c>
      <c r="AV650" s="187"/>
      <c r="AW650" s="187"/>
      <c r="AX650" s="16"/>
      <c r="AY650" s="8"/>
      <c r="AZ650" s="8"/>
      <c r="BA650" s="8"/>
    </row>
    <row r="651" spans="1:53" ht="14.5" outlineLevel="1" x14ac:dyDescent="0.35">
      <c r="A651" s="6"/>
      <c r="B651" s="7"/>
      <c r="C651" s="17"/>
      <c r="D651" s="17"/>
      <c r="E651" s="17"/>
      <c r="F651" s="26"/>
      <c r="G651" s="26" t="str">
        <f t="shared" si="189"/>
        <v>YYWWWw</v>
      </c>
      <c r="H651" s="223">
        <f t="shared" ref="H651:K651" si="224">IF(H561&gt;0,1,0)</f>
        <v>0</v>
      </c>
      <c r="I651" s="223">
        <f t="shared" si="224"/>
        <v>1</v>
      </c>
      <c r="J651" s="223">
        <f t="shared" si="224"/>
        <v>1</v>
      </c>
      <c r="K651" s="223">
        <f t="shared" si="224"/>
        <v>1</v>
      </c>
      <c r="L651" s="699" cm="1">
        <f t="array" ref="L651">INDEX($H651:$K651,0,MATCH(L$616,$H$616:$K$616,0))*HLOOKUP(L$615,$J$612:$R$613,2)</f>
        <v>0</v>
      </c>
      <c r="M651" s="699" cm="1">
        <f t="array" ref="M651">INDEX($H651:$K651,0,MATCH(M$616,$H$616:$K$616,0))*HLOOKUP(M$615,$J$612:$R$613,2)</f>
        <v>1</v>
      </c>
      <c r="N651" s="699" cm="1">
        <f t="array" ref="N651">INDEX($H651:$K651,0,MATCH(N$616,$H$616:$K$616,0))*HLOOKUP(N$615,$J$612:$R$613,2)</f>
        <v>1</v>
      </c>
      <c r="O651" s="699" cm="1">
        <f t="array" ref="O651">INDEX($H651:$K651,0,MATCH(O$616,$H$616:$K$616,0))*HLOOKUP(O$615,$J$612:$R$613,2)</f>
        <v>1</v>
      </c>
      <c r="P651" s="699" cm="1">
        <f t="array" ref="P651">INDEX($H651:$K651,0,MATCH(P$616,$H$616:$K$616,0))*HLOOKUP(P$615,$J$612:$R$613,2)</f>
        <v>0</v>
      </c>
      <c r="Q651" s="699" cm="1">
        <f t="array" ref="Q651">INDEX($H651:$K651,0,MATCH(Q$616,$H$616:$K$616,0))*HLOOKUP(Q$615,$J$612:$R$613,2)</f>
        <v>1</v>
      </c>
      <c r="R651" s="699" cm="1">
        <f t="array" ref="R651">INDEX($H651:$K651,0,MATCH(R$616,$H$616:$K$616,0))*HLOOKUP(R$615,$J$612:$R$613,2)</f>
        <v>1</v>
      </c>
      <c r="S651" s="699" cm="1">
        <f t="array" ref="S651">INDEX($H651:$K651,0,MATCH(S$616,$H$616:$K$616,0))*HLOOKUP(S$615,$J$612:$R$613,2)</f>
        <v>1</v>
      </c>
      <c r="T651" s="699" cm="1">
        <f t="array" ref="T651">INDEX($H651:$K651,0,MATCH(T$616,$H$616:$K$616,0))*HLOOKUP(T$615,$J$612:$R$613,2)</f>
        <v>0</v>
      </c>
      <c r="U651" s="699" cm="1">
        <f t="array" ref="U651">INDEX($H651:$K651,0,MATCH(U$616,$H$616:$K$616,0))*HLOOKUP(U$615,$J$612:$R$613,2)</f>
        <v>1</v>
      </c>
      <c r="V651" s="699" cm="1">
        <f t="array" ref="V651">INDEX($H651:$K651,0,MATCH(V$616,$H$616:$K$616,0))*HLOOKUP(V$615,$J$612:$R$613,2)</f>
        <v>1</v>
      </c>
      <c r="W651" s="699" cm="1">
        <f t="array" ref="W651">INDEX($H651:$K651,0,MATCH(W$616,$H$616:$K$616,0))*HLOOKUP(W$615,$J$612:$R$613,2)</f>
        <v>1</v>
      </c>
      <c r="X651" s="699" cm="1">
        <f t="array" ref="X651">INDEX($H651:$K651,0,MATCH(X$616,$H$616:$K$616,0))*HLOOKUP(X$615,$J$612:$R$613,2)</f>
        <v>0</v>
      </c>
      <c r="Y651" s="699" cm="1">
        <f t="array" ref="Y651">INDEX($H651:$K651,0,MATCH(Y$616,$H$616:$K$616,0))*HLOOKUP(Y$615,$J$612:$R$613,2)</f>
        <v>1</v>
      </c>
      <c r="Z651" s="699" cm="1">
        <f t="array" ref="Z651">INDEX($H651:$K651,0,MATCH(Z$616,$H$616:$K$616,0))*HLOOKUP(Z$615,$J$612:$R$613,2)</f>
        <v>1</v>
      </c>
      <c r="AA651" s="699" cm="1">
        <f t="array" ref="AA651">INDEX($H651:$K651,0,MATCH(AA$616,$H$616:$K$616,0))*HLOOKUP(AA$615,$J$612:$R$613,2)</f>
        <v>1</v>
      </c>
      <c r="AB651" s="699" cm="1">
        <f t="array" ref="AB651">INDEX($H651:$K651,0,MATCH(AB$616,$H$616:$K$616,0))*HLOOKUP(AB$615,$J$612:$R$613,2)</f>
        <v>0</v>
      </c>
      <c r="AC651" s="699" cm="1">
        <f t="array" ref="AC651">INDEX($H651:$K651,0,MATCH(AC$616,$H$616:$K$616,0))*HLOOKUP(AC$615,$J$612:$R$613,2)</f>
        <v>1</v>
      </c>
      <c r="AD651" s="699" cm="1">
        <f t="array" ref="AD651">INDEX($H651:$K651,0,MATCH(AD$616,$H$616:$K$616,0))*HLOOKUP(AD$615,$J$612:$R$613,2)</f>
        <v>1</v>
      </c>
      <c r="AE651" s="699" cm="1">
        <f t="array" ref="AE651">INDEX($H651:$K651,0,MATCH(AE$616,$H$616:$K$616,0))*HLOOKUP(AE$615,$J$612:$R$613,2)</f>
        <v>1</v>
      </c>
      <c r="AF651" s="699" cm="1">
        <f t="array" ref="AF651">INDEX($H651:$K651,0,MATCH(AF$616,$H$616:$K$616,0))*HLOOKUP(AF$615,$J$612:$R$613,2)</f>
        <v>0</v>
      </c>
      <c r="AG651" s="699" cm="1">
        <f t="array" ref="AG651">INDEX($H651:$K651,0,MATCH(AG$616,$H$616:$K$616,0))*HLOOKUP(AG$615,$J$612:$R$613,2)</f>
        <v>1</v>
      </c>
      <c r="AH651" s="699" cm="1">
        <f t="array" ref="AH651">INDEX($H651:$K651,0,MATCH(AH$616,$H$616:$K$616,0))*HLOOKUP(AH$615,$J$612:$R$613,2)</f>
        <v>1</v>
      </c>
      <c r="AI651" s="699" cm="1">
        <f t="array" ref="AI651">INDEX($H651:$K651,0,MATCH(AI$616,$H$616:$K$616,0))*HLOOKUP(AI$615,$J$612:$R$613,2)</f>
        <v>1</v>
      </c>
      <c r="AJ651" s="699" cm="1">
        <f t="array" ref="AJ651">INDEX($H651:$K651,0,MATCH(AJ$616,$H$616:$K$616,0))*HLOOKUP(AJ$615,$J$612:$R$613,2)</f>
        <v>0</v>
      </c>
      <c r="AK651" s="699" cm="1">
        <f t="array" ref="AK651">INDEX($H651:$K651,0,MATCH(AK$616,$H$616:$K$616,0))*HLOOKUP(AK$615,$J$612:$R$613,2)</f>
        <v>1</v>
      </c>
      <c r="AL651" s="699" cm="1">
        <f t="array" ref="AL651">INDEX($H651:$K651,0,MATCH(AL$616,$H$616:$K$616,0))*HLOOKUP(AL$615,$J$612:$R$613,2)</f>
        <v>1</v>
      </c>
      <c r="AM651" s="699" cm="1">
        <f t="array" ref="AM651">INDEX($H651:$K651,0,MATCH(AM$616,$H$616:$K$616,0))*HLOOKUP(AM$615,$J$612:$R$613,2)</f>
        <v>1</v>
      </c>
      <c r="AN651" s="699" cm="1">
        <f t="array" ref="AN651">INDEX($H651:$K651,0,MATCH(AN$616,$H$616:$K$616,0))*HLOOKUP(AN$615,$J$612:$R$613,2)</f>
        <v>0</v>
      </c>
      <c r="AO651" s="699" cm="1">
        <f t="array" ref="AO651">INDEX($H651:$K651,0,MATCH(AO$616,$H$616:$K$616,0))*HLOOKUP(AO$615,$J$612:$R$613,2)</f>
        <v>1</v>
      </c>
      <c r="AP651" s="699" cm="1">
        <f t="array" ref="AP651">INDEX($H651:$K651,0,MATCH(AP$616,$H$616:$K$616,0))*HLOOKUP(AP$615,$J$612:$R$613,2)</f>
        <v>1</v>
      </c>
      <c r="AQ651" s="699" cm="1">
        <f t="array" ref="AQ651">INDEX($H651:$K651,0,MATCH(AQ$616,$H$616:$K$616,0))*HLOOKUP(AQ$615,$J$612:$R$613,2)</f>
        <v>1</v>
      </c>
      <c r="AR651" s="699" cm="1">
        <f t="array" ref="AR651">INDEX($H651:$K651,0,MATCH(AR$616,$H$616:$K$616,0))*HLOOKUP(AR$615,$J$612:$R$613,2)</f>
        <v>0</v>
      </c>
      <c r="AS651" s="699" cm="1">
        <f t="array" ref="AS651">INDEX($H651:$K651,0,MATCH(AS$616,$H$616:$K$616,0))*HLOOKUP(AS$615,$J$612:$R$613,2)</f>
        <v>1</v>
      </c>
      <c r="AT651" s="699" cm="1">
        <f t="array" ref="AT651">INDEX($H651:$K651,0,MATCH(AT$616,$H$616:$K$616,0))*HLOOKUP(AT$615,$J$612:$R$613,2)</f>
        <v>1</v>
      </c>
      <c r="AU651" s="699" cm="1">
        <f t="array" ref="AU651">INDEX($H651:$K651,0,MATCH(AU$616,$H$616:$K$616,0))*HLOOKUP(AU$615,$J$612:$R$613,2)</f>
        <v>1</v>
      </c>
      <c r="AV651" s="187"/>
      <c r="AW651" s="187"/>
      <c r="AX651" s="16"/>
      <c r="AY651" s="8"/>
      <c r="AZ651" s="8"/>
      <c r="BA651" s="8"/>
    </row>
    <row r="652" spans="1:53" ht="14.5" outlineLevel="1" x14ac:dyDescent="0.35">
      <c r="A652" s="6"/>
      <c r="B652" s="7"/>
      <c r="C652" s="17"/>
      <c r="D652" s="17"/>
      <c r="E652" s="17"/>
      <c r="F652" s="26"/>
      <c r="G652" s="26" t="str">
        <f t="shared" si="189"/>
        <v>YYWWWwd</v>
      </c>
      <c r="H652" s="223">
        <f t="shared" ref="H652:K652" si="225">IF(H562&gt;0,1,0)</f>
        <v>0</v>
      </c>
      <c r="I652" s="223">
        <f t="shared" si="225"/>
        <v>1</v>
      </c>
      <c r="J652" s="223">
        <f t="shared" si="225"/>
        <v>1</v>
      </c>
      <c r="K652" s="223">
        <f t="shared" si="225"/>
        <v>1</v>
      </c>
      <c r="L652" s="699" cm="1">
        <f t="array" ref="L652">INDEX($H652:$K652,0,MATCH(L$616,$H$616:$K$616,0))*HLOOKUP(L$615,$J$612:$R$613,2)</f>
        <v>0</v>
      </c>
      <c r="M652" s="699" cm="1">
        <f t="array" ref="M652">INDEX($H652:$K652,0,MATCH(M$616,$H$616:$K$616,0))*HLOOKUP(M$615,$J$612:$R$613,2)</f>
        <v>1</v>
      </c>
      <c r="N652" s="699" cm="1">
        <f t="array" ref="N652">INDEX($H652:$K652,0,MATCH(N$616,$H$616:$K$616,0))*HLOOKUP(N$615,$J$612:$R$613,2)</f>
        <v>1</v>
      </c>
      <c r="O652" s="699" cm="1">
        <f t="array" ref="O652">INDEX($H652:$K652,0,MATCH(O$616,$H$616:$K$616,0))*HLOOKUP(O$615,$J$612:$R$613,2)</f>
        <v>1</v>
      </c>
      <c r="P652" s="699" cm="1">
        <f t="array" ref="P652">INDEX($H652:$K652,0,MATCH(P$616,$H$616:$K$616,0))*HLOOKUP(P$615,$J$612:$R$613,2)</f>
        <v>0</v>
      </c>
      <c r="Q652" s="699" cm="1">
        <f t="array" ref="Q652">INDEX($H652:$K652,0,MATCH(Q$616,$H$616:$K$616,0))*HLOOKUP(Q$615,$J$612:$R$613,2)</f>
        <v>1</v>
      </c>
      <c r="R652" s="699" cm="1">
        <f t="array" ref="R652">INDEX($H652:$K652,0,MATCH(R$616,$H$616:$K$616,0))*HLOOKUP(R$615,$J$612:$R$613,2)</f>
        <v>1</v>
      </c>
      <c r="S652" s="699" cm="1">
        <f t="array" ref="S652">INDEX($H652:$K652,0,MATCH(S$616,$H$616:$K$616,0))*HLOOKUP(S$615,$J$612:$R$613,2)</f>
        <v>1</v>
      </c>
      <c r="T652" s="699" cm="1">
        <f t="array" ref="T652">INDEX($H652:$K652,0,MATCH(T$616,$H$616:$K$616,0))*HLOOKUP(T$615,$J$612:$R$613,2)</f>
        <v>0</v>
      </c>
      <c r="U652" s="699" cm="1">
        <f t="array" ref="U652">INDEX($H652:$K652,0,MATCH(U$616,$H$616:$K$616,0))*HLOOKUP(U$615,$J$612:$R$613,2)</f>
        <v>1</v>
      </c>
      <c r="V652" s="699" cm="1">
        <f t="array" ref="V652">INDEX($H652:$K652,0,MATCH(V$616,$H$616:$K$616,0))*HLOOKUP(V$615,$J$612:$R$613,2)</f>
        <v>1</v>
      </c>
      <c r="W652" s="699" cm="1">
        <f t="array" ref="W652">INDEX($H652:$K652,0,MATCH(W$616,$H$616:$K$616,0))*HLOOKUP(W$615,$J$612:$R$613,2)</f>
        <v>1</v>
      </c>
      <c r="X652" s="699" cm="1">
        <f t="array" ref="X652">INDEX($H652:$K652,0,MATCH(X$616,$H$616:$K$616,0))*HLOOKUP(X$615,$J$612:$R$613,2)</f>
        <v>0</v>
      </c>
      <c r="Y652" s="699" cm="1">
        <f t="array" ref="Y652">INDEX($H652:$K652,0,MATCH(Y$616,$H$616:$K$616,0))*HLOOKUP(Y$615,$J$612:$R$613,2)</f>
        <v>1</v>
      </c>
      <c r="Z652" s="699" cm="1">
        <f t="array" ref="Z652">INDEX($H652:$K652,0,MATCH(Z$616,$H$616:$K$616,0))*HLOOKUP(Z$615,$J$612:$R$613,2)</f>
        <v>1</v>
      </c>
      <c r="AA652" s="699" cm="1">
        <f t="array" ref="AA652">INDEX($H652:$K652,0,MATCH(AA$616,$H$616:$K$616,0))*HLOOKUP(AA$615,$J$612:$R$613,2)</f>
        <v>1</v>
      </c>
      <c r="AB652" s="699" cm="1">
        <f t="array" ref="AB652">INDEX($H652:$K652,0,MATCH(AB$616,$H$616:$K$616,0))*HLOOKUP(AB$615,$J$612:$R$613,2)</f>
        <v>0</v>
      </c>
      <c r="AC652" s="699" cm="1">
        <f t="array" ref="AC652">INDEX($H652:$K652,0,MATCH(AC$616,$H$616:$K$616,0))*HLOOKUP(AC$615,$J$612:$R$613,2)</f>
        <v>1</v>
      </c>
      <c r="AD652" s="699" cm="1">
        <f t="array" ref="AD652">INDEX($H652:$K652,0,MATCH(AD$616,$H$616:$K$616,0))*HLOOKUP(AD$615,$J$612:$R$613,2)</f>
        <v>1</v>
      </c>
      <c r="AE652" s="699" cm="1">
        <f t="array" ref="AE652">INDEX($H652:$K652,0,MATCH(AE$616,$H$616:$K$616,0))*HLOOKUP(AE$615,$J$612:$R$613,2)</f>
        <v>1</v>
      </c>
      <c r="AF652" s="699" cm="1">
        <f t="array" ref="AF652">INDEX($H652:$K652,0,MATCH(AF$616,$H$616:$K$616,0))*HLOOKUP(AF$615,$J$612:$R$613,2)</f>
        <v>0</v>
      </c>
      <c r="AG652" s="699" cm="1">
        <f t="array" ref="AG652">INDEX($H652:$K652,0,MATCH(AG$616,$H$616:$K$616,0))*HLOOKUP(AG$615,$J$612:$R$613,2)</f>
        <v>1</v>
      </c>
      <c r="AH652" s="699" cm="1">
        <f t="array" ref="AH652">INDEX($H652:$K652,0,MATCH(AH$616,$H$616:$K$616,0))*HLOOKUP(AH$615,$J$612:$R$613,2)</f>
        <v>1</v>
      </c>
      <c r="AI652" s="699" cm="1">
        <f t="array" ref="AI652">INDEX($H652:$K652,0,MATCH(AI$616,$H$616:$K$616,0))*HLOOKUP(AI$615,$J$612:$R$613,2)</f>
        <v>1</v>
      </c>
      <c r="AJ652" s="699" cm="1">
        <f t="array" ref="AJ652">INDEX($H652:$K652,0,MATCH(AJ$616,$H$616:$K$616,0))*HLOOKUP(AJ$615,$J$612:$R$613,2)</f>
        <v>0</v>
      </c>
      <c r="AK652" s="699" cm="1">
        <f t="array" ref="AK652">INDEX($H652:$K652,0,MATCH(AK$616,$H$616:$K$616,0))*HLOOKUP(AK$615,$J$612:$R$613,2)</f>
        <v>1</v>
      </c>
      <c r="AL652" s="699" cm="1">
        <f t="array" ref="AL652">INDEX($H652:$K652,0,MATCH(AL$616,$H$616:$K$616,0))*HLOOKUP(AL$615,$J$612:$R$613,2)</f>
        <v>1</v>
      </c>
      <c r="AM652" s="699" cm="1">
        <f t="array" ref="AM652">INDEX($H652:$K652,0,MATCH(AM$616,$H$616:$K$616,0))*HLOOKUP(AM$615,$J$612:$R$613,2)</f>
        <v>1</v>
      </c>
      <c r="AN652" s="699" cm="1">
        <f t="array" ref="AN652">INDEX($H652:$K652,0,MATCH(AN$616,$H$616:$K$616,0))*HLOOKUP(AN$615,$J$612:$R$613,2)</f>
        <v>0</v>
      </c>
      <c r="AO652" s="699" cm="1">
        <f t="array" ref="AO652">INDEX($H652:$K652,0,MATCH(AO$616,$H$616:$K$616,0))*HLOOKUP(AO$615,$J$612:$R$613,2)</f>
        <v>1</v>
      </c>
      <c r="AP652" s="699" cm="1">
        <f t="array" ref="AP652">INDEX($H652:$K652,0,MATCH(AP$616,$H$616:$K$616,0))*HLOOKUP(AP$615,$J$612:$R$613,2)</f>
        <v>1</v>
      </c>
      <c r="AQ652" s="699" cm="1">
        <f t="array" ref="AQ652">INDEX($H652:$K652,0,MATCH(AQ$616,$H$616:$K$616,0))*HLOOKUP(AQ$615,$J$612:$R$613,2)</f>
        <v>1</v>
      </c>
      <c r="AR652" s="699" cm="1">
        <f t="array" ref="AR652">INDEX($H652:$K652,0,MATCH(AR$616,$H$616:$K$616,0))*HLOOKUP(AR$615,$J$612:$R$613,2)</f>
        <v>0</v>
      </c>
      <c r="AS652" s="699" cm="1">
        <f t="array" ref="AS652">INDEX($H652:$K652,0,MATCH(AS$616,$H$616:$K$616,0))*HLOOKUP(AS$615,$J$612:$R$613,2)</f>
        <v>1</v>
      </c>
      <c r="AT652" s="699" cm="1">
        <f t="array" ref="AT652">INDEX($H652:$K652,0,MATCH(AT$616,$H$616:$K$616,0))*HLOOKUP(AT$615,$J$612:$R$613,2)</f>
        <v>1</v>
      </c>
      <c r="AU652" s="699" cm="1">
        <f t="array" ref="AU652">INDEX($H652:$K652,0,MATCH(AU$616,$H$616:$K$616,0))*HLOOKUP(AU$615,$J$612:$R$613,2)</f>
        <v>1</v>
      </c>
      <c r="AV652" s="187"/>
      <c r="AW652" s="187"/>
      <c r="AX652" s="16"/>
      <c r="AY652" s="8"/>
      <c r="AZ652" s="8"/>
      <c r="BA652" s="8"/>
    </row>
    <row r="653" spans="1:53" ht="14.5" outlineLevel="1" x14ac:dyDescent="0.35">
      <c r="A653" s="6"/>
      <c r="B653" s="7"/>
      <c r="C653" s="17"/>
      <c r="D653" s="17"/>
      <c r="E653" s="17"/>
      <c r="F653" s="26"/>
      <c r="G653" s="26" t="str">
        <f t="shared" si="189"/>
        <v>YYLWBl</v>
      </c>
      <c r="H653" s="223">
        <f t="shared" ref="H653:K653" si="226">IF(H563&gt;0,1,0)</f>
        <v>0</v>
      </c>
      <c r="I653" s="223">
        <f t="shared" si="226"/>
        <v>0</v>
      </c>
      <c r="J653" s="223">
        <f t="shared" si="226"/>
        <v>0</v>
      </c>
      <c r="K653" s="223">
        <f t="shared" si="226"/>
        <v>0</v>
      </c>
      <c r="L653" s="699" cm="1">
        <f t="array" ref="L653">INDEX($H653:$K653,0,MATCH(L$616,$H$616:$K$616,0))*HLOOKUP(L$615,$J$612:$R$613,2)</f>
        <v>0</v>
      </c>
      <c r="M653" s="699" cm="1">
        <f t="array" ref="M653">INDEX($H653:$K653,0,MATCH(M$616,$H$616:$K$616,0))*HLOOKUP(M$615,$J$612:$R$613,2)</f>
        <v>0</v>
      </c>
      <c r="N653" s="699" cm="1">
        <f t="array" ref="N653">INDEX($H653:$K653,0,MATCH(N$616,$H$616:$K$616,0))*HLOOKUP(N$615,$J$612:$R$613,2)</f>
        <v>0</v>
      </c>
      <c r="O653" s="699" cm="1">
        <f t="array" ref="O653">INDEX($H653:$K653,0,MATCH(O$616,$H$616:$K$616,0))*HLOOKUP(O$615,$J$612:$R$613,2)</f>
        <v>0</v>
      </c>
      <c r="P653" s="699" cm="1">
        <f t="array" ref="P653">INDEX($H653:$K653,0,MATCH(P$616,$H$616:$K$616,0))*HLOOKUP(P$615,$J$612:$R$613,2)</f>
        <v>0</v>
      </c>
      <c r="Q653" s="699" cm="1">
        <f t="array" ref="Q653">INDEX($H653:$K653,0,MATCH(Q$616,$H$616:$K$616,0))*HLOOKUP(Q$615,$J$612:$R$613,2)</f>
        <v>0</v>
      </c>
      <c r="R653" s="699" cm="1">
        <f t="array" ref="R653">INDEX($H653:$K653,0,MATCH(R$616,$H$616:$K$616,0))*HLOOKUP(R$615,$J$612:$R$613,2)</f>
        <v>0</v>
      </c>
      <c r="S653" s="699" cm="1">
        <f t="array" ref="S653">INDEX($H653:$K653,0,MATCH(S$616,$H$616:$K$616,0))*HLOOKUP(S$615,$J$612:$R$613,2)</f>
        <v>0</v>
      </c>
      <c r="T653" s="699" cm="1">
        <f t="array" ref="T653">INDEX($H653:$K653,0,MATCH(T$616,$H$616:$K$616,0))*HLOOKUP(T$615,$J$612:$R$613,2)</f>
        <v>0</v>
      </c>
      <c r="U653" s="699" cm="1">
        <f t="array" ref="U653">INDEX($H653:$K653,0,MATCH(U$616,$H$616:$K$616,0))*HLOOKUP(U$615,$J$612:$R$613,2)</f>
        <v>0</v>
      </c>
      <c r="V653" s="699" cm="1">
        <f t="array" ref="V653">INDEX($H653:$K653,0,MATCH(V$616,$H$616:$K$616,0))*HLOOKUP(V$615,$J$612:$R$613,2)</f>
        <v>0</v>
      </c>
      <c r="W653" s="699" cm="1">
        <f t="array" ref="W653">INDEX($H653:$K653,0,MATCH(W$616,$H$616:$K$616,0))*HLOOKUP(W$615,$J$612:$R$613,2)</f>
        <v>0</v>
      </c>
      <c r="X653" s="699" cm="1">
        <f t="array" ref="X653">INDEX($H653:$K653,0,MATCH(X$616,$H$616:$K$616,0))*HLOOKUP(X$615,$J$612:$R$613,2)</f>
        <v>0</v>
      </c>
      <c r="Y653" s="699" cm="1">
        <f t="array" ref="Y653">INDEX($H653:$K653,0,MATCH(Y$616,$H$616:$K$616,0))*HLOOKUP(Y$615,$J$612:$R$613,2)</f>
        <v>0</v>
      </c>
      <c r="Z653" s="699" cm="1">
        <f t="array" ref="Z653">INDEX($H653:$K653,0,MATCH(Z$616,$H$616:$K$616,0))*HLOOKUP(Z$615,$J$612:$R$613,2)</f>
        <v>0</v>
      </c>
      <c r="AA653" s="699" cm="1">
        <f t="array" ref="AA653">INDEX($H653:$K653,0,MATCH(AA$616,$H$616:$K$616,0))*HLOOKUP(AA$615,$J$612:$R$613,2)</f>
        <v>0</v>
      </c>
      <c r="AB653" s="699" cm="1">
        <f t="array" ref="AB653">INDEX($H653:$K653,0,MATCH(AB$616,$H$616:$K$616,0))*HLOOKUP(AB$615,$J$612:$R$613,2)</f>
        <v>0</v>
      </c>
      <c r="AC653" s="699" cm="1">
        <f t="array" ref="AC653">INDEX($H653:$K653,0,MATCH(AC$616,$H$616:$K$616,0))*HLOOKUP(AC$615,$J$612:$R$613,2)</f>
        <v>0</v>
      </c>
      <c r="AD653" s="699" cm="1">
        <f t="array" ref="AD653">INDEX($H653:$K653,0,MATCH(AD$616,$H$616:$K$616,0))*HLOOKUP(AD$615,$J$612:$R$613,2)</f>
        <v>0</v>
      </c>
      <c r="AE653" s="699" cm="1">
        <f t="array" ref="AE653">INDEX($H653:$K653,0,MATCH(AE$616,$H$616:$K$616,0))*HLOOKUP(AE$615,$J$612:$R$613,2)</f>
        <v>0</v>
      </c>
      <c r="AF653" s="699" cm="1">
        <f t="array" ref="AF653">INDEX($H653:$K653,0,MATCH(AF$616,$H$616:$K$616,0))*HLOOKUP(AF$615,$J$612:$R$613,2)</f>
        <v>0</v>
      </c>
      <c r="AG653" s="699" cm="1">
        <f t="array" ref="AG653">INDEX($H653:$K653,0,MATCH(AG$616,$H$616:$K$616,0))*HLOOKUP(AG$615,$J$612:$R$613,2)</f>
        <v>0</v>
      </c>
      <c r="AH653" s="699" cm="1">
        <f t="array" ref="AH653">INDEX($H653:$K653,0,MATCH(AH$616,$H$616:$K$616,0))*HLOOKUP(AH$615,$J$612:$R$613,2)</f>
        <v>0</v>
      </c>
      <c r="AI653" s="699" cm="1">
        <f t="array" ref="AI653">INDEX($H653:$K653,0,MATCH(AI$616,$H$616:$K$616,0))*HLOOKUP(AI$615,$J$612:$R$613,2)</f>
        <v>0</v>
      </c>
      <c r="AJ653" s="699" cm="1">
        <f t="array" ref="AJ653">INDEX($H653:$K653,0,MATCH(AJ$616,$H$616:$K$616,0))*HLOOKUP(AJ$615,$J$612:$R$613,2)</f>
        <v>0</v>
      </c>
      <c r="AK653" s="699" cm="1">
        <f t="array" ref="AK653">INDEX($H653:$K653,0,MATCH(AK$616,$H$616:$K$616,0))*HLOOKUP(AK$615,$J$612:$R$613,2)</f>
        <v>0</v>
      </c>
      <c r="AL653" s="699" cm="1">
        <f t="array" ref="AL653">INDEX($H653:$K653,0,MATCH(AL$616,$H$616:$K$616,0))*HLOOKUP(AL$615,$J$612:$R$613,2)</f>
        <v>0</v>
      </c>
      <c r="AM653" s="699" cm="1">
        <f t="array" ref="AM653">INDEX($H653:$K653,0,MATCH(AM$616,$H$616:$K$616,0))*HLOOKUP(AM$615,$J$612:$R$613,2)</f>
        <v>0</v>
      </c>
      <c r="AN653" s="699" cm="1">
        <f t="array" ref="AN653">INDEX($H653:$K653,0,MATCH(AN$616,$H$616:$K$616,0))*HLOOKUP(AN$615,$J$612:$R$613,2)</f>
        <v>0</v>
      </c>
      <c r="AO653" s="699" cm="1">
        <f t="array" ref="AO653">INDEX($H653:$K653,0,MATCH(AO$616,$H$616:$K$616,0))*HLOOKUP(AO$615,$J$612:$R$613,2)</f>
        <v>0</v>
      </c>
      <c r="AP653" s="699" cm="1">
        <f t="array" ref="AP653">INDEX($H653:$K653,0,MATCH(AP$616,$H$616:$K$616,0))*HLOOKUP(AP$615,$J$612:$R$613,2)</f>
        <v>0</v>
      </c>
      <c r="AQ653" s="699" cm="1">
        <f t="array" ref="AQ653">INDEX($H653:$K653,0,MATCH(AQ$616,$H$616:$K$616,0))*HLOOKUP(AQ$615,$J$612:$R$613,2)</f>
        <v>0</v>
      </c>
      <c r="AR653" s="699" cm="1">
        <f t="array" ref="AR653">INDEX($H653:$K653,0,MATCH(AR$616,$H$616:$K$616,0))*HLOOKUP(AR$615,$J$612:$R$613,2)</f>
        <v>0</v>
      </c>
      <c r="AS653" s="699" cm="1">
        <f t="array" ref="AS653">INDEX($H653:$K653,0,MATCH(AS$616,$H$616:$K$616,0))*HLOOKUP(AS$615,$J$612:$R$613,2)</f>
        <v>0</v>
      </c>
      <c r="AT653" s="699" cm="1">
        <f t="array" ref="AT653">INDEX($H653:$K653,0,MATCH(AT$616,$H$616:$K$616,0))*HLOOKUP(AT$615,$J$612:$R$613,2)</f>
        <v>0</v>
      </c>
      <c r="AU653" s="699" cm="1">
        <f t="array" ref="AU653">INDEX($H653:$K653,0,MATCH(AU$616,$H$616:$K$616,0))*HLOOKUP(AU$615,$J$612:$R$613,2)</f>
        <v>0</v>
      </c>
      <c r="AV653" s="187"/>
      <c r="AW653" s="187"/>
      <c r="AX653" s="16"/>
      <c r="AY653" s="8"/>
      <c r="AZ653" s="8"/>
      <c r="BA653" s="8"/>
    </row>
    <row r="654" spans="1:53" ht="14.5" outlineLevel="1" x14ac:dyDescent="0.35">
      <c r="A654" s="6"/>
      <c r="B654" s="7"/>
      <c r="C654" s="17"/>
      <c r="D654" s="17"/>
      <c r="E654" s="17"/>
      <c r="F654" s="26"/>
      <c r="G654" s="26" t="str">
        <f t="shared" ref="G654:G655" si="227">_xlfn.CONCAT(H200:M200)</f>
        <v>YYBLWb</v>
      </c>
      <c r="H654" s="223">
        <f t="shared" ref="H654:K654" si="228">IF(H564&gt;0,1,0)</f>
        <v>0</v>
      </c>
      <c r="I654" s="223">
        <f t="shared" si="228"/>
        <v>1</v>
      </c>
      <c r="J654" s="223">
        <f t="shared" si="228"/>
        <v>1</v>
      </c>
      <c r="K654" s="223">
        <f t="shared" si="228"/>
        <v>1</v>
      </c>
      <c r="L654" s="699" cm="1">
        <f t="array" ref="L654">INDEX($H654:$K654,0,MATCH(L$616,$H$616:$K$616,0))*HLOOKUP(L$615,$J$612:$R$613,2)</f>
        <v>0</v>
      </c>
      <c r="M654" s="699" cm="1">
        <f t="array" ref="M654">INDEX($H654:$K654,0,MATCH(M$616,$H$616:$K$616,0))*HLOOKUP(M$615,$J$612:$R$613,2)</f>
        <v>1</v>
      </c>
      <c r="N654" s="699" cm="1">
        <f t="array" ref="N654">INDEX($H654:$K654,0,MATCH(N$616,$H$616:$K$616,0))*HLOOKUP(N$615,$J$612:$R$613,2)</f>
        <v>1</v>
      </c>
      <c r="O654" s="699" cm="1">
        <f t="array" ref="O654">INDEX($H654:$K654,0,MATCH(O$616,$H$616:$K$616,0))*HLOOKUP(O$615,$J$612:$R$613,2)</f>
        <v>1</v>
      </c>
      <c r="P654" s="699" cm="1">
        <f t="array" ref="P654">INDEX($H654:$K654,0,MATCH(P$616,$H$616:$K$616,0))*HLOOKUP(P$615,$J$612:$R$613,2)</f>
        <v>0</v>
      </c>
      <c r="Q654" s="699" cm="1">
        <f t="array" ref="Q654">INDEX($H654:$K654,0,MATCH(Q$616,$H$616:$K$616,0))*HLOOKUP(Q$615,$J$612:$R$613,2)</f>
        <v>1</v>
      </c>
      <c r="R654" s="699" cm="1">
        <f t="array" ref="R654">INDEX($H654:$K654,0,MATCH(R$616,$H$616:$K$616,0))*HLOOKUP(R$615,$J$612:$R$613,2)</f>
        <v>1</v>
      </c>
      <c r="S654" s="699" cm="1">
        <f t="array" ref="S654">INDEX($H654:$K654,0,MATCH(S$616,$H$616:$K$616,0))*HLOOKUP(S$615,$J$612:$R$613,2)</f>
        <v>1</v>
      </c>
      <c r="T654" s="699" cm="1">
        <f t="array" ref="T654">INDEX($H654:$K654,0,MATCH(T$616,$H$616:$K$616,0))*HLOOKUP(T$615,$J$612:$R$613,2)</f>
        <v>0</v>
      </c>
      <c r="U654" s="699" cm="1">
        <f t="array" ref="U654">INDEX($H654:$K654,0,MATCH(U$616,$H$616:$K$616,0))*HLOOKUP(U$615,$J$612:$R$613,2)</f>
        <v>1</v>
      </c>
      <c r="V654" s="699" cm="1">
        <f t="array" ref="V654">INDEX($H654:$K654,0,MATCH(V$616,$H$616:$K$616,0))*HLOOKUP(V$615,$J$612:$R$613,2)</f>
        <v>1</v>
      </c>
      <c r="W654" s="699" cm="1">
        <f t="array" ref="W654">INDEX($H654:$K654,0,MATCH(W$616,$H$616:$K$616,0))*HLOOKUP(W$615,$J$612:$R$613,2)</f>
        <v>1</v>
      </c>
      <c r="X654" s="699" cm="1">
        <f t="array" ref="X654">INDEX($H654:$K654,0,MATCH(X$616,$H$616:$K$616,0))*HLOOKUP(X$615,$J$612:$R$613,2)</f>
        <v>0</v>
      </c>
      <c r="Y654" s="699" cm="1">
        <f t="array" ref="Y654">INDEX($H654:$K654,0,MATCH(Y$616,$H$616:$K$616,0))*HLOOKUP(Y$615,$J$612:$R$613,2)</f>
        <v>1</v>
      </c>
      <c r="Z654" s="699" cm="1">
        <f t="array" ref="Z654">INDEX($H654:$K654,0,MATCH(Z$616,$H$616:$K$616,0))*HLOOKUP(Z$615,$J$612:$R$613,2)</f>
        <v>1</v>
      </c>
      <c r="AA654" s="699" cm="1">
        <f t="array" ref="AA654">INDEX($H654:$K654,0,MATCH(AA$616,$H$616:$K$616,0))*HLOOKUP(AA$615,$J$612:$R$613,2)</f>
        <v>1</v>
      </c>
      <c r="AB654" s="699" cm="1">
        <f t="array" ref="AB654">INDEX($H654:$K654,0,MATCH(AB$616,$H$616:$K$616,0))*HLOOKUP(AB$615,$J$612:$R$613,2)</f>
        <v>0</v>
      </c>
      <c r="AC654" s="699" cm="1">
        <f t="array" ref="AC654">INDEX($H654:$K654,0,MATCH(AC$616,$H$616:$K$616,0))*HLOOKUP(AC$615,$J$612:$R$613,2)</f>
        <v>1</v>
      </c>
      <c r="AD654" s="699" cm="1">
        <f t="array" ref="AD654">INDEX($H654:$K654,0,MATCH(AD$616,$H$616:$K$616,0))*HLOOKUP(AD$615,$J$612:$R$613,2)</f>
        <v>1</v>
      </c>
      <c r="AE654" s="699" cm="1">
        <f t="array" ref="AE654">INDEX($H654:$K654,0,MATCH(AE$616,$H$616:$K$616,0))*HLOOKUP(AE$615,$J$612:$R$613,2)</f>
        <v>1</v>
      </c>
      <c r="AF654" s="699" cm="1">
        <f t="array" ref="AF654">INDEX($H654:$K654,0,MATCH(AF$616,$H$616:$K$616,0))*HLOOKUP(AF$615,$J$612:$R$613,2)</f>
        <v>0</v>
      </c>
      <c r="AG654" s="699" cm="1">
        <f t="array" ref="AG654">INDEX($H654:$K654,0,MATCH(AG$616,$H$616:$K$616,0))*HLOOKUP(AG$615,$J$612:$R$613,2)</f>
        <v>1</v>
      </c>
      <c r="AH654" s="699" cm="1">
        <f t="array" ref="AH654">INDEX($H654:$K654,0,MATCH(AH$616,$H$616:$K$616,0))*HLOOKUP(AH$615,$J$612:$R$613,2)</f>
        <v>1</v>
      </c>
      <c r="AI654" s="699" cm="1">
        <f t="array" ref="AI654">INDEX($H654:$K654,0,MATCH(AI$616,$H$616:$K$616,0))*HLOOKUP(AI$615,$J$612:$R$613,2)</f>
        <v>1</v>
      </c>
      <c r="AJ654" s="699" cm="1">
        <f t="array" ref="AJ654">INDEX($H654:$K654,0,MATCH(AJ$616,$H$616:$K$616,0))*HLOOKUP(AJ$615,$J$612:$R$613,2)</f>
        <v>0</v>
      </c>
      <c r="AK654" s="699" cm="1">
        <f t="array" ref="AK654">INDEX($H654:$K654,0,MATCH(AK$616,$H$616:$K$616,0))*HLOOKUP(AK$615,$J$612:$R$613,2)</f>
        <v>1</v>
      </c>
      <c r="AL654" s="699" cm="1">
        <f t="array" ref="AL654">INDEX($H654:$K654,0,MATCH(AL$616,$H$616:$K$616,0))*HLOOKUP(AL$615,$J$612:$R$613,2)</f>
        <v>1</v>
      </c>
      <c r="AM654" s="699" cm="1">
        <f t="array" ref="AM654">INDEX($H654:$K654,0,MATCH(AM$616,$H$616:$K$616,0))*HLOOKUP(AM$615,$J$612:$R$613,2)</f>
        <v>1</v>
      </c>
      <c r="AN654" s="699" cm="1">
        <f t="array" ref="AN654">INDEX($H654:$K654,0,MATCH(AN$616,$H$616:$K$616,0))*HLOOKUP(AN$615,$J$612:$R$613,2)</f>
        <v>0</v>
      </c>
      <c r="AO654" s="699" cm="1">
        <f t="array" ref="AO654">INDEX($H654:$K654,0,MATCH(AO$616,$H$616:$K$616,0))*HLOOKUP(AO$615,$J$612:$R$613,2)</f>
        <v>1</v>
      </c>
      <c r="AP654" s="699" cm="1">
        <f t="array" ref="AP654">INDEX($H654:$K654,0,MATCH(AP$616,$H$616:$K$616,0))*HLOOKUP(AP$615,$J$612:$R$613,2)</f>
        <v>1</v>
      </c>
      <c r="AQ654" s="699" cm="1">
        <f t="array" ref="AQ654">INDEX($H654:$K654,0,MATCH(AQ$616,$H$616:$K$616,0))*HLOOKUP(AQ$615,$J$612:$R$613,2)</f>
        <v>1</v>
      </c>
      <c r="AR654" s="699" cm="1">
        <f t="array" ref="AR654">INDEX($H654:$K654,0,MATCH(AR$616,$H$616:$K$616,0))*HLOOKUP(AR$615,$J$612:$R$613,2)</f>
        <v>0</v>
      </c>
      <c r="AS654" s="699" cm="1">
        <f t="array" ref="AS654">INDEX($H654:$K654,0,MATCH(AS$616,$H$616:$K$616,0))*HLOOKUP(AS$615,$J$612:$R$613,2)</f>
        <v>1</v>
      </c>
      <c r="AT654" s="699" cm="1">
        <f t="array" ref="AT654">INDEX($H654:$K654,0,MATCH(AT$616,$H$616:$K$616,0))*HLOOKUP(AT$615,$J$612:$R$613,2)</f>
        <v>1</v>
      </c>
      <c r="AU654" s="699" cm="1">
        <f t="array" ref="AU654">INDEX($H654:$K654,0,MATCH(AU$616,$H$616:$K$616,0))*HLOOKUP(AU$615,$J$612:$R$613,2)</f>
        <v>1</v>
      </c>
      <c r="AV654" s="187"/>
      <c r="AW654" s="187"/>
      <c r="AX654" s="16"/>
      <c r="AY654" s="8"/>
      <c r="AZ654" s="8"/>
      <c r="BA654" s="8"/>
    </row>
    <row r="655" spans="1:53" ht="14.5" outlineLevel="1" x14ac:dyDescent="0.35">
      <c r="A655" s="6"/>
      <c r="B655" s="7"/>
      <c r="C655" s="17"/>
      <c r="D655" s="17"/>
      <c r="E655" s="17"/>
      <c r="F655" s="26"/>
      <c r="G655" s="26" t="str">
        <f t="shared" si="227"/>
        <v>YYBLWbd</v>
      </c>
      <c r="H655" s="223">
        <f t="shared" ref="H655:K655" si="229">IF(H565&gt;0,1,0)</f>
        <v>0</v>
      </c>
      <c r="I655" s="223">
        <f t="shared" si="229"/>
        <v>1</v>
      </c>
      <c r="J655" s="223">
        <f t="shared" si="229"/>
        <v>1</v>
      </c>
      <c r="K655" s="223">
        <f t="shared" si="229"/>
        <v>1</v>
      </c>
      <c r="L655" s="699" cm="1">
        <f t="array" ref="L655">INDEX($H655:$K655,0,MATCH(L$616,$H$616:$K$616,0))*HLOOKUP(L$615,$J$612:$R$613,2)</f>
        <v>0</v>
      </c>
      <c r="M655" s="699" cm="1">
        <f t="array" ref="M655">INDEX($H655:$K655,0,MATCH(M$616,$H$616:$K$616,0))*HLOOKUP(M$615,$J$612:$R$613,2)</f>
        <v>1</v>
      </c>
      <c r="N655" s="699" cm="1">
        <f t="array" ref="N655">INDEX($H655:$K655,0,MATCH(N$616,$H$616:$K$616,0))*HLOOKUP(N$615,$J$612:$R$613,2)</f>
        <v>1</v>
      </c>
      <c r="O655" s="699" cm="1">
        <f t="array" ref="O655">INDEX($H655:$K655,0,MATCH(O$616,$H$616:$K$616,0))*HLOOKUP(O$615,$J$612:$R$613,2)</f>
        <v>1</v>
      </c>
      <c r="P655" s="699" cm="1">
        <f t="array" ref="P655">INDEX($H655:$K655,0,MATCH(P$616,$H$616:$K$616,0))*HLOOKUP(P$615,$J$612:$R$613,2)</f>
        <v>0</v>
      </c>
      <c r="Q655" s="699" cm="1">
        <f t="array" ref="Q655">INDEX($H655:$K655,0,MATCH(Q$616,$H$616:$K$616,0))*HLOOKUP(Q$615,$J$612:$R$613,2)</f>
        <v>1</v>
      </c>
      <c r="R655" s="699" cm="1">
        <f t="array" ref="R655">INDEX($H655:$K655,0,MATCH(R$616,$H$616:$K$616,0))*HLOOKUP(R$615,$J$612:$R$613,2)</f>
        <v>1</v>
      </c>
      <c r="S655" s="699" cm="1">
        <f t="array" ref="S655">INDEX($H655:$K655,0,MATCH(S$616,$H$616:$K$616,0))*HLOOKUP(S$615,$J$612:$R$613,2)</f>
        <v>1</v>
      </c>
      <c r="T655" s="699" cm="1">
        <f t="array" ref="T655">INDEX($H655:$K655,0,MATCH(T$616,$H$616:$K$616,0))*HLOOKUP(T$615,$J$612:$R$613,2)</f>
        <v>0</v>
      </c>
      <c r="U655" s="699" cm="1">
        <f t="array" ref="U655">INDEX($H655:$K655,0,MATCH(U$616,$H$616:$K$616,0))*HLOOKUP(U$615,$J$612:$R$613,2)</f>
        <v>1</v>
      </c>
      <c r="V655" s="699" cm="1">
        <f t="array" ref="V655">INDEX($H655:$K655,0,MATCH(V$616,$H$616:$K$616,0))*HLOOKUP(V$615,$J$612:$R$613,2)</f>
        <v>1</v>
      </c>
      <c r="W655" s="699" cm="1">
        <f t="array" ref="W655">INDEX($H655:$K655,0,MATCH(W$616,$H$616:$K$616,0))*HLOOKUP(W$615,$J$612:$R$613,2)</f>
        <v>1</v>
      </c>
      <c r="X655" s="699" cm="1">
        <f t="array" ref="X655">INDEX($H655:$K655,0,MATCH(X$616,$H$616:$K$616,0))*HLOOKUP(X$615,$J$612:$R$613,2)</f>
        <v>0</v>
      </c>
      <c r="Y655" s="699" cm="1">
        <f t="array" ref="Y655">INDEX($H655:$K655,0,MATCH(Y$616,$H$616:$K$616,0))*HLOOKUP(Y$615,$J$612:$R$613,2)</f>
        <v>1</v>
      </c>
      <c r="Z655" s="699" cm="1">
        <f t="array" ref="Z655">INDEX($H655:$K655,0,MATCH(Z$616,$H$616:$K$616,0))*HLOOKUP(Z$615,$J$612:$R$613,2)</f>
        <v>1</v>
      </c>
      <c r="AA655" s="699" cm="1">
        <f t="array" ref="AA655">INDEX($H655:$K655,0,MATCH(AA$616,$H$616:$K$616,0))*HLOOKUP(AA$615,$J$612:$R$613,2)</f>
        <v>1</v>
      </c>
      <c r="AB655" s="699" cm="1">
        <f t="array" ref="AB655">INDEX($H655:$K655,0,MATCH(AB$616,$H$616:$K$616,0))*HLOOKUP(AB$615,$J$612:$R$613,2)</f>
        <v>0</v>
      </c>
      <c r="AC655" s="699" cm="1">
        <f t="array" ref="AC655">INDEX($H655:$K655,0,MATCH(AC$616,$H$616:$K$616,0))*HLOOKUP(AC$615,$J$612:$R$613,2)</f>
        <v>1</v>
      </c>
      <c r="AD655" s="699" cm="1">
        <f t="array" ref="AD655">INDEX($H655:$K655,0,MATCH(AD$616,$H$616:$K$616,0))*HLOOKUP(AD$615,$J$612:$R$613,2)</f>
        <v>1</v>
      </c>
      <c r="AE655" s="699" cm="1">
        <f t="array" ref="AE655">INDEX($H655:$K655,0,MATCH(AE$616,$H$616:$K$616,0))*HLOOKUP(AE$615,$J$612:$R$613,2)</f>
        <v>1</v>
      </c>
      <c r="AF655" s="699" cm="1">
        <f t="array" ref="AF655">INDEX($H655:$K655,0,MATCH(AF$616,$H$616:$K$616,0))*HLOOKUP(AF$615,$J$612:$R$613,2)</f>
        <v>0</v>
      </c>
      <c r="AG655" s="699" cm="1">
        <f t="array" ref="AG655">INDEX($H655:$K655,0,MATCH(AG$616,$H$616:$K$616,0))*HLOOKUP(AG$615,$J$612:$R$613,2)</f>
        <v>1</v>
      </c>
      <c r="AH655" s="699" cm="1">
        <f t="array" ref="AH655">INDEX($H655:$K655,0,MATCH(AH$616,$H$616:$K$616,0))*HLOOKUP(AH$615,$J$612:$R$613,2)</f>
        <v>1</v>
      </c>
      <c r="AI655" s="699" cm="1">
        <f t="array" ref="AI655">INDEX($H655:$K655,0,MATCH(AI$616,$H$616:$K$616,0))*HLOOKUP(AI$615,$J$612:$R$613,2)</f>
        <v>1</v>
      </c>
      <c r="AJ655" s="699" cm="1">
        <f t="array" ref="AJ655">INDEX($H655:$K655,0,MATCH(AJ$616,$H$616:$K$616,0))*HLOOKUP(AJ$615,$J$612:$R$613,2)</f>
        <v>0</v>
      </c>
      <c r="AK655" s="699" cm="1">
        <f t="array" ref="AK655">INDEX($H655:$K655,0,MATCH(AK$616,$H$616:$K$616,0))*HLOOKUP(AK$615,$J$612:$R$613,2)</f>
        <v>1</v>
      </c>
      <c r="AL655" s="699" cm="1">
        <f t="array" ref="AL655">INDEX($H655:$K655,0,MATCH(AL$616,$H$616:$K$616,0))*HLOOKUP(AL$615,$J$612:$R$613,2)</f>
        <v>1</v>
      </c>
      <c r="AM655" s="699" cm="1">
        <f t="array" ref="AM655">INDEX($H655:$K655,0,MATCH(AM$616,$H$616:$K$616,0))*HLOOKUP(AM$615,$J$612:$R$613,2)</f>
        <v>1</v>
      </c>
      <c r="AN655" s="699" cm="1">
        <f t="array" ref="AN655">INDEX($H655:$K655,0,MATCH(AN$616,$H$616:$K$616,0))*HLOOKUP(AN$615,$J$612:$R$613,2)</f>
        <v>0</v>
      </c>
      <c r="AO655" s="699" cm="1">
        <f t="array" ref="AO655">INDEX($H655:$K655,0,MATCH(AO$616,$H$616:$K$616,0))*HLOOKUP(AO$615,$J$612:$R$613,2)</f>
        <v>1</v>
      </c>
      <c r="AP655" s="699" cm="1">
        <f t="array" ref="AP655">INDEX($H655:$K655,0,MATCH(AP$616,$H$616:$K$616,0))*HLOOKUP(AP$615,$J$612:$R$613,2)</f>
        <v>1</v>
      </c>
      <c r="AQ655" s="699" cm="1">
        <f t="array" ref="AQ655">INDEX($H655:$K655,0,MATCH(AQ$616,$H$616:$K$616,0))*HLOOKUP(AQ$615,$J$612:$R$613,2)</f>
        <v>1</v>
      </c>
      <c r="AR655" s="699" cm="1">
        <f t="array" ref="AR655">INDEX($H655:$K655,0,MATCH(AR$616,$H$616:$K$616,0))*HLOOKUP(AR$615,$J$612:$R$613,2)</f>
        <v>0</v>
      </c>
      <c r="AS655" s="699" cm="1">
        <f t="array" ref="AS655">INDEX($H655:$K655,0,MATCH(AS$616,$H$616:$K$616,0))*HLOOKUP(AS$615,$J$612:$R$613,2)</f>
        <v>1</v>
      </c>
      <c r="AT655" s="699" cm="1">
        <f t="array" ref="AT655">INDEX($H655:$K655,0,MATCH(AT$616,$H$616:$K$616,0))*HLOOKUP(AT$615,$J$612:$R$613,2)</f>
        <v>1</v>
      </c>
      <c r="AU655" s="699" cm="1">
        <f t="array" ref="AU655">INDEX($H655:$K655,0,MATCH(AU$616,$H$616:$K$616,0))*HLOOKUP(AU$615,$J$612:$R$613,2)</f>
        <v>1</v>
      </c>
      <c r="AV655" s="187"/>
      <c r="AW655" s="187"/>
      <c r="AX655" s="16"/>
      <c r="AY655" s="8"/>
      <c r="AZ655" s="8"/>
      <c r="BA655" s="8"/>
    </row>
    <row r="656" spans="1:53" ht="14.5" outlineLevel="1" x14ac:dyDescent="0.35">
      <c r="A656" s="6"/>
      <c r="B656" s="7"/>
      <c r="C656" s="17"/>
      <c r="D656" s="17"/>
      <c r="E656" s="17"/>
      <c r="F656" s="26"/>
      <c r="G656" s="26" t="str">
        <f t="shared" ref="G656:G699" si="230">_xlfn.CONCAT(H202:M202)</f>
        <v>YYWBLw</v>
      </c>
      <c r="H656" s="223">
        <f t="shared" ref="H656:K656" si="231">IF(H566&gt;0,1,0)</f>
        <v>0</v>
      </c>
      <c r="I656" s="223">
        <f t="shared" si="231"/>
        <v>1</v>
      </c>
      <c r="J656" s="223">
        <f t="shared" si="231"/>
        <v>1</v>
      </c>
      <c r="K656" s="223">
        <f t="shared" si="231"/>
        <v>1</v>
      </c>
      <c r="L656" s="699" cm="1">
        <f t="array" ref="L656">INDEX($H656:$K656,0,MATCH(L$616,$H$616:$K$616,0))*HLOOKUP(L$615,$J$612:$R$613,2)</f>
        <v>0</v>
      </c>
      <c r="M656" s="699" cm="1">
        <f t="array" ref="M656">INDEX($H656:$K656,0,MATCH(M$616,$H$616:$K$616,0))*HLOOKUP(M$615,$J$612:$R$613,2)</f>
        <v>1</v>
      </c>
      <c r="N656" s="699" cm="1">
        <f t="array" ref="N656">INDEX($H656:$K656,0,MATCH(N$616,$H$616:$K$616,0))*HLOOKUP(N$615,$J$612:$R$613,2)</f>
        <v>1</v>
      </c>
      <c r="O656" s="699" cm="1">
        <f t="array" ref="O656">INDEX($H656:$K656,0,MATCH(O$616,$H$616:$K$616,0))*HLOOKUP(O$615,$J$612:$R$613,2)</f>
        <v>1</v>
      </c>
      <c r="P656" s="699" cm="1">
        <f t="array" ref="P656">INDEX($H656:$K656,0,MATCH(P$616,$H$616:$K$616,0))*HLOOKUP(P$615,$J$612:$R$613,2)</f>
        <v>0</v>
      </c>
      <c r="Q656" s="699" cm="1">
        <f t="array" ref="Q656">INDEX($H656:$K656,0,MATCH(Q$616,$H$616:$K$616,0))*HLOOKUP(Q$615,$J$612:$R$613,2)</f>
        <v>1</v>
      </c>
      <c r="R656" s="699" cm="1">
        <f t="array" ref="R656">INDEX($H656:$K656,0,MATCH(R$616,$H$616:$K$616,0))*HLOOKUP(R$615,$J$612:$R$613,2)</f>
        <v>1</v>
      </c>
      <c r="S656" s="699" cm="1">
        <f t="array" ref="S656">INDEX($H656:$K656,0,MATCH(S$616,$H$616:$K$616,0))*HLOOKUP(S$615,$J$612:$R$613,2)</f>
        <v>1</v>
      </c>
      <c r="T656" s="699" cm="1">
        <f t="array" ref="T656">INDEX($H656:$K656,0,MATCH(T$616,$H$616:$K$616,0))*HLOOKUP(T$615,$J$612:$R$613,2)</f>
        <v>0</v>
      </c>
      <c r="U656" s="699" cm="1">
        <f t="array" ref="U656">INDEX($H656:$K656,0,MATCH(U$616,$H$616:$K$616,0))*HLOOKUP(U$615,$J$612:$R$613,2)</f>
        <v>1</v>
      </c>
      <c r="V656" s="699" cm="1">
        <f t="array" ref="V656">INDEX($H656:$K656,0,MATCH(V$616,$H$616:$K$616,0))*HLOOKUP(V$615,$J$612:$R$613,2)</f>
        <v>1</v>
      </c>
      <c r="W656" s="699" cm="1">
        <f t="array" ref="W656">INDEX($H656:$K656,0,MATCH(W$616,$H$616:$K$616,0))*HLOOKUP(W$615,$J$612:$R$613,2)</f>
        <v>1</v>
      </c>
      <c r="X656" s="699" cm="1">
        <f t="array" ref="X656">INDEX($H656:$K656,0,MATCH(X$616,$H$616:$K$616,0))*HLOOKUP(X$615,$J$612:$R$613,2)</f>
        <v>0</v>
      </c>
      <c r="Y656" s="699" cm="1">
        <f t="array" ref="Y656">INDEX($H656:$K656,0,MATCH(Y$616,$H$616:$K$616,0))*HLOOKUP(Y$615,$J$612:$R$613,2)</f>
        <v>1</v>
      </c>
      <c r="Z656" s="699" cm="1">
        <f t="array" ref="Z656">INDEX($H656:$K656,0,MATCH(Z$616,$H$616:$K$616,0))*HLOOKUP(Z$615,$J$612:$R$613,2)</f>
        <v>1</v>
      </c>
      <c r="AA656" s="699" cm="1">
        <f t="array" ref="AA656">INDEX($H656:$K656,0,MATCH(AA$616,$H$616:$K$616,0))*HLOOKUP(AA$615,$J$612:$R$613,2)</f>
        <v>1</v>
      </c>
      <c r="AB656" s="699" cm="1">
        <f t="array" ref="AB656">INDEX($H656:$K656,0,MATCH(AB$616,$H$616:$K$616,0))*HLOOKUP(AB$615,$J$612:$R$613,2)</f>
        <v>0</v>
      </c>
      <c r="AC656" s="699" cm="1">
        <f t="array" ref="AC656">INDEX($H656:$K656,0,MATCH(AC$616,$H$616:$K$616,0))*HLOOKUP(AC$615,$J$612:$R$613,2)</f>
        <v>1</v>
      </c>
      <c r="AD656" s="699" cm="1">
        <f t="array" ref="AD656">INDEX($H656:$K656,0,MATCH(AD$616,$H$616:$K$616,0))*HLOOKUP(AD$615,$J$612:$R$613,2)</f>
        <v>1</v>
      </c>
      <c r="AE656" s="699" cm="1">
        <f t="array" ref="AE656">INDEX($H656:$K656,0,MATCH(AE$616,$H$616:$K$616,0))*HLOOKUP(AE$615,$J$612:$R$613,2)</f>
        <v>1</v>
      </c>
      <c r="AF656" s="699" cm="1">
        <f t="array" ref="AF656">INDEX($H656:$K656,0,MATCH(AF$616,$H$616:$K$616,0))*HLOOKUP(AF$615,$J$612:$R$613,2)</f>
        <v>0</v>
      </c>
      <c r="AG656" s="699" cm="1">
        <f t="array" ref="AG656">INDEX($H656:$K656,0,MATCH(AG$616,$H$616:$K$616,0))*HLOOKUP(AG$615,$J$612:$R$613,2)</f>
        <v>1</v>
      </c>
      <c r="AH656" s="699" cm="1">
        <f t="array" ref="AH656">INDEX($H656:$K656,0,MATCH(AH$616,$H$616:$K$616,0))*HLOOKUP(AH$615,$J$612:$R$613,2)</f>
        <v>1</v>
      </c>
      <c r="AI656" s="699" cm="1">
        <f t="array" ref="AI656">INDEX($H656:$K656,0,MATCH(AI$616,$H$616:$K$616,0))*HLOOKUP(AI$615,$J$612:$R$613,2)</f>
        <v>1</v>
      </c>
      <c r="AJ656" s="699" cm="1">
        <f t="array" ref="AJ656">INDEX($H656:$K656,0,MATCH(AJ$616,$H$616:$K$616,0))*HLOOKUP(AJ$615,$J$612:$R$613,2)</f>
        <v>0</v>
      </c>
      <c r="AK656" s="699" cm="1">
        <f t="array" ref="AK656">INDEX($H656:$K656,0,MATCH(AK$616,$H$616:$K$616,0))*HLOOKUP(AK$615,$J$612:$R$613,2)</f>
        <v>1</v>
      </c>
      <c r="AL656" s="699" cm="1">
        <f t="array" ref="AL656">INDEX($H656:$K656,0,MATCH(AL$616,$H$616:$K$616,0))*HLOOKUP(AL$615,$J$612:$R$613,2)</f>
        <v>1</v>
      </c>
      <c r="AM656" s="699" cm="1">
        <f t="array" ref="AM656">INDEX($H656:$K656,0,MATCH(AM$616,$H$616:$K$616,0))*HLOOKUP(AM$615,$J$612:$R$613,2)</f>
        <v>1</v>
      </c>
      <c r="AN656" s="699" cm="1">
        <f t="array" ref="AN656">INDEX($H656:$K656,0,MATCH(AN$616,$H$616:$K$616,0))*HLOOKUP(AN$615,$J$612:$R$613,2)</f>
        <v>0</v>
      </c>
      <c r="AO656" s="699" cm="1">
        <f t="array" ref="AO656">INDEX($H656:$K656,0,MATCH(AO$616,$H$616:$K$616,0))*HLOOKUP(AO$615,$J$612:$R$613,2)</f>
        <v>1</v>
      </c>
      <c r="AP656" s="699" cm="1">
        <f t="array" ref="AP656">INDEX($H656:$K656,0,MATCH(AP$616,$H$616:$K$616,0))*HLOOKUP(AP$615,$J$612:$R$613,2)</f>
        <v>1</v>
      </c>
      <c r="AQ656" s="699" cm="1">
        <f t="array" ref="AQ656">INDEX($H656:$K656,0,MATCH(AQ$616,$H$616:$K$616,0))*HLOOKUP(AQ$615,$J$612:$R$613,2)</f>
        <v>1</v>
      </c>
      <c r="AR656" s="699" cm="1">
        <f t="array" ref="AR656">INDEX($H656:$K656,0,MATCH(AR$616,$H$616:$K$616,0))*HLOOKUP(AR$615,$J$612:$R$613,2)</f>
        <v>0</v>
      </c>
      <c r="AS656" s="699" cm="1">
        <f t="array" ref="AS656">INDEX($H656:$K656,0,MATCH(AS$616,$H$616:$K$616,0))*HLOOKUP(AS$615,$J$612:$R$613,2)</f>
        <v>1</v>
      </c>
      <c r="AT656" s="699" cm="1">
        <f t="array" ref="AT656">INDEX($H656:$K656,0,MATCH(AT$616,$H$616:$K$616,0))*HLOOKUP(AT$615,$J$612:$R$613,2)</f>
        <v>1</v>
      </c>
      <c r="AU656" s="699" cm="1">
        <f t="array" ref="AU656">INDEX($H656:$K656,0,MATCH(AU$616,$H$616:$K$616,0))*HLOOKUP(AU$615,$J$612:$R$613,2)</f>
        <v>1</v>
      </c>
      <c r="AV656" s="187"/>
      <c r="AW656" s="187"/>
      <c r="AX656" s="16"/>
      <c r="AY656" s="8"/>
      <c r="AZ656" s="8"/>
      <c r="BA656" s="8"/>
    </row>
    <row r="657" spans="1:53" ht="14.5" outlineLevel="1" x14ac:dyDescent="0.35">
      <c r="A657" s="6"/>
      <c r="B657" s="7"/>
      <c r="C657" s="17"/>
      <c r="D657" s="17"/>
      <c r="E657" s="17"/>
      <c r="F657" s="26"/>
      <c r="G657" s="26" t="str">
        <f t="shared" si="230"/>
        <v>YYWBLwd</v>
      </c>
      <c r="H657" s="223">
        <f t="shared" ref="H657:K657" si="232">IF(H567&gt;0,1,0)</f>
        <v>0</v>
      </c>
      <c r="I657" s="223">
        <f t="shared" si="232"/>
        <v>1</v>
      </c>
      <c r="J657" s="223">
        <f t="shared" si="232"/>
        <v>1</v>
      </c>
      <c r="K657" s="223">
        <f t="shared" si="232"/>
        <v>1</v>
      </c>
      <c r="L657" s="699" cm="1">
        <f t="array" ref="L657">INDEX($H657:$K657,0,MATCH(L$616,$H$616:$K$616,0))*HLOOKUP(L$615,$J$612:$R$613,2)</f>
        <v>0</v>
      </c>
      <c r="M657" s="699" cm="1">
        <f t="array" ref="M657">INDEX($H657:$K657,0,MATCH(M$616,$H$616:$K$616,0))*HLOOKUP(M$615,$J$612:$R$613,2)</f>
        <v>1</v>
      </c>
      <c r="N657" s="699" cm="1">
        <f t="array" ref="N657">INDEX($H657:$K657,0,MATCH(N$616,$H$616:$K$616,0))*HLOOKUP(N$615,$J$612:$R$613,2)</f>
        <v>1</v>
      </c>
      <c r="O657" s="699" cm="1">
        <f t="array" ref="O657">INDEX($H657:$K657,0,MATCH(O$616,$H$616:$K$616,0))*HLOOKUP(O$615,$J$612:$R$613,2)</f>
        <v>1</v>
      </c>
      <c r="P657" s="699" cm="1">
        <f t="array" ref="P657">INDEX($H657:$K657,0,MATCH(P$616,$H$616:$K$616,0))*HLOOKUP(P$615,$J$612:$R$613,2)</f>
        <v>0</v>
      </c>
      <c r="Q657" s="699" cm="1">
        <f t="array" ref="Q657">INDEX($H657:$K657,0,MATCH(Q$616,$H$616:$K$616,0))*HLOOKUP(Q$615,$J$612:$R$613,2)</f>
        <v>1</v>
      </c>
      <c r="R657" s="699" cm="1">
        <f t="array" ref="R657">INDEX($H657:$K657,0,MATCH(R$616,$H$616:$K$616,0))*HLOOKUP(R$615,$J$612:$R$613,2)</f>
        <v>1</v>
      </c>
      <c r="S657" s="699" cm="1">
        <f t="array" ref="S657">INDEX($H657:$K657,0,MATCH(S$616,$H$616:$K$616,0))*HLOOKUP(S$615,$J$612:$R$613,2)</f>
        <v>1</v>
      </c>
      <c r="T657" s="699" cm="1">
        <f t="array" ref="T657">INDEX($H657:$K657,0,MATCH(T$616,$H$616:$K$616,0))*HLOOKUP(T$615,$J$612:$R$613,2)</f>
        <v>0</v>
      </c>
      <c r="U657" s="699" cm="1">
        <f t="array" ref="U657">INDEX($H657:$K657,0,MATCH(U$616,$H$616:$K$616,0))*HLOOKUP(U$615,$J$612:$R$613,2)</f>
        <v>1</v>
      </c>
      <c r="V657" s="699" cm="1">
        <f t="array" ref="V657">INDEX($H657:$K657,0,MATCH(V$616,$H$616:$K$616,0))*HLOOKUP(V$615,$J$612:$R$613,2)</f>
        <v>1</v>
      </c>
      <c r="W657" s="699" cm="1">
        <f t="array" ref="W657">INDEX($H657:$K657,0,MATCH(W$616,$H$616:$K$616,0))*HLOOKUP(W$615,$J$612:$R$613,2)</f>
        <v>1</v>
      </c>
      <c r="X657" s="699" cm="1">
        <f t="array" ref="X657">INDEX($H657:$K657,0,MATCH(X$616,$H$616:$K$616,0))*HLOOKUP(X$615,$J$612:$R$613,2)</f>
        <v>0</v>
      </c>
      <c r="Y657" s="699" cm="1">
        <f t="array" ref="Y657">INDEX($H657:$K657,0,MATCH(Y$616,$H$616:$K$616,0))*HLOOKUP(Y$615,$J$612:$R$613,2)</f>
        <v>1</v>
      </c>
      <c r="Z657" s="699" cm="1">
        <f t="array" ref="Z657">INDEX($H657:$K657,0,MATCH(Z$616,$H$616:$K$616,0))*HLOOKUP(Z$615,$J$612:$R$613,2)</f>
        <v>1</v>
      </c>
      <c r="AA657" s="699" cm="1">
        <f t="array" ref="AA657">INDEX($H657:$K657,0,MATCH(AA$616,$H$616:$K$616,0))*HLOOKUP(AA$615,$J$612:$R$613,2)</f>
        <v>1</v>
      </c>
      <c r="AB657" s="699" cm="1">
        <f t="array" ref="AB657">INDEX($H657:$K657,0,MATCH(AB$616,$H$616:$K$616,0))*HLOOKUP(AB$615,$J$612:$R$613,2)</f>
        <v>0</v>
      </c>
      <c r="AC657" s="699" cm="1">
        <f t="array" ref="AC657">INDEX($H657:$K657,0,MATCH(AC$616,$H$616:$K$616,0))*HLOOKUP(AC$615,$J$612:$R$613,2)</f>
        <v>1</v>
      </c>
      <c r="AD657" s="699" cm="1">
        <f t="array" ref="AD657">INDEX($H657:$K657,0,MATCH(AD$616,$H$616:$K$616,0))*HLOOKUP(AD$615,$J$612:$R$613,2)</f>
        <v>1</v>
      </c>
      <c r="AE657" s="699" cm="1">
        <f t="array" ref="AE657">INDEX($H657:$K657,0,MATCH(AE$616,$H$616:$K$616,0))*HLOOKUP(AE$615,$J$612:$R$613,2)</f>
        <v>1</v>
      </c>
      <c r="AF657" s="699" cm="1">
        <f t="array" ref="AF657">INDEX($H657:$K657,0,MATCH(AF$616,$H$616:$K$616,0))*HLOOKUP(AF$615,$J$612:$R$613,2)</f>
        <v>0</v>
      </c>
      <c r="AG657" s="699" cm="1">
        <f t="array" ref="AG657">INDEX($H657:$K657,0,MATCH(AG$616,$H$616:$K$616,0))*HLOOKUP(AG$615,$J$612:$R$613,2)</f>
        <v>1</v>
      </c>
      <c r="AH657" s="699" cm="1">
        <f t="array" ref="AH657">INDEX($H657:$K657,0,MATCH(AH$616,$H$616:$K$616,0))*HLOOKUP(AH$615,$J$612:$R$613,2)</f>
        <v>1</v>
      </c>
      <c r="AI657" s="699" cm="1">
        <f t="array" ref="AI657">INDEX($H657:$K657,0,MATCH(AI$616,$H$616:$K$616,0))*HLOOKUP(AI$615,$J$612:$R$613,2)</f>
        <v>1</v>
      </c>
      <c r="AJ657" s="699" cm="1">
        <f t="array" ref="AJ657">INDEX($H657:$K657,0,MATCH(AJ$616,$H$616:$K$616,0))*HLOOKUP(AJ$615,$J$612:$R$613,2)</f>
        <v>0</v>
      </c>
      <c r="AK657" s="699" cm="1">
        <f t="array" ref="AK657">INDEX($H657:$K657,0,MATCH(AK$616,$H$616:$K$616,0))*HLOOKUP(AK$615,$J$612:$R$613,2)</f>
        <v>1</v>
      </c>
      <c r="AL657" s="699" cm="1">
        <f t="array" ref="AL657">INDEX($H657:$K657,0,MATCH(AL$616,$H$616:$K$616,0))*HLOOKUP(AL$615,$J$612:$R$613,2)</f>
        <v>1</v>
      </c>
      <c r="AM657" s="699" cm="1">
        <f t="array" ref="AM657">INDEX($H657:$K657,0,MATCH(AM$616,$H$616:$K$616,0))*HLOOKUP(AM$615,$J$612:$R$613,2)</f>
        <v>1</v>
      </c>
      <c r="AN657" s="699" cm="1">
        <f t="array" ref="AN657">INDEX($H657:$K657,0,MATCH(AN$616,$H$616:$K$616,0))*HLOOKUP(AN$615,$J$612:$R$613,2)</f>
        <v>0</v>
      </c>
      <c r="AO657" s="699" cm="1">
        <f t="array" ref="AO657">INDEX($H657:$K657,0,MATCH(AO$616,$H$616:$K$616,0))*HLOOKUP(AO$615,$J$612:$R$613,2)</f>
        <v>1</v>
      </c>
      <c r="AP657" s="699" cm="1">
        <f t="array" ref="AP657">INDEX($H657:$K657,0,MATCH(AP$616,$H$616:$K$616,0))*HLOOKUP(AP$615,$J$612:$R$613,2)</f>
        <v>1</v>
      </c>
      <c r="AQ657" s="699" cm="1">
        <f t="array" ref="AQ657">INDEX($H657:$K657,0,MATCH(AQ$616,$H$616:$K$616,0))*HLOOKUP(AQ$615,$J$612:$R$613,2)</f>
        <v>1</v>
      </c>
      <c r="AR657" s="699" cm="1">
        <f t="array" ref="AR657">INDEX($H657:$K657,0,MATCH(AR$616,$H$616:$K$616,0))*HLOOKUP(AR$615,$J$612:$R$613,2)</f>
        <v>0</v>
      </c>
      <c r="AS657" s="699" cm="1">
        <f t="array" ref="AS657">INDEX($H657:$K657,0,MATCH(AS$616,$H$616:$K$616,0))*HLOOKUP(AS$615,$J$612:$R$613,2)</f>
        <v>1</v>
      </c>
      <c r="AT657" s="699" cm="1">
        <f t="array" ref="AT657">INDEX($H657:$K657,0,MATCH(AT$616,$H$616:$K$616,0))*HLOOKUP(AT$615,$J$612:$R$613,2)</f>
        <v>1</v>
      </c>
      <c r="AU657" s="699" cm="1">
        <f t="array" ref="AU657">INDEX($H657:$K657,0,MATCH(AU$616,$H$616:$K$616,0))*HLOOKUP(AU$615,$J$612:$R$613,2)</f>
        <v>1</v>
      </c>
      <c r="AV657" s="187"/>
      <c r="AW657" s="187"/>
      <c r="AX657" s="16"/>
      <c r="AY657" s="8"/>
      <c r="AZ657" s="8"/>
      <c r="BA657" s="8"/>
    </row>
    <row r="658" spans="1:53" ht="14.5" outlineLevel="1" x14ac:dyDescent="0.35">
      <c r="A658" s="6"/>
      <c r="B658" s="7"/>
      <c r="C658" s="17"/>
      <c r="D658" s="17"/>
      <c r="E658" s="17"/>
      <c r="F658" s="26"/>
      <c r="G658" s="26" t="str">
        <f t="shared" si="230"/>
        <v>YYNWBl</v>
      </c>
      <c r="H658" s="223">
        <f t="shared" ref="H658:K658" si="233">IF(H568&gt;0,1,0)</f>
        <v>0</v>
      </c>
      <c r="I658" s="223">
        <f t="shared" si="233"/>
        <v>0</v>
      </c>
      <c r="J658" s="223">
        <f t="shared" si="233"/>
        <v>0</v>
      </c>
      <c r="K658" s="223">
        <f t="shared" si="233"/>
        <v>0</v>
      </c>
      <c r="L658" s="699" cm="1">
        <f t="array" ref="L658">INDEX($H658:$K658,0,MATCH(L$616,$H$616:$K$616,0))*HLOOKUP(L$615,$J$612:$R$613,2)</f>
        <v>0</v>
      </c>
      <c r="M658" s="699" cm="1">
        <f t="array" ref="M658">INDEX($H658:$K658,0,MATCH(M$616,$H$616:$K$616,0))*HLOOKUP(M$615,$J$612:$R$613,2)</f>
        <v>0</v>
      </c>
      <c r="N658" s="699" cm="1">
        <f t="array" ref="N658">INDEX($H658:$K658,0,MATCH(N$616,$H$616:$K$616,0))*HLOOKUP(N$615,$J$612:$R$613,2)</f>
        <v>0</v>
      </c>
      <c r="O658" s="699" cm="1">
        <f t="array" ref="O658">INDEX($H658:$K658,0,MATCH(O$616,$H$616:$K$616,0))*HLOOKUP(O$615,$J$612:$R$613,2)</f>
        <v>0</v>
      </c>
      <c r="P658" s="699" cm="1">
        <f t="array" ref="P658">INDEX($H658:$K658,0,MATCH(P$616,$H$616:$K$616,0))*HLOOKUP(P$615,$J$612:$R$613,2)</f>
        <v>0</v>
      </c>
      <c r="Q658" s="699" cm="1">
        <f t="array" ref="Q658">INDEX($H658:$K658,0,MATCH(Q$616,$H$616:$K$616,0))*HLOOKUP(Q$615,$J$612:$R$613,2)</f>
        <v>0</v>
      </c>
      <c r="R658" s="699" cm="1">
        <f t="array" ref="R658">INDEX($H658:$K658,0,MATCH(R$616,$H$616:$K$616,0))*HLOOKUP(R$615,$J$612:$R$613,2)</f>
        <v>0</v>
      </c>
      <c r="S658" s="699" cm="1">
        <f t="array" ref="S658">INDEX($H658:$K658,0,MATCH(S$616,$H$616:$K$616,0))*HLOOKUP(S$615,$J$612:$R$613,2)</f>
        <v>0</v>
      </c>
      <c r="T658" s="699" cm="1">
        <f t="array" ref="T658">INDEX($H658:$K658,0,MATCH(T$616,$H$616:$K$616,0))*HLOOKUP(T$615,$J$612:$R$613,2)</f>
        <v>0</v>
      </c>
      <c r="U658" s="699" cm="1">
        <f t="array" ref="U658">INDEX($H658:$K658,0,MATCH(U$616,$H$616:$K$616,0))*HLOOKUP(U$615,$J$612:$R$613,2)</f>
        <v>0</v>
      </c>
      <c r="V658" s="699" cm="1">
        <f t="array" ref="V658">INDEX($H658:$K658,0,MATCH(V$616,$H$616:$K$616,0))*HLOOKUP(V$615,$J$612:$R$613,2)</f>
        <v>0</v>
      </c>
      <c r="W658" s="699" cm="1">
        <f t="array" ref="W658">INDEX($H658:$K658,0,MATCH(W$616,$H$616:$K$616,0))*HLOOKUP(W$615,$J$612:$R$613,2)</f>
        <v>0</v>
      </c>
      <c r="X658" s="699" cm="1">
        <f t="array" ref="X658">INDEX($H658:$K658,0,MATCH(X$616,$H$616:$K$616,0))*HLOOKUP(X$615,$J$612:$R$613,2)</f>
        <v>0</v>
      </c>
      <c r="Y658" s="699" cm="1">
        <f t="array" ref="Y658">INDEX($H658:$K658,0,MATCH(Y$616,$H$616:$K$616,0))*HLOOKUP(Y$615,$J$612:$R$613,2)</f>
        <v>0</v>
      </c>
      <c r="Z658" s="699" cm="1">
        <f t="array" ref="Z658">INDEX($H658:$K658,0,MATCH(Z$616,$H$616:$K$616,0))*HLOOKUP(Z$615,$J$612:$R$613,2)</f>
        <v>0</v>
      </c>
      <c r="AA658" s="699" cm="1">
        <f t="array" ref="AA658">INDEX($H658:$K658,0,MATCH(AA$616,$H$616:$K$616,0))*HLOOKUP(AA$615,$J$612:$R$613,2)</f>
        <v>0</v>
      </c>
      <c r="AB658" s="699" cm="1">
        <f t="array" ref="AB658">INDEX($H658:$K658,0,MATCH(AB$616,$H$616:$K$616,0))*HLOOKUP(AB$615,$J$612:$R$613,2)</f>
        <v>0</v>
      </c>
      <c r="AC658" s="699" cm="1">
        <f t="array" ref="AC658">INDEX($H658:$K658,0,MATCH(AC$616,$H$616:$K$616,0))*HLOOKUP(AC$615,$J$612:$R$613,2)</f>
        <v>0</v>
      </c>
      <c r="AD658" s="699" cm="1">
        <f t="array" ref="AD658">INDEX($H658:$K658,0,MATCH(AD$616,$H$616:$K$616,0))*HLOOKUP(AD$615,$J$612:$R$613,2)</f>
        <v>0</v>
      </c>
      <c r="AE658" s="699" cm="1">
        <f t="array" ref="AE658">INDEX($H658:$K658,0,MATCH(AE$616,$H$616:$K$616,0))*HLOOKUP(AE$615,$J$612:$R$613,2)</f>
        <v>0</v>
      </c>
      <c r="AF658" s="699" cm="1">
        <f t="array" ref="AF658">INDEX($H658:$K658,0,MATCH(AF$616,$H$616:$K$616,0))*HLOOKUP(AF$615,$J$612:$R$613,2)</f>
        <v>0</v>
      </c>
      <c r="AG658" s="699" cm="1">
        <f t="array" ref="AG658">INDEX($H658:$K658,0,MATCH(AG$616,$H$616:$K$616,0))*HLOOKUP(AG$615,$J$612:$R$613,2)</f>
        <v>0</v>
      </c>
      <c r="AH658" s="699" cm="1">
        <f t="array" ref="AH658">INDEX($H658:$K658,0,MATCH(AH$616,$H$616:$K$616,0))*HLOOKUP(AH$615,$J$612:$R$613,2)</f>
        <v>0</v>
      </c>
      <c r="AI658" s="699" cm="1">
        <f t="array" ref="AI658">INDEX($H658:$K658,0,MATCH(AI$616,$H$616:$K$616,0))*HLOOKUP(AI$615,$J$612:$R$613,2)</f>
        <v>0</v>
      </c>
      <c r="AJ658" s="699" cm="1">
        <f t="array" ref="AJ658">INDEX($H658:$K658,0,MATCH(AJ$616,$H$616:$K$616,0))*HLOOKUP(AJ$615,$J$612:$R$613,2)</f>
        <v>0</v>
      </c>
      <c r="AK658" s="699" cm="1">
        <f t="array" ref="AK658">INDEX($H658:$K658,0,MATCH(AK$616,$H$616:$K$616,0))*HLOOKUP(AK$615,$J$612:$R$613,2)</f>
        <v>0</v>
      </c>
      <c r="AL658" s="699" cm="1">
        <f t="array" ref="AL658">INDEX($H658:$K658,0,MATCH(AL$616,$H$616:$K$616,0))*HLOOKUP(AL$615,$J$612:$R$613,2)</f>
        <v>0</v>
      </c>
      <c r="AM658" s="699" cm="1">
        <f t="array" ref="AM658">INDEX($H658:$K658,0,MATCH(AM$616,$H$616:$K$616,0))*HLOOKUP(AM$615,$J$612:$R$613,2)</f>
        <v>0</v>
      </c>
      <c r="AN658" s="699" cm="1">
        <f t="array" ref="AN658">INDEX($H658:$K658,0,MATCH(AN$616,$H$616:$K$616,0))*HLOOKUP(AN$615,$J$612:$R$613,2)</f>
        <v>0</v>
      </c>
      <c r="AO658" s="699" cm="1">
        <f t="array" ref="AO658">INDEX($H658:$K658,0,MATCH(AO$616,$H$616:$K$616,0))*HLOOKUP(AO$615,$J$612:$R$613,2)</f>
        <v>0</v>
      </c>
      <c r="AP658" s="699" cm="1">
        <f t="array" ref="AP658">INDEX($H658:$K658,0,MATCH(AP$616,$H$616:$K$616,0))*HLOOKUP(AP$615,$J$612:$R$613,2)</f>
        <v>0</v>
      </c>
      <c r="AQ658" s="699" cm="1">
        <f t="array" ref="AQ658">INDEX($H658:$K658,0,MATCH(AQ$616,$H$616:$K$616,0))*HLOOKUP(AQ$615,$J$612:$R$613,2)</f>
        <v>0</v>
      </c>
      <c r="AR658" s="699" cm="1">
        <f t="array" ref="AR658">INDEX($H658:$K658,0,MATCH(AR$616,$H$616:$K$616,0))*HLOOKUP(AR$615,$J$612:$R$613,2)</f>
        <v>0</v>
      </c>
      <c r="AS658" s="699" cm="1">
        <f t="array" ref="AS658">INDEX($H658:$K658,0,MATCH(AS$616,$H$616:$K$616,0))*HLOOKUP(AS$615,$J$612:$R$613,2)</f>
        <v>0</v>
      </c>
      <c r="AT658" s="699" cm="1">
        <f t="array" ref="AT658">INDEX($H658:$K658,0,MATCH(AT$616,$H$616:$K$616,0))*HLOOKUP(AT$615,$J$612:$R$613,2)</f>
        <v>0</v>
      </c>
      <c r="AU658" s="699" cm="1">
        <f t="array" ref="AU658">INDEX($H658:$K658,0,MATCH(AU$616,$H$616:$K$616,0))*HLOOKUP(AU$615,$J$612:$R$613,2)</f>
        <v>0</v>
      </c>
      <c r="AV658" s="187"/>
      <c r="AW658" s="187"/>
      <c r="AX658" s="16"/>
      <c r="AY658" s="8"/>
      <c r="AZ658" s="8"/>
      <c r="BA658" s="8"/>
    </row>
    <row r="659" spans="1:53" ht="14.5" outlineLevel="1" x14ac:dyDescent="0.35">
      <c r="A659" s="6"/>
      <c r="B659" s="7"/>
      <c r="C659" s="17"/>
      <c r="D659" s="17"/>
      <c r="E659" s="17"/>
      <c r="F659" s="26"/>
      <c r="G659" s="26" t="str">
        <f t="shared" si="230"/>
        <v>YYLNWb</v>
      </c>
      <c r="H659" s="223">
        <f t="shared" ref="H659:K659" si="234">IF(H569&gt;0,1,0)</f>
        <v>0</v>
      </c>
      <c r="I659" s="223">
        <f t="shared" si="234"/>
        <v>1</v>
      </c>
      <c r="J659" s="223">
        <f t="shared" si="234"/>
        <v>1</v>
      </c>
      <c r="K659" s="223">
        <f t="shared" si="234"/>
        <v>1</v>
      </c>
      <c r="L659" s="699" cm="1">
        <f t="array" ref="L659">INDEX($H659:$K659,0,MATCH(L$616,$H$616:$K$616,0))*HLOOKUP(L$615,$J$612:$R$613,2)</f>
        <v>0</v>
      </c>
      <c r="M659" s="699" cm="1">
        <f t="array" ref="M659">INDEX($H659:$K659,0,MATCH(M$616,$H$616:$K$616,0))*HLOOKUP(M$615,$J$612:$R$613,2)</f>
        <v>1</v>
      </c>
      <c r="N659" s="699" cm="1">
        <f t="array" ref="N659">INDEX($H659:$K659,0,MATCH(N$616,$H$616:$K$616,0))*HLOOKUP(N$615,$J$612:$R$613,2)</f>
        <v>1</v>
      </c>
      <c r="O659" s="699" cm="1">
        <f t="array" ref="O659">INDEX($H659:$K659,0,MATCH(O$616,$H$616:$K$616,0))*HLOOKUP(O$615,$J$612:$R$613,2)</f>
        <v>1</v>
      </c>
      <c r="P659" s="699" cm="1">
        <f t="array" ref="P659">INDEX($H659:$K659,0,MATCH(P$616,$H$616:$K$616,0))*HLOOKUP(P$615,$J$612:$R$613,2)</f>
        <v>0</v>
      </c>
      <c r="Q659" s="699" cm="1">
        <f t="array" ref="Q659">INDEX($H659:$K659,0,MATCH(Q$616,$H$616:$K$616,0))*HLOOKUP(Q$615,$J$612:$R$613,2)</f>
        <v>1</v>
      </c>
      <c r="R659" s="699" cm="1">
        <f t="array" ref="R659">INDEX($H659:$K659,0,MATCH(R$616,$H$616:$K$616,0))*HLOOKUP(R$615,$J$612:$R$613,2)</f>
        <v>1</v>
      </c>
      <c r="S659" s="699" cm="1">
        <f t="array" ref="S659">INDEX($H659:$K659,0,MATCH(S$616,$H$616:$K$616,0))*HLOOKUP(S$615,$J$612:$R$613,2)</f>
        <v>1</v>
      </c>
      <c r="T659" s="699" cm="1">
        <f t="array" ref="T659">INDEX($H659:$K659,0,MATCH(T$616,$H$616:$K$616,0))*HLOOKUP(T$615,$J$612:$R$613,2)</f>
        <v>0</v>
      </c>
      <c r="U659" s="699" cm="1">
        <f t="array" ref="U659">INDEX($H659:$K659,0,MATCH(U$616,$H$616:$K$616,0))*HLOOKUP(U$615,$J$612:$R$613,2)</f>
        <v>1</v>
      </c>
      <c r="V659" s="699" cm="1">
        <f t="array" ref="V659">INDEX($H659:$K659,0,MATCH(V$616,$H$616:$K$616,0))*HLOOKUP(V$615,$J$612:$R$613,2)</f>
        <v>1</v>
      </c>
      <c r="W659" s="699" cm="1">
        <f t="array" ref="W659">INDEX($H659:$K659,0,MATCH(W$616,$H$616:$K$616,0))*HLOOKUP(W$615,$J$612:$R$613,2)</f>
        <v>1</v>
      </c>
      <c r="X659" s="699" cm="1">
        <f t="array" ref="X659">INDEX($H659:$K659,0,MATCH(X$616,$H$616:$K$616,0))*HLOOKUP(X$615,$J$612:$R$613,2)</f>
        <v>0</v>
      </c>
      <c r="Y659" s="699" cm="1">
        <f t="array" ref="Y659">INDEX($H659:$K659,0,MATCH(Y$616,$H$616:$K$616,0))*HLOOKUP(Y$615,$J$612:$R$613,2)</f>
        <v>1</v>
      </c>
      <c r="Z659" s="699" cm="1">
        <f t="array" ref="Z659">INDEX($H659:$K659,0,MATCH(Z$616,$H$616:$K$616,0))*HLOOKUP(Z$615,$J$612:$R$613,2)</f>
        <v>1</v>
      </c>
      <c r="AA659" s="699" cm="1">
        <f t="array" ref="AA659">INDEX($H659:$K659,0,MATCH(AA$616,$H$616:$K$616,0))*HLOOKUP(AA$615,$J$612:$R$613,2)</f>
        <v>1</v>
      </c>
      <c r="AB659" s="699" cm="1">
        <f t="array" ref="AB659">INDEX($H659:$K659,0,MATCH(AB$616,$H$616:$K$616,0))*HLOOKUP(AB$615,$J$612:$R$613,2)</f>
        <v>0</v>
      </c>
      <c r="AC659" s="699" cm="1">
        <f t="array" ref="AC659">INDEX($H659:$K659,0,MATCH(AC$616,$H$616:$K$616,0))*HLOOKUP(AC$615,$J$612:$R$613,2)</f>
        <v>1</v>
      </c>
      <c r="AD659" s="699" cm="1">
        <f t="array" ref="AD659">INDEX($H659:$K659,0,MATCH(AD$616,$H$616:$K$616,0))*HLOOKUP(AD$615,$J$612:$R$613,2)</f>
        <v>1</v>
      </c>
      <c r="AE659" s="699" cm="1">
        <f t="array" ref="AE659">INDEX($H659:$K659,0,MATCH(AE$616,$H$616:$K$616,0))*HLOOKUP(AE$615,$J$612:$R$613,2)</f>
        <v>1</v>
      </c>
      <c r="AF659" s="699" cm="1">
        <f t="array" ref="AF659">INDEX($H659:$K659,0,MATCH(AF$616,$H$616:$K$616,0))*HLOOKUP(AF$615,$J$612:$R$613,2)</f>
        <v>0</v>
      </c>
      <c r="AG659" s="699" cm="1">
        <f t="array" ref="AG659">INDEX($H659:$K659,0,MATCH(AG$616,$H$616:$K$616,0))*HLOOKUP(AG$615,$J$612:$R$613,2)</f>
        <v>1</v>
      </c>
      <c r="AH659" s="699" cm="1">
        <f t="array" ref="AH659">INDEX($H659:$K659,0,MATCH(AH$616,$H$616:$K$616,0))*HLOOKUP(AH$615,$J$612:$R$613,2)</f>
        <v>1</v>
      </c>
      <c r="AI659" s="699" cm="1">
        <f t="array" ref="AI659">INDEX($H659:$K659,0,MATCH(AI$616,$H$616:$K$616,0))*HLOOKUP(AI$615,$J$612:$R$613,2)</f>
        <v>1</v>
      </c>
      <c r="AJ659" s="699" cm="1">
        <f t="array" ref="AJ659">INDEX($H659:$K659,0,MATCH(AJ$616,$H$616:$K$616,0))*HLOOKUP(AJ$615,$J$612:$R$613,2)</f>
        <v>0</v>
      </c>
      <c r="AK659" s="699" cm="1">
        <f t="array" ref="AK659">INDEX($H659:$K659,0,MATCH(AK$616,$H$616:$K$616,0))*HLOOKUP(AK$615,$J$612:$R$613,2)</f>
        <v>1</v>
      </c>
      <c r="AL659" s="699" cm="1">
        <f t="array" ref="AL659">INDEX($H659:$K659,0,MATCH(AL$616,$H$616:$K$616,0))*HLOOKUP(AL$615,$J$612:$R$613,2)</f>
        <v>1</v>
      </c>
      <c r="AM659" s="699" cm="1">
        <f t="array" ref="AM659">INDEX($H659:$K659,0,MATCH(AM$616,$H$616:$K$616,0))*HLOOKUP(AM$615,$J$612:$R$613,2)</f>
        <v>1</v>
      </c>
      <c r="AN659" s="699" cm="1">
        <f t="array" ref="AN659">INDEX($H659:$K659,0,MATCH(AN$616,$H$616:$K$616,0))*HLOOKUP(AN$615,$J$612:$R$613,2)</f>
        <v>0</v>
      </c>
      <c r="AO659" s="699" cm="1">
        <f t="array" ref="AO659">INDEX($H659:$K659,0,MATCH(AO$616,$H$616:$K$616,0))*HLOOKUP(AO$615,$J$612:$R$613,2)</f>
        <v>1</v>
      </c>
      <c r="AP659" s="699" cm="1">
        <f t="array" ref="AP659">INDEX($H659:$K659,0,MATCH(AP$616,$H$616:$K$616,0))*HLOOKUP(AP$615,$J$612:$R$613,2)</f>
        <v>1</v>
      </c>
      <c r="AQ659" s="699" cm="1">
        <f t="array" ref="AQ659">INDEX($H659:$K659,0,MATCH(AQ$616,$H$616:$K$616,0))*HLOOKUP(AQ$615,$J$612:$R$613,2)</f>
        <v>1</v>
      </c>
      <c r="AR659" s="699" cm="1">
        <f t="array" ref="AR659">INDEX($H659:$K659,0,MATCH(AR$616,$H$616:$K$616,0))*HLOOKUP(AR$615,$J$612:$R$613,2)</f>
        <v>0</v>
      </c>
      <c r="AS659" s="699" cm="1">
        <f t="array" ref="AS659">INDEX($H659:$K659,0,MATCH(AS$616,$H$616:$K$616,0))*HLOOKUP(AS$615,$J$612:$R$613,2)</f>
        <v>1</v>
      </c>
      <c r="AT659" s="699" cm="1">
        <f t="array" ref="AT659">INDEX($H659:$K659,0,MATCH(AT$616,$H$616:$K$616,0))*HLOOKUP(AT$615,$J$612:$R$613,2)</f>
        <v>1</v>
      </c>
      <c r="AU659" s="699" cm="1">
        <f t="array" ref="AU659">INDEX($H659:$K659,0,MATCH(AU$616,$H$616:$K$616,0))*HLOOKUP(AU$615,$J$612:$R$613,2)</f>
        <v>1</v>
      </c>
      <c r="AV659" s="187"/>
      <c r="AW659" s="187"/>
      <c r="AX659" s="16"/>
      <c r="AY659" s="8"/>
      <c r="AZ659" s="8"/>
      <c r="BA659" s="8"/>
    </row>
    <row r="660" spans="1:53" ht="14.5" outlineLevel="1" x14ac:dyDescent="0.35">
      <c r="A660" s="6"/>
      <c r="B660" s="7"/>
      <c r="C660" s="17"/>
      <c r="D660" s="17"/>
      <c r="E660" s="17"/>
      <c r="F660" s="26"/>
      <c r="G660" s="26" t="str">
        <f t="shared" si="230"/>
        <v>YYLNWbd</v>
      </c>
      <c r="H660" s="223">
        <f t="shared" ref="H660:K660" si="235">IF(H570&gt;0,1,0)</f>
        <v>0</v>
      </c>
      <c r="I660" s="223">
        <f t="shared" si="235"/>
        <v>1</v>
      </c>
      <c r="J660" s="223">
        <f t="shared" si="235"/>
        <v>1</v>
      </c>
      <c r="K660" s="223">
        <f t="shared" si="235"/>
        <v>1</v>
      </c>
      <c r="L660" s="699" cm="1">
        <f t="array" ref="L660">INDEX($H660:$K660,0,MATCH(L$616,$H$616:$K$616,0))*HLOOKUP(L$615,$J$612:$R$613,2)</f>
        <v>0</v>
      </c>
      <c r="M660" s="699" cm="1">
        <f t="array" ref="M660">INDEX($H660:$K660,0,MATCH(M$616,$H$616:$K$616,0))*HLOOKUP(M$615,$J$612:$R$613,2)</f>
        <v>1</v>
      </c>
      <c r="N660" s="699" cm="1">
        <f t="array" ref="N660">INDEX($H660:$K660,0,MATCH(N$616,$H$616:$K$616,0))*HLOOKUP(N$615,$J$612:$R$613,2)</f>
        <v>1</v>
      </c>
      <c r="O660" s="699" cm="1">
        <f t="array" ref="O660">INDEX($H660:$K660,0,MATCH(O$616,$H$616:$K$616,0))*HLOOKUP(O$615,$J$612:$R$613,2)</f>
        <v>1</v>
      </c>
      <c r="P660" s="699" cm="1">
        <f t="array" ref="P660">INDEX($H660:$K660,0,MATCH(P$616,$H$616:$K$616,0))*HLOOKUP(P$615,$J$612:$R$613,2)</f>
        <v>0</v>
      </c>
      <c r="Q660" s="699" cm="1">
        <f t="array" ref="Q660">INDEX($H660:$K660,0,MATCH(Q$616,$H$616:$K$616,0))*HLOOKUP(Q$615,$J$612:$R$613,2)</f>
        <v>1</v>
      </c>
      <c r="R660" s="699" cm="1">
        <f t="array" ref="R660">INDEX($H660:$K660,0,MATCH(R$616,$H$616:$K$616,0))*HLOOKUP(R$615,$J$612:$R$613,2)</f>
        <v>1</v>
      </c>
      <c r="S660" s="699" cm="1">
        <f t="array" ref="S660">INDEX($H660:$K660,0,MATCH(S$616,$H$616:$K$616,0))*HLOOKUP(S$615,$J$612:$R$613,2)</f>
        <v>1</v>
      </c>
      <c r="T660" s="699" cm="1">
        <f t="array" ref="T660">INDEX($H660:$K660,0,MATCH(T$616,$H$616:$K$616,0))*HLOOKUP(T$615,$J$612:$R$613,2)</f>
        <v>0</v>
      </c>
      <c r="U660" s="699" cm="1">
        <f t="array" ref="U660">INDEX($H660:$K660,0,MATCH(U$616,$H$616:$K$616,0))*HLOOKUP(U$615,$J$612:$R$613,2)</f>
        <v>1</v>
      </c>
      <c r="V660" s="699" cm="1">
        <f t="array" ref="V660">INDEX($H660:$K660,0,MATCH(V$616,$H$616:$K$616,0))*HLOOKUP(V$615,$J$612:$R$613,2)</f>
        <v>1</v>
      </c>
      <c r="W660" s="699" cm="1">
        <f t="array" ref="W660">INDEX($H660:$K660,0,MATCH(W$616,$H$616:$K$616,0))*HLOOKUP(W$615,$J$612:$R$613,2)</f>
        <v>1</v>
      </c>
      <c r="X660" s="699" cm="1">
        <f t="array" ref="X660">INDEX($H660:$K660,0,MATCH(X$616,$H$616:$K$616,0))*HLOOKUP(X$615,$J$612:$R$613,2)</f>
        <v>0</v>
      </c>
      <c r="Y660" s="699" cm="1">
        <f t="array" ref="Y660">INDEX($H660:$K660,0,MATCH(Y$616,$H$616:$K$616,0))*HLOOKUP(Y$615,$J$612:$R$613,2)</f>
        <v>1</v>
      </c>
      <c r="Z660" s="699" cm="1">
        <f t="array" ref="Z660">INDEX($H660:$K660,0,MATCH(Z$616,$H$616:$K$616,0))*HLOOKUP(Z$615,$J$612:$R$613,2)</f>
        <v>1</v>
      </c>
      <c r="AA660" s="699" cm="1">
        <f t="array" ref="AA660">INDEX($H660:$K660,0,MATCH(AA$616,$H$616:$K$616,0))*HLOOKUP(AA$615,$J$612:$R$613,2)</f>
        <v>1</v>
      </c>
      <c r="AB660" s="699" cm="1">
        <f t="array" ref="AB660">INDEX($H660:$K660,0,MATCH(AB$616,$H$616:$K$616,0))*HLOOKUP(AB$615,$J$612:$R$613,2)</f>
        <v>0</v>
      </c>
      <c r="AC660" s="699" cm="1">
        <f t="array" ref="AC660">INDEX($H660:$K660,0,MATCH(AC$616,$H$616:$K$616,0))*HLOOKUP(AC$615,$J$612:$R$613,2)</f>
        <v>1</v>
      </c>
      <c r="AD660" s="699" cm="1">
        <f t="array" ref="AD660">INDEX($H660:$K660,0,MATCH(AD$616,$H$616:$K$616,0))*HLOOKUP(AD$615,$J$612:$R$613,2)</f>
        <v>1</v>
      </c>
      <c r="AE660" s="699" cm="1">
        <f t="array" ref="AE660">INDEX($H660:$K660,0,MATCH(AE$616,$H$616:$K$616,0))*HLOOKUP(AE$615,$J$612:$R$613,2)</f>
        <v>1</v>
      </c>
      <c r="AF660" s="699" cm="1">
        <f t="array" ref="AF660">INDEX($H660:$K660,0,MATCH(AF$616,$H$616:$K$616,0))*HLOOKUP(AF$615,$J$612:$R$613,2)</f>
        <v>0</v>
      </c>
      <c r="AG660" s="699" cm="1">
        <f t="array" ref="AG660">INDEX($H660:$K660,0,MATCH(AG$616,$H$616:$K$616,0))*HLOOKUP(AG$615,$J$612:$R$613,2)</f>
        <v>1</v>
      </c>
      <c r="AH660" s="699" cm="1">
        <f t="array" ref="AH660">INDEX($H660:$K660,0,MATCH(AH$616,$H$616:$K$616,0))*HLOOKUP(AH$615,$J$612:$R$613,2)</f>
        <v>1</v>
      </c>
      <c r="AI660" s="699" cm="1">
        <f t="array" ref="AI660">INDEX($H660:$K660,0,MATCH(AI$616,$H$616:$K$616,0))*HLOOKUP(AI$615,$J$612:$R$613,2)</f>
        <v>1</v>
      </c>
      <c r="AJ660" s="699" cm="1">
        <f t="array" ref="AJ660">INDEX($H660:$K660,0,MATCH(AJ$616,$H$616:$K$616,0))*HLOOKUP(AJ$615,$J$612:$R$613,2)</f>
        <v>0</v>
      </c>
      <c r="AK660" s="699" cm="1">
        <f t="array" ref="AK660">INDEX($H660:$K660,0,MATCH(AK$616,$H$616:$K$616,0))*HLOOKUP(AK$615,$J$612:$R$613,2)</f>
        <v>1</v>
      </c>
      <c r="AL660" s="699" cm="1">
        <f t="array" ref="AL660">INDEX($H660:$K660,0,MATCH(AL$616,$H$616:$K$616,0))*HLOOKUP(AL$615,$J$612:$R$613,2)</f>
        <v>1</v>
      </c>
      <c r="AM660" s="699" cm="1">
        <f t="array" ref="AM660">INDEX($H660:$K660,0,MATCH(AM$616,$H$616:$K$616,0))*HLOOKUP(AM$615,$J$612:$R$613,2)</f>
        <v>1</v>
      </c>
      <c r="AN660" s="699" cm="1">
        <f t="array" ref="AN660">INDEX($H660:$K660,0,MATCH(AN$616,$H$616:$K$616,0))*HLOOKUP(AN$615,$J$612:$R$613,2)</f>
        <v>0</v>
      </c>
      <c r="AO660" s="699" cm="1">
        <f t="array" ref="AO660">INDEX($H660:$K660,0,MATCH(AO$616,$H$616:$K$616,0))*HLOOKUP(AO$615,$J$612:$R$613,2)</f>
        <v>1</v>
      </c>
      <c r="AP660" s="699" cm="1">
        <f t="array" ref="AP660">INDEX($H660:$K660,0,MATCH(AP$616,$H$616:$K$616,0))*HLOOKUP(AP$615,$J$612:$R$613,2)</f>
        <v>1</v>
      </c>
      <c r="AQ660" s="699" cm="1">
        <f t="array" ref="AQ660">INDEX($H660:$K660,0,MATCH(AQ$616,$H$616:$K$616,0))*HLOOKUP(AQ$615,$J$612:$R$613,2)</f>
        <v>1</v>
      </c>
      <c r="AR660" s="699" cm="1">
        <f t="array" ref="AR660">INDEX($H660:$K660,0,MATCH(AR$616,$H$616:$K$616,0))*HLOOKUP(AR$615,$J$612:$R$613,2)</f>
        <v>0</v>
      </c>
      <c r="AS660" s="699" cm="1">
        <f t="array" ref="AS660">INDEX($H660:$K660,0,MATCH(AS$616,$H$616:$K$616,0))*HLOOKUP(AS$615,$J$612:$R$613,2)</f>
        <v>1</v>
      </c>
      <c r="AT660" s="699" cm="1">
        <f t="array" ref="AT660">INDEX($H660:$K660,0,MATCH(AT$616,$H$616:$K$616,0))*HLOOKUP(AT$615,$J$612:$R$613,2)</f>
        <v>1</v>
      </c>
      <c r="AU660" s="699" cm="1">
        <f t="array" ref="AU660">INDEX($H660:$K660,0,MATCH(AU$616,$H$616:$K$616,0))*HLOOKUP(AU$615,$J$612:$R$613,2)</f>
        <v>1</v>
      </c>
      <c r="AV660" s="187"/>
      <c r="AW660" s="187"/>
      <c r="AX660" s="16"/>
      <c r="AY660" s="8"/>
      <c r="AZ660" s="8"/>
      <c r="BA660" s="8"/>
    </row>
    <row r="661" spans="1:53" ht="14.5" outlineLevel="1" x14ac:dyDescent="0.35">
      <c r="A661" s="6"/>
      <c r="B661" s="7"/>
      <c r="C661" s="17"/>
      <c r="D661" s="17"/>
      <c r="E661" s="17"/>
      <c r="F661" s="26"/>
      <c r="G661" s="26" t="str">
        <f t="shared" si="230"/>
        <v>YYBLNw</v>
      </c>
      <c r="H661" s="223">
        <f t="shared" ref="H661:K661" si="236">IF(H571&gt;0,1,0)</f>
        <v>0</v>
      </c>
      <c r="I661" s="223">
        <f t="shared" si="236"/>
        <v>1</v>
      </c>
      <c r="J661" s="223">
        <f t="shared" si="236"/>
        <v>1</v>
      </c>
      <c r="K661" s="223">
        <f t="shared" si="236"/>
        <v>1</v>
      </c>
      <c r="L661" s="699" cm="1">
        <f t="array" ref="L661">INDEX($H661:$K661,0,MATCH(L$616,$H$616:$K$616,0))*HLOOKUP(L$615,$J$612:$R$613,2)</f>
        <v>0</v>
      </c>
      <c r="M661" s="699" cm="1">
        <f t="array" ref="M661">INDEX($H661:$K661,0,MATCH(M$616,$H$616:$K$616,0))*HLOOKUP(M$615,$J$612:$R$613,2)</f>
        <v>1</v>
      </c>
      <c r="N661" s="699" cm="1">
        <f t="array" ref="N661">INDEX($H661:$K661,0,MATCH(N$616,$H$616:$K$616,0))*HLOOKUP(N$615,$J$612:$R$613,2)</f>
        <v>1</v>
      </c>
      <c r="O661" s="699" cm="1">
        <f t="array" ref="O661">INDEX($H661:$K661,0,MATCH(O$616,$H$616:$K$616,0))*HLOOKUP(O$615,$J$612:$R$613,2)</f>
        <v>1</v>
      </c>
      <c r="P661" s="699" cm="1">
        <f t="array" ref="P661">INDEX($H661:$K661,0,MATCH(P$616,$H$616:$K$616,0))*HLOOKUP(P$615,$J$612:$R$613,2)</f>
        <v>0</v>
      </c>
      <c r="Q661" s="699" cm="1">
        <f t="array" ref="Q661">INDEX($H661:$K661,0,MATCH(Q$616,$H$616:$K$616,0))*HLOOKUP(Q$615,$J$612:$R$613,2)</f>
        <v>1</v>
      </c>
      <c r="R661" s="699" cm="1">
        <f t="array" ref="R661">INDEX($H661:$K661,0,MATCH(R$616,$H$616:$K$616,0))*HLOOKUP(R$615,$J$612:$R$613,2)</f>
        <v>1</v>
      </c>
      <c r="S661" s="699" cm="1">
        <f t="array" ref="S661">INDEX($H661:$K661,0,MATCH(S$616,$H$616:$K$616,0))*HLOOKUP(S$615,$J$612:$R$613,2)</f>
        <v>1</v>
      </c>
      <c r="T661" s="699" cm="1">
        <f t="array" ref="T661">INDEX($H661:$K661,0,MATCH(T$616,$H$616:$K$616,0))*HLOOKUP(T$615,$J$612:$R$613,2)</f>
        <v>0</v>
      </c>
      <c r="U661" s="699" cm="1">
        <f t="array" ref="U661">INDEX($H661:$K661,0,MATCH(U$616,$H$616:$K$616,0))*HLOOKUP(U$615,$J$612:$R$613,2)</f>
        <v>1</v>
      </c>
      <c r="V661" s="699" cm="1">
        <f t="array" ref="V661">INDEX($H661:$K661,0,MATCH(V$616,$H$616:$K$616,0))*HLOOKUP(V$615,$J$612:$R$613,2)</f>
        <v>1</v>
      </c>
      <c r="W661" s="699" cm="1">
        <f t="array" ref="W661">INDEX($H661:$K661,0,MATCH(W$616,$H$616:$K$616,0))*HLOOKUP(W$615,$J$612:$R$613,2)</f>
        <v>1</v>
      </c>
      <c r="X661" s="699" cm="1">
        <f t="array" ref="X661">INDEX($H661:$K661,0,MATCH(X$616,$H$616:$K$616,0))*HLOOKUP(X$615,$J$612:$R$613,2)</f>
        <v>0</v>
      </c>
      <c r="Y661" s="699" cm="1">
        <f t="array" ref="Y661">INDEX($H661:$K661,0,MATCH(Y$616,$H$616:$K$616,0))*HLOOKUP(Y$615,$J$612:$R$613,2)</f>
        <v>1</v>
      </c>
      <c r="Z661" s="699" cm="1">
        <f t="array" ref="Z661">INDEX($H661:$K661,0,MATCH(Z$616,$H$616:$K$616,0))*HLOOKUP(Z$615,$J$612:$R$613,2)</f>
        <v>1</v>
      </c>
      <c r="AA661" s="699" cm="1">
        <f t="array" ref="AA661">INDEX($H661:$K661,0,MATCH(AA$616,$H$616:$K$616,0))*HLOOKUP(AA$615,$J$612:$R$613,2)</f>
        <v>1</v>
      </c>
      <c r="AB661" s="699" cm="1">
        <f t="array" ref="AB661">INDEX($H661:$K661,0,MATCH(AB$616,$H$616:$K$616,0))*HLOOKUP(AB$615,$J$612:$R$613,2)</f>
        <v>0</v>
      </c>
      <c r="AC661" s="699" cm="1">
        <f t="array" ref="AC661">INDEX($H661:$K661,0,MATCH(AC$616,$H$616:$K$616,0))*HLOOKUP(AC$615,$J$612:$R$613,2)</f>
        <v>1</v>
      </c>
      <c r="AD661" s="699" cm="1">
        <f t="array" ref="AD661">INDEX($H661:$K661,0,MATCH(AD$616,$H$616:$K$616,0))*HLOOKUP(AD$615,$J$612:$R$613,2)</f>
        <v>1</v>
      </c>
      <c r="AE661" s="699" cm="1">
        <f t="array" ref="AE661">INDEX($H661:$K661,0,MATCH(AE$616,$H$616:$K$616,0))*HLOOKUP(AE$615,$J$612:$R$613,2)</f>
        <v>1</v>
      </c>
      <c r="AF661" s="699" cm="1">
        <f t="array" ref="AF661">INDEX($H661:$K661,0,MATCH(AF$616,$H$616:$K$616,0))*HLOOKUP(AF$615,$J$612:$R$613,2)</f>
        <v>0</v>
      </c>
      <c r="AG661" s="699" cm="1">
        <f t="array" ref="AG661">INDEX($H661:$K661,0,MATCH(AG$616,$H$616:$K$616,0))*HLOOKUP(AG$615,$J$612:$R$613,2)</f>
        <v>1</v>
      </c>
      <c r="AH661" s="699" cm="1">
        <f t="array" ref="AH661">INDEX($H661:$K661,0,MATCH(AH$616,$H$616:$K$616,0))*HLOOKUP(AH$615,$J$612:$R$613,2)</f>
        <v>1</v>
      </c>
      <c r="AI661" s="699" cm="1">
        <f t="array" ref="AI661">INDEX($H661:$K661,0,MATCH(AI$616,$H$616:$K$616,0))*HLOOKUP(AI$615,$J$612:$R$613,2)</f>
        <v>1</v>
      </c>
      <c r="AJ661" s="699" cm="1">
        <f t="array" ref="AJ661">INDEX($H661:$K661,0,MATCH(AJ$616,$H$616:$K$616,0))*HLOOKUP(AJ$615,$J$612:$R$613,2)</f>
        <v>0</v>
      </c>
      <c r="AK661" s="699" cm="1">
        <f t="array" ref="AK661">INDEX($H661:$K661,0,MATCH(AK$616,$H$616:$K$616,0))*HLOOKUP(AK$615,$J$612:$R$613,2)</f>
        <v>1</v>
      </c>
      <c r="AL661" s="699" cm="1">
        <f t="array" ref="AL661">INDEX($H661:$K661,0,MATCH(AL$616,$H$616:$K$616,0))*HLOOKUP(AL$615,$J$612:$R$613,2)</f>
        <v>1</v>
      </c>
      <c r="AM661" s="699" cm="1">
        <f t="array" ref="AM661">INDEX($H661:$K661,0,MATCH(AM$616,$H$616:$K$616,0))*HLOOKUP(AM$615,$J$612:$R$613,2)</f>
        <v>1</v>
      </c>
      <c r="AN661" s="699" cm="1">
        <f t="array" ref="AN661">INDEX($H661:$K661,0,MATCH(AN$616,$H$616:$K$616,0))*HLOOKUP(AN$615,$J$612:$R$613,2)</f>
        <v>0</v>
      </c>
      <c r="AO661" s="699" cm="1">
        <f t="array" ref="AO661">INDEX($H661:$K661,0,MATCH(AO$616,$H$616:$K$616,0))*HLOOKUP(AO$615,$J$612:$R$613,2)</f>
        <v>1</v>
      </c>
      <c r="AP661" s="699" cm="1">
        <f t="array" ref="AP661">INDEX($H661:$K661,0,MATCH(AP$616,$H$616:$K$616,0))*HLOOKUP(AP$615,$J$612:$R$613,2)</f>
        <v>1</v>
      </c>
      <c r="AQ661" s="699" cm="1">
        <f t="array" ref="AQ661">INDEX($H661:$K661,0,MATCH(AQ$616,$H$616:$K$616,0))*HLOOKUP(AQ$615,$J$612:$R$613,2)</f>
        <v>1</v>
      </c>
      <c r="AR661" s="699" cm="1">
        <f t="array" ref="AR661">INDEX($H661:$K661,0,MATCH(AR$616,$H$616:$K$616,0))*HLOOKUP(AR$615,$J$612:$R$613,2)</f>
        <v>0</v>
      </c>
      <c r="AS661" s="699" cm="1">
        <f t="array" ref="AS661">INDEX($H661:$K661,0,MATCH(AS$616,$H$616:$K$616,0))*HLOOKUP(AS$615,$J$612:$R$613,2)</f>
        <v>1</v>
      </c>
      <c r="AT661" s="699" cm="1">
        <f t="array" ref="AT661">INDEX($H661:$K661,0,MATCH(AT$616,$H$616:$K$616,0))*HLOOKUP(AT$615,$J$612:$R$613,2)</f>
        <v>1</v>
      </c>
      <c r="AU661" s="699" cm="1">
        <f t="array" ref="AU661">INDEX($H661:$K661,0,MATCH(AU$616,$H$616:$K$616,0))*HLOOKUP(AU$615,$J$612:$R$613,2)</f>
        <v>1</v>
      </c>
      <c r="AV661" s="187"/>
      <c r="AW661" s="187"/>
      <c r="AX661" s="16"/>
      <c r="AY661" s="8"/>
      <c r="AZ661" s="8"/>
      <c r="BA661" s="8"/>
    </row>
    <row r="662" spans="1:53" ht="14.5" outlineLevel="1" x14ac:dyDescent="0.35">
      <c r="A662" s="6"/>
      <c r="B662" s="7"/>
      <c r="C662" s="17"/>
      <c r="D662" s="17"/>
      <c r="E662" s="17"/>
      <c r="F662" s="26"/>
      <c r="G662" s="26" t="str">
        <f t="shared" si="230"/>
        <v>YYBLNwd</v>
      </c>
      <c r="H662" s="223">
        <f t="shared" ref="H662:K662" si="237">IF(H572&gt;0,1,0)</f>
        <v>0</v>
      </c>
      <c r="I662" s="223">
        <f t="shared" si="237"/>
        <v>1</v>
      </c>
      <c r="J662" s="223">
        <f t="shared" si="237"/>
        <v>1</v>
      </c>
      <c r="K662" s="223">
        <f t="shared" si="237"/>
        <v>1</v>
      </c>
      <c r="L662" s="699" cm="1">
        <f t="array" ref="L662">INDEX($H662:$K662,0,MATCH(L$616,$H$616:$K$616,0))*HLOOKUP(L$615,$J$612:$R$613,2)</f>
        <v>0</v>
      </c>
      <c r="M662" s="699" cm="1">
        <f t="array" ref="M662">INDEX($H662:$K662,0,MATCH(M$616,$H$616:$K$616,0))*HLOOKUP(M$615,$J$612:$R$613,2)</f>
        <v>1</v>
      </c>
      <c r="N662" s="699" cm="1">
        <f t="array" ref="N662">INDEX($H662:$K662,0,MATCH(N$616,$H$616:$K$616,0))*HLOOKUP(N$615,$J$612:$R$613,2)</f>
        <v>1</v>
      </c>
      <c r="O662" s="699" cm="1">
        <f t="array" ref="O662">INDEX($H662:$K662,0,MATCH(O$616,$H$616:$K$616,0))*HLOOKUP(O$615,$J$612:$R$613,2)</f>
        <v>1</v>
      </c>
      <c r="P662" s="699" cm="1">
        <f t="array" ref="P662">INDEX($H662:$K662,0,MATCH(P$616,$H$616:$K$616,0))*HLOOKUP(P$615,$J$612:$R$613,2)</f>
        <v>0</v>
      </c>
      <c r="Q662" s="699" cm="1">
        <f t="array" ref="Q662">INDEX($H662:$K662,0,MATCH(Q$616,$H$616:$K$616,0))*HLOOKUP(Q$615,$J$612:$R$613,2)</f>
        <v>1</v>
      </c>
      <c r="R662" s="699" cm="1">
        <f t="array" ref="R662">INDEX($H662:$K662,0,MATCH(R$616,$H$616:$K$616,0))*HLOOKUP(R$615,$J$612:$R$613,2)</f>
        <v>1</v>
      </c>
      <c r="S662" s="699" cm="1">
        <f t="array" ref="S662">INDEX($H662:$K662,0,MATCH(S$616,$H$616:$K$616,0))*HLOOKUP(S$615,$J$612:$R$613,2)</f>
        <v>1</v>
      </c>
      <c r="T662" s="699" cm="1">
        <f t="array" ref="T662">INDEX($H662:$K662,0,MATCH(T$616,$H$616:$K$616,0))*HLOOKUP(T$615,$J$612:$R$613,2)</f>
        <v>0</v>
      </c>
      <c r="U662" s="699" cm="1">
        <f t="array" ref="U662">INDEX($H662:$K662,0,MATCH(U$616,$H$616:$K$616,0))*HLOOKUP(U$615,$J$612:$R$613,2)</f>
        <v>1</v>
      </c>
      <c r="V662" s="699" cm="1">
        <f t="array" ref="V662">INDEX($H662:$K662,0,MATCH(V$616,$H$616:$K$616,0))*HLOOKUP(V$615,$J$612:$R$613,2)</f>
        <v>1</v>
      </c>
      <c r="W662" s="699" cm="1">
        <f t="array" ref="W662">INDEX($H662:$K662,0,MATCH(W$616,$H$616:$K$616,0))*HLOOKUP(W$615,$J$612:$R$613,2)</f>
        <v>1</v>
      </c>
      <c r="X662" s="699" cm="1">
        <f t="array" ref="X662">INDEX($H662:$K662,0,MATCH(X$616,$H$616:$K$616,0))*HLOOKUP(X$615,$J$612:$R$613,2)</f>
        <v>0</v>
      </c>
      <c r="Y662" s="699" cm="1">
        <f t="array" ref="Y662">INDEX($H662:$K662,0,MATCH(Y$616,$H$616:$K$616,0))*HLOOKUP(Y$615,$J$612:$R$613,2)</f>
        <v>1</v>
      </c>
      <c r="Z662" s="699" cm="1">
        <f t="array" ref="Z662">INDEX($H662:$K662,0,MATCH(Z$616,$H$616:$K$616,0))*HLOOKUP(Z$615,$J$612:$R$613,2)</f>
        <v>1</v>
      </c>
      <c r="AA662" s="699" cm="1">
        <f t="array" ref="AA662">INDEX($H662:$K662,0,MATCH(AA$616,$H$616:$K$616,0))*HLOOKUP(AA$615,$J$612:$R$613,2)</f>
        <v>1</v>
      </c>
      <c r="AB662" s="699" cm="1">
        <f t="array" ref="AB662">INDEX($H662:$K662,0,MATCH(AB$616,$H$616:$K$616,0))*HLOOKUP(AB$615,$J$612:$R$613,2)</f>
        <v>0</v>
      </c>
      <c r="AC662" s="699" cm="1">
        <f t="array" ref="AC662">INDEX($H662:$K662,0,MATCH(AC$616,$H$616:$K$616,0))*HLOOKUP(AC$615,$J$612:$R$613,2)</f>
        <v>1</v>
      </c>
      <c r="AD662" s="699" cm="1">
        <f t="array" ref="AD662">INDEX($H662:$K662,0,MATCH(AD$616,$H$616:$K$616,0))*HLOOKUP(AD$615,$J$612:$R$613,2)</f>
        <v>1</v>
      </c>
      <c r="AE662" s="699" cm="1">
        <f t="array" ref="AE662">INDEX($H662:$K662,0,MATCH(AE$616,$H$616:$K$616,0))*HLOOKUP(AE$615,$J$612:$R$613,2)</f>
        <v>1</v>
      </c>
      <c r="AF662" s="699" cm="1">
        <f t="array" ref="AF662">INDEX($H662:$K662,0,MATCH(AF$616,$H$616:$K$616,0))*HLOOKUP(AF$615,$J$612:$R$613,2)</f>
        <v>0</v>
      </c>
      <c r="AG662" s="699" cm="1">
        <f t="array" ref="AG662">INDEX($H662:$K662,0,MATCH(AG$616,$H$616:$K$616,0))*HLOOKUP(AG$615,$J$612:$R$613,2)</f>
        <v>1</v>
      </c>
      <c r="AH662" s="699" cm="1">
        <f t="array" ref="AH662">INDEX($H662:$K662,0,MATCH(AH$616,$H$616:$K$616,0))*HLOOKUP(AH$615,$J$612:$R$613,2)</f>
        <v>1</v>
      </c>
      <c r="AI662" s="699" cm="1">
        <f t="array" ref="AI662">INDEX($H662:$K662,0,MATCH(AI$616,$H$616:$K$616,0))*HLOOKUP(AI$615,$J$612:$R$613,2)</f>
        <v>1</v>
      </c>
      <c r="AJ662" s="699" cm="1">
        <f t="array" ref="AJ662">INDEX($H662:$K662,0,MATCH(AJ$616,$H$616:$K$616,0))*HLOOKUP(AJ$615,$J$612:$R$613,2)</f>
        <v>0</v>
      </c>
      <c r="AK662" s="699" cm="1">
        <f t="array" ref="AK662">INDEX($H662:$K662,0,MATCH(AK$616,$H$616:$K$616,0))*HLOOKUP(AK$615,$J$612:$R$613,2)</f>
        <v>1</v>
      </c>
      <c r="AL662" s="699" cm="1">
        <f t="array" ref="AL662">INDEX($H662:$K662,0,MATCH(AL$616,$H$616:$K$616,0))*HLOOKUP(AL$615,$J$612:$R$613,2)</f>
        <v>1</v>
      </c>
      <c r="AM662" s="699" cm="1">
        <f t="array" ref="AM662">INDEX($H662:$K662,0,MATCH(AM$616,$H$616:$K$616,0))*HLOOKUP(AM$615,$J$612:$R$613,2)</f>
        <v>1</v>
      </c>
      <c r="AN662" s="699" cm="1">
        <f t="array" ref="AN662">INDEX($H662:$K662,0,MATCH(AN$616,$H$616:$K$616,0))*HLOOKUP(AN$615,$J$612:$R$613,2)</f>
        <v>0</v>
      </c>
      <c r="AO662" s="699" cm="1">
        <f t="array" ref="AO662">INDEX($H662:$K662,0,MATCH(AO$616,$H$616:$K$616,0))*HLOOKUP(AO$615,$J$612:$R$613,2)</f>
        <v>1</v>
      </c>
      <c r="AP662" s="699" cm="1">
        <f t="array" ref="AP662">INDEX($H662:$K662,0,MATCH(AP$616,$H$616:$K$616,0))*HLOOKUP(AP$615,$J$612:$R$613,2)</f>
        <v>1</v>
      </c>
      <c r="AQ662" s="699" cm="1">
        <f t="array" ref="AQ662">INDEX($H662:$K662,0,MATCH(AQ$616,$H$616:$K$616,0))*HLOOKUP(AQ$615,$J$612:$R$613,2)</f>
        <v>1</v>
      </c>
      <c r="AR662" s="699" cm="1">
        <f t="array" ref="AR662">INDEX($H662:$K662,0,MATCH(AR$616,$H$616:$K$616,0))*HLOOKUP(AR$615,$J$612:$R$613,2)</f>
        <v>0</v>
      </c>
      <c r="AS662" s="699" cm="1">
        <f t="array" ref="AS662">INDEX($H662:$K662,0,MATCH(AS$616,$H$616:$K$616,0))*HLOOKUP(AS$615,$J$612:$R$613,2)</f>
        <v>1</v>
      </c>
      <c r="AT662" s="699" cm="1">
        <f t="array" ref="AT662">INDEX($H662:$K662,0,MATCH(AT$616,$H$616:$K$616,0))*HLOOKUP(AT$615,$J$612:$R$613,2)</f>
        <v>1</v>
      </c>
      <c r="AU662" s="699" cm="1">
        <f t="array" ref="AU662">INDEX($H662:$K662,0,MATCH(AU$616,$H$616:$K$616,0))*HLOOKUP(AU$615,$J$612:$R$613,2)</f>
        <v>1</v>
      </c>
      <c r="AV662" s="187"/>
      <c r="AW662" s="187"/>
      <c r="AX662" s="16"/>
      <c r="AY662" s="8"/>
      <c r="AZ662" s="8"/>
      <c r="BA662" s="8"/>
    </row>
    <row r="663" spans="1:53" ht="14.5" outlineLevel="1" x14ac:dyDescent="0.35">
      <c r="A663" s="6"/>
      <c r="B663" s="7"/>
      <c r="C663" s="17"/>
      <c r="D663" s="17"/>
      <c r="E663" s="17"/>
      <c r="F663" s="26"/>
      <c r="G663" s="26" t="str">
        <f t="shared" si="230"/>
        <v>YYWBLz</v>
      </c>
      <c r="H663" s="223">
        <f t="shared" ref="H663:K663" si="238">IF(H573&gt;0,1,0)</f>
        <v>0</v>
      </c>
      <c r="I663" s="223">
        <f t="shared" si="238"/>
        <v>1</v>
      </c>
      <c r="J663" s="223">
        <f t="shared" si="238"/>
        <v>1</v>
      </c>
      <c r="K663" s="223">
        <f t="shared" si="238"/>
        <v>1</v>
      </c>
      <c r="L663" s="699" cm="1">
        <f t="array" ref="L663">INDEX($H663:$K663,0,MATCH(L$616,$H$616:$K$616,0))*HLOOKUP(L$615,$J$612:$R$613,2)</f>
        <v>0</v>
      </c>
      <c r="M663" s="699" cm="1">
        <f t="array" ref="M663">INDEX($H663:$K663,0,MATCH(M$616,$H$616:$K$616,0))*HLOOKUP(M$615,$J$612:$R$613,2)</f>
        <v>1</v>
      </c>
      <c r="N663" s="699" cm="1">
        <f t="array" ref="N663">INDEX($H663:$K663,0,MATCH(N$616,$H$616:$K$616,0))*HLOOKUP(N$615,$J$612:$R$613,2)</f>
        <v>1</v>
      </c>
      <c r="O663" s="699" cm="1">
        <f t="array" ref="O663">INDEX($H663:$K663,0,MATCH(O$616,$H$616:$K$616,0))*HLOOKUP(O$615,$J$612:$R$613,2)</f>
        <v>1</v>
      </c>
      <c r="P663" s="699" cm="1">
        <f t="array" ref="P663">INDEX($H663:$K663,0,MATCH(P$616,$H$616:$K$616,0))*HLOOKUP(P$615,$J$612:$R$613,2)</f>
        <v>0</v>
      </c>
      <c r="Q663" s="699" cm="1">
        <f t="array" ref="Q663">INDEX($H663:$K663,0,MATCH(Q$616,$H$616:$K$616,0))*HLOOKUP(Q$615,$J$612:$R$613,2)</f>
        <v>1</v>
      </c>
      <c r="R663" s="699" cm="1">
        <f t="array" ref="R663">INDEX($H663:$K663,0,MATCH(R$616,$H$616:$K$616,0))*HLOOKUP(R$615,$J$612:$R$613,2)</f>
        <v>1</v>
      </c>
      <c r="S663" s="699" cm="1">
        <f t="array" ref="S663">INDEX($H663:$K663,0,MATCH(S$616,$H$616:$K$616,0))*HLOOKUP(S$615,$J$612:$R$613,2)</f>
        <v>1</v>
      </c>
      <c r="T663" s="699" cm="1">
        <f t="array" ref="T663">INDEX($H663:$K663,0,MATCH(T$616,$H$616:$K$616,0))*HLOOKUP(T$615,$J$612:$R$613,2)</f>
        <v>0</v>
      </c>
      <c r="U663" s="699" cm="1">
        <f t="array" ref="U663">INDEX($H663:$K663,0,MATCH(U$616,$H$616:$K$616,0))*HLOOKUP(U$615,$J$612:$R$613,2)</f>
        <v>1</v>
      </c>
      <c r="V663" s="699" cm="1">
        <f t="array" ref="V663">INDEX($H663:$K663,0,MATCH(V$616,$H$616:$K$616,0))*HLOOKUP(V$615,$J$612:$R$613,2)</f>
        <v>1</v>
      </c>
      <c r="W663" s="699" cm="1">
        <f t="array" ref="W663">INDEX($H663:$K663,0,MATCH(W$616,$H$616:$K$616,0))*HLOOKUP(W$615,$J$612:$R$613,2)</f>
        <v>1</v>
      </c>
      <c r="X663" s="699" cm="1">
        <f t="array" ref="X663">INDEX($H663:$K663,0,MATCH(X$616,$H$616:$K$616,0))*HLOOKUP(X$615,$J$612:$R$613,2)</f>
        <v>0</v>
      </c>
      <c r="Y663" s="699" cm="1">
        <f t="array" ref="Y663">INDEX($H663:$K663,0,MATCH(Y$616,$H$616:$K$616,0))*HLOOKUP(Y$615,$J$612:$R$613,2)</f>
        <v>1</v>
      </c>
      <c r="Z663" s="699" cm="1">
        <f t="array" ref="Z663">INDEX($H663:$K663,0,MATCH(Z$616,$H$616:$K$616,0))*HLOOKUP(Z$615,$J$612:$R$613,2)</f>
        <v>1</v>
      </c>
      <c r="AA663" s="699" cm="1">
        <f t="array" ref="AA663">INDEX($H663:$K663,0,MATCH(AA$616,$H$616:$K$616,0))*HLOOKUP(AA$615,$J$612:$R$613,2)</f>
        <v>1</v>
      </c>
      <c r="AB663" s="699" cm="1">
        <f t="array" ref="AB663">INDEX($H663:$K663,0,MATCH(AB$616,$H$616:$K$616,0))*HLOOKUP(AB$615,$J$612:$R$613,2)</f>
        <v>0</v>
      </c>
      <c r="AC663" s="699" cm="1">
        <f t="array" ref="AC663">INDEX($H663:$K663,0,MATCH(AC$616,$H$616:$K$616,0))*HLOOKUP(AC$615,$J$612:$R$613,2)</f>
        <v>1</v>
      </c>
      <c r="AD663" s="699" cm="1">
        <f t="array" ref="AD663">INDEX($H663:$K663,0,MATCH(AD$616,$H$616:$K$616,0))*HLOOKUP(AD$615,$J$612:$R$613,2)</f>
        <v>1</v>
      </c>
      <c r="AE663" s="699" cm="1">
        <f t="array" ref="AE663">INDEX($H663:$K663,0,MATCH(AE$616,$H$616:$K$616,0))*HLOOKUP(AE$615,$J$612:$R$613,2)</f>
        <v>1</v>
      </c>
      <c r="AF663" s="699" cm="1">
        <f t="array" ref="AF663">INDEX($H663:$K663,0,MATCH(AF$616,$H$616:$K$616,0))*HLOOKUP(AF$615,$J$612:$R$613,2)</f>
        <v>0</v>
      </c>
      <c r="AG663" s="699" cm="1">
        <f t="array" ref="AG663">INDEX($H663:$K663,0,MATCH(AG$616,$H$616:$K$616,0))*HLOOKUP(AG$615,$J$612:$R$613,2)</f>
        <v>1</v>
      </c>
      <c r="AH663" s="699" cm="1">
        <f t="array" ref="AH663">INDEX($H663:$K663,0,MATCH(AH$616,$H$616:$K$616,0))*HLOOKUP(AH$615,$J$612:$R$613,2)</f>
        <v>1</v>
      </c>
      <c r="AI663" s="699" cm="1">
        <f t="array" ref="AI663">INDEX($H663:$K663,0,MATCH(AI$616,$H$616:$K$616,0))*HLOOKUP(AI$615,$J$612:$R$613,2)</f>
        <v>1</v>
      </c>
      <c r="AJ663" s="699" cm="1">
        <f t="array" ref="AJ663">INDEX($H663:$K663,0,MATCH(AJ$616,$H$616:$K$616,0))*HLOOKUP(AJ$615,$J$612:$R$613,2)</f>
        <v>0</v>
      </c>
      <c r="AK663" s="699" cm="1">
        <f t="array" ref="AK663">INDEX($H663:$K663,0,MATCH(AK$616,$H$616:$K$616,0))*HLOOKUP(AK$615,$J$612:$R$613,2)</f>
        <v>1</v>
      </c>
      <c r="AL663" s="699" cm="1">
        <f t="array" ref="AL663">INDEX($H663:$K663,0,MATCH(AL$616,$H$616:$K$616,0))*HLOOKUP(AL$615,$J$612:$R$613,2)</f>
        <v>1</v>
      </c>
      <c r="AM663" s="699" cm="1">
        <f t="array" ref="AM663">INDEX($H663:$K663,0,MATCH(AM$616,$H$616:$K$616,0))*HLOOKUP(AM$615,$J$612:$R$613,2)</f>
        <v>1</v>
      </c>
      <c r="AN663" s="699" cm="1">
        <f t="array" ref="AN663">INDEX($H663:$K663,0,MATCH(AN$616,$H$616:$K$616,0))*HLOOKUP(AN$615,$J$612:$R$613,2)</f>
        <v>0</v>
      </c>
      <c r="AO663" s="699" cm="1">
        <f t="array" ref="AO663">INDEX($H663:$K663,0,MATCH(AO$616,$H$616:$K$616,0))*HLOOKUP(AO$615,$J$612:$R$613,2)</f>
        <v>1</v>
      </c>
      <c r="AP663" s="699" cm="1">
        <f t="array" ref="AP663">INDEX($H663:$K663,0,MATCH(AP$616,$H$616:$K$616,0))*HLOOKUP(AP$615,$J$612:$R$613,2)</f>
        <v>1</v>
      </c>
      <c r="AQ663" s="699" cm="1">
        <f t="array" ref="AQ663">INDEX($H663:$K663,0,MATCH(AQ$616,$H$616:$K$616,0))*HLOOKUP(AQ$615,$J$612:$R$613,2)</f>
        <v>1</v>
      </c>
      <c r="AR663" s="699" cm="1">
        <f t="array" ref="AR663">INDEX($H663:$K663,0,MATCH(AR$616,$H$616:$K$616,0))*HLOOKUP(AR$615,$J$612:$R$613,2)</f>
        <v>0</v>
      </c>
      <c r="AS663" s="699" cm="1">
        <f t="array" ref="AS663">INDEX($H663:$K663,0,MATCH(AS$616,$H$616:$K$616,0))*HLOOKUP(AS$615,$J$612:$R$613,2)</f>
        <v>1</v>
      </c>
      <c r="AT663" s="699" cm="1">
        <f t="array" ref="AT663">INDEX($H663:$K663,0,MATCH(AT$616,$H$616:$K$616,0))*HLOOKUP(AT$615,$J$612:$R$613,2)</f>
        <v>1</v>
      </c>
      <c r="AU663" s="699" cm="1">
        <f t="array" ref="AU663">INDEX($H663:$K663,0,MATCH(AU$616,$H$616:$K$616,0))*HLOOKUP(AU$615,$J$612:$R$613,2)</f>
        <v>1</v>
      </c>
      <c r="AV663" s="187"/>
      <c r="AW663" s="187"/>
      <c r="AX663" s="16"/>
      <c r="AY663" s="8"/>
      <c r="AZ663" s="8"/>
      <c r="BA663" s="8"/>
    </row>
    <row r="664" spans="1:53" ht="14.5" outlineLevel="1" x14ac:dyDescent="0.35">
      <c r="A664" s="6"/>
      <c r="B664" s="7"/>
      <c r="C664" s="17"/>
      <c r="D664" s="17"/>
      <c r="E664" s="17"/>
      <c r="F664" s="26"/>
      <c r="G664" s="26" t="str">
        <f t="shared" si="230"/>
        <v>YYWBLzd</v>
      </c>
      <c r="H664" s="223">
        <f t="shared" ref="H664:K664" si="239">IF(H574&gt;0,1,0)</f>
        <v>0</v>
      </c>
      <c r="I664" s="223">
        <f t="shared" si="239"/>
        <v>1</v>
      </c>
      <c r="J664" s="223">
        <f t="shared" si="239"/>
        <v>1</v>
      </c>
      <c r="K664" s="223">
        <f t="shared" si="239"/>
        <v>1</v>
      </c>
      <c r="L664" s="699" cm="1">
        <f t="array" ref="L664">INDEX($H664:$K664,0,MATCH(L$616,$H$616:$K$616,0))*HLOOKUP(L$615,$J$612:$R$613,2)</f>
        <v>0</v>
      </c>
      <c r="M664" s="699" cm="1">
        <f t="array" ref="M664">INDEX($H664:$K664,0,MATCH(M$616,$H$616:$K$616,0))*HLOOKUP(M$615,$J$612:$R$613,2)</f>
        <v>1</v>
      </c>
      <c r="N664" s="699" cm="1">
        <f t="array" ref="N664">INDEX($H664:$K664,0,MATCH(N$616,$H$616:$K$616,0))*HLOOKUP(N$615,$J$612:$R$613,2)</f>
        <v>1</v>
      </c>
      <c r="O664" s="699" cm="1">
        <f t="array" ref="O664">INDEX($H664:$K664,0,MATCH(O$616,$H$616:$K$616,0))*HLOOKUP(O$615,$J$612:$R$613,2)</f>
        <v>1</v>
      </c>
      <c r="P664" s="699" cm="1">
        <f t="array" ref="P664">INDEX($H664:$K664,0,MATCH(P$616,$H$616:$K$616,0))*HLOOKUP(P$615,$J$612:$R$613,2)</f>
        <v>0</v>
      </c>
      <c r="Q664" s="699" cm="1">
        <f t="array" ref="Q664">INDEX($H664:$K664,0,MATCH(Q$616,$H$616:$K$616,0))*HLOOKUP(Q$615,$J$612:$R$613,2)</f>
        <v>1</v>
      </c>
      <c r="R664" s="699" cm="1">
        <f t="array" ref="R664">INDEX($H664:$K664,0,MATCH(R$616,$H$616:$K$616,0))*HLOOKUP(R$615,$J$612:$R$613,2)</f>
        <v>1</v>
      </c>
      <c r="S664" s="699" cm="1">
        <f t="array" ref="S664">INDEX($H664:$K664,0,MATCH(S$616,$H$616:$K$616,0))*HLOOKUP(S$615,$J$612:$R$613,2)</f>
        <v>1</v>
      </c>
      <c r="T664" s="699" cm="1">
        <f t="array" ref="T664">INDEX($H664:$K664,0,MATCH(T$616,$H$616:$K$616,0))*HLOOKUP(T$615,$J$612:$R$613,2)</f>
        <v>0</v>
      </c>
      <c r="U664" s="699" cm="1">
        <f t="array" ref="U664">INDEX($H664:$K664,0,MATCH(U$616,$H$616:$K$616,0))*HLOOKUP(U$615,$J$612:$R$613,2)</f>
        <v>1</v>
      </c>
      <c r="V664" s="699" cm="1">
        <f t="array" ref="V664">INDEX($H664:$K664,0,MATCH(V$616,$H$616:$K$616,0))*HLOOKUP(V$615,$J$612:$R$613,2)</f>
        <v>1</v>
      </c>
      <c r="W664" s="699" cm="1">
        <f t="array" ref="W664">INDEX($H664:$K664,0,MATCH(W$616,$H$616:$K$616,0))*HLOOKUP(W$615,$J$612:$R$613,2)</f>
        <v>1</v>
      </c>
      <c r="X664" s="699" cm="1">
        <f t="array" ref="X664">INDEX($H664:$K664,0,MATCH(X$616,$H$616:$K$616,0))*HLOOKUP(X$615,$J$612:$R$613,2)</f>
        <v>0</v>
      </c>
      <c r="Y664" s="699" cm="1">
        <f t="array" ref="Y664">INDEX($H664:$K664,0,MATCH(Y$616,$H$616:$K$616,0))*HLOOKUP(Y$615,$J$612:$R$613,2)</f>
        <v>1</v>
      </c>
      <c r="Z664" s="699" cm="1">
        <f t="array" ref="Z664">INDEX($H664:$K664,0,MATCH(Z$616,$H$616:$K$616,0))*HLOOKUP(Z$615,$J$612:$R$613,2)</f>
        <v>1</v>
      </c>
      <c r="AA664" s="699" cm="1">
        <f t="array" ref="AA664">INDEX($H664:$K664,0,MATCH(AA$616,$H$616:$K$616,0))*HLOOKUP(AA$615,$J$612:$R$613,2)</f>
        <v>1</v>
      </c>
      <c r="AB664" s="699" cm="1">
        <f t="array" ref="AB664">INDEX($H664:$K664,0,MATCH(AB$616,$H$616:$K$616,0))*HLOOKUP(AB$615,$J$612:$R$613,2)</f>
        <v>0</v>
      </c>
      <c r="AC664" s="699" cm="1">
        <f t="array" ref="AC664">INDEX($H664:$K664,0,MATCH(AC$616,$H$616:$K$616,0))*HLOOKUP(AC$615,$J$612:$R$613,2)</f>
        <v>1</v>
      </c>
      <c r="AD664" s="699" cm="1">
        <f t="array" ref="AD664">INDEX($H664:$K664,0,MATCH(AD$616,$H$616:$K$616,0))*HLOOKUP(AD$615,$J$612:$R$613,2)</f>
        <v>1</v>
      </c>
      <c r="AE664" s="699" cm="1">
        <f t="array" ref="AE664">INDEX($H664:$K664,0,MATCH(AE$616,$H$616:$K$616,0))*HLOOKUP(AE$615,$J$612:$R$613,2)</f>
        <v>1</v>
      </c>
      <c r="AF664" s="699" cm="1">
        <f t="array" ref="AF664">INDEX($H664:$K664,0,MATCH(AF$616,$H$616:$K$616,0))*HLOOKUP(AF$615,$J$612:$R$613,2)</f>
        <v>0</v>
      </c>
      <c r="AG664" s="699" cm="1">
        <f t="array" ref="AG664">INDEX($H664:$K664,0,MATCH(AG$616,$H$616:$K$616,0))*HLOOKUP(AG$615,$J$612:$R$613,2)</f>
        <v>1</v>
      </c>
      <c r="AH664" s="699" cm="1">
        <f t="array" ref="AH664">INDEX($H664:$K664,0,MATCH(AH$616,$H$616:$K$616,0))*HLOOKUP(AH$615,$J$612:$R$613,2)</f>
        <v>1</v>
      </c>
      <c r="AI664" s="699" cm="1">
        <f t="array" ref="AI664">INDEX($H664:$K664,0,MATCH(AI$616,$H$616:$K$616,0))*HLOOKUP(AI$615,$J$612:$R$613,2)</f>
        <v>1</v>
      </c>
      <c r="AJ664" s="699" cm="1">
        <f t="array" ref="AJ664">INDEX($H664:$K664,0,MATCH(AJ$616,$H$616:$K$616,0))*HLOOKUP(AJ$615,$J$612:$R$613,2)</f>
        <v>0</v>
      </c>
      <c r="AK664" s="699" cm="1">
        <f t="array" ref="AK664">INDEX($H664:$K664,0,MATCH(AK$616,$H$616:$K$616,0))*HLOOKUP(AK$615,$J$612:$R$613,2)</f>
        <v>1</v>
      </c>
      <c r="AL664" s="699" cm="1">
        <f t="array" ref="AL664">INDEX($H664:$K664,0,MATCH(AL$616,$H$616:$K$616,0))*HLOOKUP(AL$615,$J$612:$R$613,2)</f>
        <v>1</v>
      </c>
      <c r="AM664" s="699" cm="1">
        <f t="array" ref="AM664">INDEX($H664:$K664,0,MATCH(AM$616,$H$616:$K$616,0))*HLOOKUP(AM$615,$J$612:$R$613,2)</f>
        <v>1</v>
      </c>
      <c r="AN664" s="699" cm="1">
        <f t="array" ref="AN664">INDEX($H664:$K664,0,MATCH(AN$616,$H$616:$K$616,0))*HLOOKUP(AN$615,$J$612:$R$613,2)</f>
        <v>0</v>
      </c>
      <c r="AO664" s="699" cm="1">
        <f t="array" ref="AO664">INDEX($H664:$K664,0,MATCH(AO$616,$H$616:$K$616,0))*HLOOKUP(AO$615,$J$612:$R$613,2)</f>
        <v>1</v>
      </c>
      <c r="AP664" s="699" cm="1">
        <f t="array" ref="AP664">INDEX($H664:$K664,0,MATCH(AP$616,$H$616:$K$616,0))*HLOOKUP(AP$615,$J$612:$R$613,2)</f>
        <v>1</v>
      </c>
      <c r="AQ664" s="699" cm="1">
        <f t="array" ref="AQ664">INDEX($H664:$K664,0,MATCH(AQ$616,$H$616:$K$616,0))*HLOOKUP(AQ$615,$J$612:$R$613,2)</f>
        <v>1</v>
      </c>
      <c r="AR664" s="699" cm="1">
        <f t="array" ref="AR664">INDEX($H664:$K664,0,MATCH(AR$616,$H$616:$K$616,0))*HLOOKUP(AR$615,$J$612:$R$613,2)</f>
        <v>0</v>
      </c>
      <c r="AS664" s="699" cm="1">
        <f t="array" ref="AS664">INDEX($H664:$K664,0,MATCH(AS$616,$H$616:$K$616,0))*HLOOKUP(AS$615,$J$612:$R$613,2)</f>
        <v>1</v>
      </c>
      <c r="AT664" s="699" cm="1">
        <f t="array" ref="AT664">INDEX($H664:$K664,0,MATCH(AT$616,$H$616:$K$616,0))*HLOOKUP(AT$615,$J$612:$R$613,2)</f>
        <v>1</v>
      </c>
      <c r="AU664" s="699" cm="1">
        <f t="array" ref="AU664">INDEX($H664:$K664,0,MATCH(AU$616,$H$616:$K$616,0))*HLOOKUP(AU$615,$J$612:$R$613,2)</f>
        <v>1</v>
      </c>
      <c r="AV664" s="187"/>
      <c r="AW664" s="187"/>
      <c r="AX664" s="16"/>
      <c r="AY664" s="8"/>
      <c r="AZ664" s="8"/>
      <c r="BA664" s="8"/>
    </row>
    <row r="665" spans="1:53" ht="14.5" outlineLevel="1" x14ac:dyDescent="0.35">
      <c r="A665" s="6"/>
      <c r="B665" s="7"/>
      <c r="C665" s="17"/>
      <c r="D665" s="17"/>
      <c r="E665" s="17"/>
      <c r="F665" s="26"/>
      <c r="G665" s="26" t="str">
        <f t="shared" si="230"/>
        <v>YYWWBk</v>
      </c>
      <c r="H665" s="223">
        <f t="shared" ref="H665:K665" si="240">IF(H575&gt;0,1,0)</f>
        <v>0</v>
      </c>
      <c r="I665" s="223">
        <f t="shared" si="240"/>
        <v>0</v>
      </c>
      <c r="J665" s="223">
        <f t="shared" si="240"/>
        <v>0</v>
      </c>
      <c r="K665" s="223">
        <f t="shared" si="240"/>
        <v>0</v>
      </c>
      <c r="L665" s="699" cm="1">
        <f t="array" ref="L665">INDEX($H665:$K665,0,MATCH(L$616,$H$616:$K$616,0))*HLOOKUP(L$615,$J$612:$R$613,2)</f>
        <v>0</v>
      </c>
      <c r="M665" s="699" cm="1">
        <f t="array" ref="M665">INDEX($H665:$K665,0,MATCH(M$616,$H$616:$K$616,0))*HLOOKUP(M$615,$J$612:$R$613,2)</f>
        <v>0</v>
      </c>
      <c r="N665" s="699" cm="1">
        <f t="array" ref="N665">INDEX($H665:$K665,0,MATCH(N$616,$H$616:$K$616,0))*HLOOKUP(N$615,$J$612:$R$613,2)</f>
        <v>0</v>
      </c>
      <c r="O665" s="699" cm="1">
        <f t="array" ref="O665">INDEX($H665:$K665,0,MATCH(O$616,$H$616:$K$616,0))*HLOOKUP(O$615,$J$612:$R$613,2)</f>
        <v>0</v>
      </c>
      <c r="P665" s="699" cm="1">
        <f t="array" ref="P665">INDEX($H665:$K665,0,MATCH(P$616,$H$616:$K$616,0))*HLOOKUP(P$615,$J$612:$R$613,2)</f>
        <v>0</v>
      </c>
      <c r="Q665" s="699" cm="1">
        <f t="array" ref="Q665">INDEX($H665:$K665,0,MATCH(Q$616,$H$616:$K$616,0))*HLOOKUP(Q$615,$J$612:$R$613,2)</f>
        <v>0</v>
      </c>
      <c r="R665" s="699" cm="1">
        <f t="array" ref="R665">INDEX($H665:$K665,0,MATCH(R$616,$H$616:$K$616,0))*HLOOKUP(R$615,$J$612:$R$613,2)</f>
        <v>0</v>
      </c>
      <c r="S665" s="699" cm="1">
        <f t="array" ref="S665">INDEX($H665:$K665,0,MATCH(S$616,$H$616:$K$616,0))*HLOOKUP(S$615,$J$612:$R$613,2)</f>
        <v>0</v>
      </c>
      <c r="T665" s="699" cm="1">
        <f t="array" ref="T665">INDEX($H665:$K665,0,MATCH(T$616,$H$616:$K$616,0))*HLOOKUP(T$615,$J$612:$R$613,2)</f>
        <v>0</v>
      </c>
      <c r="U665" s="699" cm="1">
        <f t="array" ref="U665">INDEX($H665:$K665,0,MATCH(U$616,$H$616:$K$616,0))*HLOOKUP(U$615,$J$612:$R$613,2)</f>
        <v>0</v>
      </c>
      <c r="V665" s="699" cm="1">
        <f t="array" ref="V665">INDEX($H665:$K665,0,MATCH(V$616,$H$616:$K$616,0))*HLOOKUP(V$615,$J$612:$R$613,2)</f>
        <v>0</v>
      </c>
      <c r="W665" s="699" cm="1">
        <f t="array" ref="W665">INDEX($H665:$K665,0,MATCH(W$616,$H$616:$K$616,0))*HLOOKUP(W$615,$J$612:$R$613,2)</f>
        <v>0</v>
      </c>
      <c r="X665" s="699" cm="1">
        <f t="array" ref="X665">INDEX($H665:$K665,0,MATCH(X$616,$H$616:$K$616,0))*HLOOKUP(X$615,$J$612:$R$613,2)</f>
        <v>0</v>
      </c>
      <c r="Y665" s="699" cm="1">
        <f t="array" ref="Y665">INDEX($H665:$K665,0,MATCH(Y$616,$H$616:$K$616,0))*HLOOKUP(Y$615,$J$612:$R$613,2)</f>
        <v>0</v>
      </c>
      <c r="Z665" s="699" cm="1">
        <f t="array" ref="Z665">INDEX($H665:$K665,0,MATCH(Z$616,$H$616:$K$616,0))*HLOOKUP(Z$615,$J$612:$R$613,2)</f>
        <v>0</v>
      </c>
      <c r="AA665" s="699" cm="1">
        <f t="array" ref="AA665">INDEX($H665:$K665,0,MATCH(AA$616,$H$616:$K$616,0))*HLOOKUP(AA$615,$J$612:$R$613,2)</f>
        <v>0</v>
      </c>
      <c r="AB665" s="699" cm="1">
        <f t="array" ref="AB665">INDEX($H665:$K665,0,MATCH(AB$616,$H$616:$K$616,0))*HLOOKUP(AB$615,$J$612:$R$613,2)</f>
        <v>0</v>
      </c>
      <c r="AC665" s="699" cm="1">
        <f t="array" ref="AC665">INDEX($H665:$K665,0,MATCH(AC$616,$H$616:$K$616,0))*HLOOKUP(AC$615,$J$612:$R$613,2)</f>
        <v>0</v>
      </c>
      <c r="AD665" s="699" cm="1">
        <f t="array" ref="AD665">INDEX($H665:$K665,0,MATCH(AD$616,$H$616:$K$616,0))*HLOOKUP(AD$615,$J$612:$R$613,2)</f>
        <v>0</v>
      </c>
      <c r="AE665" s="699" cm="1">
        <f t="array" ref="AE665">INDEX($H665:$K665,0,MATCH(AE$616,$H$616:$K$616,0))*HLOOKUP(AE$615,$J$612:$R$613,2)</f>
        <v>0</v>
      </c>
      <c r="AF665" s="699" cm="1">
        <f t="array" ref="AF665">INDEX($H665:$K665,0,MATCH(AF$616,$H$616:$K$616,0))*HLOOKUP(AF$615,$J$612:$R$613,2)</f>
        <v>0</v>
      </c>
      <c r="AG665" s="699" cm="1">
        <f t="array" ref="AG665">INDEX($H665:$K665,0,MATCH(AG$616,$H$616:$K$616,0))*HLOOKUP(AG$615,$J$612:$R$613,2)</f>
        <v>0</v>
      </c>
      <c r="AH665" s="699" cm="1">
        <f t="array" ref="AH665">INDEX($H665:$K665,0,MATCH(AH$616,$H$616:$K$616,0))*HLOOKUP(AH$615,$J$612:$R$613,2)</f>
        <v>0</v>
      </c>
      <c r="AI665" s="699" cm="1">
        <f t="array" ref="AI665">INDEX($H665:$K665,0,MATCH(AI$616,$H$616:$K$616,0))*HLOOKUP(AI$615,$J$612:$R$613,2)</f>
        <v>0</v>
      </c>
      <c r="AJ665" s="699" cm="1">
        <f t="array" ref="AJ665">INDEX($H665:$K665,0,MATCH(AJ$616,$H$616:$K$616,0))*HLOOKUP(AJ$615,$J$612:$R$613,2)</f>
        <v>0</v>
      </c>
      <c r="AK665" s="699" cm="1">
        <f t="array" ref="AK665">INDEX($H665:$K665,0,MATCH(AK$616,$H$616:$K$616,0))*HLOOKUP(AK$615,$J$612:$R$613,2)</f>
        <v>0</v>
      </c>
      <c r="AL665" s="699" cm="1">
        <f t="array" ref="AL665">INDEX($H665:$K665,0,MATCH(AL$616,$H$616:$K$616,0))*HLOOKUP(AL$615,$J$612:$R$613,2)</f>
        <v>0</v>
      </c>
      <c r="AM665" s="699" cm="1">
        <f t="array" ref="AM665">INDEX($H665:$K665,0,MATCH(AM$616,$H$616:$K$616,0))*HLOOKUP(AM$615,$J$612:$R$613,2)</f>
        <v>0</v>
      </c>
      <c r="AN665" s="699" cm="1">
        <f t="array" ref="AN665">INDEX($H665:$K665,0,MATCH(AN$616,$H$616:$K$616,0))*HLOOKUP(AN$615,$J$612:$R$613,2)</f>
        <v>0</v>
      </c>
      <c r="AO665" s="699" cm="1">
        <f t="array" ref="AO665">INDEX($H665:$K665,0,MATCH(AO$616,$H$616:$K$616,0))*HLOOKUP(AO$615,$J$612:$R$613,2)</f>
        <v>0</v>
      </c>
      <c r="AP665" s="699" cm="1">
        <f t="array" ref="AP665">INDEX($H665:$K665,0,MATCH(AP$616,$H$616:$K$616,0))*HLOOKUP(AP$615,$J$612:$R$613,2)</f>
        <v>0</v>
      </c>
      <c r="AQ665" s="699" cm="1">
        <f t="array" ref="AQ665">INDEX($H665:$K665,0,MATCH(AQ$616,$H$616:$K$616,0))*HLOOKUP(AQ$615,$J$612:$R$613,2)</f>
        <v>0</v>
      </c>
      <c r="AR665" s="699" cm="1">
        <f t="array" ref="AR665">INDEX($H665:$K665,0,MATCH(AR$616,$H$616:$K$616,0))*HLOOKUP(AR$615,$J$612:$R$613,2)</f>
        <v>0</v>
      </c>
      <c r="AS665" s="699" cm="1">
        <f t="array" ref="AS665">INDEX($H665:$K665,0,MATCH(AS$616,$H$616:$K$616,0))*HLOOKUP(AS$615,$J$612:$R$613,2)</f>
        <v>0</v>
      </c>
      <c r="AT665" s="699" cm="1">
        <f t="array" ref="AT665">INDEX($H665:$K665,0,MATCH(AT$616,$H$616:$K$616,0))*HLOOKUP(AT$615,$J$612:$R$613,2)</f>
        <v>0</v>
      </c>
      <c r="AU665" s="699" cm="1">
        <f t="array" ref="AU665">INDEX($H665:$K665,0,MATCH(AU$616,$H$616:$K$616,0))*HLOOKUP(AU$615,$J$612:$R$613,2)</f>
        <v>0</v>
      </c>
      <c r="AV665" s="187"/>
      <c r="AW665" s="187"/>
      <c r="AX665" s="16"/>
      <c r="AY665" s="8"/>
      <c r="AZ665" s="8"/>
      <c r="BA665" s="8"/>
    </row>
    <row r="666" spans="1:53" ht="14.5" outlineLevel="1" x14ac:dyDescent="0.35">
      <c r="A666" s="6"/>
      <c r="B666" s="7"/>
      <c r="C666" s="17"/>
      <c r="D666" s="17"/>
      <c r="E666" s="17"/>
      <c r="F666" s="26"/>
      <c r="G666" s="26" t="str">
        <f t="shared" si="230"/>
        <v>YYKWWb</v>
      </c>
      <c r="H666" s="223">
        <f t="shared" ref="H666:K666" si="241">IF(H576&gt;0,1,0)</f>
        <v>0</v>
      </c>
      <c r="I666" s="223">
        <f t="shared" si="241"/>
        <v>1</v>
      </c>
      <c r="J666" s="223">
        <f t="shared" si="241"/>
        <v>1</v>
      </c>
      <c r="K666" s="223">
        <f t="shared" si="241"/>
        <v>1</v>
      </c>
      <c r="L666" s="699" cm="1">
        <f t="array" ref="L666">INDEX($H666:$K666,0,MATCH(L$616,$H$616:$K$616,0))*HLOOKUP(L$615,$J$612:$R$613,2)</f>
        <v>0</v>
      </c>
      <c r="M666" s="699" cm="1">
        <f t="array" ref="M666">INDEX($H666:$K666,0,MATCH(M$616,$H$616:$K$616,0))*HLOOKUP(M$615,$J$612:$R$613,2)</f>
        <v>1</v>
      </c>
      <c r="N666" s="699" cm="1">
        <f t="array" ref="N666">INDEX($H666:$K666,0,MATCH(N$616,$H$616:$K$616,0))*HLOOKUP(N$615,$J$612:$R$613,2)</f>
        <v>1</v>
      </c>
      <c r="O666" s="699" cm="1">
        <f t="array" ref="O666">INDEX($H666:$K666,0,MATCH(O$616,$H$616:$K$616,0))*HLOOKUP(O$615,$J$612:$R$613,2)</f>
        <v>1</v>
      </c>
      <c r="P666" s="699" cm="1">
        <f t="array" ref="P666">INDEX($H666:$K666,0,MATCH(P$616,$H$616:$K$616,0))*HLOOKUP(P$615,$J$612:$R$613,2)</f>
        <v>0</v>
      </c>
      <c r="Q666" s="699" cm="1">
        <f t="array" ref="Q666">INDEX($H666:$K666,0,MATCH(Q$616,$H$616:$K$616,0))*HLOOKUP(Q$615,$J$612:$R$613,2)</f>
        <v>1</v>
      </c>
      <c r="R666" s="699" cm="1">
        <f t="array" ref="R666">INDEX($H666:$K666,0,MATCH(R$616,$H$616:$K$616,0))*HLOOKUP(R$615,$J$612:$R$613,2)</f>
        <v>1</v>
      </c>
      <c r="S666" s="699" cm="1">
        <f t="array" ref="S666">INDEX($H666:$K666,0,MATCH(S$616,$H$616:$K$616,0))*HLOOKUP(S$615,$J$612:$R$613,2)</f>
        <v>1</v>
      </c>
      <c r="T666" s="699" cm="1">
        <f t="array" ref="T666">INDEX($H666:$K666,0,MATCH(T$616,$H$616:$K$616,0))*HLOOKUP(T$615,$J$612:$R$613,2)</f>
        <v>0</v>
      </c>
      <c r="U666" s="699" cm="1">
        <f t="array" ref="U666">INDEX($H666:$K666,0,MATCH(U$616,$H$616:$K$616,0))*HLOOKUP(U$615,$J$612:$R$613,2)</f>
        <v>1</v>
      </c>
      <c r="V666" s="699" cm="1">
        <f t="array" ref="V666">INDEX($H666:$K666,0,MATCH(V$616,$H$616:$K$616,0))*HLOOKUP(V$615,$J$612:$R$613,2)</f>
        <v>1</v>
      </c>
      <c r="W666" s="699" cm="1">
        <f t="array" ref="W666">INDEX($H666:$K666,0,MATCH(W$616,$H$616:$K$616,0))*HLOOKUP(W$615,$J$612:$R$613,2)</f>
        <v>1</v>
      </c>
      <c r="X666" s="699" cm="1">
        <f t="array" ref="X666">INDEX($H666:$K666,0,MATCH(X$616,$H$616:$K$616,0))*HLOOKUP(X$615,$J$612:$R$613,2)</f>
        <v>0</v>
      </c>
      <c r="Y666" s="699" cm="1">
        <f t="array" ref="Y666">INDEX($H666:$K666,0,MATCH(Y$616,$H$616:$K$616,0))*HLOOKUP(Y$615,$J$612:$R$613,2)</f>
        <v>1</v>
      </c>
      <c r="Z666" s="699" cm="1">
        <f t="array" ref="Z666">INDEX($H666:$K666,0,MATCH(Z$616,$H$616:$K$616,0))*HLOOKUP(Z$615,$J$612:$R$613,2)</f>
        <v>1</v>
      </c>
      <c r="AA666" s="699" cm="1">
        <f t="array" ref="AA666">INDEX($H666:$K666,0,MATCH(AA$616,$H$616:$K$616,0))*HLOOKUP(AA$615,$J$612:$R$613,2)</f>
        <v>1</v>
      </c>
      <c r="AB666" s="699" cm="1">
        <f t="array" ref="AB666">INDEX($H666:$K666,0,MATCH(AB$616,$H$616:$K$616,0))*HLOOKUP(AB$615,$J$612:$R$613,2)</f>
        <v>0</v>
      </c>
      <c r="AC666" s="699" cm="1">
        <f t="array" ref="AC666">INDEX($H666:$K666,0,MATCH(AC$616,$H$616:$K$616,0))*HLOOKUP(AC$615,$J$612:$R$613,2)</f>
        <v>1</v>
      </c>
      <c r="AD666" s="699" cm="1">
        <f t="array" ref="AD666">INDEX($H666:$K666,0,MATCH(AD$616,$H$616:$K$616,0))*HLOOKUP(AD$615,$J$612:$R$613,2)</f>
        <v>1</v>
      </c>
      <c r="AE666" s="699" cm="1">
        <f t="array" ref="AE666">INDEX($H666:$K666,0,MATCH(AE$616,$H$616:$K$616,0))*HLOOKUP(AE$615,$J$612:$R$613,2)</f>
        <v>1</v>
      </c>
      <c r="AF666" s="699" cm="1">
        <f t="array" ref="AF666">INDEX($H666:$K666,0,MATCH(AF$616,$H$616:$K$616,0))*HLOOKUP(AF$615,$J$612:$R$613,2)</f>
        <v>0</v>
      </c>
      <c r="AG666" s="699" cm="1">
        <f t="array" ref="AG666">INDEX($H666:$K666,0,MATCH(AG$616,$H$616:$K$616,0))*HLOOKUP(AG$615,$J$612:$R$613,2)</f>
        <v>1</v>
      </c>
      <c r="AH666" s="699" cm="1">
        <f t="array" ref="AH666">INDEX($H666:$K666,0,MATCH(AH$616,$H$616:$K$616,0))*HLOOKUP(AH$615,$J$612:$R$613,2)</f>
        <v>1</v>
      </c>
      <c r="AI666" s="699" cm="1">
        <f t="array" ref="AI666">INDEX($H666:$K666,0,MATCH(AI$616,$H$616:$K$616,0))*HLOOKUP(AI$615,$J$612:$R$613,2)</f>
        <v>1</v>
      </c>
      <c r="AJ666" s="699" cm="1">
        <f t="array" ref="AJ666">INDEX($H666:$K666,0,MATCH(AJ$616,$H$616:$K$616,0))*HLOOKUP(AJ$615,$J$612:$R$613,2)</f>
        <v>0</v>
      </c>
      <c r="AK666" s="699" cm="1">
        <f t="array" ref="AK666">INDEX($H666:$K666,0,MATCH(AK$616,$H$616:$K$616,0))*HLOOKUP(AK$615,$J$612:$R$613,2)</f>
        <v>1</v>
      </c>
      <c r="AL666" s="699" cm="1">
        <f t="array" ref="AL666">INDEX($H666:$K666,0,MATCH(AL$616,$H$616:$K$616,0))*HLOOKUP(AL$615,$J$612:$R$613,2)</f>
        <v>1</v>
      </c>
      <c r="AM666" s="699" cm="1">
        <f t="array" ref="AM666">INDEX($H666:$K666,0,MATCH(AM$616,$H$616:$K$616,0))*HLOOKUP(AM$615,$J$612:$R$613,2)</f>
        <v>1</v>
      </c>
      <c r="AN666" s="699" cm="1">
        <f t="array" ref="AN666">INDEX($H666:$K666,0,MATCH(AN$616,$H$616:$K$616,0))*HLOOKUP(AN$615,$J$612:$R$613,2)</f>
        <v>0</v>
      </c>
      <c r="AO666" s="699" cm="1">
        <f t="array" ref="AO666">INDEX($H666:$K666,0,MATCH(AO$616,$H$616:$K$616,0))*HLOOKUP(AO$615,$J$612:$R$613,2)</f>
        <v>1</v>
      </c>
      <c r="AP666" s="699" cm="1">
        <f t="array" ref="AP666">INDEX($H666:$K666,0,MATCH(AP$616,$H$616:$K$616,0))*HLOOKUP(AP$615,$J$612:$R$613,2)</f>
        <v>1</v>
      </c>
      <c r="AQ666" s="699" cm="1">
        <f t="array" ref="AQ666">INDEX($H666:$K666,0,MATCH(AQ$616,$H$616:$K$616,0))*HLOOKUP(AQ$615,$J$612:$R$613,2)</f>
        <v>1</v>
      </c>
      <c r="AR666" s="699" cm="1">
        <f t="array" ref="AR666">INDEX($H666:$K666,0,MATCH(AR$616,$H$616:$K$616,0))*HLOOKUP(AR$615,$J$612:$R$613,2)</f>
        <v>0</v>
      </c>
      <c r="AS666" s="699" cm="1">
        <f t="array" ref="AS666">INDEX($H666:$K666,0,MATCH(AS$616,$H$616:$K$616,0))*HLOOKUP(AS$615,$J$612:$R$613,2)</f>
        <v>1</v>
      </c>
      <c r="AT666" s="699" cm="1">
        <f t="array" ref="AT666">INDEX($H666:$K666,0,MATCH(AT$616,$H$616:$K$616,0))*HLOOKUP(AT$615,$J$612:$R$613,2)</f>
        <v>1</v>
      </c>
      <c r="AU666" s="699" cm="1">
        <f t="array" ref="AU666">INDEX($H666:$K666,0,MATCH(AU$616,$H$616:$K$616,0))*HLOOKUP(AU$615,$J$612:$R$613,2)</f>
        <v>1</v>
      </c>
      <c r="AV666" s="187"/>
      <c r="AW666" s="187"/>
      <c r="AX666" s="16"/>
      <c r="AY666" s="8"/>
      <c r="AZ666" s="8"/>
      <c r="BA666" s="8"/>
    </row>
    <row r="667" spans="1:53" ht="14.5" outlineLevel="1" x14ac:dyDescent="0.35">
      <c r="A667" s="6"/>
      <c r="B667" s="7"/>
      <c r="C667" s="17"/>
      <c r="D667" s="17"/>
      <c r="E667" s="17"/>
      <c r="F667" s="26"/>
      <c r="G667" s="26" t="str">
        <f t="shared" si="230"/>
        <v>YYKWWbd</v>
      </c>
      <c r="H667" s="223">
        <f t="shared" ref="H667:K667" si="242">IF(H577&gt;0,1,0)</f>
        <v>0</v>
      </c>
      <c r="I667" s="223">
        <f t="shared" si="242"/>
        <v>1</v>
      </c>
      <c r="J667" s="223">
        <f t="shared" si="242"/>
        <v>1</v>
      </c>
      <c r="K667" s="223">
        <f t="shared" si="242"/>
        <v>1</v>
      </c>
      <c r="L667" s="699" cm="1">
        <f t="array" ref="L667">INDEX($H667:$K667,0,MATCH(L$616,$H$616:$K$616,0))*HLOOKUP(L$615,$J$612:$R$613,2)</f>
        <v>0</v>
      </c>
      <c r="M667" s="699" cm="1">
        <f t="array" ref="M667">INDEX($H667:$K667,0,MATCH(M$616,$H$616:$K$616,0))*HLOOKUP(M$615,$J$612:$R$613,2)</f>
        <v>1</v>
      </c>
      <c r="N667" s="699" cm="1">
        <f t="array" ref="N667">INDEX($H667:$K667,0,MATCH(N$616,$H$616:$K$616,0))*HLOOKUP(N$615,$J$612:$R$613,2)</f>
        <v>1</v>
      </c>
      <c r="O667" s="699" cm="1">
        <f t="array" ref="O667">INDEX($H667:$K667,0,MATCH(O$616,$H$616:$K$616,0))*HLOOKUP(O$615,$J$612:$R$613,2)</f>
        <v>1</v>
      </c>
      <c r="P667" s="699" cm="1">
        <f t="array" ref="P667">INDEX($H667:$K667,0,MATCH(P$616,$H$616:$K$616,0))*HLOOKUP(P$615,$J$612:$R$613,2)</f>
        <v>0</v>
      </c>
      <c r="Q667" s="699" cm="1">
        <f t="array" ref="Q667">INDEX($H667:$K667,0,MATCH(Q$616,$H$616:$K$616,0))*HLOOKUP(Q$615,$J$612:$R$613,2)</f>
        <v>1</v>
      </c>
      <c r="R667" s="699" cm="1">
        <f t="array" ref="R667">INDEX($H667:$K667,0,MATCH(R$616,$H$616:$K$616,0))*HLOOKUP(R$615,$J$612:$R$613,2)</f>
        <v>1</v>
      </c>
      <c r="S667" s="699" cm="1">
        <f t="array" ref="S667">INDEX($H667:$K667,0,MATCH(S$616,$H$616:$K$616,0))*HLOOKUP(S$615,$J$612:$R$613,2)</f>
        <v>1</v>
      </c>
      <c r="T667" s="699" cm="1">
        <f t="array" ref="T667">INDEX($H667:$K667,0,MATCH(T$616,$H$616:$K$616,0))*HLOOKUP(T$615,$J$612:$R$613,2)</f>
        <v>0</v>
      </c>
      <c r="U667" s="699" cm="1">
        <f t="array" ref="U667">INDEX($H667:$K667,0,MATCH(U$616,$H$616:$K$616,0))*HLOOKUP(U$615,$J$612:$R$613,2)</f>
        <v>1</v>
      </c>
      <c r="V667" s="699" cm="1">
        <f t="array" ref="V667">INDEX($H667:$K667,0,MATCH(V$616,$H$616:$K$616,0))*HLOOKUP(V$615,$J$612:$R$613,2)</f>
        <v>1</v>
      </c>
      <c r="W667" s="699" cm="1">
        <f t="array" ref="W667">INDEX($H667:$K667,0,MATCH(W$616,$H$616:$K$616,0))*HLOOKUP(W$615,$J$612:$R$613,2)</f>
        <v>1</v>
      </c>
      <c r="X667" s="699" cm="1">
        <f t="array" ref="X667">INDEX($H667:$K667,0,MATCH(X$616,$H$616:$K$616,0))*HLOOKUP(X$615,$J$612:$R$613,2)</f>
        <v>0</v>
      </c>
      <c r="Y667" s="699" cm="1">
        <f t="array" ref="Y667">INDEX($H667:$K667,0,MATCH(Y$616,$H$616:$K$616,0))*HLOOKUP(Y$615,$J$612:$R$613,2)</f>
        <v>1</v>
      </c>
      <c r="Z667" s="699" cm="1">
        <f t="array" ref="Z667">INDEX($H667:$K667,0,MATCH(Z$616,$H$616:$K$616,0))*HLOOKUP(Z$615,$J$612:$R$613,2)</f>
        <v>1</v>
      </c>
      <c r="AA667" s="699" cm="1">
        <f t="array" ref="AA667">INDEX($H667:$K667,0,MATCH(AA$616,$H$616:$K$616,0))*HLOOKUP(AA$615,$J$612:$R$613,2)</f>
        <v>1</v>
      </c>
      <c r="AB667" s="699" cm="1">
        <f t="array" ref="AB667">INDEX($H667:$K667,0,MATCH(AB$616,$H$616:$K$616,0))*HLOOKUP(AB$615,$J$612:$R$613,2)</f>
        <v>0</v>
      </c>
      <c r="AC667" s="699" cm="1">
        <f t="array" ref="AC667">INDEX($H667:$K667,0,MATCH(AC$616,$H$616:$K$616,0))*HLOOKUP(AC$615,$J$612:$R$613,2)</f>
        <v>1</v>
      </c>
      <c r="AD667" s="699" cm="1">
        <f t="array" ref="AD667">INDEX($H667:$K667,0,MATCH(AD$616,$H$616:$K$616,0))*HLOOKUP(AD$615,$J$612:$R$613,2)</f>
        <v>1</v>
      </c>
      <c r="AE667" s="699" cm="1">
        <f t="array" ref="AE667">INDEX($H667:$K667,0,MATCH(AE$616,$H$616:$K$616,0))*HLOOKUP(AE$615,$J$612:$R$613,2)</f>
        <v>1</v>
      </c>
      <c r="AF667" s="699" cm="1">
        <f t="array" ref="AF667">INDEX($H667:$K667,0,MATCH(AF$616,$H$616:$K$616,0))*HLOOKUP(AF$615,$J$612:$R$613,2)</f>
        <v>0</v>
      </c>
      <c r="AG667" s="699" cm="1">
        <f t="array" ref="AG667">INDEX($H667:$K667,0,MATCH(AG$616,$H$616:$K$616,0))*HLOOKUP(AG$615,$J$612:$R$613,2)</f>
        <v>1</v>
      </c>
      <c r="AH667" s="699" cm="1">
        <f t="array" ref="AH667">INDEX($H667:$K667,0,MATCH(AH$616,$H$616:$K$616,0))*HLOOKUP(AH$615,$J$612:$R$613,2)</f>
        <v>1</v>
      </c>
      <c r="AI667" s="699" cm="1">
        <f t="array" ref="AI667">INDEX($H667:$K667,0,MATCH(AI$616,$H$616:$K$616,0))*HLOOKUP(AI$615,$J$612:$R$613,2)</f>
        <v>1</v>
      </c>
      <c r="AJ667" s="699" cm="1">
        <f t="array" ref="AJ667">INDEX($H667:$K667,0,MATCH(AJ$616,$H$616:$K$616,0))*HLOOKUP(AJ$615,$J$612:$R$613,2)</f>
        <v>0</v>
      </c>
      <c r="AK667" s="699" cm="1">
        <f t="array" ref="AK667">INDEX($H667:$K667,0,MATCH(AK$616,$H$616:$K$616,0))*HLOOKUP(AK$615,$J$612:$R$613,2)</f>
        <v>1</v>
      </c>
      <c r="AL667" s="699" cm="1">
        <f t="array" ref="AL667">INDEX($H667:$K667,0,MATCH(AL$616,$H$616:$K$616,0))*HLOOKUP(AL$615,$J$612:$R$613,2)</f>
        <v>1</v>
      </c>
      <c r="AM667" s="699" cm="1">
        <f t="array" ref="AM667">INDEX($H667:$K667,0,MATCH(AM$616,$H$616:$K$616,0))*HLOOKUP(AM$615,$J$612:$R$613,2)</f>
        <v>1</v>
      </c>
      <c r="AN667" s="699" cm="1">
        <f t="array" ref="AN667">INDEX($H667:$K667,0,MATCH(AN$616,$H$616:$K$616,0))*HLOOKUP(AN$615,$J$612:$R$613,2)</f>
        <v>0</v>
      </c>
      <c r="AO667" s="699" cm="1">
        <f t="array" ref="AO667">INDEX($H667:$K667,0,MATCH(AO$616,$H$616:$K$616,0))*HLOOKUP(AO$615,$J$612:$R$613,2)</f>
        <v>1</v>
      </c>
      <c r="AP667" s="699" cm="1">
        <f t="array" ref="AP667">INDEX($H667:$K667,0,MATCH(AP$616,$H$616:$K$616,0))*HLOOKUP(AP$615,$J$612:$R$613,2)</f>
        <v>1</v>
      </c>
      <c r="AQ667" s="699" cm="1">
        <f t="array" ref="AQ667">INDEX($H667:$K667,0,MATCH(AQ$616,$H$616:$K$616,0))*HLOOKUP(AQ$615,$J$612:$R$613,2)</f>
        <v>1</v>
      </c>
      <c r="AR667" s="699" cm="1">
        <f t="array" ref="AR667">INDEX($H667:$K667,0,MATCH(AR$616,$H$616:$K$616,0))*HLOOKUP(AR$615,$J$612:$R$613,2)</f>
        <v>0</v>
      </c>
      <c r="AS667" s="699" cm="1">
        <f t="array" ref="AS667">INDEX($H667:$K667,0,MATCH(AS$616,$H$616:$K$616,0))*HLOOKUP(AS$615,$J$612:$R$613,2)</f>
        <v>1</v>
      </c>
      <c r="AT667" s="699" cm="1">
        <f t="array" ref="AT667">INDEX($H667:$K667,0,MATCH(AT$616,$H$616:$K$616,0))*HLOOKUP(AT$615,$J$612:$R$613,2)</f>
        <v>1</v>
      </c>
      <c r="AU667" s="699" cm="1">
        <f t="array" ref="AU667">INDEX($H667:$K667,0,MATCH(AU$616,$H$616:$K$616,0))*HLOOKUP(AU$615,$J$612:$R$613,2)</f>
        <v>1</v>
      </c>
      <c r="AV667" s="187"/>
      <c r="AW667" s="187"/>
      <c r="AX667" s="16"/>
      <c r="AY667" s="8"/>
      <c r="AZ667" s="8"/>
      <c r="BA667" s="8"/>
    </row>
    <row r="668" spans="1:53" ht="14.5" outlineLevel="1" x14ac:dyDescent="0.35">
      <c r="A668" s="6"/>
      <c r="B668" s="7"/>
      <c r="C668" s="17"/>
      <c r="D668" s="17"/>
      <c r="E668" s="17"/>
      <c r="F668" s="26"/>
      <c r="G668" s="26" t="str">
        <f t="shared" si="230"/>
        <v>YYBKWw</v>
      </c>
      <c r="H668" s="223">
        <f t="shared" ref="H668:K668" si="243">IF(H578&gt;0,1,0)</f>
        <v>0</v>
      </c>
      <c r="I668" s="223">
        <f t="shared" si="243"/>
        <v>1</v>
      </c>
      <c r="J668" s="223">
        <f t="shared" si="243"/>
        <v>1</v>
      </c>
      <c r="K668" s="223">
        <f t="shared" si="243"/>
        <v>1</v>
      </c>
      <c r="L668" s="699" cm="1">
        <f t="array" ref="L668">INDEX($H668:$K668,0,MATCH(L$616,$H$616:$K$616,0))*HLOOKUP(L$615,$J$612:$R$613,2)</f>
        <v>0</v>
      </c>
      <c r="M668" s="699" cm="1">
        <f t="array" ref="M668">INDEX($H668:$K668,0,MATCH(M$616,$H$616:$K$616,0))*HLOOKUP(M$615,$J$612:$R$613,2)</f>
        <v>1</v>
      </c>
      <c r="N668" s="699" cm="1">
        <f t="array" ref="N668">INDEX($H668:$K668,0,MATCH(N$616,$H$616:$K$616,0))*HLOOKUP(N$615,$J$612:$R$613,2)</f>
        <v>1</v>
      </c>
      <c r="O668" s="699" cm="1">
        <f t="array" ref="O668">INDEX($H668:$K668,0,MATCH(O$616,$H$616:$K$616,0))*HLOOKUP(O$615,$J$612:$R$613,2)</f>
        <v>1</v>
      </c>
      <c r="P668" s="699" cm="1">
        <f t="array" ref="P668">INDEX($H668:$K668,0,MATCH(P$616,$H$616:$K$616,0))*HLOOKUP(P$615,$J$612:$R$613,2)</f>
        <v>0</v>
      </c>
      <c r="Q668" s="699" cm="1">
        <f t="array" ref="Q668">INDEX($H668:$K668,0,MATCH(Q$616,$H$616:$K$616,0))*HLOOKUP(Q$615,$J$612:$R$613,2)</f>
        <v>1</v>
      </c>
      <c r="R668" s="699" cm="1">
        <f t="array" ref="R668">INDEX($H668:$K668,0,MATCH(R$616,$H$616:$K$616,0))*HLOOKUP(R$615,$J$612:$R$613,2)</f>
        <v>1</v>
      </c>
      <c r="S668" s="699" cm="1">
        <f t="array" ref="S668">INDEX($H668:$K668,0,MATCH(S$616,$H$616:$K$616,0))*HLOOKUP(S$615,$J$612:$R$613,2)</f>
        <v>1</v>
      </c>
      <c r="T668" s="699" cm="1">
        <f t="array" ref="T668">INDEX($H668:$K668,0,MATCH(T$616,$H$616:$K$616,0))*HLOOKUP(T$615,$J$612:$R$613,2)</f>
        <v>0</v>
      </c>
      <c r="U668" s="699" cm="1">
        <f t="array" ref="U668">INDEX($H668:$K668,0,MATCH(U$616,$H$616:$K$616,0))*HLOOKUP(U$615,$J$612:$R$613,2)</f>
        <v>1</v>
      </c>
      <c r="V668" s="699" cm="1">
        <f t="array" ref="V668">INDEX($H668:$K668,0,MATCH(V$616,$H$616:$K$616,0))*HLOOKUP(V$615,$J$612:$R$613,2)</f>
        <v>1</v>
      </c>
      <c r="W668" s="699" cm="1">
        <f t="array" ref="W668">INDEX($H668:$K668,0,MATCH(W$616,$H$616:$K$616,0))*HLOOKUP(W$615,$J$612:$R$613,2)</f>
        <v>1</v>
      </c>
      <c r="X668" s="699" cm="1">
        <f t="array" ref="X668">INDEX($H668:$K668,0,MATCH(X$616,$H$616:$K$616,0))*HLOOKUP(X$615,$J$612:$R$613,2)</f>
        <v>0</v>
      </c>
      <c r="Y668" s="699" cm="1">
        <f t="array" ref="Y668">INDEX($H668:$K668,0,MATCH(Y$616,$H$616:$K$616,0))*HLOOKUP(Y$615,$J$612:$R$613,2)</f>
        <v>1</v>
      </c>
      <c r="Z668" s="699" cm="1">
        <f t="array" ref="Z668">INDEX($H668:$K668,0,MATCH(Z$616,$H$616:$K$616,0))*HLOOKUP(Z$615,$J$612:$R$613,2)</f>
        <v>1</v>
      </c>
      <c r="AA668" s="699" cm="1">
        <f t="array" ref="AA668">INDEX($H668:$K668,0,MATCH(AA$616,$H$616:$K$616,0))*HLOOKUP(AA$615,$J$612:$R$613,2)</f>
        <v>1</v>
      </c>
      <c r="AB668" s="699" cm="1">
        <f t="array" ref="AB668">INDEX($H668:$K668,0,MATCH(AB$616,$H$616:$K$616,0))*HLOOKUP(AB$615,$J$612:$R$613,2)</f>
        <v>0</v>
      </c>
      <c r="AC668" s="699" cm="1">
        <f t="array" ref="AC668">INDEX($H668:$K668,0,MATCH(AC$616,$H$616:$K$616,0))*HLOOKUP(AC$615,$J$612:$R$613,2)</f>
        <v>1</v>
      </c>
      <c r="AD668" s="699" cm="1">
        <f t="array" ref="AD668">INDEX($H668:$K668,0,MATCH(AD$616,$H$616:$K$616,0))*HLOOKUP(AD$615,$J$612:$R$613,2)</f>
        <v>1</v>
      </c>
      <c r="AE668" s="699" cm="1">
        <f t="array" ref="AE668">INDEX($H668:$K668,0,MATCH(AE$616,$H$616:$K$616,0))*HLOOKUP(AE$615,$J$612:$R$613,2)</f>
        <v>1</v>
      </c>
      <c r="AF668" s="699" cm="1">
        <f t="array" ref="AF668">INDEX($H668:$K668,0,MATCH(AF$616,$H$616:$K$616,0))*HLOOKUP(AF$615,$J$612:$R$613,2)</f>
        <v>0</v>
      </c>
      <c r="AG668" s="699" cm="1">
        <f t="array" ref="AG668">INDEX($H668:$K668,0,MATCH(AG$616,$H$616:$K$616,0))*HLOOKUP(AG$615,$J$612:$R$613,2)</f>
        <v>1</v>
      </c>
      <c r="AH668" s="699" cm="1">
        <f t="array" ref="AH668">INDEX($H668:$K668,0,MATCH(AH$616,$H$616:$K$616,0))*HLOOKUP(AH$615,$J$612:$R$613,2)</f>
        <v>1</v>
      </c>
      <c r="AI668" s="699" cm="1">
        <f t="array" ref="AI668">INDEX($H668:$K668,0,MATCH(AI$616,$H$616:$K$616,0))*HLOOKUP(AI$615,$J$612:$R$613,2)</f>
        <v>1</v>
      </c>
      <c r="AJ668" s="699" cm="1">
        <f t="array" ref="AJ668">INDEX($H668:$K668,0,MATCH(AJ$616,$H$616:$K$616,0))*HLOOKUP(AJ$615,$J$612:$R$613,2)</f>
        <v>0</v>
      </c>
      <c r="AK668" s="699" cm="1">
        <f t="array" ref="AK668">INDEX($H668:$K668,0,MATCH(AK$616,$H$616:$K$616,0))*HLOOKUP(AK$615,$J$612:$R$613,2)</f>
        <v>1</v>
      </c>
      <c r="AL668" s="699" cm="1">
        <f t="array" ref="AL668">INDEX($H668:$K668,0,MATCH(AL$616,$H$616:$K$616,0))*HLOOKUP(AL$615,$J$612:$R$613,2)</f>
        <v>1</v>
      </c>
      <c r="AM668" s="699" cm="1">
        <f t="array" ref="AM668">INDEX($H668:$K668,0,MATCH(AM$616,$H$616:$K$616,0))*HLOOKUP(AM$615,$J$612:$R$613,2)</f>
        <v>1</v>
      </c>
      <c r="AN668" s="699" cm="1">
        <f t="array" ref="AN668">INDEX($H668:$K668,0,MATCH(AN$616,$H$616:$K$616,0))*HLOOKUP(AN$615,$J$612:$R$613,2)</f>
        <v>0</v>
      </c>
      <c r="AO668" s="699" cm="1">
        <f t="array" ref="AO668">INDEX($H668:$K668,0,MATCH(AO$616,$H$616:$K$616,0))*HLOOKUP(AO$615,$J$612:$R$613,2)</f>
        <v>1</v>
      </c>
      <c r="AP668" s="699" cm="1">
        <f t="array" ref="AP668">INDEX($H668:$K668,0,MATCH(AP$616,$H$616:$K$616,0))*HLOOKUP(AP$615,$J$612:$R$613,2)</f>
        <v>1</v>
      </c>
      <c r="AQ668" s="699" cm="1">
        <f t="array" ref="AQ668">INDEX($H668:$K668,0,MATCH(AQ$616,$H$616:$K$616,0))*HLOOKUP(AQ$615,$J$612:$R$613,2)</f>
        <v>1</v>
      </c>
      <c r="AR668" s="699" cm="1">
        <f t="array" ref="AR668">INDEX($H668:$K668,0,MATCH(AR$616,$H$616:$K$616,0))*HLOOKUP(AR$615,$J$612:$R$613,2)</f>
        <v>0</v>
      </c>
      <c r="AS668" s="699" cm="1">
        <f t="array" ref="AS668">INDEX($H668:$K668,0,MATCH(AS$616,$H$616:$K$616,0))*HLOOKUP(AS$615,$J$612:$R$613,2)</f>
        <v>1</v>
      </c>
      <c r="AT668" s="699" cm="1">
        <f t="array" ref="AT668">INDEX($H668:$K668,0,MATCH(AT$616,$H$616:$K$616,0))*HLOOKUP(AT$615,$J$612:$R$613,2)</f>
        <v>1</v>
      </c>
      <c r="AU668" s="699" cm="1">
        <f t="array" ref="AU668">INDEX($H668:$K668,0,MATCH(AU$616,$H$616:$K$616,0))*HLOOKUP(AU$615,$J$612:$R$613,2)</f>
        <v>1</v>
      </c>
      <c r="AV668" s="187"/>
      <c r="AW668" s="187"/>
      <c r="AX668" s="16"/>
      <c r="AY668" s="8"/>
      <c r="AZ668" s="8"/>
      <c r="BA668" s="8"/>
    </row>
    <row r="669" spans="1:53" ht="14.5" outlineLevel="1" x14ac:dyDescent="0.35">
      <c r="A669" s="6"/>
      <c r="B669" s="7"/>
      <c r="C669" s="17"/>
      <c r="D669" s="17"/>
      <c r="E669" s="17"/>
      <c r="F669" s="26"/>
      <c r="G669" s="26" t="str">
        <f t="shared" si="230"/>
        <v>YYBKWwd</v>
      </c>
      <c r="H669" s="223">
        <f t="shared" ref="H669:K669" si="244">IF(H579&gt;0,1,0)</f>
        <v>0</v>
      </c>
      <c r="I669" s="223">
        <f t="shared" si="244"/>
        <v>1</v>
      </c>
      <c r="J669" s="223">
        <f t="shared" si="244"/>
        <v>1</v>
      </c>
      <c r="K669" s="223">
        <f t="shared" si="244"/>
        <v>1</v>
      </c>
      <c r="L669" s="699" cm="1">
        <f t="array" ref="L669">INDEX($H669:$K669,0,MATCH(L$616,$H$616:$K$616,0))*HLOOKUP(L$615,$J$612:$R$613,2)</f>
        <v>0</v>
      </c>
      <c r="M669" s="699" cm="1">
        <f t="array" ref="M669">INDEX($H669:$K669,0,MATCH(M$616,$H$616:$K$616,0))*HLOOKUP(M$615,$J$612:$R$613,2)</f>
        <v>1</v>
      </c>
      <c r="N669" s="699" cm="1">
        <f t="array" ref="N669">INDEX($H669:$K669,0,MATCH(N$616,$H$616:$K$616,0))*HLOOKUP(N$615,$J$612:$R$613,2)</f>
        <v>1</v>
      </c>
      <c r="O669" s="699" cm="1">
        <f t="array" ref="O669">INDEX($H669:$K669,0,MATCH(O$616,$H$616:$K$616,0))*HLOOKUP(O$615,$J$612:$R$613,2)</f>
        <v>1</v>
      </c>
      <c r="P669" s="699" cm="1">
        <f t="array" ref="P669">INDEX($H669:$K669,0,MATCH(P$616,$H$616:$K$616,0))*HLOOKUP(P$615,$J$612:$R$613,2)</f>
        <v>0</v>
      </c>
      <c r="Q669" s="699" cm="1">
        <f t="array" ref="Q669">INDEX($H669:$K669,0,MATCH(Q$616,$H$616:$K$616,0))*HLOOKUP(Q$615,$J$612:$R$613,2)</f>
        <v>1</v>
      </c>
      <c r="R669" s="699" cm="1">
        <f t="array" ref="R669">INDEX($H669:$K669,0,MATCH(R$616,$H$616:$K$616,0))*HLOOKUP(R$615,$J$612:$R$613,2)</f>
        <v>1</v>
      </c>
      <c r="S669" s="699" cm="1">
        <f t="array" ref="S669">INDEX($H669:$K669,0,MATCH(S$616,$H$616:$K$616,0))*HLOOKUP(S$615,$J$612:$R$613,2)</f>
        <v>1</v>
      </c>
      <c r="T669" s="699" cm="1">
        <f t="array" ref="T669">INDEX($H669:$K669,0,MATCH(T$616,$H$616:$K$616,0))*HLOOKUP(T$615,$J$612:$R$613,2)</f>
        <v>0</v>
      </c>
      <c r="U669" s="699" cm="1">
        <f t="array" ref="U669">INDEX($H669:$K669,0,MATCH(U$616,$H$616:$K$616,0))*HLOOKUP(U$615,$J$612:$R$613,2)</f>
        <v>1</v>
      </c>
      <c r="V669" s="699" cm="1">
        <f t="array" ref="V669">INDEX($H669:$K669,0,MATCH(V$616,$H$616:$K$616,0))*HLOOKUP(V$615,$J$612:$R$613,2)</f>
        <v>1</v>
      </c>
      <c r="W669" s="699" cm="1">
        <f t="array" ref="W669">INDEX($H669:$K669,0,MATCH(W$616,$H$616:$K$616,0))*HLOOKUP(W$615,$J$612:$R$613,2)</f>
        <v>1</v>
      </c>
      <c r="X669" s="699" cm="1">
        <f t="array" ref="X669">INDEX($H669:$K669,0,MATCH(X$616,$H$616:$K$616,0))*HLOOKUP(X$615,$J$612:$R$613,2)</f>
        <v>0</v>
      </c>
      <c r="Y669" s="699" cm="1">
        <f t="array" ref="Y669">INDEX($H669:$K669,0,MATCH(Y$616,$H$616:$K$616,0))*HLOOKUP(Y$615,$J$612:$R$613,2)</f>
        <v>1</v>
      </c>
      <c r="Z669" s="699" cm="1">
        <f t="array" ref="Z669">INDEX($H669:$K669,0,MATCH(Z$616,$H$616:$K$616,0))*HLOOKUP(Z$615,$J$612:$R$613,2)</f>
        <v>1</v>
      </c>
      <c r="AA669" s="699" cm="1">
        <f t="array" ref="AA669">INDEX($H669:$K669,0,MATCH(AA$616,$H$616:$K$616,0))*HLOOKUP(AA$615,$J$612:$R$613,2)</f>
        <v>1</v>
      </c>
      <c r="AB669" s="699" cm="1">
        <f t="array" ref="AB669">INDEX($H669:$K669,0,MATCH(AB$616,$H$616:$K$616,0))*HLOOKUP(AB$615,$J$612:$R$613,2)</f>
        <v>0</v>
      </c>
      <c r="AC669" s="699" cm="1">
        <f t="array" ref="AC669">INDEX($H669:$K669,0,MATCH(AC$616,$H$616:$K$616,0))*HLOOKUP(AC$615,$J$612:$R$613,2)</f>
        <v>1</v>
      </c>
      <c r="AD669" s="699" cm="1">
        <f t="array" ref="AD669">INDEX($H669:$K669,0,MATCH(AD$616,$H$616:$K$616,0))*HLOOKUP(AD$615,$J$612:$R$613,2)</f>
        <v>1</v>
      </c>
      <c r="AE669" s="699" cm="1">
        <f t="array" ref="AE669">INDEX($H669:$K669,0,MATCH(AE$616,$H$616:$K$616,0))*HLOOKUP(AE$615,$J$612:$R$613,2)</f>
        <v>1</v>
      </c>
      <c r="AF669" s="699" cm="1">
        <f t="array" ref="AF669">INDEX($H669:$K669,0,MATCH(AF$616,$H$616:$K$616,0))*HLOOKUP(AF$615,$J$612:$R$613,2)</f>
        <v>0</v>
      </c>
      <c r="AG669" s="699" cm="1">
        <f t="array" ref="AG669">INDEX($H669:$K669,0,MATCH(AG$616,$H$616:$K$616,0))*HLOOKUP(AG$615,$J$612:$R$613,2)</f>
        <v>1</v>
      </c>
      <c r="AH669" s="699" cm="1">
        <f t="array" ref="AH669">INDEX($H669:$K669,0,MATCH(AH$616,$H$616:$K$616,0))*HLOOKUP(AH$615,$J$612:$R$613,2)</f>
        <v>1</v>
      </c>
      <c r="AI669" s="699" cm="1">
        <f t="array" ref="AI669">INDEX($H669:$K669,0,MATCH(AI$616,$H$616:$K$616,0))*HLOOKUP(AI$615,$J$612:$R$613,2)</f>
        <v>1</v>
      </c>
      <c r="AJ669" s="699" cm="1">
        <f t="array" ref="AJ669">INDEX($H669:$K669,0,MATCH(AJ$616,$H$616:$K$616,0))*HLOOKUP(AJ$615,$J$612:$R$613,2)</f>
        <v>0</v>
      </c>
      <c r="AK669" s="699" cm="1">
        <f t="array" ref="AK669">INDEX($H669:$K669,0,MATCH(AK$616,$H$616:$K$616,0))*HLOOKUP(AK$615,$J$612:$R$613,2)</f>
        <v>1</v>
      </c>
      <c r="AL669" s="699" cm="1">
        <f t="array" ref="AL669">INDEX($H669:$K669,0,MATCH(AL$616,$H$616:$K$616,0))*HLOOKUP(AL$615,$J$612:$R$613,2)</f>
        <v>1</v>
      </c>
      <c r="AM669" s="699" cm="1">
        <f t="array" ref="AM669">INDEX($H669:$K669,0,MATCH(AM$616,$H$616:$K$616,0))*HLOOKUP(AM$615,$J$612:$R$613,2)</f>
        <v>1</v>
      </c>
      <c r="AN669" s="699" cm="1">
        <f t="array" ref="AN669">INDEX($H669:$K669,0,MATCH(AN$616,$H$616:$K$616,0))*HLOOKUP(AN$615,$J$612:$R$613,2)</f>
        <v>0</v>
      </c>
      <c r="AO669" s="699" cm="1">
        <f t="array" ref="AO669">INDEX($H669:$K669,0,MATCH(AO$616,$H$616:$K$616,0))*HLOOKUP(AO$615,$J$612:$R$613,2)</f>
        <v>1</v>
      </c>
      <c r="AP669" s="699" cm="1">
        <f t="array" ref="AP669">INDEX($H669:$K669,0,MATCH(AP$616,$H$616:$K$616,0))*HLOOKUP(AP$615,$J$612:$R$613,2)</f>
        <v>1</v>
      </c>
      <c r="AQ669" s="699" cm="1">
        <f t="array" ref="AQ669">INDEX($H669:$K669,0,MATCH(AQ$616,$H$616:$K$616,0))*HLOOKUP(AQ$615,$J$612:$R$613,2)</f>
        <v>1</v>
      </c>
      <c r="AR669" s="699" cm="1">
        <f t="array" ref="AR669">INDEX($H669:$K669,0,MATCH(AR$616,$H$616:$K$616,0))*HLOOKUP(AR$615,$J$612:$R$613,2)</f>
        <v>0</v>
      </c>
      <c r="AS669" s="699" cm="1">
        <f t="array" ref="AS669">INDEX($H669:$K669,0,MATCH(AS$616,$H$616:$K$616,0))*HLOOKUP(AS$615,$J$612:$R$613,2)</f>
        <v>1</v>
      </c>
      <c r="AT669" s="699" cm="1">
        <f t="array" ref="AT669">INDEX($H669:$K669,0,MATCH(AT$616,$H$616:$K$616,0))*HLOOKUP(AT$615,$J$612:$R$613,2)</f>
        <v>1</v>
      </c>
      <c r="AU669" s="699" cm="1">
        <f t="array" ref="AU669">INDEX($H669:$K669,0,MATCH(AU$616,$H$616:$K$616,0))*HLOOKUP(AU$615,$J$612:$R$613,2)</f>
        <v>1</v>
      </c>
      <c r="AV669" s="187"/>
      <c r="AW669" s="187"/>
      <c r="AX669" s="16"/>
      <c r="AY669" s="8"/>
      <c r="AZ669" s="8"/>
      <c r="BA669" s="8"/>
    </row>
    <row r="670" spans="1:53" ht="14.5" outlineLevel="1" x14ac:dyDescent="0.35">
      <c r="A670" s="6"/>
      <c r="B670" s="7"/>
      <c r="C670" s="17"/>
      <c r="D670" s="17"/>
      <c r="E670" s="17"/>
      <c r="F670" s="26"/>
      <c r="G670" s="26" t="str">
        <f t="shared" si="230"/>
        <v>YYWBKw</v>
      </c>
      <c r="H670" s="223">
        <f t="shared" ref="H670:K670" si="245">IF(H580&gt;0,1,0)</f>
        <v>0</v>
      </c>
      <c r="I670" s="223">
        <f t="shared" si="245"/>
        <v>1</v>
      </c>
      <c r="J670" s="223">
        <f t="shared" si="245"/>
        <v>1</v>
      </c>
      <c r="K670" s="223">
        <f t="shared" si="245"/>
        <v>1</v>
      </c>
      <c r="L670" s="699" cm="1">
        <f t="array" ref="L670">INDEX($H670:$K670,0,MATCH(L$616,$H$616:$K$616,0))*HLOOKUP(L$615,$J$612:$R$613,2)</f>
        <v>0</v>
      </c>
      <c r="M670" s="699" cm="1">
        <f t="array" ref="M670">INDEX($H670:$K670,0,MATCH(M$616,$H$616:$K$616,0))*HLOOKUP(M$615,$J$612:$R$613,2)</f>
        <v>1</v>
      </c>
      <c r="N670" s="699" cm="1">
        <f t="array" ref="N670">INDEX($H670:$K670,0,MATCH(N$616,$H$616:$K$616,0))*HLOOKUP(N$615,$J$612:$R$613,2)</f>
        <v>1</v>
      </c>
      <c r="O670" s="699" cm="1">
        <f t="array" ref="O670">INDEX($H670:$K670,0,MATCH(O$616,$H$616:$K$616,0))*HLOOKUP(O$615,$J$612:$R$613,2)</f>
        <v>1</v>
      </c>
      <c r="P670" s="699" cm="1">
        <f t="array" ref="P670">INDEX($H670:$K670,0,MATCH(P$616,$H$616:$K$616,0))*HLOOKUP(P$615,$J$612:$R$613,2)</f>
        <v>0</v>
      </c>
      <c r="Q670" s="699" cm="1">
        <f t="array" ref="Q670">INDEX($H670:$K670,0,MATCH(Q$616,$H$616:$K$616,0))*HLOOKUP(Q$615,$J$612:$R$613,2)</f>
        <v>1</v>
      </c>
      <c r="R670" s="699" cm="1">
        <f t="array" ref="R670">INDEX($H670:$K670,0,MATCH(R$616,$H$616:$K$616,0))*HLOOKUP(R$615,$J$612:$R$613,2)</f>
        <v>1</v>
      </c>
      <c r="S670" s="699" cm="1">
        <f t="array" ref="S670">INDEX($H670:$K670,0,MATCH(S$616,$H$616:$K$616,0))*HLOOKUP(S$615,$J$612:$R$613,2)</f>
        <v>1</v>
      </c>
      <c r="T670" s="699" cm="1">
        <f t="array" ref="T670">INDEX($H670:$K670,0,MATCH(T$616,$H$616:$K$616,0))*HLOOKUP(T$615,$J$612:$R$613,2)</f>
        <v>0</v>
      </c>
      <c r="U670" s="699" cm="1">
        <f t="array" ref="U670">INDEX($H670:$K670,0,MATCH(U$616,$H$616:$K$616,0))*HLOOKUP(U$615,$J$612:$R$613,2)</f>
        <v>1</v>
      </c>
      <c r="V670" s="699" cm="1">
        <f t="array" ref="V670">INDEX($H670:$K670,0,MATCH(V$616,$H$616:$K$616,0))*HLOOKUP(V$615,$J$612:$R$613,2)</f>
        <v>1</v>
      </c>
      <c r="W670" s="699" cm="1">
        <f t="array" ref="W670">INDEX($H670:$K670,0,MATCH(W$616,$H$616:$K$616,0))*HLOOKUP(W$615,$J$612:$R$613,2)</f>
        <v>1</v>
      </c>
      <c r="X670" s="699" cm="1">
        <f t="array" ref="X670">INDEX($H670:$K670,0,MATCH(X$616,$H$616:$K$616,0))*HLOOKUP(X$615,$J$612:$R$613,2)</f>
        <v>0</v>
      </c>
      <c r="Y670" s="699" cm="1">
        <f t="array" ref="Y670">INDEX($H670:$K670,0,MATCH(Y$616,$H$616:$K$616,0))*HLOOKUP(Y$615,$J$612:$R$613,2)</f>
        <v>1</v>
      </c>
      <c r="Z670" s="699" cm="1">
        <f t="array" ref="Z670">INDEX($H670:$K670,0,MATCH(Z$616,$H$616:$K$616,0))*HLOOKUP(Z$615,$J$612:$R$613,2)</f>
        <v>1</v>
      </c>
      <c r="AA670" s="699" cm="1">
        <f t="array" ref="AA670">INDEX($H670:$K670,0,MATCH(AA$616,$H$616:$K$616,0))*HLOOKUP(AA$615,$J$612:$R$613,2)</f>
        <v>1</v>
      </c>
      <c r="AB670" s="699" cm="1">
        <f t="array" ref="AB670">INDEX($H670:$K670,0,MATCH(AB$616,$H$616:$K$616,0))*HLOOKUP(AB$615,$J$612:$R$613,2)</f>
        <v>0</v>
      </c>
      <c r="AC670" s="699" cm="1">
        <f t="array" ref="AC670">INDEX($H670:$K670,0,MATCH(AC$616,$H$616:$K$616,0))*HLOOKUP(AC$615,$J$612:$R$613,2)</f>
        <v>1</v>
      </c>
      <c r="AD670" s="699" cm="1">
        <f t="array" ref="AD670">INDEX($H670:$K670,0,MATCH(AD$616,$H$616:$K$616,0))*HLOOKUP(AD$615,$J$612:$R$613,2)</f>
        <v>1</v>
      </c>
      <c r="AE670" s="699" cm="1">
        <f t="array" ref="AE670">INDEX($H670:$K670,0,MATCH(AE$616,$H$616:$K$616,0))*HLOOKUP(AE$615,$J$612:$R$613,2)</f>
        <v>1</v>
      </c>
      <c r="AF670" s="699" cm="1">
        <f t="array" ref="AF670">INDEX($H670:$K670,0,MATCH(AF$616,$H$616:$K$616,0))*HLOOKUP(AF$615,$J$612:$R$613,2)</f>
        <v>0</v>
      </c>
      <c r="AG670" s="699" cm="1">
        <f t="array" ref="AG670">INDEX($H670:$K670,0,MATCH(AG$616,$H$616:$K$616,0))*HLOOKUP(AG$615,$J$612:$R$613,2)</f>
        <v>1</v>
      </c>
      <c r="AH670" s="699" cm="1">
        <f t="array" ref="AH670">INDEX($H670:$K670,0,MATCH(AH$616,$H$616:$K$616,0))*HLOOKUP(AH$615,$J$612:$R$613,2)</f>
        <v>1</v>
      </c>
      <c r="AI670" s="699" cm="1">
        <f t="array" ref="AI670">INDEX($H670:$K670,0,MATCH(AI$616,$H$616:$K$616,0))*HLOOKUP(AI$615,$J$612:$R$613,2)</f>
        <v>1</v>
      </c>
      <c r="AJ670" s="699" cm="1">
        <f t="array" ref="AJ670">INDEX($H670:$K670,0,MATCH(AJ$616,$H$616:$K$616,0))*HLOOKUP(AJ$615,$J$612:$R$613,2)</f>
        <v>0</v>
      </c>
      <c r="AK670" s="699" cm="1">
        <f t="array" ref="AK670">INDEX($H670:$K670,0,MATCH(AK$616,$H$616:$K$616,0))*HLOOKUP(AK$615,$J$612:$R$613,2)</f>
        <v>1</v>
      </c>
      <c r="AL670" s="699" cm="1">
        <f t="array" ref="AL670">INDEX($H670:$K670,0,MATCH(AL$616,$H$616:$K$616,0))*HLOOKUP(AL$615,$J$612:$R$613,2)</f>
        <v>1</v>
      </c>
      <c r="AM670" s="699" cm="1">
        <f t="array" ref="AM670">INDEX($H670:$K670,0,MATCH(AM$616,$H$616:$K$616,0))*HLOOKUP(AM$615,$J$612:$R$613,2)</f>
        <v>1</v>
      </c>
      <c r="AN670" s="699" cm="1">
        <f t="array" ref="AN670">INDEX($H670:$K670,0,MATCH(AN$616,$H$616:$K$616,0))*HLOOKUP(AN$615,$J$612:$R$613,2)</f>
        <v>0</v>
      </c>
      <c r="AO670" s="699" cm="1">
        <f t="array" ref="AO670">INDEX($H670:$K670,0,MATCH(AO$616,$H$616:$K$616,0))*HLOOKUP(AO$615,$J$612:$R$613,2)</f>
        <v>1</v>
      </c>
      <c r="AP670" s="699" cm="1">
        <f t="array" ref="AP670">INDEX($H670:$K670,0,MATCH(AP$616,$H$616:$K$616,0))*HLOOKUP(AP$615,$J$612:$R$613,2)</f>
        <v>1</v>
      </c>
      <c r="AQ670" s="699" cm="1">
        <f t="array" ref="AQ670">INDEX($H670:$K670,0,MATCH(AQ$616,$H$616:$K$616,0))*HLOOKUP(AQ$615,$J$612:$R$613,2)</f>
        <v>1</v>
      </c>
      <c r="AR670" s="699" cm="1">
        <f t="array" ref="AR670">INDEX($H670:$K670,0,MATCH(AR$616,$H$616:$K$616,0))*HLOOKUP(AR$615,$J$612:$R$613,2)</f>
        <v>0</v>
      </c>
      <c r="AS670" s="699" cm="1">
        <f t="array" ref="AS670">INDEX($H670:$K670,0,MATCH(AS$616,$H$616:$K$616,0))*HLOOKUP(AS$615,$J$612:$R$613,2)</f>
        <v>1</v>
      </c>
      <c r="AT670" s="699" cm="1">
        <f t="array" ref="AT670">INDEX($H670:$K670,0,MATCH(AT$616,$H$616:$K$616,0))*HLOOKUP(AT$615,$J$612:$R$613,2)</f>
        <v>1</v>
      </c>
      <c r="AU670" s="699" cm="1">
        <f t="array" ref="AU670">INDEX($H670:$K670,0,MATCH(AU$616,$H$616:$K$616,0))*HLOOKUP(AU$615,$J$612:$R$613,2)</f>
        <v>1</v>
      </c>
      <c r="AV670" s="187"/>
      <c r="AW670" s="187"/>
      <c r="AX670" s="16"/>
      <c r="AY670" s="8"/>
      <c r="AZ670" s="8"/>
      <c r="BA670" s="8"/>
    </row>
    <row r="671" spans="1:53" ht="14.5" outlineLevel="1" x14ac:dyDescent="0.35">
      <c r="A671" s="6"/>
      <c r="B671" s="7"/>
      <c r="C671" s="17"/>
      <c r="D671" s="17"/>
      <c r="E671" s="17"/>
      <c r="F671" s="26"/>
      <c r="G671" s="26" t="str">
        <f t="shared" si="230"/>
        <v>YYWBKwd</v>
      </c>
      <c r="H671" s="223">
        <f t="shared" ref="H671:K671" si="246">IF(H581&gt;0,1,0)</f>
        <v>0</v>
      </c>
      <c r="I671" s="223">
        <f t="shared" si="246"/>
        <v>1</v>
      </c>
      <c r="J671" s="223">
        <f t="shared" si="246"/>
        <v>1</v>
      </c>
      <c r="K671" s="223">
        <f t="shared" si="246"/>
        <v>1</v>
      </c>
      <c r="L671" s="699" cm="1">
        <f t="array" ref="L671">INDEX($H671:$K671,0,MATCH(L$616,$H$616:$K$616,0))*HLOOKUP(L$615,$J$612:$R$613,2)</f>
        <v>0</v>
      </c>
      <c r="M671" s="699" cm="1">
        <f t="array" ref="M671">INDEX($H671:$K671,0,MATCH(M$616,$H$616:$K$616,0))*HLOOKUP(M$615,$J$612:$R$613,2)</f>
        <v>1</v>
      </c>
      <c r="N671" s="699" cm="1">
        <f t="array" ref="N671">INDEX($H671:$K671,0,MATCH(N$616,$H$616:$K$616,0))*HLOOKUP(N$615,$J$612:$R$613,2)</f>
        <v>1</v>
      </c>
      <c r="O671" s="699" cm="1">
        <f t="array" ref="O671">INDEX($H671:$K671,0,MATCH(O$616,$H$616:$K$616,0))*HLOOKUP(O$615,$J$612:$R$613,2)</f>
        <v>1</v>
      </c>
      <c r="P671" s="699" cm="1">
        <f t="array" ref="P671">INDEX($H671:$K671,0,MATCH(P$616,$H$616:$K$616,0))*HLOOKUP(P$615,$J$612:$R$613,2)</f>
        <v>0</v>
      </c>
      <c r="Q671" s="699" cm="1">
        <f t="array" ref="Q671">INDEX($H671:$K671,0,MATCH(Q$616,$H$616:$K$616,0))*HLOOKUP(Q$615,$J$612:$R$613,2)</f>
        <v>1</v>
      </c>
      <c r="R671" s="699" cm="1">
        <f t="array" ref="R671">INDEX($H671:$K671,0,MATCH(R$616,$H$616:$K$616,0))*HLOOKUP(R$615,$J$612:$R$613,2)</f>
        <v>1</v>
      </c>
      <c r="S671" s="699" cm="1">
        <f t="array" ref="S671">INDEX($H671:$K671,0,MATCH(S$616,$H$616:$K$616,0))*HLOOKUP(S$615,$J$612:$R$613,2)</f>
        <v>1</v>
      </c>
      <c r="T671" s="699" cm="1">
        <f t="array" ref="T671">INDEX($H671:$K671,0,MATCH(T$616,$H$616:$K$616,0))*HLOOKUP(T$615,$J$612:$R$613,2)</f>
        <v>0</v>
      </c>
      <c r="U671" s="699" cm="1">
        <f t="array" ref="U671">INDEX($H671:$K671,0,MATCH(U$616,$H$616:$K$616,0))*HLOOKUP(U$615,$J$612:$R$613,2)</f>
        <v>1</v>
      </c>
      <c r="V671" s="699" cm="1">
        <f t="array" ref="V671">INDEX($H671:$K671,0,MATCH(V$616,$H$616:$K$616,0))*HLOOKUP(V$615,$J$612:$R$613,2)</f>
        <v>1</v>
      </c>
      <c r="W671" s="699" cm="1">
        <f t="array" ref="W671">INDEX($H671:$K671,0,MATCH(W$616,$H$616:$K$616,0))*HLOOKUP(W$615,$J$612:$R$613,2)</f>
        <v>1</v>
      </c>
      <c r="X671" s="699" cm="1">
        <f t="array" ref="X671">INDEX($H671:$K671,0,MATCH(X$616,$H$616:$K$616,0))*HLOOKUP(X$615,$J$612:$R$613,2)</f>
        <v>0</v>
      </c>
      <c r="Y671" s="699" cm="1">
        <f t="array" ref="Y671">INDEX($H671:$K671,0,MATCH(Y$616,$H$616:$K$616,0))*HLOOKUP(Y$615,$J$612:$R$613,2)</f>
        <v>1</v>
      </c>
      <c r="Z671" s="699" cm="1">
        <f t="array" ref="Z671">INDEX($H671:$K671,0,MATCH(Z$616,$H$616:$K$616,0))*HLOOKUP(Z$615,$J$612:$R$613,2)</f>
        <v>1</v>
      </c>
      <c r="AA671" s="699" cm="1">
        <f t="array" ref="AA671">INDEX($H671:$K671,0,MATCH(AA$616,$H$616:$K$616,0))*HLOOKUP(AA$615,$J$612:$R$613,2)</f>
        <v>1</v>
      </c>
      <c r="AB671" s="699" cm="1">
        <f t="array" ref="AB671">INDEX($H671:$K671,0,MATCH(AB$616,$H$616:$K$616,0))*HLOOKUP(AB$615,$J$612:$R$613,2)</f>
        <v>0</v>
      </c>
      <c r="AC671" s="699" cm="1">
        <f t="array" ref="AC671">INDEX($H671:$K671,0,MATCH(AC$616,$H$616:$K$616,0))*HLOOKUP(AC$615,$J$612:$R$613,2)</f>
        <v>1</v>
      </c>
      <c r="AD671" s="699" cm="1">
        <f t="array" ref="AD671">INDEX($H671:$K671,0,MATCH(AD$616,$H$616:$K$616,0))*HLOOKUP(AD$615,$J$612:$R$613,2)</f>
        <v>1</v>
      </c>
      <c r="AE671" s="699" cm="1">
        <f t="array" ref="AE671">INDEX($H671:$K671,0,MATCH(AE$616,$H$616:$K$616,0))*HLOOKUP(AE$615,$J$612:$R$613,2)</f>
        <v>1</v>
      </c>
      <c r="AF671" s="699" cm="1">
        <f t="array" ref="AF671">INDEX($H671:$K671,0,MATCH(AF$616,$H$616:$K$616,0))*HLOOKUP(AF$615,$J$612:$R$613,2)</f>
        <v>0</v>
      </c>
      <c r="AG671" s="699" cm="1">
        <f t="array" ref="AG671">INDEX($H671:$K671,0,MATCH(AG$616,$H$616:$K$616,0))*HLOOKUP(AG$615,$J$612:$R$613,2)</f>
        <v>1</v>
      </c>
      <c r="AH671" s="699" cm="1">
        <f t="array" ref="AH671">INDEX($H671:$K671,0,MATCH(AH$616,$H$616:$K$616,0))*HLOOKUP(AH$615,$J$612:$R$613,2)</f>
        <v>1</v>
      </c>
      <c r="AI671" s="699" cm="1">
        <f t="array" ref="AI671">INDEX($H671:$K671,0,MATCH(AI$616,$H$616:$K$616,0))*HLOOKUP(AI$615,$J$612:$R$613,2)</f>
        <v>1</v>
      </c>
      <c r="AJ671" s="699" cm="1">
        <f t="array" ref="AJ671">INDEX($H671:$K671,0,MATCH(AJ$616,$H$616:$K$616,0))*HLOOKUP(AJ$615,$J$612:$R$613,2)</f>
        <v>0</v>
      </c>
      <c r="AK671" s="699" cm="1">
        <f t="array" ref="AK671">INDEX($H671:$K671,0,MATCH(AK$616,$H$616:$K$616,0))*HLOOKUP(AK$615,$J$612:$R$613,2)</f>
        <v>1</v>
      </c>
      <c r="AL671" s="699" cm="1">
        <f t="array" ref="AL671">INDEX($H671:$K671,0,MATCH(AL$616,$H$616:$K$616,0))*HLOOKUP(AL$615,$J$612:$R$613,2)</f>
        <v>1</v>
      </c>
      <c r="AM671" s="699" cm="1">
        <f t="array" ref="AM671">INDEX($H671:$K671,0,MATCH(AM$616,$H$616:$K$616,0))*HLOOKUP(AM$615,$J$612:$R$613,2)</f>
        <v>1</v>
      </c>
      <c r="AN671" s="699" cm="1">
        <f t="array" ref="AN671">INDEX($H671:$K671,0,MATCH(AN$616,$H$616:$K$616,0))*HLOOKUP(AN$615,$J$612:$R$613,2)</f>
        <v>0</v>
      </c>
      <c r="AO671" s="699" cm="1">
        <f t="array" ref="AO671">INDEX($H671:$K671,0,MATCH(AO$616,$H$616:$K$616,0))*HLOOKUP(AO$615,$J$612:$R$613,2)</f>
        <v>1</v>
      </c>
      <c r="AP671" s="699" cm="1">
        <f t="array" ref="AP671">INDEX($H671:$K671,0,MATCH(AP$616,$H$616:$K$616,0))*HLOOKUP(AP$615,$J$612:$R$613,2)</f>
        <v>1</v>
      </c>
      <c r="AQ671" s="699" cm="1">
        <f t="array" ref="AQ671">INDEX($H671:$K671,0,MATCH(AQ$616,$H$616:$K$616,0))*HLOOKUP(AQ$615,$J$612:$R$613,2)</f>
        <v>1</v>
      </c>
      <c r="AR671" s="699" cm="1">
        <f t="array" ref="AR671">INDEX($H671:$K671,0,MATCH(AR$616,$H$616:$K$616,0))*HLOOKUP(AR$615,$J$612:$R$613,2)</f>
        <v>0</v>
      </c>
      <c r="AS671" s="699" cm="1">
        <f t="array" ref="AS671">INDEX($H671:$K671,0,MATCH(AS$616,$H$616:$K$616,0))*HLOOKUP(AS$615,$J$612:$R$613,2)</f>
        <v>1</v>
      </c>
      <c r="AT671" s="699" cm="1">
        <f t="array" ref="AT671">INDEX($H671:$K671,0,MATCH(AT$616,$H$616:$K$616,0))*HLOOKUP(AT$615,$J$612:$R$613,2)</f>
        <v>1</v>
      </c>
      <c r="AU671" s="699" cm="1">
        <f t="array" ref="AU671">INDEX($H671:$K671,0,MATCH(AU$616,$H$616:$K$616,0))*HLOOKUP(AU$615,$J$612:$R$613,2)</f>
        <v>1</v>
      </c>
      <c r="AV671" s="187"/>
      <c r="AW671" s="187"/>
      <c r="AX671" s="16"/>
      <c r="AY671" s="8"/>
      <c r="AZ671" s="8"/>
      <c r="BA671" s="8"/>
    </row>
    <row r="672" spans="1:53" ht="14.5" outlineLevel="1" x14ac:dyDescent="0.35">
      <c r="A672" s="6"/>
      <c r="B672" s="7"/>
      <c r="C672" s="17"/>
      <c r="D672" s="17"/>
      <c r="E672" s="17"/>
      <c r="F672" s="26"/>
      <c r="G672" s="26" t="str">
        <f t="shared" si="230"/>
        <v>YYNWBk</v>
      </c>
      <c r="H672" s="223">
        <f t="shared" ref="H672:K672" si="247">IF(H582&gt;0,1,0)</f>
        <v>0</v>
      </c>
      <c r="I672" s="223">
        <f t="shared" si="247"/>
        <v>0</v>
      </c>
      <c r="J672" s="223">
        <f t="shared" si="247"/>
        <v>0</v>
      </c>
      <c r="K672" s="223">
        <f t="shared" si="247"/>
        <v>0</v>
      </c>
      <c r="L672" s="699" cm="1">
        <f t="array" ref="L672">INDEX($H672:$K672,0,MATCH(L$616,$H$616:$K$616,0))*HLOOKUP(L$615,$J$612:$R$613,2)</f>
        <v>0</v>
      </c>
      <c r="M672" s="699" cm="1">
        <f t="array" ref="M672">INDEX($H672:$K672,0,MATCH(M$616,$H$616:$K$616,0))*HLOOKUP(M$615,$J$612:$R$613,2)</f>
        <v>0</v>
      </c>
      <c r="N672" s="699" cm="1">
        <f t="array" ref="N672">INDEX($H672:$K672,0,MATCH(N$616,$H$616:$K$616,0))*HLOOKUP(N$615,$J$612:$R$613,2)</f>
        <v>0</v>
      </c>
      <c r="O672" s="699" cm="1">
        <f t="array" ref="O672">INDEX($H672:$K672,0,MATCH(O$616,$H$616:$K$616,0))*HLOOKUP(O$615,$J$612:$R$613,2)</f>
        <v>0</v>
      </c>
      <c r="P672" s="699" cm="1">
        <f t="array" ref="P672">INDEX($H672:$K672,0,MATCH(P$616,$H$616:$K$616,0))*HLOOKUP(P$615,$J$612:$R$613,2)</f>
        <v>0</v>
      </c>
      <c r="Q672" s="699" cm="1">
        <f t="array" ref="Q672">INDEX($H672:$K672,0,MATCH(Q$616,$H$616:$K$616,0))*HLOOKUP(Q$615,$J$612:$R$613,2)</f>
        <v>0</v>
      </c>
      <c r="R672" s="699" cm="1">
        <f t="array" ref="R672">INDEX($H672:$K672,0,MATCH(R$616,$H$616:$K$616,0))*HLOOKUP(R$615,$J$612:$R$613,2)</f>
        <v>0</v>
      </c>
      <c r="S672" s="699" cm="1">
        <f t="array" ref="S672">INDEX($H672:$K672,0,MATCH(S$616,$H$616:$K$616,0))*HLOOKUP(S$615,$J$612:$R$613,2)</f>
        <v>0</v>
      </c>
      <c r="T672" s="699" cm="1">
        <f t="array" ref="T672">INDEX($H672:$K672,0,MATCH(T$616,$H$616:$K$616,0))*HLOOKUP(T$615,$J$612:$R$613,2)</f>
        <v>0</v>
      </c>
      <c r="U672" s="699" cm="1">
        <f t="array" ref="U672">INDEX($H672:$K672,0,MATCH(U$616,$H$616:$K$616,0))*HLOOKUP(U$615,$J$612:$R$613,2)</f>
        <v>0</v>
      </c>
      <c r="V672" s="699" cm="1">
        <f t="array" ref="V672">INDEX($H672:$K672,0,MATCH(V$616,$H$616:$K$616,0))*HLOOKUP(V$615,$J$612:$R$613,2)</f>
        <v>0</v>
      </c>
      <c r="W672" s="699" cm="1">
        <f t="array" ref="W672">INDEX($H672:$K672,0,MATCH(W$616,$H$616:$K$616,0))*HLOOKUP(W$615,$J$612:$R$613,2)</f>
        <v>0</v>
      </c>
      <c r="X672" s="699" cm="1">
        <f t="array" ref="X672">INDEX($H672:$K672,0,MATCH(X$616,$H$616:$K$616,0))*HLOOKUP(X$615,$J$612:$R$613,2)</f>
        <v>0</v>
      </c>
      <c r="Y672" s="699" cm="1">
        <f t="array" ref="Y672">INDEX($H672:$K672,0,MATCH(Y$616,$H$616:$K$616,0))*HLOOKUP(Y$615,$J$612:$R$613,2)</f>
        <v>0</v>
      </c>
      <c r="Z672" s="699" cm="1">
        <f t="array" ref="Z672">INDEX($H672:$K672,0,MATCH(Z$616,$H$616:$K$616,0))*HLOOKUP(Z$615,$J$612:$R$613,2)</f>
        <v>0</v>
      </c>
      <c r="AA672" s="699" cm="1">
        <f t="array" ref="AA672">INDEX($H672:$K672,0,MATCH(AA$616,$H$616:$K$616,0))*HLOOKUP(AA$615,$J$612:$R$613,2)</f>
        <v>0</v>
      </c>
      <c r="AB672" s="699" cm="1">
        <f t="array" ref="AB672">INDEX($H672:$K672,0,MATCH(AB$616,$H$616:$K$616,0))*HLOOKUP(AB$615,$J$612:$R$613,2)</f>
        <v>0</v>
      </c>
      <c r="AC672" s="699" cm="1">
        <f t="array" ref="AC672">INDEX($H672:$K672,0,MATCH(AC$616,$H$616:$K$616,0))*HLOOKUP(AC$615,$J$612:$R$613,2)</f>
        <v>0</v>
      </c>
      <c r="AD672" s="699" cm="1">
        <f t="array" ref="AD672">INDEX($H672:$K672,0,MATCH(AD$616,$H$616:$K$616,0))*HLOOKUP(AD$615,$J$612:$R$613,2)</f>
        <v>0</v>
      </c>
      <c r="AE672" s="699" cm="1">
        <f t="array" ref="AE672">INDEX($H672:$K672,0,MATCH(AE$616,$H$616:$K$616,0))*HLOOKUP(AE$615,$J$612:$R$613,2)</f>
        <v>0</v>
      </c>
      <c r="AF672" s="699" cm="1">
        <f t="array" ref="AF672">INDEX($H672:$K672,0,MATCH(AF$616,$H$616:$K$616,0))*HLOOKUP(AF$615,$J$612:$R$613,2)</f>
        <v>0</v>
      </c>
      <c r="AG672" s="699" cm="1">
        <f t="array" ref="AG672">INDEX($H672:$K672,0,MATCH(AG$616,$H$616:$K$616,0))*HLOOKUP(AG$615,$J$612:$R$613,2)</f>
        <v>0</v>
      </c>
      <c r="AH672" s="699" cm="1">
        <f t="array" ref="AH672">INDEX($H672:$K672,0,MATCH(AH$616,$H$616:$K$616,0))*HLOOKUP(AH$615,$J$612:$R$613,2)</f>
        <v>0</v>
      </c>
      <c r="AI672" s="699" cm="1">
        <f t="array" ref="AI672">INDEX($H672:$K672,0,MATCH(AI$616,$H$616:$K$616,0))*HLOOKUP(AI$615,$J$612:$R$613,2)</f>
        <v>0</v>
      </c>
      <c r="AJ672" s="699" cm="1">
        <f t="array" ref="AJ672">INDEX($H672:$K672,0,MATCH(AJ$616,$H$616:$K$616,0))*HLOOKUP(AJ$615,$J$612:$R$613,2)</f>
        <v>0</v>
      </c>
      <c r="AK672" s="699" cm="1">
        <f t="array" ref="AK672">INDEX($H672:$K672,0,MATCH(AK$616,$H$616:$K$616,0))*HLOOKUP(AK$615,$J$612:$R$613,2)</f>
        <v>0</v>
      </c>
      <c r="AL672" s="699" cm="1">
        <f t="array" ref="AL672">INDEX($H672:$K672,0,MATCH(AL$616,$H$616:$K$616,0))*HLOOKUP(AL$615,$J$612:$R$613,2)</f>
        <v>0</v>
      </c>
      <c r="AM672" s="699" cm="1">
        <f t="array" ref="AM672">INDEX($H672:$K672,0,MATCH(AM$616,$H$616:$K$616,0))*HLOOKUP(AM$615,$J$612:$R$613,2)</f>
        <v>0</v>
      </c>
      <c r="AN672" s="699" cm="1">
        <f t="array" ref="AN672">INDEX($H672:$K672,0,MATCH(AN$616,$H$616:$K$616,0))*HLOOKUP(AN$615,$J$612:$R$613,2)</f>
        <v>0</v>
      </c>
      <c r="AO672" s="699" cm="1">
        <f t="array" ref="AO672">INDEX($H672:$K672,0,MATCH(AO$616,$H$616:$K$616,0))*HLOOKUP(AO$615,$J$612:$R$613,2)</f>
        <v>0</v>
      </c>
      <c r="AP672" s="699" cm="1">
        <f t="array" ref="AP672">INDEX($H672:$K672,0,MATCH(AP$616,$H$616:$K$616,0))*HLOOKUP(AP$615,$J$612:$R$613,2)</f>
        <v>0</v>
      </c>
      <c r="AQ672" s="699" cm="1">
        <f t="array" ref="AQ672">INDEX($H672:$K672,0,MATCH(AQ$616,$H$616:$K$616,0))*HLOOKUP(AQ$615,$J$612:$R$613,2)</f>
        <v>0</v>
      </c>
      <c r="AR672" s="699" cm="1">
        <f t="array" ref="AR672">INDEX($H672:$K672,0,MATCH(AR$616,$H$616:$K$616,0))*HLOOKUP(AR$615,$J$612:$R$613,2)</f>
        <v>0</v>
      </c>
      <c r="AS672" s="699" cm="1">
        <f t="array" ref="AS672">INDEX($H672:$K672,0,MATCH(AS$616,$H$616:$K$616,0))*HLOOKUP(AS$615,$J$612:$R$613,2)</f>
        <v>0</v>
      </c>
      <c r="AT672" s="699" cm="1">
        <f t="array" ref="AT672">INDEX($H672:$K672,0,MATCH(AT$616,$H$616:$K$616,0))*HLOOKUP(AT$615,$J$612:$R$613,2)</f>
        <v>0</v>
      </c>
      <c r="AU672" s="699" cm="1">
        <f t="array" ref="AU672">INDEX($H672:$K672,0,MATCH(AU$616,$H$616:$K$616,0))*HLOOKUP(AU$615,$J$612:$R$613,2)</f>
        <v>0</v>
      </c>
      <c r="AV672" s="187"/>
      <c r="AW672" s="187"/>
      <c r="AX672" s="16"/>
      <c r="AY672" s="8"/>
      <c r="AZ672" s="8"/>
      <c r="BA672" s="8"/>
    </row>
    <row r="673" spans="1:53" ht="14.5" outlineLevel="1" x14ac:dyDescent="0.35">
      <c r="A673" s="6"/>
      <c r="B673" s="7"/>
      <c r="C673" s="17"/>
      <c r="D673" s="17"/>
      <c r="E673" s="17"/>
      <c r="F673" s="26"/>
      <c r="G673" s="26" t="str">
        <f t="shared" si="230"/>
        <v>YYKNWb</v>
      </c>
      <c r="H673" s="223">
        <f t="shared" ref="H673:K673" si="248">IF(H583&gt;0,1,0)</f>
        <v>0</v>
      </c>
      <c r="I673" s="223">
        <f t="shared" si="248"/>
        <v>1</v>
      </c>
      <c r="J673" s="223">
        <f t="shared" si="248"/>
        <v>1</v>
      </c>
      <c r="K673" s="223">
        <f t="shared" si="248"/>
        <v>1</v>
      </c>
      <c r="L673" s="699" cm="1">
        <f t="array" ref="L673">INDEX($H673:$K673,0,MATCH(L$616,$H$616:$K$616,0))*HLOOKUP(L$615,$J$612:$R$613,2)</f>
        <v>0</v>
      </c>
      <c r="M673" s="699" cm="1">
        <f t="array" ref="M673">INDEX($H673:$K673,0,MATCH(M$616,$H$616:$K$616,0))*HLOOKUP(M$615,$J$612:$R$613,2)</f>
        <v>1</v>
      </c>
      <c r="N673" s="699" cm="1">
        <f t="array" ref="N673">INDEX($H673:$K673,0,MATCH(N$616,$H$616:$K$616,0))*HLOOKUP(N$615,$J$612:$R$613,2)</f>
        <v>1</v>
      </c>
      <c r="O673" s="699" cm="1">
        <f t="array" ref="O673">INDEX($H673:$K673,0,MATCH(O$616,$H$616:$K$616,0))*HLOOKUP(O$615,$J$612:$R$613,2)</f>
        <v>1</v>
      </c>
      <c r="P673" s="699" cm="1">
        <f t="array" ref="P673">INDEX($H673:$K673,0,MATCH(P$616,$H$616:$K$616,0))*HLOOKUP(P$615,$J$612:$R$613,2)</f>
        <v>0</v>
      </c>
      <c r="Q673" s="699" cm="1">
        <f t="array" ref="Q673">INDEX($H673:$K673,0,MATCH(Q$616,$H$616:$K$616,0))*HLOOKUP(Q$615,$J$612:$R$613,2)</f>
        <v>1</v>
      </c>
      <c r="R673" s="699" cm="1">
        <f t="array" ref="R673">INDEX($H673:$K673,0,MATCH(R$616,$H$616:$K$616,0))*HLOOKUP(R$615,$J$612:$R$613,2)</f>
        <v>1</v>
      </c>
      <c r="S673" s="699" cm="1">
        <f t="array" ref="S673">INDEX($H673:$K673,0,MATCH(S$616,$H$616:$K$616,0))*HLOOKUP(S$615,$J$612:$R$613,2)</f>
        <v>1</v>
      </c>
      <c r="T673" s="699" cm="1">
        <f t="array" ref="T673">INDEX($H673:$K673,0,MATCH(T$616,$H$616:$K$616,0))*HLOOKUP(T$615,$J$612:$R$613,2)</f>
        <v>0</v>
      </c>
      <c r="U673" s="699" cm="1">
        <f t="array" ref="U673">INDEX($H673:$K673,0,MATCH(U$616,$H$616:$K$616,0))*HLOOKUP(U$615,$J$612:$R$613,2)</f>
        <v>1</v>
      </c>
      <c r="V673" s="699" cm="1">
        <f t="array" ref="V673">INDEX($H673:$K673,0,MATCH(V$616,$H$616:$K$616,0))*HLOOKUP(V$615,$J$612:$R$613,2)</f>
        <v>1</v>
      </c>
      <c r="W673" s="699" cm="1">
        <f t="array" ref="W673">INDEX($H673:$K673,0,MATCH(W$616,$H$616:$K$616,0))*HLOOKUP(W$615,$J$612:$R$613,2)</f>
        <v>1</v>
      </c>
      <c r="X673" s="699" cm="1">
        <f t="array" ref="X673">INDEX($H673:$K673,0,MATCH(X$616,$H$616:$K$616,0))*HLOOKUP(X$615,$J$612:$R$613,2)</f>
        <v>0</v>
      </c>
      <c r="Y673" s="699" cm="1">
        <f t="array" ref="Y673">INDEX($H673:$K673,0,MATCH(Y$616,$H$616:$K$616,0))*HLOOKUP(Y$615,$J$612:$R$613,2)</f>
        <v>1</v>
      </c>
      <c r="Z673" s="699" cm="1">
        <f t="array" ref="Z673">INDEX($H673:$K673,0,MATCH(Z$616,$H$616:$K$616,0))*HLOOKUP(Z$615,$J$612:$R$613,2)</f>
        <v>1</v>
      </c>
      <c r="AA673" s="699" cm="1">
        <f t="array" ref="AA673">INDEX($H673:$K673,0,MATCH(AA$616,$H$616:$K$616,0))*HLOOKUP(AA$615,$J$612:$R$613,2)</f>
        <v>1</v>
      </c>
      <c r="AB673" s="699" cm="1">
        <f t="array" ref="AB673">INDEX($H673:$K673,0,MATCH(AB$616,$H$616:$K$616,0))*HLOOKUP(AB$615,$J$612:$R$613,2)</f>
        <v>0</v>
      </c>
      <c r="AC673" s="699" cm="1">
        <f t="array" ref="AC673">INDEX($H673:$K673,0,MATCH(AC$616,$H$616:$K$616,0))*HLOOKUP(AC$615,$J$612:$R$613,2)</f>
        <v>1</v>
      </c>
      <c r="AD673" s="699" cm="1">
        <f t="array" ref="AD673">INDEX($H673:$K673,0,MATCH(AD$616,$H$616:$K$616,0))*HLOOKUP(AD$615,$J$612:$R$613,2)</f>
        <v>1</v>
      </c>
      <c r="AE673" s="699" cm="1">
        <f t="array" ref="AE673">INDEX($H673:$K673,0,MATCH(AE$616,$H$616:$K$616,0))*HLOOKUP(AE$615,$J$612:$R$613,2)</f>
        <v>1</v>
      </c>
      <c r="AF673" s="699" cm="1">
        <f t="array" ref="AF673">INDEX($H673:$K673,0,MATCH(AF$616,$H$616:$K$616,0))*HLOOKUP(AF$615,$J$612:$R$613,2)</f>
        <v>0</v>
      </c>
      <c r="AG673" s="699" cm="1">
        <f t="array" ref="AG673">INDEX($H673:$K673,0,MATCH(AG$616,$H$616:$K$616,0))*HLOOKUP(AG$615,$J$612:$R$613,2)</f>
        <v>1</v>
      </c>
      <c r="AH673" s="699" cm="1">
        <f t="array" ref="AH673">INDEX($H673:$K673,0,MATCH(AH$616,$H$616:$K$616,0))*HLOOKUP(AH$615,$J$612:$R$613,2)</f>
        <v>1</v>
      </c>
      <c r="AI673" s="699" cm="1">
        <f t="array" ref="AI673">INDEX($H673:$K673,0,MATCH(AI$616,$H$616:$K$616,0))*HLOOKUP(AI$615,$J$612:$R$613,2)</f>
        <v>1</v>
      </c>
      <c r="AJ673" s="699" cm="1">
        <f t="array" ref="AJ673">INDEX($H673:$K673,0,MATCH(AJ$616,$H$616:$K$616,0))*HLOOKUP(AJ$615,$J$612:$R$613,2)</f>
        <v>0</v>
      </c>
      <c r="AK673" s="699" cm="1">
        <f t="array" ref="AK673">INDEX($H673:$K673,0,MATCH(AK$616,$H$616:$K$616,0))*HLOOKUP(AK$615,$J$612:$R$613,2)</f>
        <v>1</v>
      </c>
      <c r="AL673" s="699" cm="1">
        <f t="array" ref="AL673">INDEX($H673:$K673,0,MATCH(AL$616,$H$616:$K$616,0))*HLOOKUP(AL$615,$J$612:$R$613,2)</f>
        <v>1</v>
      </c>
      <c r="AM673" s="699" cm="1">
        <f t="array" ref="AM673">INDEX($H673:$K673,0,MATCH(AM$616,$H$616:$K$616,0))*HLOOKUP(AM$615,$J$612:$R$613,2)</f>
        <v>1</v>
      </c>
      <c r="AN673" s="699" cm="1">
        <f t="array" ref="AN673">INDEX($H673:$K673,0,MATCH(AN$616,$H$616:$K$616,0))*HLOOKUP(AN$615,$J$612:$R$613,2)</f>
        <v>0</v>
      </c>
      <c r="AO673" s="699" cm="1">
        <f t="array" ref="AO673">INDEX($H673:$K673,0,MATCH(AO$616,$H$616:$K$616,0))*HLOOKUP(AO$615,$J$612:$R$613,2)</f>
        <v>1</v>
      </c>
      <c r="AP673" s="699" cm="1">
        <f t="array" ref="AP673">INDEX($H673:$K673,0,MATCH(AP$616,$H$616:$K$616,0))*HLOOKUP(AP$615,$J$612:$R$613,2)</f>
        <v>1</v>
      </c>
      <c r="AQ673" s="699" cm="1">
        <f t="array" ref="AQ673">INDEX($H673:$K673,0,MATCH(AQ$616,$H$616:$K$616,0))*HLOOKUP(AQ$615,$J$612:$R$613,2)</f>
        <v>1</v>
      </c>
      <c r="AR673" s="699" cm="1">
        <f t="array" ref="AR673">INDEX($H673:$K673,0,MATCH(AR$616,$H$616:$K$616,0))*HLOOKUP(AR$615,$J$612:$R$613,2)</f>
        <v>0</v>
      </c>
      <c r="AS673" s="699" cm="1">
        <f t="array" ref="AS673">INDEX($H673:$K673,0,MATCH(AS$616,$H$616:$K$616,0))*HLOOKUP(AS$615,$J$612:$R$613,2)</f>
        <v>1</v>
      </c>
      <c r="AT673" s="699" cm="1">
        <f t="array" ref="AT673">INDEX($H673:$K673,0,MATCH(AT$616,$H$616:$K$616,0))*HLOOKUP(AT$615,$J$612:$R$613,2)</f>
        <v>1</v>
      </c>
      <c r="AU673" s="699" cm="1">
        <f t="array" ref="AU673">INDEX($H673:$K673,0,MATCH(AU$616,$H$616:$K$616,0))*HLOOKUP(AU$615,$J$612:$R$613,2)</f>
        <v>1</v>
      </c>
      <c r="AV673" s="187"/>
      <c r="AW673" s="187"/>
      <c r="AX673" s="16"/>
      <c r="AY673" s="8"/>
      <c r="AZ673" s="8"/>
      <c r="BA673" s="8"/>
    </row>
    <row r="674" spans="1:53" ht="14.5" outlineLevel="1" x14ac:dyDescent="0.35">
      <c r="A674" s="6"/>
      <c r="B674" s="7"/>
      <c r="C674" s="17"/>
      <c r="D674" s="17"/>
      <c r="E674" s="17"/>
      <c r="F674" s="26"/>
      <c r="G674" s="26" t="str">
        <f t="shared" si="230"/>
        <v>YYKNWbd</v>
      </c>
      <c r="H674" s="223">
        <f t="shared" ref="H674:K674" si="249">IF(H584&gt;0,1,0)</f>
        <v>0</v>
      </c>
      <c r="I674" s="223">
        <f t="shared" si="249"/>
        <v>1</v>
      </c>
      <c r="J674" s="223">
        <f t="shared" si="249"/>
        <v>1</v>
      </c>
      <c r="K674" s="223">
        <f t="shared" si="249"/>
        <v>1</v>
      </c>
      <c r="L674" s="699" cm="1">
        <f t="array" ref="L674">INDEX($H674:$K674,0,MATCH(L$616,$H$616:$K$616,0))*HLOOKUP(L$615,$J$612:$R$613,2)</f>
        <v>0</v>
      </c>
      <c r="M674" s="699" cm="1">
        <f t="array" ref="M674">INDEX($H674:$K674,0,MATCH(M$616,$H$616:$K$616,0))*HLOOKUP(M$615,$J$612:$R$613,2)</f>
        <v>1</v>
      </c>
      <c r="N674" s="699" cm="1">
        <f t="array" ref="N674">INDEX($H674:$K674,0,MATCH(N$616,$H$616:$K$616,0))*HLOOKUP(N$615,$J$612:$R$613,2)</f>
        <v>1</v>
      </c>
      <c r="O674" s="699" cm="1">
        <f t="array" ref="O674">INDEX($H674:$K674,0,MATCH(O$616,$H$616:$K$616,0))*HLOOKUP(O$615,$J$612:$R$613,2)</f>
        <v>1</v>
      </c>
      <c r="P674" s="699" cm="1">
        <f t="array" ref="P674">INDEX($H674:$K674,0,MATCH(P$616,$H$616:$K$616,0))*HLOOKUP(P$615,$J$612:$R$613,2)</f>
        <v>0</v>
      </c>
      <c r="Q674" s="699" cm="1">
        <f t="array" ref="Q674">INDEX($H674:$K674,0,MATCH(Q$616,$H$616:$K$616,0))*HLOOKUP(Q$615,$J$612:$R$613,2)</f>
        <v>1</v>
      </c>
      <c r="R674" s="699" cm="1">
        <f t="array" ref="R674">INDEX($H674:$K674,0,MATCH(R$616,$H$616:$K$616,0))*HLOOKUP(R$615,$J$612:$R$613,2)</f>
        <v>1</v>
      </c>
      <c r="S674" s="699" cm="1">
        <f t="array" ref="S674">INDEX($H674:$K674,0,MATCH(S$616,$H$616:$K$616,0))*HLOOKUP(S$615,$J$612:$R$613,2)</f>
        <v>1</v>
      </c>
      <c r="T674" s="699" cm="1">
        <f t="array" ref="T674">INDEX($H674:$K674,0,MATCH(T$616,$H$616:$K$616,0))*HLOOKUP(T$615,$J$612:$R$613,2)</f>
        <v>0</v>
      </c>
      <c r="U674" s="699" cm="1">
        <f t="array" ref="U674">INDEX($H674:$K674,0,MATCH(U$616,$H$616:$K$616,0))*HLOOKUP(U$615,$J$612:$R$613,2)</f>
        <v>1</v>
      </c>
      <c r="V674" s="699" cm="1">
        <f t="array" ref="V674">INDEX($H674:$K674,0,MATCH(V$616,$H$616:$K$616,0))*HLOOKUP(V$615,$J$612:$R$613,2)</f>
        <v>1</v>
      </c>
      <c r="W674" s="699" cm="1">
        <f t="array" ref="W674">INDEX($H674:$K674,0,MATCH(W$616,$H$616:$K$616,0))*HLOOKUP(W$615,$J$612:$R$613,2)</f>
        <v>1</v>
      </c>
      <c r="X674" s="699" cm="1">
        <f t="array" ref="X674">INDEX($H674:$K674,0,MATCH(X$616,$H$616:$K$616,0))*HLOOKUP(X$615,$J$612:$R$613,2)</f>
        <v>0</v>
      </c>
      <c r="Y674" s="699" cm="1">
        <f t="array" ref="Y674">INDEX($H674:$K674,0,MATCH(Y$616,$H$616:$K$616,0))*HLOOKUP(Y$615,$J$612:$R$613,2)</f>
        <v>1</v>
      </c>
      <c r="Z674" s="699" cm="1">
        <f t="array" ref="Z674">INDEX($H674:$K674,0,MATCH(Z$616,$H$616:$K$616,0))*HLOOKUP(Z$615,$J$612:$R$613,2)</f>
        <v>1</v>
      </c>
      <c r="AA674" s="699" cm="1">
        <f t="array" ref="AA674">INDEX($H674:$K674,0,MATCH(AA$616,$H$616:$K$616,0))*HLOOKUP(AA$615,$J$612:$R$613,2)</f>
        <v>1</v>
      </c>
      <c r="AB674" s="699" cm="1">
        <f t="array" ref="AB674">INDEX($H674:$K674,0,MATCH(AB$616,$H$616:$K$616,0))*HLOOKUP(AB$615,$J$612:$R$613,2)</f>
        <v>0</v>
      </c>
      <c r="AC674" s="699" cm="1">
        <f t="array" ref="AC674">INDEX($H674:$K674,0,MATCH(AC$616,$H$616:$K$616,0))*HLOOKUP(AC$615,$J$612:$R$613,2)</f>
        <v>1</v>
      </c>
      <c r="AD674" s="699" cm="1">
        <f t="array" ref="AD674">INDEX($H674:$K674,0,MATCH(AD$616,$H$616:$K$616,0))*HLOOKUP(AD$615,$J$612:$R$613,2)</f>
        <v>1</v>
      </c>
      <c r="AE674" s="699" cm="1">
        <f t="array" ref="AE674">INDEX($H674:$K674,0,MATCH(AE$616,$H$616:$K$616,0))*HLOOKUP(AE$615,$J$612:$R$613,2)</f>
        <v>1</v>
      </c>
      <c r="AF674" s="699" cm="1">
        <f t="array" ref="AF674">INDEX($H674:$K674,0,MATCH(AF$616,$H$616:$K$616,0))*HLOOKUP(AF$615,$J$612:$R$613,2)</f>
        <v>0</v>
      </c>
      <c r="AG674" s="699" cm="1">
        <f t="array" ref="AG674">INDEX($H674:$K674,0,MATCH(AG$616,$H$616:$K$616,0))*HLOOKUP(AG$615,$J$612:$R$613,2)</f>
        <v>1</v>
      </c>
      <c r="AH674" s="699" cm="1">
        <f t="array" ref="AH674">INDEX($H674:$K674,0,MATCH(AH$616,$H$616:$K$616,0))*HLOOKUP(AH$615,$J$612:$R$613,2)</f>
        <v>1</v>
      </c>
      <c r="AI674" s="699" cm="1">
        <f t="array" ref="AI674">INDEX($H674:$K674,0,MATCH(AI$616,$H$616:$K$616,0))*HLOOKUP(AI$615,$J$612:$R$613,2)</f>
        <v>1</v>
      </c>
      <c r="AJ674" s="699" cm="1">
        <f t="array" ref="AJ674">INDEX($H674:$K674,0,MATCH(AJ$616,$H$616:$K$616,0))*HLOOKUP(AJ$615,$J$612:$R$613,2)</f>
        <v>0</v>
      </c>
      <c r="AK674" s="699" cm="1">
        <f t="array" ref="AK674">INDEX($H674:$K674,0,MATCH(AK$616,$H$616:$K$616,0))*HLOOKUP(AK$615,$J$612:$R$613,2)</f>
        <v>1</v>
      </c>
      <c r="AL674" s="699" cm="1">
        <f t="array" ref="AL674">INDEX($H674:$K674,0,MATCH(AL$616,$H$616:$K$616,0))*HLOOKUP(AL$615,$J$612:$R$613,2)</f>
        <v>1</v>
      </c>
      <c r="AM674" s="699" cm="1">
        <f t="array" ref="AM674">INDEX($H674:$K674,0,MATCH(AM$616,$H$616:$K$616,0))*HLOOKUP(AM$615,$J$612:$R$613,2)</f>
        <v>1</v>
      </c>
      <c r="AN674" s="699" cm="1">
        <f t="array" ref="AN674">INDEX($H674:$K674,0,MATCH(AN$616,$H$616:$K$616,0))*HLOOKUP(AN$615,$J$612:$R$613,2)</f>
        <v>0</v>
      </c>
      <c r="AO674" s="699" cm="1">
        <f t="array" ref="AO674">INDEX($H674:$K674,0,MATCH(AO$616,$H$616:$K$616,0))*HLOOKUP(AO$615,$J$612:$R$613,2)</f>
        <v>1</v>
      </c>
      <c r="AP674" s="699" cm="1">
        <f t="array" ref="AP674">INDEX($H674:$K674,0,MATCH(AP$616,$H$616:$K$616,0))*HLOOKUP(AP$615,$J$612:$R$613,2)</f>
        <v>1</v>
      </c>
      <c r="AQ674" s="699" cm="1">
        <f t="array" ref="AQ674">INDEX($H674:$K674,0,MATCH(AQ$616,$H$616:$K$616,0))*HLOOKUP(AQ$615,$J$612:$R$613,2)</f>
        <v>1</v>
      </c>
      <c r="AR674" s="699" cm="1">
        <f t="array" ref="AR674">INDEX($H674:$K674,0,MATCH(AR$616,$H$616:$K$616,0))*HLOOKUP(AR$615,$J$612:$R$613,2)</f>
        <v>0</v>
      </c>
      <c r="AS674" s="699" cm="1">
        <f t="array" ref="AS674">INDEX($H674:$K674,0,MATCH(AS$616,$H$616:$K$616,0))*HLOOKUP(AS$615,$J$612:$R$613,2)</f>
        <v>1</v>
      </c>
      <c r="AT674" s="699" cm="1">
        <f t="array" ref="AT674">INDEX($H674:$K674,0,MATCH(AT$616,$H$616:$K$616,0))*HLOOKUP(AT$615,$J$612:$R$613,2)</f>
        <v>1</v>
      </c>
      <c r="AU674" s="699" cm="1">
        <f t="array" ref="AU674">INDEX($H674:$K674,0,MATCH(AU$616,$H$616:$K$616,0))*HLOOKUP(AU$615,$J$612:$R$613,2)</f>
        <v>1</v>
      </c>
      <c r="AV674" s="187"/>
      <c r="AW674" s="187"/>
      <c r="AX674" s="16"/>
      <c r="AY674" s="8"/>
      <c r="AZ674" s="8"/>
      <c r="BA674" s="8"/>
    </row>
    <row r="675" spans="1:53" ht="14.5" outlineLevel="1" x14ac:dyDescent="0.35">
      <c r="A675" s="6"/>
      <c r="B675" s="7"/>
      <c r="C675" s="17"/>
      <c r="D675" s="17"/>
      <c r="E675" s="17"/>
      <c r="F675" s="26"/>
      <c r="G675" s="26" t="str">
        <f t="shared" si="230"/>
        <v>YYBKNw</v>
      </c>
      <c r="H675" s="223">
        <f t="shared" ref="H675:K675" si="250">IF(H585&gt;0,1,0)</f>
        <v>0</v>
      </c>
      <c r="I675" s="223">
        <f t="shared" si="250"/>
        <v>1</v>
      </c>
      <c r="J675" s="223">
        <f t="shared" si="250"/>
        <v>1</v>
      </c>
      <c r="K675" s="223">
        <f t="shared" si="250"/>
        <v>1</v>
      </c>
      <c r="L675" s="699" cm="1">
        <f t="array" ref="L675">INDEX($H675:$K675,0,MATCH(L$616,$H$616:$K$616,0))*HLOOKUP(L$615,$J$612:$R$613,2)</f>
        <v>0</v>
      </c>
      <c r="M675" s="699" cm="1">
        <f t="array" ref="M675">INDEX($H675:$K675,0,MATCH(M$616,$H$616:$K$616,0))*HLOOKUP(M$615,$J$612:$R$613,2)</f>
        <v>1</v>
      </c>
      <c r="N675" s="699" cm="1">
        <f t="array" ref="N675">INDEX($H675:$K675,0,MATCH(N$616,$H$616:$K$616,0))*HLOOKUP(N$615,$J$612:$R$613,2)</f>
        <v>1</v>
      </c>
      <c r="O675" s="699" cm="1">
        <f t="array" ref="O675">INDEX($H675:$K675,0,MATCH(O$616,$H$616:$K$616,0))*HLOOKUP(O$615,$J$612:$R$613,2)</f>
        <v>1</v>
      </c>
      <c r="P675" s="699" cm="1">
        <f t="array" ref="P675">INDEX($H675:$K675,0,MATCH(P$616,$H$616:$K$616,0))*HLOOKUP(P$615,$J$612:$R$613,2)</f>
        <v>0</v>
      </c>
      <c r="Q675" s="699" cm="1">
        <f t="array" ref="Q675">INDEX($H675:$K675,0,MATCH(Q$616,$H$616:$K$616,0))*HLOOKUP(Q$615,$J$612:$R$613,2)</f>
        <v>1</v>
      </c>
      <c r="R675" s="699" cm="1">
        <f t="array" ref="R675">INDEX($H675:$K675,0,MATCH(R$616,$H$616:$K$616,0))*HLOOKUP(R$615,$J$612:$R$613,2)</f>
        <v>1</v>
      </c>
      <c r="S675" s="699" cm="1">
        <f t="array" ref="S675">INDEX($H675:$K675,0,MATCH(S$616,$H$616:$K$616,0))*HLOOKUP(S$615,$J$612:$R$613,2)</f>
        <v>1</v>
      </c>
      <c r="T675" s="699" cm="1">
        <f t="array" ref="T675">INDEX($H675:$K675,0,MATCH(T$616,$H$616:$K$616,0))*HLOOKUP(T$615,$J$612:$R$613,2)</f>
        <v>0</v>
      </c>
      <c r="U675" s="699" cm="1">
        <f t="array" ref="U675">INDEX($H675:$K675,0,MATCH(U$616,$H$616:$K$616,0))*HLOOKUP(U$615,$J$612:$R$613,2)</f>
        <v>1</v>
      </c>
      <c r="V675" s="699" cm="1">
        <f t="array" ref="V675">INDEX($H675:$K675,0,MATCH(V$616,$H$616:$K$616,0))*HLOOKUP(V$615,$J$612:$R$613,2)</f>
        <v>1</v>
      </c>
      <c r="W675" s="699" cm="1">
        <f t="array" ref="W675">INDEX($H675:$K675,0,MATCH(W$616,$H$616:$K$616,0))*HLOOKUP(W$615,$J$612:$R$613,2)</f>
        <v>1</v>
      </c>
      <c r="X675" s="699" cm="1">
        <f t="array" ref="X675">INDEX($H675:$K675,0,MATCH(X$616,$H$616:$K$616,0))*HLOOKUP(X$615,$J$612:$R$613,2)</f>
        <v>0</v>
      </c>
      <c r="Y675" s="699" cm="1">
        <f t="array" ref="Y675">INDEX($H675:$K675,0,MATCH(Y$616,$H$616:$K$616,0))*HLOOKUP(Y$615,$J$612:$R$613,2)</f>
        <v>1</v>
      </c>
      <c r="Z675" s="699" cm="1">
        <f t="array" ref="Z675">INDEX($H675:$K675,0,MATCH(Z$616,$H$616:$K$616,0))*HLOOKUP(Z$615,$J$612:$R$613,2)</f>
        <v>1</v>
      </c>
      <c r="AA675" s="699" cm="1">
        <f t="array" ref="AA675">INDEX($H675:$K675,0,MATCH(AA$616,$H$616:$K$616,0))*HLOOKUP(AA$615,$J$612:$R$613,2)</f>
        <v>1</v>
      </c>
      <c r="AB675" s="699" cm="1">
        <f t="array" ref="AB675">INDEX($H675:$K675,0,MATCH(AB$616,$H$616:$K$616,0))*HLOOKUP(AB$615,$J$612:$R$613,2)</f>
        <v>0</v>
      </c>
      <c r="AC675" s="699" cm="1">
        <f t="array" ref="AC675">INDEX($H675:$K675,0,MATCH(AC$616,$H$616:$K$616,0))*HLOOKUP(AC$615,$J$612:$R$613,2)</f>
        <v>1</v>
      </c>
      <c r="AD675" s="699" cm="1">
        <f t="array" ref="AD675">INDEX($H675:$K675,0,MATCH(AD$616,$H$616:$K$616,0))*HLOOKUP(AD$615,$J$612:$R$613,2)</f>
        <v>1</v>
      </c>
      <c r="AE675" s="699" cm="1">
        <f t="array" ref="AE675">INDEX($H675:$K675,0,MATCH(AE$616,$H$616:$K$616,0))*HLOOKUP(AE$615,$J$612:$R$613,2)</f>
        <v>1</v>
      </c>
      <c r="AF675" s="699" cm="1">
        <f t="array" ref="AF675">INDEX($H675:$K675,0,MATCH(AF$616,$H$616:$K$616,0))*HLOOKUP(AF$615,$J$612:$R$613,2)</f>
        <v>0</v>
      </c>
      <c r="AG675" s="699" cm="1">
        <f t="array" ref="AG675">INDEX($H675:$K675,0,MATCH(AG$616,$H$616:$K$616,0))*HLOOKUP(AG$615,$J$612:$R$613,2)</f>
        <v>1</v>
      </c>
      <c r="AH675" s="699" cm="1">
        <f t="array" ref="AH675">INDEX($H675:$K675,0,MATCH(AH$616,$H$616:$K$616,0))*HLOOKUP(AH$615,$J$612:$R$613,2)</f>
        <v>1</v>
      </c>
      <c r="AI675" s="699" cm="1">
        <f t="array" ref="AI675">INDEX($H675:$K675,0,MATCH(AI$616,$H$616:$K$616,0))*HLOOKUP(AI$615,$J$612:$R$613,2)</f>
        <v>1</v>
      </c>
      <c r="AJ675" s="699" cm="1">
        <f t="array" ref="AJ675">INDEX($H675:$K675,0,MATCH(AJ$616,$H$616:$K$616,0))*HLOOKUP(AJ$615,$J$612:$R$613,2)</f>
        <v>0</v>
      </c>
      <c r="AK675" s="699" cm="1">
        <f t="array" ref="AK675">INDEX($H675:$K675,0,MATCH(AK$616,$H$616:$K$616,0))*HLOOKUP(AK$615,$J$612:$R$613,2)</f>
        <v>1</v>
      </c>
      <c r="AL675" s="699" cm="1">
        <f t="array" ref="AL675">INDEX($H675:$K675,0,MATCH(AL$616,$H$616:$K$616,0))*HLOOKUP(AL$615,$J$612:$R$613,2)</f>
        <v>1</v>
      </c>
      <c r="AM675" s="699" cm="1">
        <f t="array" ref="AM675">INDEX($H675:$K675,0,MATCH(AM$616,$H$616:$K$616,0))*HLOOKUP(AM$615,$J$612:$R$613,2)</f>
        <v>1</v>
      </c>
      <c r="AN675" s="699" cm="1">
        <f t="array" ref="AN675">INDEX($H675:$K675,0,MATCH(AN$616,$H$616:$K$616,0))*HLOOKUP(AN$615,$J$612:$R$613,2)</f>
        <v>0</v>
      </c>
      <c r="AO675" s="699" cm="1">
        <f t="array" ref="AO675">INDEX($H675:$K675,0,MATCH(AO$616,$H$616:$K$616,0))*HLOOKUP(AO$615,$J$612:$R$613,2)</f>
        <v>1</v>
      </c>
      <c r="AP675" s="699" cm="1">
        <f t="array" ref="AP675">INDEX($H675:$K675,0,MATCH(AP$616,$H$616:$K$616,0))*HLOOKUP(AP$615,$J$612:$R$613,2)</f>
        <v>1</v>
      </c>
      <c r="AQ675" s="699" cm="1">
        <f t="array" ref="AQ675">INDEX($H675:$K675,0,MATCH(AQ$616,$H$616:$K$616,0))*HLOOKUP(AQ$615,$J$612:$R$613,2)</f>
        <v>1</v>
      </c>
      <c r="AR675" s="699" cm="1">
        <f t="array" ref="AR675">INDEX($H675:$K675,0,MATCH(AR$616,$H$616:$K$616,0))*HLOOKUP(AR$615,$J$612:$R$613,2)</f>
        <v>0</v>
      </c>
      <c r="AS675" s="699" cm="1">
        <f t="array" ref="AS675">INDEX($H675:$K675,0,MATCH(AS$616,$H$616:$K$616,0))*HLOOKUP(AS$615,$J$612:$R$613,2)</f>
        <v>1</v>
      </c>
      <c r="AT675" s="699" cm="1">
        <f t="array" ref="AT675">INDEX($H675:$K675,0,MATCH(AT$616,$H$616:$K$616,0))*HLOOKUP(AT$615,$J$612:$R$613,2)</f>
        <v>1</v>
      </c>
      <c r="AU675" s="699" cm="1">
        <f t="array" ref="AU675">INDEX($H675:$K675,0,MATCH(AU$616,$H$616:$K$616,0))*HLOOKUP(AU$615,$J$612:$R$613,2)</f>
        <v>1</v>
      </c>
      <c r="AV675" s="187"/>
      <c r="AW675" s="187"/>
      <c r="AX675" s="16"/>
      <c r="AY675" s="8"/>
      <c r="AZ675" s="8"/>
      <c r="BA675" s="8"/>
    </row>
    <row r="676" spans="1:53" ht="14.5" outlineLevel="1" x14ac:dyDescent="0.35">
      <c r="A676" s="6"/>
      <c r="B676" s="7"/>
      <c r="C676" s="17"/>
      <c r="D676" s="17"/>
      <c r="E676" s="17"/>
      <c r="F676" s="26"/>
      <c r="G676" s="26" t="str">
        <f t="shared" si="230"/>
        <v>YYBKNwd</v>
      </c>
      <c r="H676" s="223">
        <f t="shared" ref="H676:K676" si="251">IF(H586&gt;0,1,0)</f>
        <v>0</v>
      </c>
      <c r="I676" s="223">
        <f t="shared" si="251"/>
        <v>1</v>
      </c>
      <c r="J676" s="223">
        <f t="shared" si="251"/>
        <v>1</v>
      </c>
      <c r="K676" s="223">
        <f t="shared" si="251"/>
        <v>1</v>
      </c>
      <c r="L676" s="699" cm="1">
        <f t="array" ref="L676">INDEX($H676:$K676,0,MATCH(L$616,$H$616:$K$616,0))*HLOOKUP(L$615,$J$612:$R$613,2)</f>
        <v>0</v>
      </c>
      <c r="M676" s="699" cm="1">
        <f t="array" ref="M676">INDEX($H676:$K676,0,MATCH(M$616,$H$616:$K$616,0))*HLOOKUP(M$615,$J$612:$R$613,2)</f>
        <v>1</v>
      </c>
      <c r="N676" s="699" cm="1">
        <f t="array" ref="N676">INDEX($H676:$K676,0,MATCH(N$616,$H$616:$K$616,0))*HLOOKUP(N$615,$J$612:$R$613,2)</f>
        <v>1</v>
      </c>
      <c r="O676" s="699" cm="1">
        <f t="array" ref="O676">INDEX($H676:$K676,0,MATCH(O$616,$H$616:$K$616,0))*HLOOKUP(O$615,$J$612:$R$613,2)</f>
        <v>1</v>
      </c>
      <c r="P676" s="699" cm="1">
        <f t="array" ref="P676">INDEX($H676:$K676,0,MATCH(P$616,$H$616:$K$616,0))*HLOOKUP(P$615,$J$612:$R$613,2)</f>
        <v>0</v>
      </c>
      <c r="Q676" s="699" cm="1">
        <f t="array" ref="Q676">INDEX($H676:$K676,0,MATCH(Q$616,$H$616:$K$616,0))*HLOOKUP(Q$615,$J$612:$R$613,2)</f>
        <v>1</v>
      </c>
      <c r="R676" s="699" cm="1">
        <f t="array" ref="R676">INDEX($H676:$K676,0,MATCH(R$616,$H$616:$K$616,0))*HLOOKUP(R$615,$J$612:$R$613,2)</f>
        <v>1</v>
      </c>
      <c r="S676" s="699" cm="1">
        <f t="array" ref="S676">INDEX($H676:$K676,0,MATCH(S$616,$H$616:$K$616,0))*HLOOKUP(S$615,$J$612:$R$613,2)</f>
        <v>1</v>
      </c>
      <c r="T676" s="699" cm="1">
        <f t="array" ref="T676">INDEX($H676:$K676,0,MATCH(T$616,$H$616:$K$616,0))*HLOOKUP(T$615,$J$612:$R$613,2)</f>
        <v>0</v>
      </c>
      <c r="U676" s="699" cm="1">
        <f t="array" ref="U676">INDEX($H676:$K676,0,MATCH(U$616,$H$616:$K$616,0))*HLOOKUP(U$615,$J$612:$R$613,2)</f>
        <v>1</v>
      </c>
      <c r="V676" s="699" cm="1">
        <f t="array" ref="V676">INDEX($H676:$K676,0,MATCH(V$616,$H$616:$K$616,0))*HLOOKUP(V$615,$J$612:$R$613,2)</f>
        <v>1</v>
      </c>
      <c r="W676" s="699" cm="1">
        <f t="array" ref="W676">INDEX($H676:$K676,0,MATCH(W$616,$H$616:$K$616,0))*HLOOKUP(W$615,$J$612:$R$613,2)</f>
        <v>1</v>
      </c>
      <c r="X676" s="699" cm="1">
        <f t="array" ref="X676">INDEX($H676:$K676,0,MATCH(X$616,$H$616:$K$616,0))*HLOOKUP(X$615,$J$612:$R$613,2)</f>
        <v>0</v>
      </c>
      <c r="Y676" s="699" cm="1">
        <f t="array" ref="Y676">INDEX($H676:$K676,0,MATCH(Y$616,$H$616:$K$616,0))*HLOOKUP(Y$615,$J$612:$R$613,2)</f>
        <v>1</v>
      </c>
      <c r="Z676" s="699" cm="1">
        <f t="array" ref="Z676">INDEX($H676:$K676,0,MATCH(Z$616,$H$616:$K$616,0))*HLOOKUP(Z$615,$J$612:$R$613,2)</f>
        <v>1</v>
      </c>
      <c r="AA676" s="699" cm="1">
        <f t="array" ref="AA676">INDEX($H676:$K676,0,MATCH(AA$616,$H$616:$K$616,0))*HLOOKUP(AA$615,$J$612:$R$613,2)</f>
        <v>1</v>
      </c>
      <c r="AB676" s="699" cm="1">
        <f t="array" ref="AB676">INDEX($H676:$K676,0,MATCH(AB$616,$H$616:$K$616,0))*HLOOKUP(AB$615,$J$612:$R$613,2)</f>
        <v>0</v>
      </c>
      <c r="AC676" s="699" cm="1">
        <f t="array" ref="AC676">INDEX($H676:$K676,0,MATCH(AC$616,$H$616:$K$616,0))*HLOOKUP(AC$615,$J$612:$R$613,2)</f>
        <v>1</v>
      </c>
      <c r="AD676" s="699" cm="1">
        <f t="array" ref="AD676">INDEX($H676:$K676,0,MATCH(AD$616,$H$616:$K$616,0))*HLOOKUP(AD$615,$J$612:$R$613,2)</f>
        <v>1</v>
      </c>
      <c r="AE676" s="699" cm="1">
        <f t="array" ref="AE676">INDEX($H676:$K676,0,MATCH(AE$616,$H$616:$K$616,0))*HLOOKUP(AE$615,$J$612:$R$613,2)</f>
        <v>1</v>
      </c>
      <c r="AF676" s="699" cm="1">
        <f t="array" ref="AF676">INDEX($H676:$K676,0,MATCH(AF$616,$H$616:$K$616,0))*HLOOKUP(AF$615,$J$612:$R$613,2)</f>
        <v>0</v>
      </c>
      <c r="AG676" s="699" cm="1">
        <f t="array" ref="AG676">INDEX($H676:$K676,0,MATCH(AG$616,$H$616:$K$616,0))*HLOOKUP(AG$615,$J$612:$R$613,2)</f>
        <v>1</v>
      </c>
      <c r="AH676" s="699" cm="1">
        <f t="array" ref="AH676">INDEX($H676:$K676,0,MATCH(AH$616,$H$616:$K$616,0))*HLOOKUP(AH$615,$J$612:$R$613,2)</f>
        <v>1</v>
      </c>
      <c r="AI676" s="699" cm="1">
        <f t="array" ref="AI676">INDEX($H676:$K676,0,MATCH(AI$616,$H$616:$K$616,0))*HLOOKUP(AI$615,$J$612:$R$613,2)</f>
        <v>1</v>
      </c>
      <c r="AJ676" s="699" cm="1">
        <f t="array" ref="AJ676">INDEX($H676:$K676,0,MATCH(AJ$616,$H$616:$K$616,0))*HLOOKUP(AJ$615,$J$612:$R$613,2)</f>
        <v>0</v>
      </c>
      <c r="AK676" s="699" cm="1">
        <f t="array" ref="AK676">INDEX($H676:$K676,0,MATCH(AK$616,$H$616:$K$616,0))*HLOOKUP(AK$615,$J$612:$R$613,2)</f>
        <v>1</v>
      </c>
      <c r="AL676" s="699" cm="1">
        <f t="array" ref="AL676">INDEX($H676:$K676,0,MATCH(AL$616,$H$616:$K$616,0))*HLOOKUP(AL$615,$J$612:$R$613,2)</f>
        <v>1</v>
      </c>
      <c r="AM676" s="699" cm="1">
        <f t="array" ref="AM676">INDEX($H676:$K676,0,MATCH(AM$616,$H$616:$K$616,0))*HLOOKUP(AM$615,$J$612:$R$613,2)</f>
        <v>1</v>
      </c>
      <c r="AN676" s="699" cm="1">
        <f t="array" ref="AN676">INDEX($H676:$K676,0,MATCH(AN$616,$H$616:$K$616,0))*HLOOKUP(AN$615,$J$612:$R$613,2)</f>
        <v>0</v>
      </c>
      <c r="AO676" s="699" cm="1">
        <f t="array" ref="AO676">INDEX($H676:$K676,0,MATCH(AO$616,$H$616:$K$616,0))*HLOOKUP(AO$615,$J$612:$R$613,2)</f>
        <v>1</v>
      </c>
      <c r="AP676" s="699" cm="1">
        <f t="array" ref="AP676">INDEX($H676:$K676,0,MATCH(AP$616,$H$616:$K$616,0))*HLOOKUP(AP$615,$J$612:$R$613,2)</f>
        <v>1</v>
      </c>
      <c r="AQ676" s="699" cm="1">
        <f t="array" ref="AQ676">INDEX($H676:$K676,0,MATCH(AQ$616,$H$616:$K$616,0))*HLOOKUP(AQ$615,$J$612:$R$613,2)</f>
        <v>1</v>
      </c>
      <c r="AR676" s="699" cm="1">
        <f t="array" ref="AR676">INDEX($H676:$K676,0,MATCH(AR$616,$H$616:$K$616,0))*HLOOKUP(AR$615,$J$612:$R$613,2)</f>
        <v>0</v>
      </c>
      <c r="AS676" s="699" cm="1">
        <f t="array" ref="AS676">INDEX($H676:$K676,0,MATCH(AS$616,$H$616:$K$616,0))*HLOOKUP(AS$615,$J$612:$R$613,2)</f>
        <v>1</v>
      </c>
      <c r="AT676" s="699" cm="1">
        <f t="array" ref="AT676">INDEX($H676:$K676,0,MATCH(AT$616,$H$616:$K$616,0))*HLOOKUP(AT$615,$J$612:$R$613,2)</f>
        <v>1</v>
      </c>
      <c r="AU676" s="699" cm="1">
        <f t="array" ref="AU676">INDEX($H676:$K676,0,MATCH(AU$616,$H$616:$K$616,0))*HLOOKUP(AU$615,$J$612:$R$613,2)</f>
        <v>1</v>
      </c>
      <c r="AV676" s="187"/>
      <c r="AW676" s="187"/>
      <c r="AX676" s="16"/>
      <c r="AY676" s="8"/>
      <c r="AZ676" s="8"/>
      <c r="BA676" s="8"/>
    </row>
    <row r="677" spans="1:53" ht="14.5" outlineLevel="1" x14ac:dyDescent="0.35">
      <c r="A677" s="6"/>
      <c r="B677" s="7"/>
      <c r="C677" s="17"/>
      <c r="D677" s="17"/>
      <c r="E677" s="17"/>
      <c r="F677" s="26"/>
      <c r="G677" s="26" t="str">
        <f t="shared" si="230"/>
        <v>YYWBKz</v>
      </c>
      <c r="H677" s="223">
        <f t="shared" ref="H677:K677" si="252">IF(H587&gt;0,1,0)</f>
        <v>0</v>
      </c>
      <c r="I677" s="223">
        <f t="shared" si="252"/>
        <v>1</v>
      </c>
      <c r="J677" s="223">
        <f t="shared" si="252"/>
        <v>1</v>
      </c>
      <c r="K677" s="223">
        <f t="shared" si="252"/>
        <v>1</v>
      </c>
      <c r="L677" s="699" cm="1">
        <f t="array" ref="L677">INDEX($H677:$K677,0,MATCH(L$616,$H$616:$K$616,0))*HLOOKUP(L$615,$J$612:$R$613,2)</f>
        <v>0</v>
      </c>
      <c r="M677" s="699" cm="1">
        <f t="array" ref="M677">INDEX($H677:$K677,0,MATCH(M$616,$H$616:$K$616,0))*HLOOKUP(M$615,$J$612:$R$613,2)</f>
        <v>1</v>
      </c>
      <c r="N677" s="699" cm="1">
        <f t="array" ref="N677">INDEX($H677:$K677,0,MATCH(N$616,$H$616:$K$616,0))*HLOOKUP(N$615,$J$612:$R$613,2)</f>
        <v>1</v>
      </c>
      <c r="O677" s="699" cm="1">
        <f t="array" ref="O677">INDEX($H677:$K677,0,MATCH(O$616,$H$616:$K$616,0))*HLOOKUP(O$615,$J$612:$R$613,2)</f>
        <v>1</v>
      </c>
      <c r="P677" s="699" cm="1">
        <f t="array" ref="P677">INDEX($H677:$K677,0,MATCH(P$616,$H$616:$K$616,0))*HLOOKUP(P$615,$J$612:$R$613,2)</f>
        <v>0</v>
      </c>
      <c r="Q677" s="699" cm="1">
        <f t="array" ref="Q677">INDEX($H677:$K677,0,MATCH(Q$616,$H$616:$K$616,0))*HLOOKUP(Q$615,$J$612:$R$613,2)</f>
        <v>1</v>
      </c>
      <c r="R677" s="699" cm="1">
        <f t="array" ref="R677">INDEX($H677:$K677,0,MATCH(R$616,$H$616:$K$616,0))*HLOOKUP(R$615,$J$612:$R$613,2)</f>
        <v>1</v>
      </c>
      <c r="S677" s="699" cm="1">
        <f t="array" ref="S677">INDEX($H677:$K677,0,MATCH(S$616,$H$616:$K$616,0))*HLOOKUP(S$615,$J$612:$R$613,2)</f>
        <v>1</v>
      </c>
      <c r="T677" s="699" cm="1">
        <f t="array" ref="T677">INDEX($H677:$K677,0,MATCH(T$616,$H$616:$K$616,0))*HLOOKUP(T$615,$J$612:$R$613,2)</f>
        <v>0</v>
      </c>
      <c r="U677" s="699" cm="1">
        <f t="array" ref="U677">INDEX($H677:$K677,0,MATCH(U$616,$H$616:$K$616,0))*HLOOKUP(U$615,$J$612:$R$613,2)</f>
        <v>1</v>
      </c>
      <c r="V677" s="699" cm="1">
        <f t="array" ref="V677">INDEX($H677:$K677,0,MATCH(V$616,$H$616:$K$616,0))*HLOOKUP(V$615,$J$612:$R$613,2)</f>
        <v>1</v>
      </c>
      <c r="W677" s="699" cm="1">
        <f t="array" ref="W677">INDEX($H677:$K677,0,MATCH(W$616,$H$616:$K$616,0))*HLOOKUP(W$615,$J$612:$R$613,2)</f>
        <v>1</v>
      </c>
      <c r="X677" s="699" cm="1">
        <f t="array" ref="X677">INDEX($H677:$K677,0,MATCH(X$616,$H$616:$K$616,0))*HLOOKUP(X$615,$J$612:$R$613,2)</f>
        <v>0</v>
      </c>
      <c r="Y677" s="699" cm="1">
        <f t="array" ref="Y677">INDEX($H677:$K677,0,MATCH(Y$616,$H$616:$K$616,0))*HLOOKUP(Y$615,$J$612:$R$613,2)</f>
        <v>1</v>
      </c>
      <c r="Z677" s="699" cm="1">
        <f t="array" ref="Z677">INDEX($H677:$K677,0,MATCH(Z$616,$H$616:$K$616,0))*HLOOKUP(Z$615,$J$612:$R$613,2)</f>
        <v>1</v>
      </c>
      <c r="AA677" s="699" cm="1">
        <f t="array" ref="AA677">INDEX($H677:$K677,0,MATCH(AA$616,$H$616:$K$616,0))*HLOOKUP(AA$615,$J$612:$R$613,2)</f>
        <v>1</v>
      </c>
      <c r="AB677" s="699" cm="1">
        <f t="array" ref="AB677">INDEX($H677:$K677,0,MATCH(AB$616,$H$616:$K$616,0))*HLOOKUP(AB$615,$J$612:$R$613,2)</f>
        <v>0</v>
      </c>
      <c r="AC677" s="699" cm="1">
        <f t="array" ref="AC677">INDEX($H677:$K677,0,MATCH(AC$616,$H$616:$K$616,0))*HLOOKUP(AC$615,$J$612:$R$613,2)</f>
        <v>1</v>
      </c>
      <c r="AD677" s="699" cm="1">
        <f t="array" ref="AD677">INDEX($H677:$K677,0,MATCH(AD$616,$H$616:$K$616,0))*HLOOKUP(AD$615,$J$612:$R$613,2)</f>
        <v>1</v>
      </c>
      <c r="AE677" s="699" cm="1">
        <f t="array" ref="AE677">INDEX($H677:$K677,0,MATCH(AE$616,$H$616:$K$616,0))*HLOOKUP(AE$615,$J$612:$R$613,2)</f>
        <v>1</v>
      </c>
      <c r="AF677" s="699" cm="1">
        <f t="array" ref="AF677">INDEX($H677:$K677,0,MATCH(AF$616,$H$616:$K$616,0))*HLOOKUP(AF$615,$J$612:$R$613,2)</f>
        <v>0</v>
      </c>
      <c r="AG677" s="699" cm="1">
        <f t="array" ref="AG677">INDEX($H677:$K677,0,MATCH(AG$616,$H$616:$K$616,0))*HLOOKUP(AG$615,$J$612:$R$613,2)</f>
        <v>1</v>
      </c>
      <c r="AH677" s="699" cm="1">
        <f t="array" ref="AH677">INDEX($H677:$K677,0,MATCH(AH$616,$H$616:$K$616,0))*HLOOKUP(AH$615,$J$612:$R$613,2)</f>
        <v>1</v>
      </c>
      <c r="AI677" s="699" cm="1">
        <f t="array" ref="AI677">INDEX($H677:$K677,0,MATCH(AI$616,$H$616:$K$616,0))*HLOOKUP(AI$615,$J$612:$R$613,2)</f>
        <v>1</v>
      </c>
      <c r="AJ677" s="699" cm="1">
        <f t="array" ref="AJ677">INDEX($H677:$K677,0,MATCH(AJ$616,$H$616:$K$616,0))*HLOOKUP(AJ$615,$J$612:$R$613,2)</f>
        <v>0</v>
      </c>
      <c r="AK677" s="699" cm="1">
        <f t="array" ref="AK677">INDEX($H677:$K677,0,MATCH(AK$616,$H$616:$K$616,0))*HLOOKUP(AK$615,$J$612:$R$613,2)</f>
        <v>1</v>
      </c>
      <c r="AL677" s="699" cm="1">
        <f t="array" ref="AL677">INDEX($H677:$K677,0,MATCH(AL$616,$H$616:$K$616,0))*HLOOKUP(AL$615,$J$612:$R$613,2)</f>
        <v>1</v>
      </c>
      <c r="AM677" s="699" cm="1">
        <f t="array" ref="AM677">INDEX($H677:$K677,0,MATCH(AM$616,$H$616:$K$616,0))*HLOOKUP(AM$615,$J$612:$R$613,2)</f>
        <v>1</v>
      </c>
      <c r="AN677" s="699" cm="1">
        <f t="array" ref="AN677">INDEX($H677:$K677,0,MATCH(AN$616,$H$616:$K$616,0))*HLOOKUP(AN$615,$J$612:$R$613,2)</f>
        <v>0</v>
      </c>
      <c r="AO677" s="699" cm="1">
        <f t="array" ref="AO677">INDEX($H677:$K677,0,MATCH(AO$616,$H$616:$K$616,0))*HLOOKUP(AO$615,$J$612:$R$613,2)</f>
        <v>1</v>
      </c>
      <c r="AP677" s="699" cm="1">
        <f t="array" ref="AP677">INDEX($H677:$K677,0,MATCH(AP$616,$H$616:$K$616,0))*HLOOKUP(AP$615,$J$612:$R$613,2)</f>
        <v>1</v>
      </c>
      <c r="AQ677" s="699" cm="1">
        <f t="array" ref="AQ677">INDEX($H677:$K677,0,MATCH(AQ$616,$H$616:$K$616,0))*HLOOKUP(AQ$615,$J$612:$R$613,2)</f>
        <v>1</v>
      </c>
      <c r="AR677" s="699" cm="1">
        <f t="array" ref="AR677">INDEX($H677:$K677,0,MATCH(AR$616,$H$616:$K$616,0))*HLOOKUP(AR$615,$J$612:$R$613,2)</f>
        <v>0</v>
      </c>
      <c r="AS677" s="699" cm="1">
        <f t="array" ref="AS677">INDEX($H677:$K677,0,MATCH(AS$616,$H$616:$K$616,0))*HLOOKUP(AS$615,$J$612:$R$613,2)</f>
        <v>1</v>
      </c>
      <c r="AT677" s="699" cm="1">
        <f t="array" ref="AT677">INDEX($H677:$K677,0,MATCH(AT$616,$H$616:$K$616,0))*HLOOKUP(AT$615,$J$612:$R$613,2)</f>
        <v>1</v>
      </c>
      <c r="AU677" s="699" cm="1">
        <f t="array" ref="AU677">INDEX($H677:$K677,0,MATCH(AU$616,$H$616:$K$616,0))*HLOOKUP(AU$615,$J$612:$R$613,2)</f>
        <v>1</v>
      </c>
      <c r="AV677" s="187"/>
      <c r="AW677" s="187"/>
      <c r="AX677" s="16"/>
      <c r="AY677" s="8"/>
      <c r="AZ677" s="8"/>
      <c r="BA677" s="8"/>
    </row>
    <row r="678" spans="1:53" ht="14.5" outlineLevel="1" x14ac:dyDescent="0.35">
      <c r="A678" s="6"/>
      <c r="B678" s="7"/>
      <c r="C678" s="17"/>
      <c r="D678" s="17"/>
      <c r="E678" s="17"/>
      <c r="F678" s="26"/>
      <c r="G678" s="26" t="str">
        <f t="shared" si="230"/>
        <v>YYWBKzd</v>
      </c>
      <c r="H678" s="223">
        <f t="shared" ref="H678:K678" si="253">IF(H588&gt;0,1,0)</f>
        <v>0</v>
      </c>
      <c r="I678" s="223">
        <f t="shared" si="253"/>
        <v>1</v>
      </c>
      <c r="J678" s="223">
        <f t="shared" si="253"/>
        <v>1</v>
      </c>
      <c r="K678" s="223">
        <f t="shared" si="253"/>
        <v>1</v>
      </c>
      <c r="L678" s="699" cm="1">
        <f t="array" ref="L678">INDEX($H678:$K678,0,MATCH(L$616,$H$616:$K$616,0))*HLOOKUP(L$615,$J$612:$R$613,2)</f>
        <v>0</v>
      </c>
      <c r="M678" s="699" cm="1">
        <f t="array" ref="M678">INDEX($H678:$K678,0,MATCH(M$616,$H$616:$K$616,0))*HLOOKUP(M$615,$J$612:$R$613,2)</f>
        <v>1</v>
      </c>
      <c r="N678" s="699" cm="1">
        <f t="array" ref="N678">INDEX($H678:$K678,0,MATCH(N$616,$H$616:$K$616,0))*HLOOKUP(N$615,$J$612:$R$613,2)</f>
        <v>1</v>
      </c>
      <c r="O678" s="699" cm="1">
        <f t="array" ref="O678">INDEX($H678:$K678,0,MATCH(O$616,$H$616:$K$616,0))*HLOOKUP(O$615,$J$612:$R$613,2)</f>
        <v>1</v>
      </c>
      <c r="P678" s="699" cm="1">
        <f t="array" ref="P678">INDEX($H678:$K678,0,MATCH(P$616,$H$616:$K$616,0))*HLOOKUP(P$615,$J$612:$R$613,2)</f>
        <v>0</v>
      </c>
      <c r="Q678" s="699" cm="1">
        <f t="array" ref="Q678">INDEX($H678:$K678,0,MATCH(Q$616,$H$616:$K$616,0))*HLOOKUP(Q$615,$J$612:$R$613,2)</f>
        <v>1</v>
      </c>
      <c r="R678" s="699" cm="1">
        <f t="array" ref="R678">INDEX($H678:$K678,0,MATCH(R$616,$H$616:$K$616,0))*HLOOKUP(R$615,$J$612:$R$613,2)</f>
        <v>1</v>
      </c>
      <c r="S678" s="699" cm="1">
        <f t="array" ref="S678">INDEX($H678:$K678,0,MATCH(S$616,$H$616:$K$616,0))*HLOOKUP(S$615,$J$612:$R$613,2)</f>
        <v>1</v>
      </c>
      <c r="T678" s="699" cm="1">
        <f t="array" ref="T678">INDEX($H678:$K678,0,MATCH(T$616,$H$616:$K$616,0))*HLOOKUP(T$615,$J$612:$R$613,2)</f>
        <v>0</v>
      </c>
      <c r="U678" s="699" cm="1">
        <f t="array" ref="U678">INDEX($H678:$K678,0,MATCH(U$616,$H$616:$K$616,0))*HLOOKUP(U$615,$J$612:$R$613,2)</f>
        <v>1</v>
      </c>
      <c r="V678" s="699" cm="1">
        <f t="array" ref="V678">INDEX($H678:$K678,0,MATCH(V$616,$H$616:$K$616,0))*HLOOKUP(V$615,$J$612:$R$613,2)</f>
        <v>1</v>
      </c>
      <c r="W678" s="699" cm="1">
        <f t="array" ref="W678">INDEX($H678:$K678,0,MATCH(W$616,$H$616:$K$616,0))*HLOOKUP(W$615,$J$612:$R$613,2)</f>
        <v>1</v>
      </c>
      <c r="X678" s="699" cm="1">
        <f t="array" ref="X678">INDEX($H678:$K678,0,MATCH(X$616,$H$616:$K$616,0))*HLOOKUP(X$615,$J$612:$R$613,2)</f>
        <v>0</v>
      </c>
      <c r="Y678" s="699" cm="1">
        <f t="array" ref="Y678">INDEX($H678:$K678,0,MATCH(Y$616,$H$616:$K$616,0))*HLOOKUP(Y$615,$J$612:$R$613,2)</f>
        <v>1</v>
      </c>
      <c r="Z678" s="699" cm="1">
        <f t="array" ref="Z678">INDEX($H678:$K678,0,MATCH(Z$616,$H$616:$K$616,0))*HLOOKUP(Z$615,$J$612:$R$613,2)</f>
        <v>1</v>
      </c>
      <c r="AA678" s="699" cm="1">
        <f t="array" ref="AA678">INDEX($H678:$K678,0,MATCH(AA$616,$H$616:$K$616,0))*HLOOKUP(AA$615,$J$612:$R$613,2)</f>
        <v>1</v>
      </c>
      <c r="AB678" s="699" cm="1">
        <f t="array" ref="AB678">INDEX($H678:$K678,0,MATCH(AB$616,$H$616:$K$616,0))*HLOOKUP(AB$615,$J$612:$R$613,2)</f>
        <v>0</v>
      </c>
      <c r="AC678" s="699" cm="1">
        <f t="array" ref="AC678">INDEX($H678:$K678,0,MATCH(AC$616,$H$616:$K$616,0))*HLOOKUP(AC$615,$J$612:$R$613,2)</f>
        <v>1</v>
      </c>
      <c r="AD678" s="699" cm="1">
        <f t="array" ref="AD678">INDEX($H678:$K678,0,MATCH(AD$616,$H$616:$K$616,0))*HLOOKUP(AD$615,$J$612:$R$613,2)</f>
        <v>1</v>
      </c>
      <c r="AE678" s="699" cm="1">
        <f t="array" ref="AE678">INDEX($H678:$K678,0,MATCH(AE$616,$H$616:$K$616,0))*HLOOKUP(AE$615,$J$612:$R$613,2)</f>
        <v>1</v>
      </c>
      <c r="AF678" s="699" cm="1">
        <f t="array" ref="AF678">INDEX($H678:$K678,0,MATCH(AF$616,$H$616:$K$616,0))*HLOOKUP(AF$615,$J$612:$R$613,2)</f>
        <v>0</v>
      </c>
      <c r="AG678" s="699" cm="1">
        <f t="array" ref="AG678">INDEX($H678:$K678,0,MATCH(AG$616,$H$616:$K$616,0))*HLOOKUP(AG$615,$J$612:$R$613,2)</f>
        <v>1</v>
      </c>
      <c r="AH678" s="699" cm="1">
        <f t="array" ref="AH678">INDEX($H678:$K678,0,MATCH(AH$616,$H$616:$K$616,0))*HLOOKUP(AH$615,$J$612:$R$613,2)</f>
        <v>1</v>
      </c>
      <c r="AI678" s="699" cm="1">
        <f t="array" ref="AI678">INDEX($H678:$K678,0,MATCH(AI$616,$H$616:$K$616,0))*HLOOKUP(AI$615,$J$612:$R$613,2)</f>
        <v>1</v>
      </c>
      <c r="AJ678" s="699" cm="1">
        <f t="array" ref="AJ678">INDEX($H678:$K678,0,MATCH(AJ$616,$H$616:$K$616,0))*HLOOKUP(AJ$615,$J$612:$R$613,2)</f>
        <v>0</v>
      </c>
      <c r="AK678" s="699" cm="1">
        <f t="array" ref="AK678">INDEX($H678:$K678,0,MATCH(AK$616,$H$616:$K$616,0))*HLOOKUP(AK$615,$J$612:$R$613,2)</f>
        <v>1</v>
      </c>
      <c r="AL678" s="699" cm="1">
        <f t="array" ref="AL678">INDEX($H678:$K678,0,MATCH(AL$616,$H$616:$K$616,0))*HLOOKUP(AL$615,$J$612:$R$613,2)</f>
        <v>1</v>
      </c>
      <c r="AM678" s="699" cm="1">
        <f t="array" ref="AM678">INDEX($H678:$K678,0,MATCH(AM$616,$H$616:$K$616,0))*HLOOKUP(AM$615,$J$612:$R$613,2)</f>
        <v>1</v>
      </c>
      <c r="AN678" s="699" cm="1">
        <f t="array" ref="AN678">INDEX($H678:$K678,0,MATCH(AN$616,$H$616:$K$616,0))*HLOOKUP(AN$615,$J$612:$R$613,2)</f>
        <v>0</v>
      </c>
      <c r="AO678" s="699" cm="1">
        <f t="array" ref="AO678">INDEX($H678:$K678,0,MATCH(AO$616,$H$616:$K$616,0))*HLOOKUP(AO$615,$J$612:$R$613,2)</f>
        <v>1</v>
      </c>
      <c r="AP678" s="699" cm="1">
        <f t="array" ref="AP678">INDEX($H678:$K678,0,MATCH(AP$616,$H$616:$K$616,0))*HLOOKUP(AP$615,$J$612:$R$613,2)</f>
        <v>1</v>
      </c>
      <c r="AQ678" s="699" cm="1">
        <f t="array" ref="AQ678">INDEX($H678:$K678,0,MATCH(AQ$616,$H$616:$K$616,0))*HLOOKUP(AQ$615,$J$612:$R$613,2)</f>
        <v>1</v>
      </c>
      <c r="AR678" s="699" cm="1">
        <f t="array" ref="AR678">INDEX($H678:$K678,0,MATCH(AR$616,$H$616:$K$616,0))*HLOOKUP(AR$615,$J$612:$R$613,2)</f>
        <v>0</v>
      </c>
      <c r="AS678" s="699" cm="1">
        <f t="array" ref="AS678">INDEX($H678:$K678,0,MATCH(AS$616,$H$616:$K$616,0))*HLOOKUP(AS$615,$J$612:$R$613,2)</f>
        <v>1</v>
      </c>
      <c r="AT678" s="699" cm="1">
        <f t="array" ref="AT678">INDEX($H678:$K678,0,MATCH(AT$616,$H$616:$K$616,0))*HLOOKUP(AT$615,$J$612:$R$613,2)</f>
        <v>1</v>
      </c>
      <c r="AU678" s="699" cm="1">
        <f t="array" ref="AU678">INDEX($H678:$K678,0,MATCH(AU$616,$H$616:$K$616,0))*HLOOKUP(AU$615,$J$612:$R$613,2)</f>
        <v>1</v>
      </c>
      <c r="AV678" s="187"/>
      <c r="AW678" s="187"/>
      <c r="AX678" s="16"/>
      <c r="AY678" s="8"/>
      <c r="AZ678" s="8"/>
      <c r="BA678" s="8"/>
    </row>
    <row r="679" spans="1:53" ht="14.5" outlineLevel="1" x14ac:dyDescent="0.35">
      <c r="A679" s="6"/>
      <c r="B679" s="7"/>
      <c r="C679" s="17"/>
      <c r="D679" s="17"/>
      <c r="E679" s="17"/>
      <c r="F679" s="26"/>
      <c r="G679" s="26" t="str">
        <f t="shared" si="230"/>
        <v>YYWWBf</v>
      </c>
      <c r="H679" s="223">
        <f t="shared" ref="H679:K679" si="254">IF(H589&gt;0,1,0)</f>
        <v>0</v>
      </c>
      <c r="I679" s="223">
        <f t="shared" si="254"/>
        <v>0</v>
      </c>
      <c r="J679" s="223">
        <f t="shared" si="254"/>
        <v>0</v>
      </c>
      <c r="K679" s="223">
        <f t="shared" si="254"/>
        <v>0</v>
      </c>
      <c r="L679" s="699" cm="1">
        <f t="array" ref="L679">INDEX($H679:$K679,0,MATCH(L$616,$H$616:$K$616,0))*HLOOKUP(L$615,$J$612:$R$613,2)</f>
        <v>0</v>
      </c>
      <c r="M679" s="699" cm="1">
        <f t="array" ref="M679">INDEX($H679:$K679,0,MATCH(M$616,$H$616:$K$616,0))*HLOOKUP(M$615,$J$612:$R$613,2)</f>
        <v>0</v>
      </c>
      <c r="N679" s="699" cm="1">
        <f t="array" ref="N679">INDEX($H679:$K679,0,MATCH(N$616,$H$616:$K$616,0))*HLOOKUP(N$615,$J$612:$R$613,2)</f>
        <v>0</v>
      </c>
      <c r="O679" s="699" cm="1">
        <f t="array" ref="O679">INDEX($H679:$K679,0,MATCH(O$616,$H$616:$K$616,0))*HLOOKUP(O$615,$J$612:$R$613,2)</f>
        <v>0</v>
      </c>
      <c r="P679" s="699" cm="1">
        <f t="array" ref="P679">INDEX($H679:$K679,0,MATCH(P$616,$H$616:$K$616,0))*HLOOKUP(P$615,$J$612:$R$613,2)</f>
        <v>0</v>
      </c>
      <c r="Q679" s="699" cm="1">
        <f t="array" ref="Q679">INDEX($H679:$K679,0,MATCH(Q$616,$H$616:$K$616,0))*HLOOKUP(Q$615,$J$612:$R$613,2)</f>
        <v>0</v>
      </c>
      <c r="R679" s="699" cm="1">
        <f t="array" ref="R679">INDEX($H679:$K679,0,MATCH(R$616,$H$616:$K$616,0))*HLOOKUP(R$615,$J$612:$R$613,2)</f>
        <v>0</v>
      </c>
      <c r="S679" s="699" cm="1">
        <f t="array" ref="S679">INDEX($H679:$K679,0,MATCH(S$616,$H$616:$K$616,0))*HLOOKUP(S$615,$J$612:$R$613,2)</f>
        <v>0</v>
      </c>
      <c r="T679" s="699" cm="1">
        <f t="array" ref="T679">INDEX($H679:$K679,0,MATCH(T$616,$H$616:$K$616,0))*HLOOKUP(T$615,$J$612:$R$613,2)</f>
        <v>0</v>
      </c>
      <c r="U679" s="699" cm="1">
        <f t="array" ref="U679">INDEX($H679:$K679,0,MATCH(U$616,$H$616:$K$616,0))*HLOOKUP(U$615,$J$612:$R$613,2)</f>
        <v>0</v>
      </c>
      <c r="V679" s="699" cm="1">
        <f t="array" ref="V679">INDEX($H679:$K679,0,MATCH(V$616,$H$616:$K$616,0))*HLOOKUP(V$615,$J$612:$R$613,2)</f>
        <v>0</v>
      </c>
      <c r="W679" s="699" cm="1">
        <f t="array" ref="W679">INDEX($H679:$K679,0,MATCH(W$616,$H$616:$K$616,0))*HLOOKUP(W$615,$J$612:$R$613,2)</f>
        <v>0</v>
      </c>
      <c r="X679" s="699" cm="1">
        <f t="array" ref="X679">INDEX($H679:$K679,0,MATCH(X$616,$H$616:$K$616,0))*HLOOKUP(X$615,$J$612:$R$613,2)</f>
        <v>0</v>
      </c>
      <c r="Y679" s="699" cm="1">
        <f t="array" ref="Y679">INDEX($H679:$K679,0,MATCH(Y$616,$H$616:$K$616,0))*HLOOKUP(Y$615,$J$612:$R$613,2)</f>
        <v>0</v>
      </c>
      <c r="Z679" s="699" cm="1">
        <f t="array" ref="Z679">INDEX($H679:$K679,0,MATCH(Z$616,$H$616:$K$616,0))*HLOOKUP(Z$615,$J$612:$R$613,2)</f>
        <v>0</v>
      </c>
      <c r="AA679" s="699" cm="1">
        <f t="array" ref="AA679">INDEX($H679:$K679,0,MATCH(AA$616,$H$616:$K$616,0))*HLOOKUP(AA$615,$J$612:$R$613,2)</f>
        <v>0</v>
      </c>
      <c r="AB679" s="699" cm="1">
        <f t="array" ref="AB679">INDEX($H679:$K679,0,MATCH(AB$616,$H$616:$K$616,0))*HLOOKUP(AB$615,$J$612:$R$613,2)</f>
        <v>0</v>
      </c>
      <c r="AC679" s="699" cm="1">
        <f t="array" ref="AC679">INDEX($H679:$K679,0,MATCH(AC$616,$H$616:$K$616,0))*HLOOKUP(AC$615,$J$612:$R$613,2)</f>
        <v>0</v>
      </c>
      <c r="AD679" s="699" cm="1">
        <f t="array" ref="AD679">INDEX($H679:$K679,0,MATCH(AD$616,$H$616:$K$616,0))*HLOOKUP(AD$615,$J$612:$R$613,2)</f>
        <v>0</v>
      </c>
      <c r="AE679" s="699" cm="1">
        <f t="array" ref="AE679">INDEX($H679:$K679,0,MATCH(AE$616,$H$616:$K$616,0))*HLOOKUP(AE$615,$J$612:$R$613,2)</f>
        <v>0</v>
      </c>
      <c r="AF679" s="699" cm="1">
        <f t="array" ref="AF679">INDEX($H679:$K679,0,MATCH(AF$616,$H$616:$K$616,0))*HLOOKUP(AF$615,$J$612:$R$613,2)</f>
        <v>0</v>
      </c>
      <c r="AG679" s="699" cm="1">
        <f t="array" ref="AG679">INDEX($H679:$K679,0,MATCH(AG$616,$H$616:$K$616,0))*HLOOKUP(AG$615,$J$612:$R$613,2)</f>
        <v>0</v>
      </c>
      <c r="AH679" s="699" cm="1">
        <f t="array" ref="AH679">INDEX($H679:$K679,0,MATCH(AH$616,$H$616:$K$616,0))*HLOOKUP(AH$615,$J$612:$R$613,2)</f>
        <v>0</v>
      </c>
      <c r="AI679" s="699" cm="1">
        <f t="array" ref="AI679">INDEX($H679:$K679,0,MATCH(AI$616,$H$616:$K$616,0))*HLOOKUP(AI$615,$J$612:$R$613,2)</f>
        <v>0</v>
      </c>
      <c r="AJ679" s="699" cm="1">
        <f t="array" ref="AJ679">INDEX($H679:$K679,0,MATCH(AJ$616,$H$616:$K$616,0))*HLOOKUP(AJ$615,$J$612:$R$613,2)</f>
        <v>0</v>
      </c>
      <c r="AK679" s="699" cm="1">
        <f t="array" ref="AK679">INDEX($H679:$K679,0,MATCH(AK$616,$H$616:$K$616,0))*HLOOKUP(AK$615,$J$612:$R$613,2)</f>
        <v>0</v>
      </c>
      <c r="AL679" s="699" cm="1">
        <f t="array" ref="AL679">INDEX($H679:$K679,0,MATCH(AL$616,$H$616:$K$616,0))*HLOOKUP(AL$615,$J$612:$R$613,2)</f>
        <v>0</v>
      </c>
      <c r="AM679" s="699" cm="1">
        <f t="array" ref="AM679">INDEX($H679:$K679,0,MATCH(AM$616,$H$616:$K$616,0))*HLOOKUP(AM$615,$J$612:$R$613,2)</f>
        <v>0</v>
      </c>
      <c r="AN679" s="699" cm="1">
        <f t="array" ref="AN679">INDEX($H679:$K679,0,MATCH(AN$616,$H$616:$K$616,0))*HLOOKUP(AN$615,$J$612:$R$613,2)</f>
        <v>0</v>
      </c>
      <c r="AO679" s="699" cm="1">
        <f t="array" ref="AO679">INDEX($H679:$K679,0,MATCH(AO$616,$H$616:$K$616,0))*HLOOKUP(AO$615,$J$612:$R$613,2)</f>
        <v>0</v>
      </c>
      <c r="AP679" s="699" cm="1">
        <f t="array" ref="AP679">INDEX($H679:$K679,0,MATCH(AP$616,$H$616:$K$616,0))*HLOOKUP(AP$615,$J$612:$R$613,2)</f>
        <v>0</v>
      </c>
      <c r="AQ679" s="699" cm="1">
        <f t="array" ref="AQ679">INDEX($H679:$K679,0,MATCH(AQ$616,$H$616:$K$616,0))*HLOOKUP(AQ$615,$J$612:$R$613,2)</f>
        <v>0</v>
      </c>
      <c r="AR679" s="699" cm="1">
        <f t="array" ref="AR679">INDEX($H679:$K679,0,MATCH(AR$616,$H$616:$K$616,0))*HLOOKUP(AR$615,$J$612:$R$613,2)</f>
        <v>0</v>
      </c>
      <c r="AS679" s="699" cm="1">
        <f t="array" ref="AS679">INDEX($H679:$K679,0,MATCH(AS$616,$H$616:$K$616,0))*HLOOKUP(AS$615,$J$612:$R$613,2)</f>
        <v>0</v>
      </c>
      <c r="AT679" s="699" cm="1">
        <f t="array" ref="AT679">INDEX($H679:$K679,0,MATCH(AT$616,$H$616:$K$616,0))*HLOOKUP(AT$615,$J$612:$R$613,2)</f>
        <v>0</v>
      </c>
      <c r="AU679" s="699" cm="1">
        <f t="array" ref="AU679">INDEX($H679:$K679,0,MATCH(AU$616,$H$616:$K$616,0))*HLOOKUP(AU$615,$J$612:$R$613,2)</f>
        <v>0</v>
      </c>
      <c r="AV679" s="187"/>
      <c r="AW679" s="187"/>
      <c r="AX679" s="16"/>
      <c r="AY679" s="8"/>
      <c r="AZ679" s="8"/>
      <c r="BA679" s="8"/>
    </row>
    <row r="680" spans="1:53" ht="14.5" outlineLevel="1" x14ac:dyDescent="0.35">
      <c r="A680" s="6"/>
      <c r="B680" s="7"/>
      <c r="C680" s="17"/>
      <c r="D680" s="17"/>
      <c r="E680" s="17"/>
      <c r="F680" s="26"/>
      <c r="G680" s="26" t="str">
        <f t="shared" si="230"/>
        <v>YYFWWb</v>
      </c>
      <c r="H680" s="223">
        <f t="shared" ref="H680:K680" si="255">IF(H590&gt;0,1,0)</f>
        <v>0</v>
      </c>
      <c r="I680" s="223">
        <f t="shared" si="255"/>
        <v>1</v>
      </c>
      <c r="J680" s="223">
        <f t="shared" si="255"/>
        <v>1</v>
      </c>
      <c r="K680" s="223">
        <f t="shared" si="255"/>
        <v>1</v>
      </c>
      <c r="L680" s="699" cm="1">
        <f t="array" ref="L680">INDEX($H680:$K680,0,MATCH(L$616,$H$616:$K$616,0))*HLOOKUP(L$615,$J$612:$R$613,2)</f>
        <v>0</v>
      </c>
      <c r="M680" s="699" cm="1">
        <f t="array" ref="M680">INDEX($H680:$K680,0,MATCH(M$616,$H$616:$K$616,0))*HLOOKUP(M$615,$J$612:$R$613,2)</f>
        <v>1</v>
      </c>
      <c r="N680" s="699" cm="1">
        <f t="array" ref="N680">INDEX($H680:$K680,0,MATCH(N$616,$H$616:$K$616,0))*HLOOKUP(N$615,$J$612:$R$613,2)</f>
        <v>1</v>
      </c>
      <c r="O680" s="699" cm="1">
        <f t="array" ref="O680">INDEX($H680:$K680,0,MATCH(O$616,$H$616:$K$616,0))*HLOOKUP(O$615,$J$612:$R$613,2)</f>
        <v>1</v>
      </c>
      <c r="P680" s="699" cm="1">
        <f t="array" ref="P680">INDEX($H680:$K680,0,MATCH(P$616,$H$616:$K$616,0))*HLOOKUP(P$615,$J$612:$R$613,2)</f>
        <v>0</v>
      </c>
      <c r="Q680" s="699" cm="1">
        <f t="array" ref="Q680">INDEX($H680:$K680,0,MATCH(Q$616,$H$616:$K$616,0))*HLOOKUP(Q$615,$J$612:$R$613,2)</f>
        <v>1</v>
      </c>
      <c r="R680" s="699" cm="1">
        <f t="array" ref="R680">INDEX($H680:$K680,0,MATCH(R$616,$H$616:$K$616,0))*HLOOKUP(R$615,$J$612:$R$613,2)</f>
        <v>1</v>
      </c>
      <c r="S680" s="699" cm="1">
        <f t="array" ref="S680">INDEX($H680:$K680,0,MATCH(S$616,$H$616:$K$616,0))*HLOOKUP(S$615,$J$612:$R$613,2)</f>
        <v>1</v>
      </c>
      <c r="T680" s="699" cm="1">
        <f t="array" ref="T680">INDEX($H680:$K680,0,MATCH(T$616,$H$616:$K$616,0))*HLOOKUP(T$615,$J$612:$R$613,2)</f>
        <v>0</v>
      </c>
      <c r="U680" s="699" cm="1">
        <f t="array" ref="U680">INDEX($H680:$K680,0,MATCH(U$616,$H$616:$K$616,0))*HLOOKUP(U$615,$J$612:$R$613,2)</f>
        <v>1</v>
      </c>
      <c r="V680" s="699" cm="1">
        <f t="array" ref="V680">INDEX($H680:$K680,0,MATCH(V$616,$H$616:$K$616,0))*HLOOKUP(V$615,$J$612:$R$613,2)</f>
        <v>1</v>
      </c>
      <c r="W680" s="699" cm="1">
        <f t="array" ref="W680">INDEX($H680:$K680,0,MATCH(W$616,$H$616:$K$616,0))*HLOOKUP(W$615,$J$612:$R$613,2)</f>
        <v>1</v>
      </c>
      <c r="X680" s="699" cm="1">
        <f t="array" ref="X680">INDEX($H680:$K680,0,MATCH(X$616,$H$616:$K$616,0))*HLOOKUP(X$615,$J$612:$R$613,2)</f>
        <v>0</v>
      </c>
      <c r="Y680" s="699" cm="1">
        <f t="array" ref="Y680">INDEX($H680:$K680,0,MATCH(Y$616,$H$616:$K$616,0))*HLOOKUP(Y$615,$J$612:$R$613,2)</f>
        <v>1</v>
      </c>
      <c r="Z680" s="699" cm="1">
        <f t="array" ref="Z680">INDEX($H680:$K680,0,MATCH(Z$616,$H$616:$K$616,0))*HLOOKUP(Z$615,$J$612:$R$613,2)</f>
        <v>1</v>
      </c>
      <c r="AA680" s="699" cm="1">
        <f t="array" ref="AA680">INDEX($H680:$K680,0,MATCH(AA$616,$H$616:$K$616,0))*HLOOKUP(AA$615,$J$612:$R$613,2)</f>
        <v>1</v>
      </c>
      <c r="AB680" s="699" cm="1">
        <f t="array" ref="AB680">INDEX($H680:$K680,0,MATCH(AB$616,$H$616:$K$616,0))*HLOOKUP(AB$615,$J$612:$R$613,2)</f>
        <v>0</v>
      </c>
      <c r="AC680" s="699" cm="1">
        <f t="array" ref="AC680">INDEX($H680:$K680,0,MATCH(AC$616,$H$616:$K$616,0))*HLOOKUP(AC$615,$J$612:$R$613,2)</f>
        <v>1</v>
      </c>
      <c r="AD680" s="699" cm="1">
        <f t="array" ref="AD680">INDEX($H680:$K680,0,MATCH(AD$616,$H$616:$K$616,0))*HLOOKUP(AD$615,$J$612:$R$613,2)</f>
        <v>1</v>
      </c>
      <c r="AE680" s="699" cm="1">
        <f t="array" ref="AE680">INDEX($H680:$K680,0,MATCH(AE$616,$H$616:$K$616,0))*HLOOKUP(AE$615,$J$612:$R$613,2)</f>
        <v>1</v>
      </c>
      <c r="AF680" s="699" cm="1">
        <f t="array" ref="AF680">INDEX($H680:$K680,0,MATCH(AF$616,$H$616:$K$616,0))*HLOOKUP(AF$615,$J$612:$R$613,2)</f>
        <v>0</v>
      </c>
      <c r="AG680" s="699" cm="1">
        <f t="array" ref="AG680">INDEX($H680:$K680,0,MATCH(AG$616,$H$616:$K$616,0))*HLOOKUP(AG$615,$J$612:$R$613,2)</f>
        <v>1</v>
      </c>
      <c r="AH680" s="699" cm="1">
        <f t="array" ref="AH680">INDEX($H680:$K680,0,MATCH(AH$616,$H$616:$K$616,0))*HLOOKUP(AH$615,$J$612:$R$613,2)</f>
        <v>1</v>
      </c>
      <c r="AI680" s="699" cm="1">
        <f t="array" ref="AI680">INDEX($H680:$K680,0,MATCH(AI$616,$H$616:$K$616,0))*HLOOKUP(AI$615,$J$612:$R$613,2)</f>
        <v>1</v>
      </c>
      <c r="AJ680" s="699" cm="1">
        <f t="array" ref="AJ680">INDEX($H680:$K680,0,MATCH(AJ$616,$H$616:$K$616,0))*HLOOKUP(AJ$615,$J$612:$R$613,2)</f>
        <v>0</v>
      </c>
      <c r="AK680" s="699" cm="1">
        <f t="array" ref="AK680">INDEX($H680:$K680,0,MATCH(AK$616,$H$616:$K$616,0))*HLOOKUP(AK$615,$J$612:$R$613,2)</f>
        <v>1</v>
      </c>
      <c r="AL680" s="699" cm="1">
        <f t="array" ref="AL680">INDEX($H680:$K680,0,MATCH(AL$616,$H$616:$K$616,0))*HLOOKUP(AL$615,$J$612:$R$613,2)</f>
        <v>1</v>
      </c>
      <c r="AM680" s="699" cm="1">
        <f t="array" ref="AM680">INDEX($H680:$K680,0,MATCH(AM$616,$H$616:$K$616,0))*HLOOKUP(AM$615,$J$612:$R$613,2)</f>
        <v>1</v>
      </c>
      <c r="AN680" s="699" cm="1">
        <f t="array" ref="AN680">INDEX($H680:$K680,0,MATCH(AN$616,$H$616:$K$616,0))*HLOOKUP(AN$615,$J$612:$R$613,2)</f>
        <v>0</v>
      </c>
      <c r="AO680" s="699" cm="1">
        <f t="array" ref="AO680">INDEX($H680:$K680,0,MATCH(AO$616,$H$616:$K$616,0))*HLOOKUP(AO$615,$J$612:$R$613,2)</f>
        <v>1</v>
      </c>
      <c r="AP680" s="699" cm="1">
        <f t="array" ref="AP680">INDEX($H680:$K680,0,MATCH(AP$616,$H$616:$K$616,0))*HLOOKUP(AP$615,$J$612:$R$613,2)</f>
        <v>1</v>
      </c>
      <c r="AQ680" s="699" cm="1">
        <f t="array" ref="AQ680">INDEX($H680:$K680,0,MATCH(AQ$616,$H$616:$K$616,0))*HLOOKUP(AQ$615,$J$612:$R$613,2)</f>
        <v>1</v>
      </c>
      <c r="AR680" s="699" cm="1">
        <f t="array" ref="AR680">INDEX($H680:$K680,0,MATCH(AR$616,$H$616:$K$616,0))*HLOOKUP(AR$615,$J$612:$R$613,2)</f>
        <v>0</v>
      </c>
      <c r="AS680" s="699" cm="1">
        <f t="array" ref="AS680">INDEX($H680:$K680,0,MATCH(AS$616,$H$616:$K$616,0))*HLOOKUP(AS$615,$J$612:$R$613,2)</f>
        <v>1</v>
      </c>
      <c r="AT680" s="699" cm="1">
        <f t="array" ref="AT680">INDEX($H680:$K680,0,MATCH(AT$616,$H$616:$K$616,0))*HLOOKUP(AT$615,$J$612:$R$613,2)</f>
        <v>1</v>
      </c>
      <c r="AU680" s="699" cm="1">
        <f t="array" ref="AU680">INDEX($H680:$K680,0,MATCH(AU$616,$H$616:$K$616,0))*HLOOKUP(AU$615,$J$612:$R$613,2)</f>
        <v>1</v>
      </c>
      <c r="AV680" s="187"/>
      <c r="AW680" s="187"/>
      <c r="AX680" s="16"/>
      <c r="AY680" s="8"/>
      <c r="AZ680" s="8"/>
      <c r="BA680" s="8"/>
    </row>
    <row r="681" spans="1:53" ht="14.5" outlineLevel="1" x14ac:dyDescent="0.35">
      <c r="A681" s="6"/>
      <c r="B681" s="7"/>
      <c r="C681" s="17"/>
      <c r="D681" s="17"/>
      <c r="E681" s="17"/>
      <c r="F681" s="26"/>
      <c r="G681" s="26" t="str">
        <f t="shared" si="230"/>
        <v>YYFWWbd</v>
      </c>
      <c r="H681" s="223">
        <f t="shared" ref="H681:K681" si="256">IF(H591&gt;0,1,0)</f>
        <v>0</v>
      </c>
      <c r="I681" s="223">
        <f t="shared" si="256"/>
        <v>1</v>
      </c>
      <c r="J681" s="223">
        <f t="shared" si="256"/>
        <v>1</v>
      </c>
      <c r="K681" s="223">
        <f t="shared" si="256"/>
        <v>1</v>
      </c>
      <c r="L681" s="699" cm="1">
        <f t="array" ref="L681">INDEX($H681:$K681,0,MATCH(L$616,$H$616:$K$616,0))*HLOOKUP(L$615,$J$612:$R$613,2)</f>
        <v>0</v>
      </c>
      <c r="M681" s="699" cm="1">
        <f t="array" ref="M681">INDEX($H681:$K681,0,MATCH(M$616,$H$616:$K$616,0))*HLOOKUP(M$615,$J$612:$R$613,2)</f>
        <v>1</v>
      </c>
      <c r="N681" s="699" cm="1">
        <f t="array" ref="N681">INDEX($H681:$K681,0,MATCH(N$616,$H$616:$K$616,0))*HLOOKUP(N$615,$J$612:$R$613,2)</f>
        <v>1</v>
      </c>
      <c r="O681" s="699" cm="1">
        <f t="array" ref="O681">INDEX($H681:$K681,0,MATCH(O$616,$H$616:$K$616,0))*HLOOKUP(O$615,$J$612:$R$613,2)</f>
        <v>1</v>
      </c>
      <c r="P681" s="699" cm="1">
        <f t="array" ref="P681">INDEX($H681:$K681,0,MATCH(P$616,$H$616:$K$616,0))*HLOOKUP(P$615,$J$612:$R$613,2)</f>
        <v>0</v>
      </c>
      <c r="Q681" s="699" cm="1">
        <f t="array" ref="Q681">INDEX($H681:$K681,0,MATCH(Q$616,$H$616:$K$616,0))*HLOOKUP(Q$615,$J$612:$R$613,2)</f>
        <v>1</v>
      </c>
      <c r="R681" s="699" cm="1">
        <f t="array" ref="R681">INDEX($H681:$K681,0,MATCH(R$616,$H$616:$K$616,0))*HLOOKUP(R$615,$J$612:$R$613,2)</f>
        <v>1</v>
      </c>
      <c r="S681" s="699" cm="1">
        <f t="array" ref="S681">INDEX($H681:$K681,0,MATCH(S$616,$H$616:$K$616,0))*HLOOKUP(S$615,$J$612:$R$613,2)</f>
        <v>1</v>
      </c>
      <c r="T681" s="699" cm="1">
        <f t="array" ref="T681">INDEX($H681:$K681,0,MATCH(T$616,$H$616:$K$616,0))*HLOOKUP(T$615,$J$612:$R$613,2)</f>
        <v>0</v>
      </c>
      <c r="U681" s="699" cm="1">
        <f t="array" ref="U681">INDEX($H681:$K681,0,MATCH(U$616,$H$616:$K$616,0))*HLOOKUP(U$615,$J$612:$R$613,2)</f>
        <v>1</v>
      </c>
      <c r="V681" s="699" cm="1">
        <f t="array" ref="V681">INDEX($H681:$K681,0,MATCH(V$616,$H$616:$K$616,0))*HLOOKUP(V$615,$J$612:$R$613,2)</f>
        <v>1</v>
      </c>
      <c r="W681" s="699" cm="1">
        <f t="array" ref="W681">INDEX($H681:$K681,0,MATCH(W$616,$H$616:$K$616,0))*HLOOKUP(W$615,$J$612:$R$613,2)</f>
        <v>1</v>
      </c>
      <c r="X681" s="699" cm="1">
        <f t="array" ref="X681">INDEX($H681:$K681,0,MATCH(X$616,$H$616:$K$616,0))*HLOOKUP(X$615,$J$612:$R$613,2)</f>
        <v>0</v>
      </c>
      <c r="Y681" s="699" cm="1">
        <f t="array" ref="Y681">INDEX($H681:$K681,0,MATCH(Y$616,$H$616:$K$616,0))*HLOOKUP(Y$615,$J$612:$R$613,2)</f>
        <v>1</v>
      </c>
      <c r="Z681" s="699" cm="1">
        <f t="array" ref="Z681">INDEX($H681:$K681,0,MATCH(Z$616,$H$616:$K$616,0))*HLOOKUP(Z$615,$J$612:$R$613,2)</f>
        <v>1</v>
      </c>
      <c r="AA681" s="699" cm="1">
        <f t="array" ref="AA681">INDEX($H681:$K681,0,MATCH(AA$616,$H$616:$K$616,0))*HLOOKUP(AA$615,$J$612:$R$613,2)</f>
        <v>1</v>
      </c>
      <c r="AB681" s="699" cm="1">
        <f t="array" ref="AB681">INDEX($H681:$K681,0,MATCH(AB$616,$H$616:$K$616,0))*HLOOKUP(AB$615,$J$612:$R$613,2)</f>
        <v>0</v>
      </c>
      <c r="AC681" s="699" cm="1">
        <f t="array" ref="AC681">INDEX($H681:$K681,0,MATCH(AC$616,$H$616:$K$616,0))*HLOOKUP(AC$615,$J$612:$R$613,2)</f>
        <v>1</v>
      </c>
      <c r="AD681" s="699" cm="1">
        <f t="array" ref="AD681">INDEX($H681:$K681,0,MATCH(AD$616,$H$616:$K$616,0))*HLOOKUP(AD$615,$J$612:$R$613,2)</f>
        <v>1</v>
      </c>
      <c r="AE681" s="699" cm="1">
        <f t="array" ref="AE681">INDEX($H681:$K681,0,MATCH(AE$616,$H$616:$K$616,0))*HLOOKUP(AE$615,$J$612:$R$613,2)</f>
        <v>1</v>
      </c>
      <c r="AF681" s="699" cm="1">
        <f t="array" ref="AF681">INDEX($H681:$K681,0,MATCH(AF$616,$H$616:$K$616,0))*HLOOKUP(AF$615,$J$612:$R$613,2)</f>
        <v>0</v>
      </c>
      <c r="AG681" s="699" cm="1">
        <f t="array" ref="AG681">INDEX($H681:$K681,0,MATCH(AG$616,$H$616:$K$616,0))*HLOOKUP(AG$615,$J$612:$R$613,2)</f>
        <v>1</v>
      </c>
      <c r="AH681" s="699" cm="1">
        <f t="array" ref="AH681">INDEX($H681:$K681,0,MATCH(AH$616,$H$616:$K$616,0))*HLOOKUP(AH$615,$J$612:$R$613,2)</f>
        <v>1</v>
      </c>
      <c r="AI681" s="699" cm="1">
        <f t="array" ref="AI681">INDEX($H681:$K681,0,MATCH(AI$616,$H$616:$K$616,0))*HLOOKUP(AI$615,$J$612:$R$613,2)</f>
        <v>1</v>
      </c>
      <c r="AJ681" s="699" cm="1">
        <f t="array" ref="AJ681">INDEX($H681:$K681,0,MATCH(AJ$616,$H$616:$K$616,0))*HLOOKUP(AJ$615,$J$612:$R$613,2)</f>
        <v>0</v>
      </c>
      <c r="AK681" s="699" cm="1">
        <f t="array" ref="AK681">INDEX($H681:$K681,0,MATCH(AK$616,$H$616:$K$616,0))*HLOOKUP(AK$615,$J$612:$R$613,2)</f>
        <v>1</v>
      </c>
      <c r="AL681" s="699" cm="1">
        <f t="array" ref="AL681">INDEX($H681:$K681,0,MATCH(AL$616,$H$616:$K$616,0))*HLOOKUP(AL$615,$J$612:$R$613,2)</f>
        <v>1</v>
      </c>
      <c r="AM681" s="699" cm="1">
        <f t="array" ref="AM681">INDEX($H681:$K681,0,MATCH(AM$616,$H$616:$K$616,0))*HLOOKUP(AM$615,$J$612:$R$613,2)</f>
        <v>1</v>
      </c>
      <c r="AN681" s="699" cm="1">
        <f t="array" ref="AN681">INDEX($H681:$K681,0,MATCH(AN$616,$H$616:$K$616,0))*HLOOKUP(AN$615,$J$612:$R$613,2)</f>
        <v>0</v>
      </c>
      <c r="AO681" s="699" cm="1">
        <f t="array" ref="AO681">INDEX($H681:$K681,0,MATCH(AO$616,$H$616:$K$616,0))*HLOOKUP(AO$615,$J$612:$R$613,2)</f>
        <v>1</v>
      </c>
      <c r="AP681" s="699" cm="1">
        <f t="array" ref="AP681">INDEX($H681:$K681,0,MATCH(AP$616,$H$616:$K$616,0))*HLOOKUP(AP$615,$J$612:$R$613,2)</f>
        <v>1</v>
      </c>
      <c r="AQ681" s="699" cm="1">
        <f t="array" ref="AQ681">INDEX($H681:$K681,0,MATCH(AQ$616,$H$616:$K$616,0))*HLOOKUP(AQ$615,$J$612:$R$613,2)</f>
        <v>1</v>
      </c>
      <c r="AR681" s="699" cm="1">
        <f t="array" ref="AR681">INDEX($H681:$K681,0,MATCH(AR$616,$H$616:$K$616,0))*HLOOKUP(AR$615,$J$612:$R$613,2)</f>
        <v>0</v>
      </c>
      <c r="AS681" s="699" cm="1">
        <f t="array" ref="AS681">INDEX($H681:$K681,0,MATCH(AS$616,$H$616:$K$616,0))*HLOOKUP(AS$615,$J$612:$R$613,2)</f>
        <v>1</v>
      </c>
      <c r="AT681" s="699" cm="1">
        <f t="array" ref="AT681">INDEX($H681:$K681,0,MATCH(AT$616,$H$616:$K$616,0))*HLOOKUP(AT$615,$J$612:$R$613,2)</f>
        <v>1</v>
      </c>
      <c r="AU681" s="699" cm="1">
        <f t="array" ref="AU681">INDEX($H681:$K681,0,MATCH(AU$616,$H$616:$K$616,0))*HLOOKUP(AU$615,$J$612:$R$613,2)</f>
        <v>1</v>
      </c>
      <c r="AV681" s="187"/>
      <c r="AW681" s="187"/>
      <c r="AX681" s="16"/>
      <c r="AY681" s="8"/>
      <c r="AZ681" s="8"/>
      <c r="BA681" s="8"/>
    </row>
    <row r="682" spans="1:53" ht="14.5" outlineLevel="1" x14ac:dyDescent="0.35">
      <c r="A682" s="6"/>
      <c r="B682" s="7"/>
      <c r="C682" s="17"/>
      <c r="D682" s="17"/>
      <c r="E682" s="17"/>
      <c r="F682" s="26"/>
      <c r="G682" s="26" t="str">
        <f t="shared" si="230"/>
        <v>YYBFWw</v>
      </c>
      <c r="H682" s="223">
        <f t="shared" ref="H682:K682" si="257">IF(H592&gt;0,1,0)</f>
        <v>0</v>
      </c>
      <c r="I682" s="223">
        <f t="shared" si="257"/>
        <v>1</v>
      </c>
      <c r="J682" s="223">
        <f t="shared" si="257"/>
        <v>1</v>
      </c>
      <c r="K682" s="223">
        <f t="shared" si="257"/>
        <v>1</v>
      </c>
      <c r="L682" s="699" cm="1">
        <f t="array" ref="L682">INDEX($H682:$K682,0,MATCH(L$616,$H$616:$K$616,0))*HLOOKUP(L$615,$J$612:$R$613,2)</f>
        <v>0</v>
      </c>
      <c r="M682" s="699" cm="1">
        <f t="array" ref="M682">INDEX($H682:$K682,0,MATCH(M$616,$H$616:$K$616,0))*HLOOKUP(M$615,$J$612:$R$613,2)</f>
        <v>1</v>
      </c>
      <c r="N682" s="699" cm="1">
        <f t="array" ref="N682">INDEX($H682:$K682,0,MATCH(N$616,$H$616:$K$616,0))*HLOOKUP(N$615,$J$612:$R$613,2)</f>
        <v>1</v>
      </c>
      <c r="O682" s="699" cm="1">
        <f t="array" ref="O682">INDEX($H682:$K682,0,MATCH(O$616,$H$616:$K$616,0))*HLOOKUP(O$615,$J$612:$R$613,2)</f>
        <v>1</v>
      </c>
      <c r="P682" s="699" cm="1">
        <f t="array" ref="P682">INDEX($H682:$K682,0,MATCH(P$616,$H$616:$K$616,0))*HLOOKUP(P$615,$J$612:$R$613,2)</f>
        <v>0</v>
      </c>
      <c r="Q682" s="699" cm="1">
        <f t="array" ref="Q682">INDEX($H682:$K682,0,MATCH(Q$616,$H$616:$K$616,0))*HLOOKUP(Q$615,$J$612:$R$613,2)</f>
        <v>1</v>
      </c>
      <c r="R682" s="699" cm="1">
        <f t="array" ref="R682">INDEX($H682:$K682,0,MATCH(R$616,$H$616:$K$616,0))*HLOOKUP(R$615,$J$612:$R$613,2)</f>
        <v>1</v>
      </c>
      <c r="S682" s="699" cm="1">
        <f t="array" ref="S682">INDEX($H682:$K682,0,MATCH(S$616,$H$616:$K$616,0))*HLOOKUP(S$615,$J$612:$R$613,2)</f>
        <v>1</v>
      </c>
      <c r="T682" s="699" cm="1">
        <f t="array" ref="T682">INDEX($H682:$K682,0,MATCH(T$616,$H$616:$K$616,0))*HLOOKUP(T$615,$J$612:$R$613,2)</f>
        <v>0</v>
      </c>
      <c r="U682" s="699" cm="1">
        <f t="array" ref="U682">INDEX($H682:$K682,0,MATCH(U$616,$H$616:$K$616,0))*HLOOKUP(U$615,$J$612:$R$613,2)</f>
        <v>1</v>
      </c>
      <c r="V682" s="699" cm="1">
        <f t="array" ref="V682">INDEX($H682:$K682,0,MATCH(V$616,$H$616:$K$616,0))*HLOOKUP(V$615,$J$612:$R$613,2)</f>
        <v>1</v>
      </c>
      <c r="W682" s="699" cm="1">
        <f t="array" ref="W682">INDEX($H682:$K682,0,MATCH(W$616,$H$616:$K$616,0))*HLOOKUP(W$615,$J$612:$R$613,2)</f>
        <v>1</v>
      </c>
      <c r="X682" s="699" cm="1">
        <f t="array" ref="X682">INDEX($H682:$K682,0,MATCH(X$616,$H$616:$K$616,0))*HLOOKUP(X$615,$J$612:$R$613,2)</f>
        <v>0</v>
      </c>
      <c r="Y682" s="699" cm="1">
        <f t="array" ref="Y682">INDEX($H682:$K682,0,MATCH(Y$616,$H$616:$K$616,0))*HLOOKUP(Y$615,$J$612:$R$613,2)</f>
        <v>1</v>
      </c>
      <c r="Z682" s="699" cm="1">
        <f t="array" ref="Z682">INDEX($H682:$K682,0,MATCH(Z$616,$H$616:$K$616,0))*HLOOKUP(Z$615,$J$612:$R$613,2)</f>
        <v>1</v>
      </c>
      <c r="AA682" s="699" cm="1">
        <f t="array" ref="AA682">INDEX($H682:$K682,0,MATCH(AA$616,$H$616:$K$616,0))*HLOOKUP(AA$615,$J$612:$R$613,2)</f>
        <v>1</v>
      </c>
      <c r="AB682" s="699" cm="1">
        <f t="array" ref="AB682">INDEX($H682:$K682,0,MATCH(AB$616,$H$616:$K$616,0))*HLOOKUP(AB$615,$J$612:$R$613,2)</f>
        <v>0</v>
      </c>
      <c r="AC682" s="699" cm="1">
        <f t="array" ref="AC682">INDEX($H682:$K682,0,MATCH(AC$616,$H$616:$K$616,0))*HLOOKUP(AC$615,$J$612:$R$613,2)</f>
        <v>1</v>
      </c>
      <c r="AD682" s="699" cm="1">
        <f t="array" ref="AD682">INDEX($H682:$K682,0,MATCH(AD$616,$H$616:$K$616,0))*HLOOKUP(AD$615,$J$612:$R$613,2)</f>
        <v>1</v>
      </c>
      <c r="AE682" s="699" cm="1">
        <f t="array" ref="AE682">INDEX($H682:$K682,0,MATCH(AE$616,$H$616:$K$616,0))*HLOOKUP(AE$615,$J$612:$R$613,2)</f>
        <v>1</v>
      </c>
      <c r="AF682" s="699" cm="1">
        <f t="array" ref="AF682">INDEX($H682:$K682,0,MATCH(AF$616,$H$616:$K$616,0))*HLOOKUP(AF$615,$J$612:$R$613,2)</f>
        <v>0</v>
      </c>
      <c r="AG682" s="699" cm="1">
        <f t="array" ref="AG682">INDEX($H682:$K682,0,MATCH(AG$616,$H$616:$K$616,0))*HLOOKUP(AG$615,$J$612:$R$613,2)</f>
        <v>1</v>
      </c>
      <c r="AH682" s="699" cm="1">
        <f t="array" ref="AH682">INDEX($H682:$K682,0,MATCH(AH$616,$H$616:$K$616,0))*HLOOKUP(AH$615,$J$612:$R$613,2)</f>
        <v>1</v>
      </c>
      <c r="AI682" s="699" cm="1">
        <f t="array" ref="AI682">INDEX($H682:$K682,0,MATCH(AI$616,$H$616:$K$616,0))*HLOOKUP(AI$615,$J$612:$R$613,2)</f>
        <v>1</v>
      </c>
      <c r="AJ682" s="699" cm="1">
        <f t="array" ref="AJ682">INDEX($H682:$K682,0,MATCH(AJ$616,$H$616:$K$616,0))*HLOOKUP(AJ$615,$J$612:$R$613,2)</f>
        <v>0</v>
      </c>
      <c r="AK682" s="699" cm="1">
        <f t="array" ref="AK682">INDEX($H682:$K682,0,MATCH(AK$616,$H$616:$K$616,0))*HLOOKUP(AK$615,$J$612:$R$613,2)</f>
        <v>1</v>
      </c>
      <c r="AL682" s="699" cm="1">
        <f t="array" ref="AL682">INDEX($H682:$K682,0,MATCH(AL$616,$H$616:$K$616,0))*HLOOKUP(AL$615,$J$612:$R$613,2)</f>
        <v>1</v>
      </c>
      <c r="AM682" s="699" cm="1">
        <f t="array" ref="AM682">INDEX($H682:$K682,0,MATCH(AM$616,$H$616:$K$616,0))*HLOOKUP(AM$615,$J$612:$R$613,2)</f>
        <v>1</v>
      </c>
      <c r="AN682" s="699" cm="1">
        <f t="array" ref="AN682">INDEX($H682:$K682,0,MATCH(AN$616,$H$616:$K$616,0))*HLOOKUP(AN$615,$J$612:$R$613,2)</f>
        <v>0</v>
      </c>
      <c r="AO682" s="699" cm="1">
        <f t="array" ref="AO682">INDEX($H682:$K682,0,MATCH(AO$616,$H$616:$K$616,0))*HLOOKUP(AO$615,$J$612:$R$613,2)</f>
        <v>1</v>
      </c>
      <c r="AP682" s="699" cm="1">
        <f t="array" ref="AP682">INDEX($H682:$K682,0,MATCH(AP$616,$H$616:$K$616,0))*HLOOKUP(AP$615,$J$612:$R$613,2)</f>
        <v>1</v>
      </c>
      <c r="AQ682" s="699" cm="1">
        <f t="array" ref="AQ682">INDEX($H682:$K682,0,MATCH(AQ$616,$H$616:$K$616,0))*HLOOKUP(AQ$615,$J$612:$R$613,2)</f>
        <v>1</v>
      </c>
      <c r="AR682" s="699" cm="1">
        <f t="array" ref="AR682">INDEX($H682:$K682,0,MATCH(AR$616,$H$616:$K$616,0))*HLOOKUP(AR$615,$J$612:$R$613,2)</f>
        <v>0</v>
      </c>
      <c r="AS682" s="699" cm="1">
        <f t="array" ref="AS682">INDEX($H682:$K682,0,MATCH(AS$616,$H$616:$K$616,0))*HLOOKUP(AS$615,$J$612:$R$613,2)</f>
        <v>1</v>
      </c>
      <c r="AT682" s="699" cm="1">
        <f t="array" ref="AT682">INDEX($H682:$K682,0,MATCH(AT$616,$H$616:$K$616,0))*HLOOKUP(AT$615,$J$612:$R$613,2)</f>
        <v>1</v>
      </c>
      <c r="AU682" s="699" cm="1">
        <f t="array" ref="AU682">INDEX($H682:$K682,0,MATCH(AU$616,$H$616:$K$616,0))*HLOOKUP(AU$615,$J$612:$R$613,2)</f>
        <v>1</v>
      </c>
      <c r="AV682" s="187"/>
      <c r="AW682" s="187"/>
      <c r="AX682" s="16"/>
      <c r="AY682" s="8"/>
      <c r="AZ682" s="8"/>
      <c r="BA682" s="8"/>
    </row>
    <row r="683" spans="1:53" ht="14.5" outlineLevel="1" x14ac:dyDescent="0.35">
      <c r="A683" s="6"/>
      <c r="B683" s="7"/>
      <c r="C683" s="17"/>
      <c r="D683" s="17"/>
      <c r="E683" s="17"/>
      <c r="F683" s="26"/>
      <c r="G683" s="26" t="str">
        <f t="shared" si="230"/>
        <v>YYBFWwd</v>
      </c>
      <c r="H683" s="223">
        <f t="shared" ref="H683:K683" si="258">IF(H593&gt;0,1,0)</f>
        <v>0</v>
      </c>
      <c r="I683" s="223">
        <f t="shared" si="258"/>
        <v>1</v>
      </c>
      <c r="J683" s="223">
        <f t="shared" si="258"/>
        <v>1</v>
      </c>
      <c r="K683" s="223">
        <f t="shared" si="258"/>
        <v>1</v>
      </c>
      <c r="L683" s="699" cm="1">
        <f t="array" ref="L683">INDEX($H683:$K683,0,MATCH(L$616,$H$616:$K$616,0))*HLOOKUP(L$615,$J$612:$R$613,2)</f>
        <v>0</v>
      </c>
      <c r="M683" s="699" cm="1">
        <f t="array" ref="M683">INDEX($H683:$K683,0,MATCH(M$616,$H$616:$K$616,0))*HLOOKUP(M$615,$J$612:$R$613,2)</f>
        <v>1</v>
      </c>
      <c r="N683" s="699" cm="1">
        <f t="array" ref="N683">INDEX($H683:$K683,0,MATCH(N$616,$H$616:$K$616,0))*HLOOKUP(N$615,$J$612:$R$613,2)</f>
        <v>1</v>
      </c>
      <c r="O683" s="699" cm="1">
        <f t="array" ref="O683">INDEX($H683:$K683,0,MATCH(O$616,$H$616:$K$616,0))*HLOOKUP(O$615,$J$612:$R$613,2)</f>
        <v>1</v>
      </c>
      <c r="P683" s="699" cm="1">
        <f t="array" ref="P683">INDEX($H683:$K683,0,MATCH(P$616,$H$616:$K$616,0))*HLOOKUP(P$615,$J$612:$R$613,2)</f>
        <v>0</v>
      </c>
      <c r="Q683" s="699" cm="1">
        <f t="array" ref="Q683">INDEX($H683:$K683,0,MATCH(Q$616,$H$616:$K$616,0))*HLOOKUP(Q$615,$J$612:$R$613,2)</f>
        <v>1</v>
      </c>
      <c r="R683" s="699" cm="1">
        <f t="array" ref="R683">INDEX($H683:$K683,0,MATCH(R$616,$H$616:$K$616,0))*HLOOKUP(R$615,$J$612:$R$613,2)</f>
        <v>1</v>
      </c>
      <c r="S683" s="699" cm="1">
        <f t="array" ref="S683">INDEX($H683:$K683,0,MATCH(S$616,$H$616:$K$616,0))*HLOOKUP(S$615,$J$612:$R$613,2)</f>
        <v>1</v>
      </c>
      <c r="T683" s="699" cm="1">
        <f t="array" ref="T683">INDEX($H683:$K683,0,MATCH(T$616,$H$616:$K$616,0))*HLOOKUP(T$615,$J$612:$R$613,2)</f>
        <v>0</v>
      </c>
      <c r="U683" s="699" cm="1">
        <f t="array" ref="U683">INDEX($H683:$K683,0,MATCH(U$616,$H$616:$K$616,0))*HLOOKUP(U$615,$J$612:$R$613,2)</f>
        <v>1</v>
      </c>
      <c r="V683" s="699" cm="1">
        <f t="array" ref="V683">INDEX($H683:$K683,0,MATCH(V$616,$H$616:$K$616,0))*HLOOKUP(V$615,$J$612:$R$613,2)</f>
        <v>1</v>
      </c>
      <c r="W683" s="699" cm="1">
        <f t="array" ref="W683">INDEX($H683:$K683,0,MATCH(W$616,$H$616:$K$616,0))*HLOOKUP(W$615,$J$612:$R$613,2)</f>
        <v>1</v>
      </c>
      <c r="X683" s="699" cm="1">
        <f t="array" ref="X683">INDEX($H683:$K683,0,MATCH(X$616,$H$616:$K$616,0))*HLOOKUP(X$615,$J$612:$R$613,2)</f>
        <v>0</v>
      </c>
      <c r="Y683" s="699" cm="1">
        <f t="array" ref="Y683">INDEX($H683:$K683,0,MATCH(Y$616,$H$616:$K$616,0))*HLOOKUP(Y$615,$J$612:$R$613,2)</f>
        <v>1</v>
      </c>
      <c r="Z683" s="699" cm="1">
        <f t="array" ref="Z683">INDEX($H683:$K683,0,MATCH(Z$616,$H$616:$K$616,0))*HLOOKUP(Z$615,$J$612:$R$613,2)</f>
        <v>1</v>
      </c>
      <c r="AA683" s="699" cm="1">
        <f t="array" ref="AA683">INDEX($H683:$K683,0,MATCH(AA$616,$H$616:$K$616,0))*HLOOKUP(AA$615,$J$612:$R$613,2)</f>
        <v>1</v>
      </c>
      <c r="AB683" s="699" cm="1">
        <f t="array" ref="AB683">INDEX($H683:$K683,0,MATCH(AB$616,$H$616:$K$616,0))*HLOOKUP(AB$615,$J$612:$R$613,2)</f>
        <v>0</v>
      </c>
      <c r="AC683" s="699" cm="1">
        <f t="array" ref="AC683">INDEX($H683:$K683,0,MATCH(AC$616,$H$616:$K$616,0))*HLOOKUP(AC$615,$J$612:$R$613,2)</f>
        <v>1</v>
      </c>
      <c r="AD683" s="699" cm="1">
        <f t="array" ref="AD683">INDEX($H683:$K683,0,MATCH(AD$616,$H$616:$K$616,0))*HLOOKUP(AD$615,$J$612:$R$613,2)</f>
        <v>1</v>
      </c>
      <c r="AE683" s="699" cm="1">
        <f t="array" ref="AE683">INDEX($H683:$K683,0,MATCH(AE$616,$H$616:$K$616,0))*HLOOKUP(AE$615,$J$612:$R$613,2)</f>
        <v>1</v>
      </c>
      <c r="AF683" s="699" cm="1">
        <f t="array" ref="AF683">INDEX($H683:$K683,0,MATCH(AF$616,$H$616:$K$616,0))*HLOOKUP(AF$615,$J$612:$R$613,2)</f>
        <v>0</v>
      </c>
      <c r="AG683" s="699" cm="1">
        <f t="array" ref="AG683">INDEX($H683:$K683,0,MATCH(AG$616,$H$616:$K$616,0))*HLOOKUP(AG$615,$J$612:$R$613,2)</f>
        <v>1</v>
      </c>
      <c r="AH683" s="699" cm="1">
        <f t="array" ref="AH683">INDEX($H683:$K683,0,MATCH(AH$616,$H$616:$K$616,0))*HLOOKUP(AH$615,$J$612:$R$613,2)</f>
        <v>1</v>
      </c>
      <c r="AI683" s="699" cm="1">
        <f t="array" ref="AI683">INDEX($H683:$K683,0,MATCH(AI$616,$H$616:$K$616,0))*HLOOKUP(AI$615,$J$612:$R$613,2)</f>
        <v>1</v>
      </c>
      <c r="AJ683" s="699" cm="1">
        <f t="array" ref="AJ683">INDEX($H683:$K683,0,MATCH(AJ$616,$H$616:$K$616,0))*HLOOKUP(AJ$615,$J$612:$R$613,2)</f>
        <v>0</v>
      </c>
      <c r="AK683" s="699" cm="1">
        <f t="array" ref="AK683">INDEX($H683:$K683,0,MATCH(AK$616,$H$616:$K$616,0))*HLOOKUP(AK$615,$J$612:$R$613,2)</f>
        <v>1</v>
      </c>
      <c r="AL683" s="699" cm="1">
        <f t="array" ref="AL683">INDEX($H683:$K683,0,MATCH(AL$616,$H$616:$K$616,0))*HLOOKUP(AL$615,$J$612:$R$613,2)</f>
        <v>1</v>
      </c>
      <c r="AM683" s="699" cm="1">
        <f t="array" ref="AM683">INDEX($H683:$K683,0,MATCH(AM$616,$H$616:$K$616,0))*HLOOKUP(AM$615,$J$612:$R$613,2)</f>
        <v>1</v>
      </c>
      <c r="AN683" s="699" cm="1">
        <f t="array" ref="AN683">INDEX($H683:$K683,0,MATCH(AN$616,$H$616:$K$616,0))*HLOOKUP(AN$615,$J$612:$R$613,2)</f>
        <v>0</v>
      </c>
      <c r="AO683" s="699" cm="1">
        <f t="array" ref="AO683">INDEX($H683:$K683,0,MATCH(AO$616,$H$616:$K$616,0))*HLOOKUP(AO$615,$J$612:$R$613,2)</f>
        <v>1</v>
      </c>
      <c r="AP683" s="699" cm="1">
        <f t="array" ref="AP683">INDEX($H683:$K683,0,MATCH(AP$616,$H$616:$K$616,0))*HLOOKUP(AP$615,$J$612:$R$613,2)</f>
        <v>1</v>
      </c>
      <c r="AQ683" s="699" cm="1">
        <f t="array" ref="AQ683">INDEX($H683:$K683,0,MATCH(AQ$616,$H$616:$K$616,0))*HLOOKUP(AQ$615,$J$612:$R$613,2)</f>
        <v>1</v>
      </c>
      <c r="AR683" s="699" cm="1">
        <f t="array" ref="AR683">INDEX($H683:$K683,0,MATCH(AR$616,$H$616:$K$616,0))*HLOOKUP(AR$615,$J$612:$R$613,2)</f>
        <v>0</v>
      </c>
      <c r="AS683" s="699" cm="1">
        <f t="array" ref="AS683">INDEX($H683:$K683,0,MATCH(AS$616,$H$616:$K$616,0))*HLOOKUP(AS$615,$J$612:$R$613,2)</f>
        <v>1</v>
      </c>
      <c r="AT683" s="699" cm="1">
        <f t="array" ref="AT683">INDEX($H683:$K683,0,MATCH(AT$616,$H$616:$K$616,0))*HLOOKUP(AT$615,$J$612:$R$613,2)</f>
        <v>1</v>
      </c>
      <c r="AU683" s="699" cm="1">
        <f t="array" ref="AU683">INDEX($H683:$K683,0,MATCH(AU$616,$H$616:$K$616,0))*HLOOKUP(AU$615,$J$612:$R$613,2)</f>
        <v>1</v>
      </c>
      <c r="AV683" s="187"/>
      <c r="AW683" s="187"/>
      <c r="AX683" s="16"/>
      <c r="AY683" s="8"/>
      <c r="AZ683" s="8"/>
      <c r="BA683" s="8"/>
    </row>
    <row r="684" spans="1:53" ht="14.5" outlineLevel="1" x14ac:dyDescent="0.35">
      <c r="A684" s="6"/>
      <c r="B684" s="7"/>
      <c r="C684" s="17"/>
      <c r="D684" s="17"/>
      <c r="E684" s="17"/>
      <c r="F684" s="26"/>
      <c r="G684" s="26" t="str">
        <f t="shared" si="230"/>
        <v>YYWBFw</v>
      </c>
      <c r="H684" s="223">
        <f t="shared" ref="H684:K684" si="259">IF(H594&gt;0,1,0)</f>
        <v>0</v>
      </c>
      <c r="I684" s="223">
        <f t="shared" si="259"/>
        <v>1</v>
      </c>
      <c r="J684" s="223">
        <f t="shared" si="259"/>
        <v>1</v>
      </c>
      <c r="K684" s="223">
        <f t="shared" si="259"/>
        <v>1</v>
      </c>
      <c r="L684" s="699" cm="1">
        <f t="array" ref="L684">INDEX($H684:$K684,0,MATCH(L$616,$H$616:$K$616,0))*HLOOKUP(L$615,$J$612:$R$613,2)</f>
        <v>0</v>
      </c>
      <c r="M684" s="699" cm="1">
        <f t="array" ref="M684">INDEX($H684:$K684,0,MATCH(M$616,$H$616:$K$616,0))*HLOOKUP(M$615,$J$612:$R$613,2)</f>
        <v>1</v>
      </c>
      <c r="N684" s="699" cm="1">
        <f t="array" ref="N684">INDEX($H684:$K684,0,MATCH(N$616,$H$616:$K$616,0))*HLOOKUP(N$615,$J$612:$R$613,2)</f>
        <v>1</v>
      </c>
      <c r="O684" s="699" cm="1">
        <f t="array" ref="O684">INDEX($H684:$K684,0,MATCH(O$616,$H$616:$K$616,0))*HLOOKUP(O$615,$J$612:$R$613,2)</f>
        <v>1</v>
      </c>
      <c r="P684" s="699" cm="1">
        <f t="array" ref="P684">INDEX($H684:$K684,0,MATCH(P$616,$H$616:$K$616,0))*HLOOKUP(P$615,$J$612:$R$613,2)</f>
        <v>0</v>
      </c>
      <c r="Q684" s="699" cm="1">
        <f t="array" ref="Q684">INDEX($H684:$K684,0,MATCH(Q$616,$H$616:$K$616,0))*HLOOKUP(Q$615,$J$612:$R$613,2)</f>
        <v>1</v>
      </c>
      <c r="R684" s="699" cm="1">
        <f t="array" ref="R684">INDEX($H684:$K684,0,MATCH(R$616,$H$616:$K$616,0))*HLOOKUP(R$615,$J$612:$R$613,2)</f>
        <v>1</v>
      </c>
      <c r="S684" s="699" cm="1">
        <f t="array" ref="S684">INDEX($H684:$K684,0,MATCH(S$616,$H$616:$K$616,0))*HLOOKUP(S$615,$J$612:$R$613,2)</f>
        <v>1</v>
      </c>
      <c r="T684" s="699" cm="1">
        <f t="array" ref="T684">INDEX($H684:$K684,0,MATCH(T$616,$H$616:$K$616,0))*HLOOKUP(T$615,$J$612:$R$613,2)</f>
        <v>0</v>
      </c>
      <c r="U684" s="699" cm="1">
        <f t="array" ref="U684">INDEX($H684:$K684,0,MATCH(U$616,$H$616:$K$616,0))*HLOOKUP(U$615,$J$612:$R$613,2)</f>
        <v>1</v>
      </c>
      <c r="V684" s="699" cm="1">
        <f t="array" ref="V684">INDEX($H684:$K684,0,MATCH(V$616,$H$616:$K$616,0))*HLOOKUP(V$615,$J$612:$R$613,2)</f>
        <v>1</v>
      </c>
      <c r="W684" s="699" cm="1">
        <f t="array" ref="W684">INDEX($H684:$K684,0,MATCH(W$616,$H$616:$K$616,0))*HLOOKUP(W$615,$J$612:$R$613,2)</f>
        <v>1</v>
      </c>
      <c r="X684" s="699" cm="1">
        <f t="array" ref="X684">INDEX($H684:$K684,0,MATCH(X$616,$H$616:$K$616,0))*HLOOKUP(X$615,$J$612:$R$613,2)</f>
        <v>0</v>
      </c>
      <c r="Y684" s="699" cm="1">
        <f t="array" ref="Y684">INDEX($H684:$K684,0,MATCH(Y$616,$H$616:$K$616,0))*HLOOKUP(Y$615,$J$612:$R$613,2)</f>
        <v>1</v>
      </c>
      <c r="Z684" s="699" cm="1">
        <f t="array" ref="Z684">INDEX($H684:$K684,0,MATCH(Z$616,$H$616:$K$616,0))*HLOOKUP(Z$615,$J$612:$R$613,2)</f>
        <v>1</v>
      </c>
      <c r="AA684" s="699" cm="1">
        <f t="array" ref="AA684">INDEX($H684:$K684,0,MATCH(AA$616,$H$616:$K$616,0))*HLOOKUP(AA$615,$J$612:$R$613,2)</f>
        <v>1</v>
      </c>
      <c r="AB684" s="699" cm="1">
        <f t="array" ref="AB684">INDEX($H684:$K684,0,MATCH(AB$616,$H$616:$K$616,0))*HLOOKUP(AB$615,$J$612:$R$613,2)</f>
        <v>0</v>
      </c>
      <c r="AC684" s="699" cm="1">
        <f t="array" ref="AC684">INDEX($H684:$K684,0,MATCH(AC$616,$H$616:$K$616,0))*HLOOKUP(AC$615,$J$612:$R$613,2)</f>
        <v>1</v>
      </c>
      <c r="AD684" s="699" cm="1">
        <f t="array" ref="AD684">INDEX($H684:$K684,0,MATCH(AD$616,$H$616:$K$616,0))*HLOOKUP(AD$615,$J$612:$R$613,2)</f>
        <v>1</v>
      </c>
      <c r="AE684" s="699" cm="1">
        <f t="array" ref="AE684">INDEX($H684:$K684,0,MATCH(AE$616,$H$616:$K$616,0))*HLOOKUP(AE$615,$J$612:$R$613,2)</f>
        <v>1</v>
      </c>
      <c r="AF684" s="699" cm="1">
        <f t="array" ref="AF684">INDEX($H684:$K684,0,MATCH(AF$616,$H$616:$K$616,0))*HLOOKUP(AF$615,$J$612:$R$613,2)</f>
        <v>0</v>
      </c>
      <c r="AG684" s="699" cm="1">
        <f t="array" ref="AG684">INDEX($H684:$K684,0,MATCH(AG$616,$H$616:$K$616,0))*HLOOKUP(AG$615,$J$612:$R$613,2)</f>
        <v>1</v>
      </c>
      <c r="AH684" s="699" cm="1">
        <f t="array" ref="AH684">INDEX($H684:$K684,0,MATCH(AH$616,$H$616:$K$616,0))*HLOOKUP(AH$615,$J$612:$R$613,2)</f>
        <v>1</v>
      </c>
      <c r="AI684" s="699" cm="1">
        <f t="array" ref="AI684">INDEX($H684:$K684,0,MATCH(AI$616,$H$616:$K$616,0))*HLOOKUP(AI$615,$J$612:$R$613,2)</f>
        <v>1</v>
      </c>
      <c r="AJ684" s="699" cm="1">
        <f t="array" ref="AJ684">INDEX($H684:$K684,0,MATCH(AJ$616,$H$616:$K$616,0))*HLOOKUP(AJ$615,$J$612:$R$613,2)</f>
        <v>0</v>
      </c>
      <c r="AK684" s="699" cm="1">
        <f t="array" ref="AK684">INDEX($H684:$K684,0,MATCH(AK$616,$H$616:$K$616,0))*HLOOKUP(AK$615,$J$612:$R$613,2)</f>
        <v>1</v>
      </c>
      <c r="AL684" s="699" cm="1">
        <f t="array" ref="AL684">INDEX($H684:$K684,0,MATCH(AL$616,$H$616:$K$616,0))*HLOOKUP(AL$615,$J$612:$R$613,2)</f>
        <v>1</v>
      </c>
      <c r="AM684" s="699" cm="1">
        <f t="array" ref="AM684">INDEX($H684:$K684,0,MATCH(AM$616,$H$616:$K$616,0))*HLOOKUP(AM$615,$J$612:$R$613,2)</f>
        <v>1</v>
      </c>
      <c r="AN684" s="699" cm="1">
        <f t="array" ref="AN684">INDEX($H684:$K684,0,MATCH(AN$616,$H$616:$K$616,0))*HLOOKUP(AN$615,$J$612:$R$613,2)</f>
        <v>0</v>
      </c>
      <c r="AO684" s="699" cm="1">
        <f t="array" ref="AO684">INDEX($H684:$K684,0,MATCH(AO$616,$H$616:$K$616,0))*HLOOKUP(AO$615,$J$612:$R$613,2)</f>
        <v>1</v>
      </c>
      <c r="AP684" s="699" cm="1">
        <f t="array" ref="AP684">INDEX($H684:$K684,0,MATCH(AP$616,$H$616:$K$616,0))*HLOOKUP(AP$615,$J$612:$R$613,2)</f>
        <v>1</v>
      </c>
      <c r="AQ684" s="699" cm="1">
        <f t="array" ref="AQ684">INDEX($H684:$K684,0,MATCH(AQ$616,$H$616:$K$616,0))*HLOOKUP(AQ$615,$J$612:$R$613,2)</f>
        <v>1</v>
      </c>
      <c r="AR684" s="699" cm="1">
        <f t="array" ref="AR684">INDEX($H684:$K684,0,MATCH(AR$616,$H$616:$K$616,0))*HLOOKUP(AR$615,$J$612:$R$613,2)</f>
        <v>0</v>
      </c>
      <c r="AS684" s="699" cm="1">
        <f t="array" ref="AS684">INDEX($H684:$K684,0,MATCH(AS$616,$H$616:$K$616,0))*HLOOKUP(AS$615,$J$612:$R$613,2)</f>
        <v>1</v>
      </c>
      <c r="AT684" s="699" cm="1">
        <f t="array" ref="AT684">INDEX($H684:$K684,0,MATCH(AT$616,$H$616:$K$616,0))*HLOOKUP(AT$615,$J$612:$R$613,2)</f>
        <v>1</v>
      </c>
      <c r="AU684" s="699" cm="1">
        <f t="array" ref="AU684">INDEX($H684:$K684,0,MATCH(AU$616,$H$616:$K$616,0))*HLOOKUP(AU$615,$J$612:$R$613,2)</f>
        <v>1</v>
      </c>
      <c r="AV684" s="187"/>
      <c r="AW684" s="187"/>
      <c r="AX684" s="16"/>
      <c r="AY684" s="8"/>
      <c r="AZ684" s="8"/>
      <c r="BA684" s="8"/>
    </row>
    <row r="685" spans="1:53" ht="14.5" outlineLevel="1" x14ac:dyDescent="0.35">
      <c r="A685" s="6"/>
      <c r="B685" s="7"/>
      <c r="C685" s="17"/>
      <c r="D685" s="17"/>
      <c r="E685" s="17"/>
      <c r="F685" s="26"/>
      <c r="G685" s="26" t="str">
        <f t="shared" si="230"/>
        <v>YYWBFwd</v>
      </c>
      <c r="H685" s="223">
        <f t="shared" ref="H685:K685" si="260">IF(H595&gt;0,1,0)</f>
        <v>0</v>
      </c>
      <c r="I685" s="223">
        <f t="shared" si="260"/>
        <v>1</v>
      </c>
      <c r="J685" s="223">
        <f t="shared" si="260"/>
        <v>1</v>
      </c>
      <c r="K685" s="223">
        <f t="shared" si="260"/>
        <v>1</v>
      </c>
      <c r="L685" s="699" cm="1">
        <f t="array" ref="L685">INDEX($H685:$K685,0,MATCH(L$616,$H$616:$K$616,0))*HLOOKUP(L$615,$J$612:$R$613,2)</f>
        <v>0</v>
      </c>
      <c r="M685" s="699" cm="1">
        <f t="array" ref="M685">INDEX($H685:$K685,0,MATCH(M$616,$H$616:$K$616,0))*HLOOKUP(M$615,$J$612:$R$613,2)</f>
        <v>1</v>
      </c>
      <c r="N685" s="699" cm="1">
        <f t="array" ref="N685">INDEX($H685:$K685,0,MATCH(N$616,$H$616:$K$616,0))*HLOOKUP(N$615,$J$612:$R$613,2)</f>
        <v>1</v>
      </c>
      <c r="O685" s="699" cm="1">
        <f t="array" ref="O685">INDEX($H685:$K685,0,MATCH(O$616,$H$616:$K$616,0))*HLOOKUP(O$615,$J$612:$R$613,2)</f>
        <v>1</v>
      </c>
      <c r="P685" s="699" cm="1">
        <f t="array" ref="P685">INDEX($H685:$K685,0,MATCH(P$616,$H$616:$K$616,0))*HLOOKUP(P$615,$J$612:$R$613,2)</f>
        <v>0</v>
      </c>
      <c r="Q685" s="699" cm="1">
        <f t="array" ref="Q685">INDEX($H685:$K685,0,MATCH(Q$616,$H$616:$K$616,0))*HLOOKUP(Q$615,$J$612:$R$613,2)</f>
        <v>1</v>
      </c>
      <c r="R685" s="699" cm="1">
        <f t="array" ref="R685">INDEX($H685:$K685,0,MATCH(R$616,$H$616:$K$616,0))*HLOOKUP(R$615,$J$612:$R$613,2)</f>
        <v>1</v>
      </c>
      <c r="S685" s="699" cm="1">
        <f t="array" ref="S685">INDEX($H685:$K685,0,MATCH(S$616,$H$616:$K$616,0))*HLOOKUP(S$615,$J$612:$R$613,2)</f>
        <v>1</v>
      </c>
      <c r="T685" s="699" cm="1">
        <f t="array" ref="T685">INDEX($H685:$K685,0,MATCH(T$616,$H$616:$K$616,0))*HLOOKUP(T$615,$J$612:$R$613,2)</f>
        <v>0</v>
      </c>
      <c r="U685" s="699" cm="1">
        <f t="array" ref="U685">INDEX($H685:$K685,0,MATCH(U$616,$H$616:$K$616,0))*HLOOKUP(U$615,$J$612:$R$613,2)</f>
        <v>1</v>
      </c>
      <c r="V685" s="699" cm="1">
        <f t="array" ref="V685">INDEX($H685:$K685,0,MATCH(V$616,$H$616:$K$616,0))*HLOOKUP(V$615,$J$612:$R$613,2)</f>
        <v>1</v>
      </c>
      <c r="W685" s="699" cm="1">
        <f t="array" ref="W685">INDEX($H685:$K685,0,MATCH(W$616,$H$616:$K$616,0))*HLOOKUP(W$615,$J$612:$R$613,2)</f>
        <v>1</v>
      </c>
      <c r="X685" s="699" cm="1">
        <f t="array" ref="X685">INDEX($H685:$K685,0,MATCH(X$616,$H$616:$K$616,0))*HLOOKUP(X$615,$J$612:$R$613,2)</f>
        <v>0</v>
      </c>
      <c r="Y685" s="699" cm="1">
        <f t="array" ref="Y685">INDEX($H685:$K685,0,MATCH(Y$616,$H$616:$K$616,0))*HLOOKUP(Y$615,$J$612:$R$613,2)</f>
        <v>1</v>
      </c>
      <c r="Z685" s="699" cm="1">
        <f t="array" ref="Z685">INDEX($H685:$K685,0,MATCH(Z$616,$H$616:$K$616,0))*HLOOKUP(Z$615,$J$612:$R$613,2)</f>
        <v>1</v>
      </c>
      <c r="AA685" s="699" cm="1">
        <f t="array" ref="AA685">INDEX($H685:$K685,0,MATCH(AA$616,$H$616:$K$616,0))*HLOOKUP(AA$615,$J$612:$R$613,2)</f>
        <v>1</v>
      </c>
      <c r="AB685" s="699" cm="1">
        <f t="array" ref="AB685">INDEX($H685:$K685,0,MATCH(AB$616,$H$616:$K$616,0))*HLOOKUP(AB$615,$J$612:$R$613,2)</f>
        <v>0</v>
      </c>
      <c r="AC685" s="699" cm="1">
        <f t="array" ref="AC685">INDEX($H685:$K685,0,MATCH(AC$616,$H$616:$K$616,0))*HLOOKUP(AC$615,$J$612:$R$613,2)</f>
        <v>1</v>
      </c>
      <c r="AD685" s="699" cm="1">
        <f t="array" ref="AD685">INDEX($H685:$K685,0,MATCH(AD$616,$H$616:$K$616,0))*HLOOKUP(AD$615,$J$612:$R$613,2)</f>
        <v>1</v>
      </c>
      <c r="AE685" s="699" cm="1">
        <f t="array" ref="AE685">INDEX($H685:$K685,0,MATCH(AE$616,$H$616:$K$616,0))*HLOOKUP(AE$615,$J$612:$R$613,2)</f>
        <v>1</v>
      </c>
      <c r="AF685" s="699" cm="1">
        <f t="array" ref="AF685">INDEX($H685:$K685,0,MATCH(AF$616,$H$616:$K$616,0))*HLOOKUP(AF$615,$J$612:$R$613,2)</f>
        <v>0</v>
      </c>
      <c r="AG685" s="699" cm="1">
        <f t="array" ref="AG685">INDEX($H685:$K685,0,MATCH(AG$616,$H$616:$K$616,0))*HLOOKUP(AG$615,$J$612:$R$613,2)</f>
        <v>1</v>
      </c>
      <c r="AH685" s="699" cm="1">
        <f t="array" ref="AH685">INDEX($H685:$K685,0,MATCH(AH$616,$H$616:$K$616,0))*HLOOKUP(AH$615,$J$612:$R$613,2)</f>
        <v>1</v>
      </c>
      <c r="AI685" s="699" cm="1">
        <f t="array" ref="AI685">INDEX($H685:$K685,0,MATCH(AI$616,$H$616:$K$616,0))*HLOOKUP(AI$615,$J$612:$R$613,2)</f>
        <v>1</v>
      </c>
      <c r="AJ685" s="699" cm="1">
        <f t="array" ref="AJ685">INDEX($H685:$K685,0,MATCH(AJ$616,$H$616:$K$616,0))*HLOOKUP(AJ$615,$J$612:$R$613,2)</f>
        <v>0</v>
      </c>
      <c r="AK685" s="699" cm="1">
        <f t="array" ref="AK685">INDEX($H685:$K685,0,MATCH(AK$616,$H$616:$K$616,0))*HLOOKUP(AK$615,$J$612:$R$613,2)</f>
        <v>1</v>
      </c>
      <c r="AL685" s="699" cm="1">
        <f t="array" ref="AL685">INDEX($H685:$K685,0,MATCH(AL$616,$H$616:$K$616,0))*HLOOKUP(AL$615,$J$612:$R$613,2)</f>
        <v>1</v>
      </c>
      <c r="AM685" s="699" cm="1">
        <f t="array" ref="AM685">INDEX($H685:$K685,0,MATCH(AM$616,$H$616:$K$616,0))*HLOOKUP(AM$615,$J$612:$R$613,2)</f>
        <v>1</v>
      </c>
      <c r="AN685" s="699" cm="1">
        <f t="array" ref="AN685">INDEX($H685:$K685,0,MATCH(AN$616,$H$616:$K$616,0))*HLOOKUP(AN$615,$J$612:$R$613,2)</f>
        <v>0</v>
      </c>
      <c r="AO685" s="699" cm="1">
        <f t="array" ref="AO685">INDEX($H685:$K685,0,MATCH(AO$616,$H$616:$K$616,0))*HLOOKUP(AO$615,$J$612:$R$613,2)</f>
        <v>1</v>
      </c>
      <c r="AP685" s="699" cm="1">
        <f t="array" ref="AP685">INDEX($H685:$K685,0,MATCH(AP$616,$H$616:$K$616,0))*HLOOKUP(AP$615,$J$612:$R$613,2)</f>
        <v>1</v>
      </c>
      <c r="AQ685" s="699" cm="1">
        <f t="array" ref="AQ685">INDEX($H685:$K685,0,MATCH(AQ$616,$H$616:$K$616,0))*HLOOKUP(AQ$615,$J$612:$R$613,2)</f>
        <v>1</v>
      </c>
      <c r="AR685" s="699" cm="1">
        <f t="array" ref="AR685">INDEX($H685:$K685,0,MATCH(AR$616,$H$616:$K$616,0))*HLOOKUP(AR$615,$J$612:$R$613,2)</f>
        <v>0</v>
      </c>
      <c r="AS685" s="699" cm="1">
        <f t="array" ref="AS685">INDEX($H685:$K685,0,MATCH(AS$616,$H$616:$K$616,0))*HLOOKUP(AS$615,$J$612:$R$613,2)</f>
        <v>1</v>
      </c>
      <c r="AT685" s="699" cm="1">
        <f t="array" ref="AT685">INDEX($H685:$K685,0,MATCH(AT$616,$H$616:$K$616,0))*HLOOKUP(AT$615,$J$612:$R$613,2)</f>
        <v>1</v>
      </c>
      <c r="AU685" s="699" cm="1">
        <f t="array" ref="AU685">INDEX($H685:$K685,0,MATCH(AU$616,$H$616:$K$616,0))*HLOOKUP(AU$615,$J$612:$R$613,2)</f>
        <v>1</v>
      </c>
      <c r="AV685" s="187"/>
      <c r="AW685" s="187"/>
      <c r="AX685" s="16"/>
      <c r="AY685" s="8"/>
      <c r="AZ685" s="8"/>
      <c r="BA685" s="8"/>
    </row>
    <row r="686" spans="1:53" ht="14.5" outlineLevel="1" x14ac:dyDescent="0.35">
      <c r="A686" s="6"/>
      <c r="B686" s="7"/>
      <c r="C686" s="17"/>
      <c r="D686" s="17"/>
      <c r="E686" s="17"/>
      <c r="F686" s="26"/>
      <c r="G686" s="26" t="str">
        <f t="shared" si="230"/>
        <v>YYNWBf</v>
      </c>
      <c r="H686" s="223">
        <f t="shared" ref="H686:K686" si="261">IF(H596&gt;0,1,0)</f>
        <v>0</v>
      </c>
      <c r="I686" s="223">
        <f t="shared" si="261"/>
        <v>0</v>
      </c>
      <c r="J686" s="223">
        <f t="shared" si="261"/>
        <v>0</v>
      </c>
      <c r="K686" s="223">
        <f t="shared" si="261"/>
        <v>0</v>
      </c>
      <c r="L686" s="699" cm="1">
        <f t="array" ref="L686">INDEX($H686:$K686,0,MATCH(L$616,$H$616:$K$616,0))*HLOOKUP(L$615,$J$612:$R$613,2)</f>
        <v>0</v>
      </c>
      <c r="M686" s="699" cm="1">
        <f t="array" ref="M686">INDEX($H686:$K686,0,MATCH(M$616,$H$616:$K$616,0))*HLOOKUP(M$615,$J$612:$R$613,2)</f>
        <v>0</v>
      </c>
      <c r="N686" s="699" cm="1">
        <f t="array" ref="N686">INDEX($H686:$K686,0,MATCH(N$616,$H$616:$K$616,0))*HLOOKUP(N$615,$J$612:$R$613,2)</f>
        <v>0</v>
      </c>
      <c r="O686" s="699" cm="1">
        <f t="array" ref="O686">INDEX($H686:$K686,0,MATCH(O$616,$H$616:$K$616,0))*HLOOKUP(O$615,$J$612:$R$613,2)</f>
        <v>0</v>
      </c>
      <c r="P686" s="699" cm="1">
        <f t="array" ref="P686">INDEX($H686:$K686,0,MATCH(P$616,$H$616:$K$616,0))*HLOOKUP(P$615,$J$612:$R$613,2)</f>
        <v>0</v>
      </c>
      <c r="Q686" s="699" cm="1">
        <f t="array" ref="Q686">INDEX($H686:$K686,0,MATCH(Q$616,$H$616:$K$616,0))*HLOOKUP(Q$615,$J$612:$R$613,2)</f>
        <v>0</v>
      </c>
      <c r="R686" s="699" cm="1">
        <f t="array" ref="R686">INDEX($H686:$K686,0,MATCH(R$616,$H$616:$K$616,0))*HLOOKUP(R$615,$J$612:$R$613,2)</f>
        <v>0</v>
      </c>
      <c r="S686" s="699" cm="1">
        <f t="array" ref="S686">INDEX($H686:$K686,0,MATCH(S$616,$H$616:$K$616,0))*HLOOKUP(S$615,$J$612:$R$613,2)</f>
        <v>0</v>
      </c>
      <c r="T686" s="699" cm="1">
        <f t="array" ref="T686">INDEX($H686:$K686,0,MATCH(T$616,$H$616:$K$616,0))*HLOOKUP(T$615,$J$612:$R$613,2)</f>
        <v>0</v>
      </c>
      <c r="U686" s="699" cm="1">
        <f t="array" ref="U686">INDEX($H686:$K686,0,MATCH(U$616,$H$616:$K$616,0))*HLOOKUP(U$615,$J$612:$R$613,2)</f>
        <v>0</v>
      </c>
      <c r="V686" s="699" cm="1">
        <f t="array" ref="V686">INDEX($H686:$K686,0,MATCH(V$616,$H$616:$K$616,0))*HLOOKUP(V$615,$J$612:$R$613,2)</f>
        <v>0</v>
      </c>
      <c r="W686" s="699" cm="1">
        <f t="array" ref="W686">INDEX($H686:$K686,0,MATCH(W$616,$H$616:$K$616,0))*HLOOKUP(W$615,$J$612:$R$613,2)</f>
        <v>0</v>
      </c>
      <c r="X686" s="699" cm="1">
        <f t="array" ref="X686">INDEX($H686:$K686,0,MATCH(X$616,$H$616:$K$616,0))*HLOOKUP(X$615,$J$612:$R$613,2)</f>
        <v>0</v>
      </c>
      <c r="Y686" s="699" cm="1">
        <f t="array" ref="Y686">INDEX($H686:$K686,0,MATCH(Y$616,$H$616:$K$616,0))*HLOOKUP(Y$615,$J$612:$R$613,2)</f>
        <v>0</v>
      </c>
      <c r="Z686" s="699" cm="1">
        <f t="array" ref="Z686">INDEX($H686:$K686,0,MATCH(Z$616,$H$616:$K$616,0))*HLOOKUP(Z$615,$J$612:$R$613,2)</f>
        <v>0</v>
      </c>
      <c r="AA686" s="699" cm="1">
        <f t="array" ref="AA686">INDEX($H686:$K686,0,MATCH(AA$616,$H$616:$K$616,0))*HLOOKUP(AA$615,$J$612:$R$613,2)</f>
        <v>0</v>
      </c>
      <c r="AB686" s="699" cm="1">
        <f t="array" ref="AB686">INDEX($H686:$K686,0,MATCH(AB$616,$H$616:$K$616,0))*HLOOKUP(AB$615,$J$612:$R$613,2)</f>
        <v>0</v>
      </c>
      <c r="AC686" s="699" cm="1">
        <f t="array" ref="AC686">INDEX($H686:$K686,0,MATCH(AC$616,$H$616:$K$616,0))*HLOOKUP(AC$615,$J$612:$R$613,2)</f>
        <v>0</v>
      </c>
      <c r="AD686" s="699" cm="1">
        <f t="array" ref="AD686">INDEX($H686:$K686,0,MATCH(AD$616,$H$616:$K$616,0))*HLOOKUP(AD$615,$J$612:$R$613,2)</f>
        <v>0</v>
      </c>
      <c r="AE686" s="699" cm="1">
        <f t="array" ref="AE686">INDEX($H686:$K686,0,MATCH(AE$616,$H$616:$K$616,0))*HLOOKUP(AE$615,$J$612:$R$613,2)</f>
        <v>0</v>
      </c>
      <c r="AF686" s="699" cm="1">
        <f t="array" ref="AF686">INDEX($H686:$K686,0,MATCH(AF$616,$H$616:$K$616,0))*HLOOKUP(AF$615,$J$612:$R$613,2)</f>
        <v>0</v>
      </c>
      <c r="AG686" s="699" cm="1">
        <f t="array" ref="AG686">INDEX($H686:$K686,0,MATCH(AG$616,$H$616:$K$616,0))*HLOOKUP(AG$615,$J$612:$R$613,2)</f>
        <v>0</v>
      </c>
      <c r="AH686" s="699" cm="1">
        <f t="array" ref="AH686">INDEX($H686:$K686,0,MATCH(AH$616,$H$616:$K$616,0))*HLOOKUP(AH$615,$J$612:$R$613,2)</f>
        <v>0</v>
      </c>
      <c r="AI686" s="699" cm="1">
        <f t="array" ref="AI686">INDEX($H686:$K686,0,MATCH(AI$616,$H$616:$K$616,0))*HLOOKUP(AI$615,$J$612:$R$613,2)</f>
        <v>0</v>
      </c>
      <c r="AJ686" s="699" cm="1">
        <f t="array" ref="AJ686">INDEX($H686:$K686,0,MATCH(AJ$616,$H$616:$K$616,0))*HLOOKUP(AJ$615,$J$612:$R$613,2)</f>
        <v>0</v>
      </c>
      <c r="AK686" s="699" cm="1">
        <f t="array" ref="AK686">INDEX($H686:$K686,0,MATCH(AK$616,$H$616:$K$616,0))*HLOOKUP(AK$615,$J$612:$R$613,2)</f>
        <v>0</v>
      </c>
      <c r="AL686" s="699" cm="1">
        <f t="array" ref="AL686">INDEX($H686:$K686,0,MATCH(AL$616,$H$616:$K$616,0))*HLOOKUP(AL$615,$J$612:$R$613,2)</f>
        <v>0</v>
      </c>
      <c r="AM686" s="699" cm="1">
        <f t="array" ref="AM686">INDEX($H686:$K686,0,MATCH(AM$616,$H$616:$K$616,0))*HLOOKUP(AM$615,$J$612:$R$613,2)</f>
        <v>0</v>
      </c>
      <c r="AN686" s="699" cm="1">
        <f t="array" ref="AN686">INDEX($H686:$K686,0,MATCH(AN$616,$H$616:$K$616,0))*HLOOKUP(AN$615,$J$612:$R$613,2)</f>
        <v>0</v>
      </c>
      <c r="AO686" s="699" cm="1">
        <f t="array" ref="AO686">INDEX($H686:$K686,0,MATCH(AO$616,$H$616:$K$616,0))*HLOOKUP(AO$615,$J$612:$R$613,2)</f>
        <v>0</v>
      </c>
      <c r="AP686" s="699" cm="1">
        <f t="array" ref="AP686">INDEX($H686:$K686,0,MATCH(AP$616,$H$616:$K$616,0))*HLOOKUP(AP$615,$J$612:$R$613,2)</f>
        <v>0</v>
      </c>
      <c r="AQ686" s="699" cm="1">
        <f t="array" ref="AQ686">INDEX($H686:$K686,0,MATCH(AQ$616,$H$616:$K$616,0))*HLOOKUP(AQ$615,$J$612:$R$613,2)</f>
        <v>0</v>
      </c>
      <c r="AR686" s="699" cm="1">
        <f t="array" ref="AR686">INDEX($H686:$K686,0,MATCH(AR$616,$H$616:$K$616,0))*HLOOKUP(AR$615,$J$612:$R$613,2)</f>
        <v>0</v>
      </c>
      <c r="AS686" s="699" cm="1">
        <f t="array" ref="AS686">INDEX($H686:$K686,0,MATCH(AS$616,$H$616:$K$616,0))*HLOOKUP(AS$615,$J$612:$R$613,2)</f>
        <v>0</v>
      </c>
      <c r="AT686" s="699" cm="1">
        <f t="array" ref="AT686">INDEX($H686:$K686,0,MATCH(AT$616,$H$616:$K$616,0))*HLOOKUP(AT$615,$J$612:$R$613,2)</f>
        <v>0</v>
      </c>
      <c r="AU686" s="699" cm="1">
        <f t="array" ref="AU686">INDEX($H686:$K686,0,MATCH(AU$616,$H$616:$K$616,0))*HLOOKUP(AU$615,$J$612:$R$613,2)</f>
        <v>0</v>
      </c>
      <c r="AV686" s="187"/>
      <c r="AW686" s="187"/>
      <c r="AX686" s="16"/>
      <c r="AY686" s="8"/>
      <c r="AZ686" s="8"/>
      <c r="BA686" s="8"/>
    </row>
    <row r="687" spans="1:53" ht="14.5" outlineLevel="1" x14ac:dyDescent="0.35">
      <c r="A687" s="6"/>
      <c r="B687" s="7"/>
      <c r="C687" s="17"/>
      <c r="D687" s="17"/>
      <c r="E687" s="17"/>
      <c r="F687" s="26"/>
      <c r="G687" s="26" t="str">
        <f t="shared" si="230"/>
        <v>YYFNWb</v>
      </c>
      <c r="H687" s="223">
        <f t="shared" ref="H687:K687" si="262">IF(H597&gt;0,1,0)</f>
        <v>0</v>
      </c>
      <c r="I687" s="223">
        <f t="shared" si="262"/>
        <v>1</v>
      </c>
      <c r="J687" s="223">
        <f t="shared" si="262"/>
        <v>1</v>
      </c>
      <c r="K687" s="223">
        <f t="shared" si="262"/>
        <v>1</v>
      </c>
      <c r="L687" s="699" cm="1">
        <f t="array" ref="L687">INDEX($H687:$K687,0,MATCH(L$616,$H$616:$K$616,0))*HLOOKUP(L$615,$J$612:$R$613,2)</f>
        <v>0</v>
      </c>
      <c r="M687" s="699" cm="1">
        <f t="array" ref="M687">INDEX($H687:$K687,0,MATCH(M$616,$H$616:$K$616,0))*HLOOKUP(M$615,$J$612:$R$613,2)</f>
        <v>1</v>
      </c>
      <c r="N687" s="699" cm="1">
        <f t="array" ref="N687">INDEX($H687:$K687,0,MATCH(N$616,$H$616:$K$616,0))*HLOOKUP(N$615,$J$612:$R$613,2)</f>
        <v>1</v>
      </c>
      <c r="O687" s="699" cm="1">
        <f t="array" ref="O687">INDEX($H687:$K687,0,MATCH(O$616,$H$616:$K$616,0))*HLOOKUP(O$615,$J$612:$R$613,2)</f>
        <v>1</v>
      </c>
      <c r="P687" s="699" cm="1">
        <f t="array" ref="P687">INDEX($H687:$K687,0,MATCH(P$616,$H$616:$K$616,0))*HLOOKUP(P$615,$J$612:$R$613,2)</f>
        <v>0</v>
      </c>
      <c r="Q687" s="699" cm="1">
        <f t="array" ref="Q687">INDEX($H687:$K687,0,MATCH(Q$616,$H$616:$K$616,0))*HLOOKUP(Q$615,$J$612:$R$613,2)</f>
        <v>1</v>
      </c>
      <c r="R687" s="699" cm="1">
        <f t="array" ref="R687">INDEX($H687:$K687,0,MATCH(R$616,$H$616:$K$616,0))*HLOOKUP(R$615,$J$612:$R$613,2)</f>
        <v>1</v>
      </c>
      <c r="S687" s="699" cm="1">
        <f t="array" ref="S687">INDEX($H687:$K687,0,MATCH(S$616,$H$616:$K$616,0))*HLOOKUP(S$615,$J$612:$R$613,2)</f>
        <v>1</v>
      </c>
      <c r="T687" s="699" cm="1">
        <f t="array" ref="T687">INDEX($H687:$K687,0,MATCH(T$616,$H$616:$K$616,0))*HLOOKUP(T$615,$J$612:$R$613,2)</f>
        <v>0</v>
      </c>
      <c r="U687" s="699" cm="1">
        <f t="array" ref="U687">INDEX($H687:$K687,0,MATCH(U$616,$H$616:$K$616,0))*HLOOKUP(U$615,$J$612:$R$613,2)</f>
        <v>1</v>
      </c>
      <c r="V687" s="699" cm="1">
        <f t="array" ref="V687">INDEX($H687:$K687,0,MATCH(V$616,$H$616:$K$616,0))*HLOOKUP(V$615,$J$612:$R$613,2)</f>
        <v>1</v>
      </c>
      <c r="W687" s="699" cm="1">
        <f t="array" ref="W687">INDEX($H687:$K687,0,MATCH(W$616,$H$616:$K$616,0))*HLOOKUP(W$615,$J$612:$R$613,2)</f>
        <v>1</v>
      </c>
      <c r="X687" s="699" cm="1">
        <f t="array" ref="X687">INDEX($H687:$K687,0,MATCH(X$616,$H$616:$K$616,0))*HLOOKUP(X$615,$J$612:$R$613,2)</f>
        <v>0</v>
      </c>
      <c r="Y687" s="699" cm="1">
        <f t="array" ref="Y687">INDEX($H687:$K687,0,MATCH(Y$616,$H$616:$K$616,0))*HLOOKUP(Y$615,$J$612:$R$613,2)</f>
        <v>1</v>
      </c>
      <c r="Z687" s="699" cm="1">
        <f t="array" ref="Z687">INDEX($H687:$K687,0,MATCH(Z$616,$H$616:$K$616,0))*HLOOKUP(Z$615,$J$612:$R$613,2)</f>
        <v>1</v>
      </c>
      <c r="AA687" s="699" cm="1">
        <f t="array" ref="AA687">INDEX($H687:$K687,0,MATCH(AA$616,$H$616:$K$616,0))*HLOOKUP(AA$615,$J$612:$R$613,2)</f>
        <v>1</v>
      </c>
      <c r="AB687" s="699" cm="1">
        <f t="array" ref="AB687">INDEX($H687:$K687,0,MATCH(AB$616,$H$616:$K$616,0))*HLOOKUP(AB$615,$J$612:$R$613,2)</f>
        <v>0</v>
      </c>
      <c r="AC687" s="699" cm="1">
        <f t="array" ref="AC687">INDEX($H687:$K687,0,MATCH(AC$616,$H$616:$K$616,0))*HLOOKUP(AC$615,$J$612:$R$613,2)</f>
        <v>1</v>
      </c>
      <c r="AD687" s="699" cm="1">
        <f t="array" ref="AD687">INDEX($H687:$K687,0,MATCH(AD$616,$H$616:$K$616,0))*HLOOKUP(AD$615,$J$612:$R$613,2)</f>
        <v>1</v>
      </c>
      <c r="AE687" s="699" cm="1">
        <f t="array" ref="AE687">INDEX($H687:$K687,0,MATCH(AE$616,$H$616:$K$616,0))*HLOOKUP(AE$615,$J$612:$R$613,2)</f>
        <v>1</v>
      </c>
      <c r="AF687" s="699" cm="1">
        <f t="array" ref="AF687">INDEX($H687:$K687,0,MATCH(AF$616,$H$616:$K$616,0))*HLOOKUP(AF$615,$J$612:$R$613,2)</f>
        <v>0</v>
      </c>
      <c r="AG687" s="699" cm="1">
        <f t="array" ref="AG687">INDEX($H687:$K687,0,MATCH(AG$616,$H$616:$K$616,0))*HLOOKUP(AG$615,$J$612:$R$613,2)</f>
        <v>1</v>
      </c>
      <c r="AH687" s="699" cm="1">
        <f t="array" ref="AH687">INDEX($H687:$K687,0,MATCH(AH$616,$H$616:$K$616,0))*HLOOKUP(AH$615,$J$612:$R$613,2)</f>
        <v>1</v>
      </c>
      <c r="AI687" s="699" cm="1">
        <f t="array" ref="AI687">INDEX($H687:$K687,0,MATCH(AI$616,$H$616:$K$616,0))*HLOOKUP(AI$615,$J$612:$R$613,2)</f>
        <v>1</v>
      </c>
      <c r="AJ687" s="699" cm="1">
        <f t="array" ref="AJ687">INDEX($H687:$K687,0,MATCH(AJ$616,$H$616:$K$616,0))*HLOOKUP(AJ$615,$J$612:$R$613,2)</f>
        <v>0</v>
      </c>
      <c r="AK687" s="699" cm="1">
        <f t="array" ref="AK687">INDEX($H687:$K687,0,MATCH(AK$616,$H$616:$K$616,0))*HLOOKUP(AK$615,$J$612:$R$613,2)</f>
        <v>1</v>
      </c>
      <c r="AL687" s="699" cm="1">
        <f t="array" ref="AL687">INDEX($H687:$K687,0,MATCH(AL$616,$H$616:$K$616,0))*HLOOKUP(AL$615,$J$612:$R$613,2)</f>
        <v>1</v>
      </c>
      <c r="AM687" s="699" cm="1">
        <f t="array" ref="AM687">INDEX($H687:$K687,0,MATCH(AM$616,$H$616:$K$616,0))*HLOOKUP(AM$615,$J$612:$R$613,2)</f>
        <v>1</v>
      </c>
      <c r="AN687" s="699" cm="1">
        <f t="array" ref="AN687">INDEX($H687:$K687,0,MATCH(AN$616,$H$616:$K$616,0))*HLOOKUP(AN$615,$J$612:$R$613,2)</f>
        <v>0</v>
      </c>
      <c r="AO687" s="699" cm="1">
        <f t="array" ref="AO687">INDEX($H687:$K687,0,MATCH(AO$616,$H$616:$K$616,0))*HLOOKUP(AO$615,$J$612:$R$613,2)</f>
        <v>1</v>
      </c>
      <c r="AP687" s="699" cm="1">
        <f t="array" ref="AP687">INDEX($H687:$K687,0,MATCH(AP$616,$H$616:$K$616,0))*HLOOKUP(AP$615,$J$612:$R$613,2)</f>
        <v>1</v>
      </c>
      <c r="AQ687" s="699" cm="1">
        <f t="array" ref="AQ687">INDEX($H687:$K687,0,MATCH(AQ$616,$H$616:$K$616,0))*HLOOKUP(AQ$615,$J$612:$R$613,2)</f>
        <v>1</v>
      </c>
      <c r="AR687" s="699" cm="1">
        <f t="array" ref="AR687">INDEX($H687:$K687,0,MATCH(AR$616,$H$616:$K$616,0))*HLOOKUP(AR$615,$J$612:$R$613,2)</f>
        <v>0</v>
      </c>
      <c r="AS687" s="699" cm="1">
        <f t="array" ref="AS687">INDEX($H687:$K687,0,MATCH(AS$616,$H$616:$K$616,0))*HLOOKUP(AS$615,$J$612:$R$613,2)</f>
        <v>1</v>
      </c>
      <c r="AT687" s="699" cm="1">
        <f t="array" ref="AT687">INDEX($H687:$K687,0,MATCH(AT$616,$H$616:$K$616,0))*HLOOKUP(AT$615,$J$612:$R$613,2)</f>
        <v>1</v>
      </c>
      <c r="AU687" s="699" cm="1">
        <f t="array" ref="AU687">INDEX($H687:$K687,0,MATCH(AU$616,$H$616:$K$616,0))*HLOOKUP(AU$615,$J$612:$R$613,2)</f>
        <v>1</v>
      </c>
      <c r="AV687" s="187"/>
      <c r="AW687" s="187"/>
      <c r="AX687" s="16"/>
      <c r="AY687" s="8"/>
      <c r="AZ687" s="8"/>
      <c r="BA687" s="8"/>
    </row>
    <row r="688" spans="1:53" ht="14.5" outlineLevel="1" x14ac:dyDescent="0.35">
      <c r="A688" s="6"/>
      <c r="B688" s="7"/>
      <c r="C688" s="17"/>
      <c r="D688" s="17"/>
      <c r="E688" s="17"/>
      <c r="F688" s="26"/>
      <c r="G688" s="26" t="str">
        <f t="shared" si="230"/>
        <v>YYFNWbd</v>
      </c>
      <c r="H688" s="223">
        <f t="shared" ref="H688:K688" si="263">IF(H598&gt;0,1,0)</f>
        <v>0</v>
      </c>
      <c r="I688" s="223">
        <f t="shared" si="263"/>
        <v>1</v>
      </c>
      <c r="J688" s="223">
        <f t="shared" si="263"/>
        <v>1</v>
      </c>
      <c r="K688" s="223">
        <f t="shared" si="263"/>
        <v>1</v>
      </c>
      <c r="L688" s="699" cm="1">
        <f t="array" ref="L688">INDEX($H688:$K688,0,MATCH(L$616,$H$616:$K$616,0))*HLOOKUP(L$615,$J$612:$R$613,2)</f>
        <v>0</v>
      </c>
      <c r="M688" s="699" cm="1">
        <f t="array" ref="M688">INDEX($H688:$K688,0,MATCH(M$616,$H$616:$K$616,0))*HLOOKUP(M$615,$J$612:$R$613,2)</f>
        <v>1</v>
      </c>
      <c r="N688" s="699" cm="1">
        <f t="array" ref="N688">INDEX($H688:$K688,0,MATCH(N$616,$H$616:$K$616,0))*HLOOKUP(N$615,$J$612:$R$613,2)</f>
        <v>1</v>
      </c>
      <c r="O688" s="699" cm="1">
        <f t="array" ref="O688">INDEX($H688:$K688,0,MATCH(O$616,$H$616:$K$616,0))*HLOOKUP(O$615,$J$612:$R$613,2)</f>
        <v>1</v>
      </c>
      <c r="P688" s="699" cm="1">
        <f t="array" ref="P688">INDEX($H688:$K688,0,MATCH(P$616,$H$616:$K$616,0))*HLOOKUP(P$615,$J$612:$R$613,2)</f>
        <v>0</v>
      </c>
      <c r="Q688" s="699" cm="1">
        <f t="array" ref="Q688">INDEX($H688:$K688,0,MATCH(Q$616,$H$616:$K$616,0))*HLOOKUP(Q$615,$J$612:$R$613,2)</f>
        <v>1</v>
      </c>
      <c r="R688" s="699" cm="1">
        <f t="array" ref="R688">INDEX($H688:$K688,0,MATCH(R$616,$H$616:$K$616,0))*HLOOKUP(R$615,$J$612:$R$613,2)</f>
        <v>1</v>
      </c>
      <c r="S688" s="699" cm="1">
        <f t="array" ref="S688">INDEX($H688:$K688,0,MATCH(S$616,$H$616:$K$616,0))*HLOOKUP(S$615,$J$612:$R$613,2)</f>
        <v>1</v>
      </c>
      <c r="T688" s="699" cm="1">
        <f t="array" ref="T688">INDEX($H688:$K688,0,MATCH(T$616,$H$616:$K$616,0))*HLOOKUP(T$615,$J$612:$R$613,2)</f>
        <v>0</v>
      </c>
      <c r="U688" s="699" cm="1">
        <f t="array" ref="U688">INDEX($H688:$K688,0,MATCH(U$616,$H$616:$K$616,0))*HLOOKUP(U$615,$J$612:$R$613,2)</f>
        <v>1</v>
      </c>
      <c r="V688" s="699" cm="1">
        <f t="array" ref="V688">INDEX($H688:$K688,0,MATCH(V$616,$H$616:$K$616,0))*HLOOKUP(V$615,$J$612:$R$613,2)</f>
        <v>1</v>
      </c>
      <c r="W688" s="699" cm="1">
        <f t="array" ref="W688">INDEX($H688:$K688,0,MATCH(W$616,$H$616:$K$616,0))*HLOOKUP(W$615,$J$612:$R$613,2)</f>
        <v>1</v>
      </c>
      <c r="X688" s="699" cm="1">
        <f t="array" ref="X688">INDEX($H688:$K688,0,MATCH(X$616,$H$616:$K$616,0))*HLOOKUP(X$615,$J$612:$R$613,2)</f>
        <v>0</v>
      </c>
      <c r="Y688" s="699" cm="1">
        <f t="array" ref="Y688">INDEX($H688:$K688,0,MATCH(Y$616,$H$616:$K$616,0))*HLOOKUP(Y$615,$J$612:$R$613,2)</f>
        <v>1</v>
      </c>
      <c r="Z688" s="699" cm="1">
        <f t="array" ref="Z688">INDEX($H688:$K688,0,MATCH(Z$616,$H$616:$K$616,0))*HLOOKUP(Z$615,$J$612:$R$613,2)</f>
        <v>1</v>
      </c>
      <c r="AA688" s="699" cm="1">
        <f t="array" ref="AA688">INDEX($H688:$K688,0,MATCH(AA$616,$H$616:$K$616,0))*HLOOKUP(AA$615,$J$612:$R$613,2)</f>
        <v>1</v>
      </c>
      <c r="AB688" s="699" cm="1">
        <f t="array" ref="AB688">INDEX($H688:$K688,0,MATCH(AB$616,$H$616:$K$616,0))*HLOOKUP(AB$615,$J$612:$R$613,2)</f>
        <v>0</v>
      </c>
      <c r="AC688" s="699" cm="1">
        <f t="array" ref="AC688">INDEX($H688:$K688,0,MATCH(AC$616,$H$616:$K$616,0))*HLOOKUP(AC$615,$J$612:$R$613,2)</f>
        <v>1</v>
      </c>
      <c r="AD688" s="699" cm="1">
        <f t="array" ref="AD688">INDEX($H688:$K688,0,MATCH(AD$616,$H$616:$K$616,0))*HLOOKUP(AD$615,$J$612:$R$613,2)</f>
        <v>1</v>
      </c>
      <c r="AE688" s="699" cm="1">
        <f t="array" ref="AE688">INDEX($H688:$K688,0,MATCH(AE$616,$H$616:$K$616,0))*HLOOKUP(AE$615,$J$612:$R$613,2)</f>
        <v>1</v>
      </c>
      <c r="AF688" s="699" cm="1">
        <f t="array" ref="AF688">INDEX($H688:$K688,0,MATCH(AF$616,$H$616:$K$616,0))*HLOOKUP(AF$615,$J$612:$R$613,2)</f>
        <v>0</v>
      </c>
      <c r="AG688" s="699" cm="1">
        <f t="array" ref="AG688">INDEX($H688:$K688,0,MATCH(AG$616,$H$616:$K$616,0))*HLOOKUP(AG$615,$J$612:$R$613,2)</f>
        <v>1</v>
      </c>
      <c r="AH688" s="699" cm="1">
        <f t="array" ref="AH688">INDEX($H688:$K688,0,MATCH(AH$616,$H$616:$K$616,0))*HLOOKUP(AH$615,$J$612:$R$613,2)</f>
        <v>1</v>
      </c>
      <c r="AI688" s="699" cm="1">
        <f t="array" ref="AI688">INDEX($H688:$K688,0,MATCH(AI$616,$H$616:$K$616,0))*HLOOKUP(AI$615,$J$612:$R$613,2)</f>
        <v>1</v>
      </c>
      <c r="AJ688" s="699" cm="1">
        <f t="array" ref="AJ688">INDEX($H688:$K688,0,MATCH(AJ$616,$H$616:$K$616,0))*HLOOKUP(AJ$615,$J$612:$R$613,2)</f>
        <v>0</v>
      </c>
      <c r="AK688" s="699" cm="1">
        <f t="array" ref="AK688">INDEX($H688:$K688,0,MATCH(AK$616,$H$616:$K$616,0))*HLOOKUP(AK$615,$J$612:$R$613,2)</f>
        <v>1</v>
      </c>
      <c r="AL688" s="699" cm="1">
        <f t="array" ref="AL688">INDEX($H688:$K688,0,MATCH(AL$616,$H$616:$K$616,0))*HLOOKUP(AL$615,$J$612:$R$613,2)</f>
        <v>1</v>
      </c>
      <c r="AM688" s="699" cm="1">
        <f t="array" ref="AM688">INDEX($H688:$K688,0,MATCH(AM$616,$H$616:$K$616,0))*HLOOKUP(AM$615,$J$612:$R$613,2)</f>
        <v>1</v>
      </c>
      <c r="AN688" s="699" cm="1">
        <f t="array" ref="AN688">INDEX($H688:$K688,0,MATCH(AN$616,$H$616:$K$616,0))*HLOOKUP(AN$615,$J$612:$R$613,2)</f>
        <v>0</v>
      </c>
      <c r="AO688" s="699" cm="1">
        <f t="array" ref="AO688">INDEX($H688:$K688,0,MATCH(AO$616,$H$616:$K$616,0))*HLOOKUP(AO$615,$J$612:$R$613,2)</f>
        <v>1</v>
      </c>
      <c r="AP688" s="699" cm="1">
        <f t="array" ref="AP688">INDEX($H688:$K688,0,MATCH(AP$616,$H$616:$K$616,0))*HLOOKUP(AP$615,$J$612:$R$613,2)</f>
        <v>1</v>
      </c>
      <c r="AQ688" s="699" cm="1">
        <f t="array" ref="AQ688">INDEX($H688:$K688,0,MATCH(AQ$616,$H$616:$K$616,0))*HLOOKUP(AQ$615,$J$612:$R$613,2)</f>
        <v>1</v>
      </c>
      <c r="AR688" s="699" cm="1">
        <f t="array" ref="AR688">INDEX($H688:$K688,0,MATCH(AR$616,$H$616:$K$616,0))*HLOOKUP(AR$615,$J$612:$R$613,2)</f>
        <v>0</v>
      </c>
      <c r="AS688" s="699" cm="1">
        <f t="array" ref="AS688">INDEX($H688:$K688,0,MATCH(AS$616,$H$616:$K$616,0))*HLOOKUP(AS$615,$J$612:$R$613,2)</f>
        <v>1</v>
      </c>
      <c r="AT688" s="699" cm="1">
        <f t="array" ref="AT688">INDEX($H688:$K688,0,MATCH(AT$616,$H$616:$K$616,0))*HLOOKUP(AT$615,$J$612:$R$613,2)</f>
        <v>1</v>
      </c>
      <c r="AU688" s="699" cm="1">
        <f t="array" ref="AU688">INDEX($H688:$K688,0,MATCH(AU$616,$H$616:$K$616,0))*HLOOKUP(AU$615,$J$612:$R$613,2)</f>
        <v>1</v>
      </c>
      <c r="AV688" s="187"/>
      <c r="AW688" s="187"/>
      <c r="AX688" s="16"/>
      <c r="AY688" s="8"/>
      <c r="AZ688" s="8"/>
      <c r="BA688" s="8"/>
    </row>
    <row r="689" spans="1:84" ht="14.5" outlineLevel="1" x14ac:dyDescent="0.35">
      <c r="A689" s="6"/>
      <c r="B689" s="7"/>
      <c r="C689" s="17"/>
      <c r="D689" s="17"/>
      <c r="E689" s="17"/>
      <c r="F689" s="26"/>
      <c r="G689" s="26" t="str">
        <f t="shared" si="230"/>
        <v>YYBFNw</v>
      </c>
      <c r="H689" s="223">
        <f t="shared" ref="H689:K689" si="264">IF(H599&gt;0,1,0)</f>
        <v>0</v>
      </c>
      <c r="I689" s="223">
        <f t="shared" si="264"/>
        <v>1</v>
      </c>
      <c r="J689" s="223">
        <f t="shared" si="264"/>
        <v>1</v>
      </c>
      <c r="K689" s="223">
        <f t="shared" si="264"/>
        <v>1</v>
      </c>
      <c r="L689" s="699" cm="1">
        <f t="array" ref="L689">INDEX($H689:$K689,0,MATCH(L$616,$H$616:$K$616,0))*HLOOKUP(L$615,$J$612:$R$613,2)</f>
        <v>0</v>
      </c>
      <c r="M689" s="699" cm="1">
        <f t="array" ref="M689">INDEX($H689:$K689,0,MATCH(M$616,$H$616:$K$616,0))*HLOOKUP(M$615,$J$612:$R$613,2)</f>
        <v>1</v>
      </c>
      <c r="N689" s="699" cm="1">
        <f t="array" ref="N689">INDEX($H689:$K689,0,MATCH(N$616,$H$616:$K$616,0))*HLOOKUP(N$615,$J$612:$R$613,2)</f>
        <v>1</v>
      </c>
      <c r="O689" s="699" cm="1">
        <f t="array" ref="O689">INDEX($H689:$K689,0,MATCH(O$616,$H$616:$K$616,0))*HLOOKUP(O$615,$J$612:$R$613,2)</f>
        <v>1</v>
      </c>
      <c r="P689" s="699" cm="1">
        <f t="array" ref="P689">INDEX($H689:$K689,0,MATCH(P$616,$H$616:$K$616,0))*HLOOKUP(P$615,$J$612:$R$613,2)</f>
        <v>0</v>
      </c>
      <c r="Q689" s="699" cm="1">
        <f t="array" ref="Q689">INDEX($H689:$K689,0,MATCH(Q$616,$H$616:$K$616,0))*HLOOKUP(Q$615,$J$612:$R$613,2)</f>
        <v>1</v>
      </c>
      <c r="R689" s="699" cm="1">
        <f t="array" ref="R689">INDEX($H689:$K689,0,MATCH(R$616,$H$616:$K$616,0))*HLOOKUP(R$615,$J$612:$R$613,2)</f>
        <v>1</v>
      </c>
      <c r="S689" s="699" cm="1">
        <f t="array" ref="S689">INDEX($H689:$K689,0,MATCH(S$616,$H$616:$K$616,0))*HLOOKUP(S$615,$J$612:$R$613,2)</f>
        <v>1</v>
      </c>
      <c r="T689" s="699" cm="1">
        <f t="array" ref="T689">INDEX($H689:$K689,0,MATCH(T$616,$H$616:$K$616,0))*HLOOKUP(T$615,$J$612:$R$613,2)</f>
        <v>0</v>
      </c>
      <c r="U689" s="699" cm="1">
        <f t="array" ref="U689">INDEX($H689:$K689,0,MATCH(U$616,$H$616:$K$616,0))*HLOOKUP(U$615,$J$612:$R$613,2)</f>
        <v>1</v>
      </c>
      <c r="V689" s="699" cm="1">
        <f t="array" ref="V689">INDEX($H689:$K689,0,MATCH(V$616,$H$616:$K$616,0))*HLOOKUP(V$615,$J$612:$R$613,2)</f>
        <v>1</v>
      </c>
      <c r="W689" s="699" cm="1">
        <f t="array" ref="W689">INDEX($H689:$K689,0,MATCH(W$616,$H$616:$K$616,0))*HLOOKUP(W$615,$J$612:$R$613,2)</f>
        <v>1</v>
      </c>
      <c r="X689" s="699" cm="1">
        <f t="array" ref="X689">INDEX($H689:$K689,0,MATCH(X$616,$H$616:$K$616,0))*HLOOKUP(X$615,$J$612:$R$613,2)</f>
        <v>0</v>
      </c>
      <c r="Y689" s="699" cm="1">
        <f t="array" ref="Y689">INDEX($H689:$K689,0,MATCH(Y$616,$H$616:$K$616,0))*HLOOKUP(Y$615,$J$612:$R$613,2)</f>
        <v>1</v>
      </c>
      <c r="Z689" s="699" cm="1">
        <f t="array" ref="Z689">INDEX($H689:$K689,0,MATCH(Z$616,$H$616:$K$616,0))*HLOOKUP(Z$615,$J$612:$R$613,2)</f>
        <v>1</v>
      </c>
      <c r="AA689" s="699" cm="1">
        <f t="array" ref="AA689">INDEX($H689:$K689,0,MATCH(AA$616,$H$616:$K$616,0))*HLOOKUP(AA$615,$J$612:$R$613,2)</f>
        <v>1</v>
      </c>
      <c r="AB689" s="699" cm="1">
        <f t="array" ref="AB689">INDEX($H689:$K689,0,MATCH(AB$616,$H$616:$K$616,0))*HLOOKUP(AB$615,$J$612:$R$613,2)</f>
        <v>0</v>
      </c>
      <c r="AC689" s="699" cm="1">
        <f t="array" ref="AC689">INDEX($H689:$K689,0,MATCH(AC$616,$H$616:$K$616,0))*HLOOKUP(AC$615,$J$612:$R$613,2)</f>
        <v>1</v>
      </c>
      <c r="AD689" s="699" cm="1">
        <f t="array" ref="AD689">INDEX($H689:$K689,0,MATCH(AD$616,$H$616:$K$616,0))*HLOOKUP(AD$615,$J$612:$R$613,2)</f>
        <v>1</v>
      </c>
      <c r="AE689" s="699" cm="1">
        <f t="array" ref="AE689">INDEX($H689:$K689,0,MATCH(AE$616,$H$616:$K$616,0))*HLOOKUP(AE$615,$J$612:$R$613,2)</f>
        <v>1</v>
      </c>
      <c r="AF689" s="699" cm="1">
        <f t="array" ref="AF689">INDEX($H689:$K689,0,MATCH(AF$616,$H$616:$K$616,0))*HLOOKUP(AF$615,$J$612:$R$613,2)</f>
        <v>0</v>
      </c>
      <c r="AG689" s="699" cm="1">
        <f t="array" ref="AG689">INDEX($H689:$K689,0,MATCH(AG$616,$H$616:$K$616,0))*HLOOKUP(AG$615,$J$612:$R$613,2)</f>
        <v>1</v>
      </c>
      <c r="AH689" s="699" cm="1">
        <f t="array" ref="AH689">INDEX($H689:$K689,0,MATCH(AH$616,$H$616:$K$616,0))*HLOOKUP(AH$615,$J$612:$R$613,2)</f>
        <v>1</v>
      </c>
      <c r="AI689" s="699" cm="1">
        <f t="array" ref="AI689">INDEX($H689:$K689,0,MATCH(AI$616,$H$616:$K$616,0))*HLOOKUP(AI$615,$J$612:$R$613,2)</f>
        <v>1</v>
      </c>
      <c r="AJ689" s="699" cm="1">
        <f t="array" ref="AJ689">INDEX($H689:$K689,0,MATCH(AJ$616,$H$616:$K$616,0))*HLOOKUP(AJ$615,$J$612:$R$613,2)</f>
        <v>0</v>
      </c>
      <c r="AK689" s="699" cm="1">
        <f t="array" ref="AK689">INDEX($H689:$K689,0,MATCH(AK$616,$H$616:$K$616,0))*HLOOKUP(AK$615,$J$612:$R$613,2)</f>
        <v>1</v>
      </c>
      <c r="AL689" s="699" cm="1">
        <f t="array" ref="AL689">INDEX($H689:$K689,0,MATCH(AL$616,$H$616:$K$616,0))*HLOOKUP(AL$615,$J$612:$R$613,2)</f>
        <v>1</v>
      </c>
      <c r="AM689" s="699" cm="1">
        <f t="array" ref="AM689">INDEX($H689:$K689,0,MATCH(AM$616,$H$616:$K$616,0))*HLOOKUP(AM$615,$J$612:$R$613,2)</f>
        <v>1</v>
      </c>
      <c r="AN689" s="699" cm="1">
        <f t="array" ref="AN689">INDEX($H689:$K689,0,MATCH(AN$616,$H$616:$K$616,0))*HLOOKUP(AN$615,$J$612:$R$613,2)</f>
        <v>0</v>
      </c>
      <c r="AO689" s="699" cm="1">
        <f t="array" ref="AO689">INDEX($H689:$K689,0,MATCH(AO$616,$H$616:$K$616,0))*HLOOKUP(AO$615,$J$612:$R$613,2)</f>
        <v>1</v>
      </c>
      <c r="AP689" s="699" cm="1">
        <f t="array" ref="AP689">INDEX($H689:$K689,0,MATCH(AP$616,$H$616:$K$616,0))*HLOOKUP(AP$615,$J$612:$R$613,2)</f>
        <v>1</v>
      </c>
      <c r="AQ689" s="699" cm="1">
        <f t="array" ref="AQ689">INDEX($H689:$K689,0,MATCH(AQ$616,$H$616:$K$616,0))*HLOOKUP(AQ$615,$J$612:$R$613,2)</f>
        <v>1</v>
      </c>
      <c r="AR689" s="699" cm="1">
        <f t="array" ref="AR689">INDEX($H689:$K689,0,MATCH(AR$616,$H$616:$K$616,0))*HLOOKUP(AR$615,$J$612:$R$613,2)</f>
        <v>0</v>
      </c>
      <c r="AS689" s="699" cm="1">
        <f t="array" ref="AS689">INDEX($H689:$K689,0,MATCH(AS$616,$H$616:$K$616,0))*HLOOKUP(AS$615,$J$612:$R$613,2)</f>
        <v>1</v>
      </c>
      <c r="AT689" s="699" cm="1">
        <f t="array" ref="AT689">INDEX($H689:$K689,0,MATCH(AT$616,$H$616:$K$616,0))*HLOOKUP(AT$615,$J$612:$R$613,2)</f>
        <v>1</v>
      </c>
      <c r="AU689" s="699" cm="1">
        <f t="array" ref="AU689">INDEX($H689:$K689,0,MATCH(AU$616,$H$616:$K$616,0))*HLOOKUP(AU$615,$J$612:$R$613,2)</f>
        <v>1</v>
      </c>
      <c r="AV689" s="187"/>
      <c r="AW689" s="187"/>
      <c r="AX689" s="16"/>
      <c r="AY689" s="8"/>
      <c r="AZ689" s="8"/>
      <c r="BA689" s="8"/>
    </row>
    <row r="690" spans="1:84" ht="14.5" outlineLevel="1" x14ac:dyDescent="0.35">
      <c r="A690" s="6"/>
      <c r="B690" s="7"/>
      <c r="C690" s="17"/>
      <c r="D690" s="17"/>
      <c r="E690" s="17"/>
      <c r="F690" s="26"/>
      <c r="G690" s="26" t="str">
        <f t="shared" si="230"/>
        <v>YYBFNwd</v>
      </c>
      <c r="H690" s="223">
        <f t="shared" ref="H690:K690" si="265">IF(H600&gt;0,1,0)</f>
        <v>0</v>
      </c>
      <c r="I690" s="223">
        <f t="shared" si="265"/>
        <v>1</v>
      </c>
      <c r="J690" s="223">
        <f t="shared" si="265"/>
        <v>1</v>
      </c>
      <c r="K690" s="223">
        <f t="shared" si="265"/>
        <v>1</v>
      </c>
      <c r="L690" s="699" cm="1">
        <f t="array" ref="L690">INDEX($H690:$K690,0,MATCH(L$616,$H$616:$K$616,0))*HLOOKUP(L$615,$J$612:$R$613,2)</f>
        <v>0</v>
      </c>
      <c r="M690" s="699" cm="1">
        <f t="array" ref="M690">INDEX($H690:$K690,0,MATCH(M$616,$H$616:$K$616,0))*HLOOKUP(M$615,$J$612:$R$613,2)</f>
        <v>1</v>
      </c>
      <c r="N690" s="699" cm="1">
        <f t="array" ref="N690">INDEX($H690:$K690,0,MATCH(N$616,$H$616:$K$616,0))*HLOOKUP(N$615,$J$612:$R$613,2)</f>
        <v>1</v>
      </c>
      <c r="O690" s="699" cm="1">
        <f t="array" ref="O690">INDEX($H690:$K690,0,MATCH(O$616,$H$616:$K$616,0))*HLOOKUP(O$615,$J$612:$R$613,2)</f>
        <v>1</v>
      </c>
      <c r="P690" s="699" cm="1">
        <f t="array" ref="P690">INDEX($H690:$K690,0,MATCH(P$616,$H$616:$K$616,0))*HLOOKUP(P$615,$J$612:$R$613,2)</f>
        <v>0</v>
      </c>
      <c r="Q690" s="699" cm="1">
        <f t="array" ref="Q690">INDEX($H690:$K690,0,MATCH(Q$616,$H$616:$K$616,0))*HLOOKUP(Q$615,$J$612:$R$613,2)</f>
        <v>1</v>
      </c>
      <c r="R690" s="699" cm="1">
        <f t="array" ref="R690">INDEX($H690:$K690,0,MATCH(R$616,$H$616:$K$616,0))*HLOOKUP(R$615,$J$612:$R$613,2)</f>
        <v>1</v>
      </c>
      <c r="S690" s="699" cm="1">
        <f t="array" ref="S690">INDEX($H690:$K690,0,MATCH(S$616,$H$616:$K$616,0))*HLOOKUP(S$615,$J$612:$R$613,2)</f>
        <v>1</v>
      </c>
      <c r="T690" s="699" cm="1">
        <f t="array" ref="T690">INDEX($H690:$K690,0,MATCH(T$616,$H$616:$K$616,0))*HLOOKUP(T$615,$J$612:$R$613,2)</f>
        <v>0</v>
      </c>
      <c r="U690" s="699" cm="1">
        <f t="array" ref="U690">INDEX($H690:$K690,0,MATCH(U$616,$H$616:$K$616,0))*HLOOKUP(U$615,$J$612:$R$613,2)</f>
        <v>1</v>
      </c>
      <c r="V690" s="699" cm="1">
        <f t="array" ref="V690">INDEX($H690:$K690,0,MATCH(V$616,$H$616:$K$616,0))*HLOOKUP(V$615,$J$612:$R$613,2)</f>
        <v>1</v>
      </c>
      <c r="W690" s="699" cm="1">
        <f t="array" ref="W690">INDEX($H690:$K690,0,MATCH(W$616,$H$616:$K$616,0))*HLOOKUP(W$615,$J$612:$R$613,2)</f>
        <v>1</v>
      </c>
      <c r="X690" s="699" cm="1">
        <f t="array" ref="X690">INDEX($H690:$K690,0,MATCH(X$616,$H$616:$K$616,0))*HLOOKUP(X$615,$J$612:$R$613,2)</f>
        <v>0</v>
      </c>
      <c r="Y690" s="699" cm="1">
        <f t="array" ref="Y690">INDEX($H690:$K690,0,MATCH(Y$616,$H$616:$K$616,0))*HLOOKUP(Y$615,$J$612:$R$613,2)</f>
        <v>1</v>
      </c>
      <c r="Z690" s="699" cm="1">
        <f t="array" ref="Z690">INDEX($H690:$K690,0,MATCH(Z$616,$H$616:$K$616,0))*HLOOKUP(Z$615,$J$612:$R$613,2)</f>
        <v>1</v>
      </c>
      <c r="AA690" s="699" cm="1">
        <f t="array" ref="AA690">INDEX($H690:$K690,0,MATCH(AA$616,$H$616:$K$616,0))*HLOOKUP(AA$615,$J$612:$R$613,2)</f>
        <v>1</v>
      </c>
      <c r="AB690" s="699" cm="1">
        <f t="array" ref="AB690">INDEX($H690:$K690,0,MATCH(AB$616,$H$616:$K$616,0))*HLOOKUP(AB$615,$J$612:$R$613,2)</f>
        <v>0</v>
      </c>
      <c r="AC690" s="699" cm="1">
        <f t="array" ref="AC690">INDEX($H690:$K690,0,MATCH(AC$616,$H$616:$K$616,0))*HLOOKUP(AC$615,$J$612:$R$613,2)</f>
        <v>1</v>
      </c>
      <c r="AD690" s="699" cm="1">
        <f t="array" ref="AD690">INDEX($H690:$K690,0,MATCH(AD$616,$H$616:$K$616,0))*HLOOKUP(AD$615,$J$612:$R$613,2)</f>
        <v>1</v>
      </c>
      <c r="AE690" s="699" cm="1">
        <f t="array" ref="AE690">INDEX($H690:$K690,0,MATCH(AE$616,$H$616:$K$616,0))*HLOOKUP(AE$615,$J$612:$R$613,2)</f>
        <v>1</v>
      </c>
      <c r="AF690" s="699" cm="1">
        <f t="array" ref="AF690">INDEX($H690:$K690,0,MATCH(AF$616,$H$616:$K$616,0))*HLOOKUP(AF$615,$J$612:$R$613,2)</f>
        <v>0</v>
      </c>
      <c r="AG690" s="699" cm="1">
        <f t="array" ref="AG690">INDEX($H690:$K690,0,MATCH(AG$616,$H$616:$K$616,0))*HLOOKUP(AG$615,$J$612:$R$613,2)</f>
        <v>1</v>
      </c>
      <c r="AH690" s="699" cm="1">
        <f t="array" ref="AH690">INDEX($H690:$K690,0,MATCH(AH$616,$H$616:$K$616,0))*HLOOKUP(AH$615,$J$612:$R$613,2)</f>
        <v>1</v>
      </c>
      <c r="AI690" s="699" cm="1">
        <f t="array" ref="AI690">INDEX($H690:$K690,0,MATCH(AI$616,$H$616:$K$616,0))*HLOOKUP(AI$615,$J$612:$R$613,2)</f>
        <v>1</v>
      </c>
      <c r="AJ690" s="699" cm="1">
        <f t="array" ref="AJ690">INDEX($H690:$K690,0,MATCH(AJ$616,$H$616:$K$616,0))*HLOOKUP(AJ$615,$J$612:$R$613,2)</f>
        <v>0</v>
      </c>
      <c r="AK690" s="699" cm="1">
        <f t="array" ref="AK690">INDEX($H690:$K690,0,MATCH(AK$616,$H$616:$K$616,0))*HLOOKUP(AK$615,$J$612:$R$613,2)</f>
        <v>1</v>
      </c>
      <c r="AL690" s="699" cm="1">
        <f t="array" ref="AL690">INDEX($H690:$K690,0,MATCH(AL$616,$H$616:$K$616,0))*HLOOKUP(AL$615,$J$612:$R$613,2)</f>
        <v>1</v>
      </c>
      <c r="AM690" s="699" cm="1">
        <f t="array" ref="AM690">INDEX($H690:$K690,0,MATCH(AM$616,$H$616:$K$616,0))*HLOOKUP(AM$615,$J$612:$R$613,2)</f>
        <v>1</v>
      </c>
      <c r="AN690" s="699" cm="1">
        <f t="array" ref="AN690">INDEX($H690:$K690,0,MATCH(AN$616,$H$616:$K$616,0))*HLOOKUP(AN$615,$J$612:$R$613,2)</f>
        <v>0</v>
      </c>
      <c r="AO690" s="699" cm="1">
        <f t="array" ref="AO690">INDEX($H690:$K690,0,MATCH(AO$616,$H$616:$K$616,0))*HLOOKUP(AO$615,$J$612:$R$613,2)</f>
        <v>1</v>
      </c>
      <c r="AP690" s="699" cm="1">
        <f t="array" ref="AP690">INDEX($H690:$K690,0,MATCH(AP$616,$H$616:$K$616,0))*HLOOKUP(AP$615,$J$612:$R$613,2)</f>
        <v>1</v>
      </c>
      <c r="AQ690" s="699" cm="1">
        <f t="array" ref="AQ690">INDEX($H690:$K690,0,MATCH(AQ$616,$H$616:$K$616,0))*HLOOKUP(AQ$615,$J$612:$R$613,2)</f>
        <v>1</v>
      </c>
      <c r="AR690" s="699" cm="1">
        <f t="array" ref="AR690">INDEX($H690:$K690,0,MATCH(AR$616,$H$616:$K$616,0))*HLOOKUP(AR$615,$J$612:$R$613,2)</f>
        <v>0</v>
      </c>
      <c r="AS690" s="699" cm="1">
        <f t="array" ref="AS690">INDEX($H690:$K690,0,MATCH(AS$616,$H$616:$K$616,0))*HLOOKUP(AS$615,$J$612:$R$613,2)</f>
        <v>1</v>
      </c>
      <c r="AT690" s="699" cm="1">
        <f t="array" ref="AT690">INDEX($H690:$K690,0,MATCH(AT$616,$H$616:$K$616,0))*HLOOKUP(AT$615,$J$612:$R$613,2)</f>
        <v>1</v>
      </c>
      <c r="AU690" s="699" cm="1">
        <f t="array" ref="AU690">INDEX($H690:$K690,0,MATCH(AU$616,$H$616:$K$616,0))*HLOOKUP(AU$615,$J$612:$R$613,2)</f>
        <v>1</v>
      </c>
      <c r="AV690" s="187"/>
      <c r="AW690" s="187"/>
      <c r="AX690" s="16"/>
      <c r="AY690" s="8"/>
      <c r="AZ690" s="8"/>
      <c r="BA690" s="8"/>
    </row>
    <row r="691" spans="1:84" ht="14.5" outlineLevel="1" x14ac:dyDescent="0.35">
      <c r="A691" s="6"/>
      <c r="B691" s="7"/>
      <c r="C691" s="17"/>
      <c r="D691" s="17"/>
      <c r="E691" s="17"/>
      <c r="F691" s="26"/>
      <c r="G691" s="26" t="str">
        <f t="shared" si="230"/>
        <v>YYWBFz</v>
      </c>
      <c r="H691" s="223">
        <f t="shared" ref="H691:K691" si="266">IF(H601&gt;0,1,0)</f>
        <v>0</v>
      </c>
      <c r="I691" s="223">
        <f t="shared" si="266"/>
        <v>1</v>
      </c>
      <c r="J691" s="223">
        <f t="shared" si="266"/>
        <v>1</v>
      </c>
      <c r="K691" s="223">
        <f t="shared" si="266"/>
        <v>1</v>
      </c>
      <c r="L691" s="699" cm="1">
        <f t="array" ref="L691">INDEX($H691:$K691,0,MATCH(L$616,$H$616:$K$616,0))*HLOOKUP(L$615,$J$612:$R$613,2)</f>
        <v>0</v>
      </c>
      <c r="M691" s="699" cm="1">
        <f t="array" ref="M691">INDEX($H691:$K691,0,MATCH(M$616,$H$616:$K$616,0))*HLOOKUP(M$615,$J$612:$R$613,2)</f>
        <v>1</v>
      </c>
      <c r="N691" s="699" cm="1">
        <f t="array" ref="N691">INDEX($H691:$K691,0,MATCH(N$616,$H$616:$K$616,0))*HLOOKUP(N$615,$J$612:$R$613,2)</f>
        <v>1</v>
      </c>
      <c r="O691" s="699" cm="1">
        <f t="array" ref="O691">INDEX($H691:$K691,0,MATCH(O$616,$H$616:$K$616,0))*HLOOKUP(O$615,$J$612:$R$613,2)</f>
        <v>1</v>
      </c>
      <c r="P691" s="699" cm="1">
        <f t="array" ref="P691">INDEX($H691:$K691,0,MATCH(P$616,$H$616:$K$616,0))*HLOOKUP(P$615,$J$612:$R$613,2)</f>
        <v>0</v>
      </c>
      <c r="Q691" s="699" cm="1">
        <f t="array" ref="Q691">INDEX($H691:$K691,0,MATCH(Q$616,$H$616:$K$616,0))*HLOOKUP(Q$615,$J$612:$R$613,2)</f>
        <v>1</v>
      </c>
      <c r="R691" s="699" cm="1">
        <f t="array" ref="R691">INDEX($H691:$K691,0,MATCH(R$616,$H$616:$K$616,0))*HLOOKUP(R$615,$J$612:$R$613,2)</f>
        <v>1</v>
      </c>
      <c r="S691" s="699" cm="1">
        <f t="array" ref="S691">INDEX($H691:$K691,0,MATCH(S$616,$H$616:$K$616,0))*HLOOKUP(S$615,$J$612:$R$613,2)</f>
        <v>1</v>
      </c>
      <c r="T691" s="699" cm="1">
        <f t="array" ref="T691">INDEX($H691:$K691,0,MATCH(T$616,$H$616:$K$616,0))*HLOOKUP(T$615,$J$612:$R$613,2)</f>
        <v>0</v>
      </c>
      <c r="U691" s="699" cm="1">
        <f t="array" ref="U691">INDEX($H691:$K691,0,MATCH(U$616,$H$616:$K$616,0))*HLOOKUP(U$615,$J$612:$R$613,2)</f>
        <v>1</v>
      </c>
      <c r="V691" s="699" cm="1">
        <f t="array" ref="V691">INDEX($H691:$K691,0,MATCH(V$616,$H$616:$K$616,0))*HLOOKUP(V$615,$J$612:$R$613,2)</f>
        <v>1</v>
      </c>
      <c r="W691" s="699" cm="1">
        <f t="array" ref="W691">INDEX($H691:$K691,0,MATCH(W$616,$H$616:$K$616,0))*HLOOKUP(W$615,$J$612:$R$613,2)</f>
        <v>1</v>
      </c>
      <c r="X691" s="699" cm="1">
        <f t="array" ref="X691">INDEX($H691:$K691,0,MATCH(X$616,$H$616:$K$616,0))*HLOOKUP(X$615,$J$612:$R$613,2)</f>
        <v>0</v>
      </c>
      <c r="Y691" s="699" cm="1">
        <f t="array" ref="Y691">INDEX($H691:$K691,0,MATCH(Y$616,$H$616:$K$616,0))*HLOOKUP(Y$615,$J$612:$R$613,2)</f>
        <v>1</v>
      </c>
      <c r="Z691" s="699" cm="1">
        <f t="array" ref="Z691">INDEX($H691:$K691,0,MATCH(Z$616,$H$616:$K$616,0))*HLOOKUP(Z$615,$J$612:$R$613,2)</f>
        <v>1</v>
      </c>
      <c r="AA691" s="699" cm="1">
        <f t="array" ref="AA691">INDEX($H691:$K691,0,MATCH(AA$616,$H$616:$K$616,0))*HLOOKUP(AA$615,$J$612:$R$613,2)</f>
        <v>1</v>
      </c>
      <c r="AB691" s="699" cm="1">
        <f t="array" ref="AB691">INDEX($H691:$K691,0,MATCH(AB$616,$H$616:$K$616,0))*HLOOKUP(AB$615,$J$612:$R$613,2)</f>
        <v>0</v>
      </c>
      <c r="AC691" s="699" cm="1">
        <f t="array" ref="AC691">INDEX($H691:$K691,0,MATCH(AC$616,$H$616:$K$616,0))*HLOOKUP(AC$615,$J$612:$R$613,2)</f>
        <v>1</v>
      </c>
      <c r="AD691" s="699" cm="1">
        <f t="array" ref="AD691">INDEX($H691:$K691,0,MATCH(AD$616,$H$616:$K$616,0))*HLOOKUP(AD$615,$J$612:$R$613,2)</f>
        <v>1</v>
      </c>
      <c r="AE691" s="699" cm="1">
        <f t="array" ref="AE691">INDEX($H691:$K691,0,MATCH(AE$616,$H$616:$K$616,0))*HLOOKUP(AE$615,$J$612:$R$613,2)</f>
        <v>1</v>
      </c>
      <c r="AF691" s="699" cm="1">
        <f t="array" ref="AF691">INDEX($H691:$K691,0,MATCH(AF$616,$H$616:$K$616,0))*HLOOKUP(AF$615,$J$612:$R$613,2)</f>
        <v>0</v>
      </c>
      <c r="AG691" s="699" cm="1">
        <f t="array" ref="AG691">INDEX($H691:$K691,0,MATCH(AG$616,$H$616:$K$616,0))*HLOOKUP(AG$615,$J$612:$R$613,2)</f>
        <v>1</v>
      </c>
      <c r="AH691" s="699" cm="1">
        <f t="array" ref="AH691">INDEX($H691:$K691,0,MATCH(AH$616,$H$616:$K$616,0))*HLOOKUP(AH$615,$J$612:$R$613,2)</f>
        <v>1</v>
      </c>
      <c r="AI691" s="699" cm="1">
        <f t="array" ref="AI691">INDEX($H691:$K691,0,MATCH(AI$616,$H$616:$K$616,0))*HLOOKUP(AI$615,$J$612:$R$613,2)</f>
        <v>1</v>
      </c>
      <c r="AJ691" s="699" cm="1">
        <f t="array" ref="AJ691">INDEX($H691:$K691,0,MATCH(AJ$616,$H$616:$K$616,0))*HLOOKUP(AJ$615,$J$612:$R$613,2)</f>
        <v>0</v>
      </c>
      <c r="AK691" s="699" cm="1">
        <f t="array" ref="AK691">INDEX($H691:$K691,0,MATCH(AK$616,$H$616:$K$616,0))*HLOOKUP(AK$615,$J$612:$R$613,2)</f>
        <v>1</v>
      </c>
      <c r="AL691" s="699" cm="1">
        <f t="array" ref="AL691">INDEX($H691:$K691,0,MATCH(AL$616,$H$616:$K$616,0))*HLOOKUP(AL$615,$J$612:$R$613,2)</f>
        <v>1</v>
      </c>
      <c r="AM691" s="699" cm="1">
        <f t="array" ref="AM691">INDEX($H691:$K691,0,MATCH(AM$616,$H$616:$K$616,0))*HLOOKUP(AM$615,$J$612:$R$613,2)</f>
        <v>1</v>
      </c>
      <c r="AN691" s="699" cm="1">
        <f t="array" ref="AN691">INDEX($H691:$K691,0,MATCH(AN$616,$H$616:$K$616,0))*HLOOKUP(AN$615,$J$612:$R$613,2)</f>
        <v>0</v>
      </c>
      <c r="AO691" s="699" cm="1">
        <f t="array" ref="AO691">INDEX($H691:$K691,0,MATCH(AO$616,$H$616:$K$616,0))*HLOOKUP(AO$615,$J$612:$R$613,2)</f>
        <v>1</v>
      </c>
      <c r="AP691" s="699" cm="1">
        <f t="array" ref="AP691">INDEX($H691:$K691,0,MATCH(AP$616,$H$616:$K$616,0))*HLOOKUP(AP$615,$J$612:$R$613,2)</f>
        <v>1</v>
      </c>
      <c r="AQ691" s="699" cm="1">
        <f t="array" ref="AQ691">INDEX($H691:$K691,0,MATCH(AQ$616,$H$616:$K$616,0))*HLOOKUP(AQ$615,$J$612:$R$613,2)</f>
        <v>1</v>
      </c>
      <c r="AR691" s="699" cm="1">
        <f t="array" ref="AR691">INDEX($H691:$K691,0,MATCH(AR$616,$H$616:$K$616,0))*HLOOKUP(AR$615,$J$612:$R$613,2)</f>
        <v>0</v>
      </c>
      <c r="AS691" s="699" cm="1">
        <f t="array" ref="AS691">INDEX($H691:$K691,0,MATCH(AS$616,$H$616:$K$616,0))*HLOOKUP(AS$615,$J$612:$R$613,2)</f>
        <v>1</v>
      </c>
      <c r="AT691" s="699" cm="1">
        <f t="array" ref="AT691">INDEX($H691:$K691,0,MATCH(AT$616,$H$616:$K$616,0))*HLOOKUP(AT$615,$J$612:$R$613,2)</f>
        <v>1</v>
      </c>
      <c r="AU691" s="699" cm="1">
        <f t="array" ref="AU691">INDEX($H691:$K691,0,MATCH(AU$616,$H$616:$K$616,0))*HLOOKUP(AU$615,$J$612:$R$613,2)</f>
        <v>1</v>
      </c>
      <c r="AV691" s="187"/>
      <c r="AW691" s="187"/>
      <c r="AX691" s="16"/>
      <c r="AY691" s="8"/>
      <c r="AZ691" s="8"/>
      <c r="BA691" s="8"/>
    </row>
    <row r="692" spans="1:84" ht="14.5" outlineLevel="1" x14ac:dyDescent="0.35">
      <c r="A692" s="6"/>
      <c r="B692" s="7"/>
      <c r="C692" s="17"/>
      <c r="D692" s="17"/>
      <c r="E692" s="17"/>
      <c r="F692" s="26"/>
      <c r="G692" s="26" t="str">
        <f t="shared" si="230"/>
        <v>YYWBFzd</v>
      </c>
      <c r="H692" s="223">
        <f t="shared" ref="H692:K692" si="267">IF(H602&gt;0,1,0)</f>
        <v>0</v>
      </c>
      <c r="I692" s="223">
        <f t="shared" si="267"/>
        <v>1</v>
      </c>
      <c r="J692" s="223">
        <f t="shared" si="267"/>
        <v>1</v>
      </c>
      <c r="K692" s="223">
        <f t="shared" si="267"/>
        <v>1</v>
      </c>
      <c r="L692" s="699" cm="1">
        <f t="array" ref="L692">INDEX($H692:$K692,0,MATCH(L$616,$H$616:$K$616,0))*HLOOKUP(L$615,$J$612:$R$613,2)</f>
        <v>0</v>
      </c>
      <c r="M692" s="699" cm="1">
        <f t="array" ref="M692">INDEX($H692:$K692,0,MATCH(M$616,$H$616:$K$616,0))*HLOOKUP(M$615,$J$612:$R$613,2)</f>
        <v>1</v>
      </c>
      <c r="N692" s="699" cm="1">
        <f t="array" ref="N692">INDEX($H692:$K692,0,MATCH(N$616,$H$616:$K$616,0))*HLOOKUP(N$615,$J$612:$R$613,2)</f>
        <v>1</v>
      </c>
      <c r="O692" s="699" cm="1">
        <f t="array" ref="O692">INDEX($H692:$K692,0,MATCH(O$616,$H$616:$K$616,0))*HLOOKUP(O$615,$J$612:$R$613,2)</f>
        <v>1</v>
      </c>
      <c r="P692" s="699" cm="1">
        <f t="array" ref="P692">INDEX($H692:$K692,0,MATCH(P$616,$H$616:$K$616,0))*HLOOKUP(P$615,$J$612:$R$613,2)</f>
        <v>0</v>
      </c>
      <c r="Q692" s="699" cm="1">
        <f t="array" ref="Q692">INDEX($H692:$K692,0,MATCH(Q$616,$H$616:$K$616,0))*HLOOKUP(Q$615,$J$612:$R$613,2)</f>
        <v>1</v>
      </c>
      <c r="R692" s="699" cm="1">
        <f t="array" ref="R692">INDEX($H692:$K692,0,MATCH(R$616,$H$616:$K$616,0))*HLOOKUP(R$615,$J$612:$R$613,2)</f>
        <v>1</v>
      </c>
      <c r="S692" s="699" cm="1">
        <f t="array" ref="S692">INDEX($H692:$K692,0,MATCH(S$616,$H$616:$K$616,0))*HLOOKUP(S$615,$J$612:$R$613,2)</f>
        <v>1</v>
      </c>
      <c r="T692" s="699" cm="1">
        <f t="array" ref="T692">INDEX($H692:$K692,0,MATCH(T$616,$H$616:$K$616,0))*HLOOKUP(T$615,$J$612:$R$613,2)</f>
        <v>0</v>
      </c>
      <c r="U692" s="699" cm="1">
        <f t="array" ref="U692">INDEX($H692:$K692,0,MATCH(U$616,$H$616:$K$616,0))*HLOOKUP(U$615,$J$612:$R$613,2)</f>
        <v>1</v>
      </c>
      <c r="V692" s="699" cm="1">
        <f t="array" ref="V692">INDEX($H692:$K692,0,MATCH(V$616,$H$616:$K$616,0))*HLOOKUP(V$615,$J$612:$R$613,2)</f>
        <v>1</v>
      </c>
      <c r="W692" s="699" cm="1">
        <f t="array" ref="W692">INDEX($H692:$K692,0,MATCH(W$616,$H$616:$K$616,0))*HLOOKUP(W$615,$J$612:$R$613,2)</f>
        <v>1</v>
      </c>
      <c r="X692" s="699" cm="1">
        <f t="array" ref="X692">INDEX($H692:$K692,0,MATCH(X$616,$H$616:$K$616,0))*HLOOKUP(X$615,$J$612:$R$613,2)</f>
        <v>0</v>
      </c>
      <c r="Y692" s="699" cm="1">
        <f t="array" ref="Y692">INDEX($H692:$K692,0,MATCH(Y$616,$H$616:$K$616,0))*HLOOKUP(Y$615,$J$612:$R$613,2)</f>
        <v>1</v>
      </c>
      <c r="Z692" s="699" cm="1">
        <f t="array" ref="Z692">INDEX($H692:$K692,0,MATCH(Z$616,$H$616:$K$616,0))*HLOOKUP(Z$615,$J$612:$R$613,2)</f>
        <v>1</v>
      </c>
      <c r="AA692" s="699" cm="1">
        <f t="array" ref="AA692">INDEX($H692:$K692,0,MATCH(AA$616,$H$616:$K$616,0))*HLOOKUP(AA$615,$J$612:$R$613,2)</f>
        <v>1</v>
      </c>
      <c r="AB692" s="699" cm="1">
        <f t="array" ref="AB692">INDEX($H692:$K692,0,MATCH(AB$616,$H$616:$K$616,0))*HLOOKUP(AB$615,$J$612:$R$613,2)</f>
        <v>0</v>
      </c>
      <c r="AC692" s="699" cm="1">
        <f t="array" ref="AC692">INDEX($H692:$K692,0,MATCH(AC$616,$H$616:$K$616,0))*HLOOKUP(AC$615,$J$612:$R$613,2)</f>
        <v>1</v>
      </c>
      <c r="AD692" s="699" cm="1">
        <f t="array" ref="AD692">INDEX($H692:$K692,0,MATCH(AD$616,$H$616:$K$616,0))*HLOOKUP(AD$615,$J$612:$R$613,2)</f>
        <v>1</v>
      </c>
      <c r="AE692" s="699" cm="1">
        <f t="array" ref="AE692">INDEX($H692:$K692,0,MATCH(AE$616,$H$616:$K$616,0))*HLOOKUP(AE$615,$J$612:$R$613,2)</f>
        <v>1</v>
      </c>
      <c r="AF692" s="699" cm="1">
        <f t="array" ref="AF692">INDEX($H692:$K692,0,MATCH(AF$616,$H$616:$K$616,0))*HLOOKUP(AF$615,$J$612:$R$613,2)</f>
        <v>0</v>
      </c>
      <c r="AG692" s="699" cm="1">
        <f t="array" ref="AG692">INDEX($H692:$K692,0,MATCH(AG$616,$H$616:$K$616,0))*HLOOKUP(AG$615,$J$612:$R$613,2)</f>
        <v>1</v>
      </c>
      <c r="AH692" s="699" cm="1">
        <f t="array" ref="AH692">INDEX($H692:$K692,0,MATCH(AH$616,$H$616:$K$616,0))*HLOOKUP(AH$615,$J$612:$R$613,2)</f>
        <v>1</v>
      </c>
      <c r="AI692" s="699" cm="1">
        <f t="array" ref="AI692">INDEX($H692:$K692,0,MATCH(AI$616,$H$616:$K$616,0))*HLOOKUP(AI$615,$J$612:$R$613,2)</f>
        <v>1</v>
      </c>
      <c r="AJ692" s="699" cm="1">
        <f t="array" ref="AJ692">INDEX($H692:$K692,0,MATCH(AJ$616,$H$616:$K$616,0))*HLOOKUP(AJ$615,$J$612:$R$613,2)</f>
        <v>0</v>
      </c>
      <c r="AK692" s="699" cm="1">
        <f t="array" ref="AK692">INDEX($H692:$K692,0,MATCH(AK$616,$H$616:$K$616,0))*HLOOKUP(AK$615,$J$612:$R$613,2)</f>
        <v>1</v>
      </c>
      <c r="AL692" s="699" cm="1">
        <f t="array" ref="AL692">INDEX($H692:$K692,0,MATCH(AL$616,$H$616:$K$616,0))*HLOOKUP(AL$615,$J$612:$R$613,2)</f>
        <v>1</v>
      </c>
      <c r="AM692" s="699" cm="1">
        <f t="array" ref="AM692">INDEX($H692:$K692,0,MATCH(AM$616,$H$616:$K$616,0))*HLOOKUP(AM$615,$J$612:$R$613,2)</f>
        <v>1</v>
      </c>
      <c r="AN692" s="699" cm="1">
        <f t="array" ref="AN692">INDEX($H692:$K692,0,MATCH(AN$616,$H$616:$K$616,0))*HLOOKUP(AN$615,$J$612:$R$613,2)</f>
        <v>0</v>
      </c>
      <c r="AO692" s="699" cm="1">
        <f t="array" ref="AO692">INDEX($H692:$K692,0,MATCH(AO$616,$H$616:$K$616,0))*HLOOKUP(AO$615,$J$612:$R$613,2)</f>
        <v>1</v>
      </c>
      <c r="AP692" s="699" cm="1">
        <f t="array" ref="AP692">INDEX($H692:$K692,0,MATCH(AP$616,$H$616:$K$616,0))*HLOOKUP(AP$615,$J$612:$R$613,2)</f>
        <v>1</v>
      </c>
      <c r="AQ692" s="699" cm="1">
        <f t="array" ref="AQ692">INDEX($H692:$K692,0,MATCH(AQ$616,$H$616:$K$616,0))*HLOOKUP(AQ$615,$J$612:$R$613,2)</f>
        <v>1</v>
      </c>
      <c r="AR692" s="699" cm="1">
        <f t="array" ref="AR692">INDEX($H692:$K692,0,MATCH(AR$616,$H$616:$K$616,0))*HLOOKUP(AR$615,$J$612:$R$613,2)</f>
        <v>0</v>
      </c>
      <c r="AS692" s="699" cm="1">
        <f t="array" ref="AS692">INDEX($H692:$K692,0,MATCH(AS$616,$H$616:$K$616,0))*HLOOKUP(AS$615,$J$612:$R$613,2)</f>
        <v>1</v>
      </c>
      <c r="AT692" s="699" cm="1">
        <f t="array" ref="AT692">INDEX($H692:$K692,0,MATCH(AT$616,$H$616:$K$616,0))*HLOOKUP(AT$615,$J$612:$R$613,2)</f>
        <v>1</v>
      </c>
      <c r="AU692" s="699" cm="1">
        <f t="array" ref="AU692">INDEX($H692:$K692,0,MATCH(AU$616,$H$616:$K$616,0))*HLOOKUP(AU$615,$J$612:$R$613,2)</f>
        <v>1</v>
      </c>
      <c r="AV692" s="187"/>
      <c r="AW692" s="187"/>
      <c r="AX692" s="16"/>
      <c r="AY692" s="8"/>
      <c r="AZ692" s="8"/>
      <c r="BA692" s="8"/>
    </row>
    <row r="693" spans="1:84" ht="14.5" outlineLevel="1" x14ac:dyDescent="0.35">
      <c r="A693" s="6"/>
      <c r="B693" s="7"/>
      <c r="C693" s="17"/>
      <c r="D693" s="17"/>
      <c r="E693" s="17"/>
      <c r="F693" s="26"/>
      <c r="G693" s="26" t="str">
        <f t="shared" si="230"/>
        <v>YAAA2Nw</v>
      </c>
      <c r="H693" s="223">
        <f t="shared" ref="H693:K693" si="268">IF(H603&gt;0,1,0)</f>
        <v>0</v>
      </c>
      <c r="I693" s="223">
        <f t="shared" si="268"/>
        <v>1</v>
      </c>
      <c r="J693" s="223">
        <f t="shared" si="268"/>
        <v>1</v>
      </c>
      <c r="K693" s="223">
        <f t="shared" si="268"/>
        <v>1</v>
      </c>
      <c r="L693" s="699" cm="1">
        <f t="array" ref="L693">INDEX($H693:$K693,0,MATCH(L$616,$H$616:$K$616,0))*HLOOKUP(L$615,$J$612:$R$613,2)</f>
        <v>0</v>
      </c>
      <c r="M693" s="699" cm="1">
        <f t="array" ref="M693">INDEX($H693:$K693,0,MATCH(M$616,$H$616:$K$616,0))*HLOOKUP(M$615,$J$612:$R$613,2)</f>
        <v>1</v>
      </c>
      <c r="N693" s="699" cm="1">
        <f t="array" ref="N693">INDEX($H693:$K693,0,MATCH(N$616,$H$616:$K$616,0))*HLOOKUP(N$615,$J$612:$R$613,2)</f>
        <v>1</v>
      </c>
      <c r="O693" s="699" cm="1">
        <f t="array" ref="O693">INDEX($H693:$K693,0,MATCH(O$616,$H$616:$K$616,0))*HLOOKUP(O$615,$J$612:$R$613,2)</f>
        <v>1</v>
      </c>
      <c r="P693" s="699" cm="1">
        <f t="array" ref="P693">INDEX($H693:$K693,0,MATCH(P$616,$H$616:$K$616,0))*HLOOKUP(P$615,$J$612:$R$613,2)</f>
        <v>0</v>
      </c>
      <c r="Q693" s="699" cm="1">
        <f t="array" ref="Q693">INDEX($H693:$K693,0,MATCH(Q$616,$H$616:$K$616,0))*HLOOKUP(Q$615,$J$612:$R$613,2)</f>
        <v>1</v>
      </c>
      <c r="R693" s="699" cm="1">
        <f t="array" ref="R693">INDEX($H693:$K693,0,MATCH(R$616,$H$616:$K$616,0))*HLOOKUP(R$615,$J$612:$R$613,2)</f>
        <v>1</v>
      </c>
      <c r="S693" s="699" cm="1">
        <f t="array" ref="S693">INDEX($H693:$K693,0,MATCH(S$616,$H$616:$K$616,0))*HLOOKUP(S$615,$J$612:$R$613,2)</f>
        <v>1</v>
      </c>
      <c r="T693" s="699" cm="1">
        <f t="array" ref="T693">INDEX($H693:$K693,0,MATCH(T$616,$H$616:$K$616,0))*HLOOKUP(T$615,$J$612:$R$613,2)</f>
        <v>0</v>
      </c>
      <c r="U693" s="699" cm="1">
        <f t="array" ref="U693">INDEX($H693:$K693,0,MATCH(U$616,$H$616:$K$616,0))*HLOOKUP(U$615,$J$612:$R$613,2)</f>
        <v>1</v>
      </c>
      <c r="V693" s="699" cm="1">
        <f t="array" ref="V693">INDEX($H693:$K693,0,MATCH(V$616,$H$616:$K$616,0))*HLOOKUP(V$615,$J$612:$R$613,2)</f>
        <v>1</v>
      </c>
      <c r="W693" s="699" cm="1">
        <f t="array" ref="W693">INDEX($H693:$K693,0,MATCH(W$616,$H$616:$K$616,0))*HLOOKUP(W$615,$J$612:$R$613,2)</f>
        <v>1</v>
      </c>
      <c r="X693" s="699" cm="1">
        <f t="array" ref="X693">INDEX($H693:$K693,0,MATCH(X$616,$H$616:$K$616,0))*HLOOKUP(X$615,$J$612:$R$613,2)</f>
        <v>0</v>
      </c>
      <c r="Y693" s="699" cm="1">
        <f t="array" ref="Y693">INDEX($H693:$K693,0,MATCH(Y$616,$H$616:$K$616,0))*HLOOKUP(Y$615,$J$612:$R$613,2)</f>
        <v>1</v>
      </c>
      <c r="Z693" s="699" cm="1">
        <f t="array" ref="Z693">INDEX($H693:$K693,0,MATCH(Z$616,$H$616:$K$616,0))*HLOOKUP(Z$615,$J$612:$R$613,2)</f>
        <v>1</v>
      </c>
      <c r="AA693" s="699" cm="1">
        <f t="array" ref="AA693">INDEX($H693:$K693,0,MATCH(AA$616,$H$616:$K$616,0))*HLOOKUP(AA$615,$J$612:$R$613,2)</f>
        <v>1</v>
      </c>
      <c r="AB693" s="699" cm="1">
        <f t="array" ref="AB693">INDEX($H693:$K693,0,MATCH(AB$616,$H$616:$K$616,0))*HLOOKUP(AB$615,$J$612:$R$613,2)</f>
        <v>0</v>
      </c>
      <c r="AC693" s="699" cm="1">
        <f t="array" ref="AC693">INDEX($H693:$K693,0,MATCH(AC$616,$H$616:$K$616,0))*HLOOKUP(AC$615,$J$612:$R$613,2)</f>
        <v>1</v>
      </c>
      <c r="AD693" s="699" cm="1">
        <f t="array" ref="AD693">INDEX($H693:$K693,0,MATCH(AD$616,$H$616:$K$616,0))*HLOOKUP(AD$615,$J$612:$R$613,2)</f>
        <v>1</v>
      </c>
      <c r="AE693" s="699" cm="1">
        <f t="array" ref="AE693">INDEX($H693:$K693,0,MATCH(AE$616,$H$616:$K$616,0))*HLOOKUP(AE$615,$J$612:$R$613,2)</f>
        <v>1</v>
      </c>
      <c r="AF693" s="699" cm="1">
        <f t="array" ref="AF693">INDEX($H693:$K693,0,MATCH(AF$616,$H$616:$K$616,0))*HLOOKUP(AF$615,$J$612:$R$613,2)</f>
        <v>0</v>
      </c>
      <c r="AG693" s="699" cm="1">
        <f t="array" ref="AG693">INDEX($H693:$K693,0,MATCH(AG$616,$H$616:$K$616,0))*HLOOKUP(AG$615,$J$612:$R$613,2)</f>
        <v>1</v>
      </c>
      <c r="AH693" s="699" cm="1">
        <f t="array" ref="AH693">INDEX($H693:$K693,0,MATCH(AH$616,$H$616:$K$616,0))*HLOOKUP(AH$615,$J$612:$R$613,2)</f>
        <v>1</v>
      </c>
      <c r="AI693" s="699" cm="1">
        <f t="array" ref="AI693">INDEX($H693:$K693,0,MATCH(AI$616,$H$616:$K$616,0))*HLOOKUP(AI$615,$J$612:$R$613,2)</f>
        <v>1</v>
      </c>
      <c r="AJ693" s="699" cm="1">
        <f t="array" ref="AJ693">INDEX($H693:$K693,0,MATCH(AJ$616,$H$616:$K$616,0))*HLOOKUP(AJ$615,$J$612:$R$613,2)</f>
        <v>0</v>
      </c>
      <c r="AK693" s="699" cm="1">
        <f t="array" ref="AK693">INDEX($H693:$K693,0,MATCH(AK$616,$H$616:$K$616,0))*HLOOKUP(AK$615,$J$612:$R$613,2)</f>
        <v>1</v>
      </c>
      <c r="AL693" s="699" cm="1">
        <f t="array" ref="AL693">INDEX($H693:$K693,0,MATCH(AL$616,$H$616:$K$616,0))*HLOOKUP(AL$615,$J$612:$R$613,2)</f>
        <v>1</v>
      </c>
      <c r="AM693" s="699" cm="1">
        <f t="array" ref="AM693">INDEX($H693:$K693,0,MATCH(AM$616,$H$616:$K$616,0))*HLOOKUP(AM$615,$J$612:$R$613,2)</f>
        <v>1</v>
      </c>
      <c r="AN693" s="699" cm="1">
        <f t="array" ref="AN693">INDEX($H693:$K693,0,MATCH(AN$616,$H$616:$K$616,0))*HLOOKUP(AN$615,$J$612:$R$613,2)</f>
        <v>0</v>
      </c>
      <c r="AO693" s="699" cm="1">
        <f t="array" ref="AO693">INDEX($H693:$K693,0,MATCH(AO$616,$H$616:$K$616,0))*HLOOKUP(AO$615,$J$612:$R$613,2)</f>
        <v>1</v>
      </c>
      <c r="AP693" s="699" cm="1">
        <f t="array" ref="AP693">INDEX($H693:$K693,0,MATCH(AP$616,$H$616:$K$616,0))*HLOOKUP(AP$615,$J$612:$R$613,2)</f>
        <v>1</v>
      </c>
      <c r="AQ693" s="699" cm="1">
        <f t="array" ref="AQ693">INDEX($H693:$K693,0,MATCH(AQ$616,$H$616:$K$616,0))*HLOOKUP(AQ$615,$J$612:$R$613,2)</f>
        <v>1</v>
      </c>
      <c r="AR693" s="699" cm="1">
        <f t="array" ref="AR693">INDEX($H693:$K693,0,MATCH(AR$616,$H$616:$K$616,0))*HLOOKUP(AR$615,$J$612:$R$613,2)</f>
        <v>0</v>
      </c>
      <c r="AS693" s="699" cm="1">
        <f t="array" ref="AS693">INDEX($H693:$K693,0,MATCH(AS$616,$H$616:$K$616,0))*HLOOKUP(AS$615,$J$612:$R$613,2)</f>
        <v>1</v>
      </c>
      <c r="AT693" s="699" cm="1">
        <f t="array" ref="AT693">INDEX($H693:$K693,0,MATCH(AT$616,$H$616:$K$616,0))*HLOOKUP(AT$615,$J$612:$R$613,2)</f>
        <v>1</v>
      </c>
      <c r="AU693" s="699" cm="1">
        <f t="array" ref="AU693">INDEX($H693:$K693,0,MATCH(AU$616,$H$616:$K$616,0))*HLOOKUP(AU$615,$J$612:$R$613,2)</f>
        <v>1</v>
      </c>
      <c r="AV693" s="187"/>
      <c r="AW693" s="187"/>
      <c r="AX693" s="16"/>
      <c r="AY693" s="8"/>
      <c r="AZ693" s="8"/>
      <c r="BA693" s="8"/>
    </row>
    <row r="694" spans="1:84" ht="14.5" outlineLevel="1" x14ac:dyDescent="0.35">
      <c r="A694" s="6"/>
      <c r="B694" s="7"/>
      <c r="C694" s="17"/>
      <c r="D694" s="17"/>
      <c r="E694" s="17"/>
      <c r="F694" s="26"/>
      <c r="G694" s="26" t="str">
        <f t="shared" si="230"/>
        <v>YAAA2Nwd</v>
      </c>
      <c r="H694" s="223">
        <f t="shared" ref="H694:K694" si="269">IF(H604&gt;0,1,0)</f>
        <v>0</v>
      </c>
      <c r="I694" s="223">
        <f t="shared" si="269"/>
        <v>1</v>
      </c>
      <c r="J694" s="223">
        <f t="shared" si="269"/>
        <v>1</v>
      </c>
      <c r="K694" s="223">
        <f t="shared" si="269"/>
        <v>1</v>
      </c>
      <c r="L694" s="699" cm="1">
        <f t="array" ref="L694">INDEX($H694:$K694,0,MATCH(L$616,$H$616:$K$616,0))*HLOOKUP(L$615,$J$612:$R$613,2)</f>
        <v>0</v>
      </c>
      <c r="M694" s="699" cm="1">
        <f t="array" ref="M694">INDEX($H694:$K694,0,MATCH(M$616,$H$616:$K$616,0))*HLOOKUP(M$615,$J$612:$R$613,2)</f>
        <v>1</v>
      </c>
      <c r="N694" s="699" cm="1">
        <f t="array" ref="N694">INDEX($H694:$K694,0,MATCH(N$616,$H$616:$K$616,0))*HLOOKUP(N$615,$J$612:$R$613,2)</f>
        <v>1</v>
      </c>
      <c r="O694" s="699" cm="1">
        <f t="array" ref="O694">INDEX($H694:$K694,0,MATCH(O$616,$H$616:$K$616,0))*HLOOKUP(O$615,$J$612:$R$613,2)</f>
        <v>1</v>
      </c>
      <c r="P694" s="699" cm="1">
        <f t="array" ref="P694">INDEX($H694:$K694,0,MATCH(P$616,$H$616:$K$616,0))*HLOOKUP(P$615,$J$612:$R$613,2)</f>
        <v>0</v>
      </c>
      <c r="Q694" s="699" cm="1">
        <f t="array" ref="Q694">INDEX($H694:$K694,0,MATCH(Q$616,$H$616:$K$616,0))*HLOOKUP(Q$615,$J$612:$R$613,2)</f>
        <v>1</v>
      </c>
      <c r="R694" s="699" cm="1">
        <f t="array" ref="R694">INDEX($H694:$K694,0,MATCH(R$616,$H$616:$K$616,0))*HLOOKUP(R$615,$J$612:$R$613,2)</f>
        <v>1</v>
      </c>
      <c r="S694" s="699" cm="1">
        <f t="array" ref="S694">INDEX($H694:$K694,0,MATCH(S$616,$H$616:$K$616,0))*HLOOKUP(S$615,$J$612:$R$613,2)</f>
        <v>1</v>
      </c>
      <c r="T694" s="699" cm="1">
        <f t="array" ref="T694">INDEX($H694:$K694,0,MATCH(T$616,$H$616:$K$616,0))*HLOOKUP(T$615,$J$612:$R$613,2)</f>
        <v>0</v>
      </c>
      <c r="U694" s="699" cm="1">
        <f t="array" ref="U694">INDEX($H694:$K694,0,MATCH(U$616,$H$616:$K$616,0))*HLOOKUP(U$615,$J$612:$R$613,2)</f>
        <v>1</v>
      </c>
      <c r="V694" s="699" cm="1">
        <f t="array" ref="V694">INDEX($H694:$K694,0,MATCH(V$616,$H$616:$K$616,0))*HLOOKUP(V$615,$J$612:$R$613,2)</f>
        <v>1</v>
      </c>
      <c r="W694" s="699" cm="1">
        <f t="array" ref="W694">INDEX($H694:$K694,0,MATCH(W$616,$H$616:$K$616,0))*HLOOKUP(W$615,$J$612:$R$613,2)</f>
        <v>1</v>
      </c>
      <c r="X694" s="699" cm="1">
        <f t="array" ref="X694">INDEX($H694:$K694,0,MATCH(X$616,$H$616:$K$616,0))*HLOOKUP(X$615,$J$612:$R$613,2)</f>
        <v>0</v>
      </c>
      <c r="Y694" s="699" cm="1">
        <f t="array" ref="Y694">INDEX($H694:$K694,0,MATCH(Y$616,$H$616:$K$616,0))*HLOOKUP(Y$615,$J$612:$R$613,2)</f>
        <v>1</v>
      </c>
      <c r="Z694" s="699" cm="1">
        <f t="array" ref="Z694">INDEX($H694:$K694,0,MATCH(Z$616,$H$616:$K$616,0))*HLOOKUP(Z$615,$J$612:$R$613,2)</f>
        <v>1</v>
      </c>
      <c r="AA694" s="699" cm="1">
        <f t="array" ref="AA694">INDEX($H694:$K694,0,MATCH(AA$616,$H$616:$K$616,0))*HLOOKUP(AA$615,$J$612:$R$613,2)</f>
        <v>1</v>
      </c>
      <c r="AB694" s="699" cm="1">
        <f t="array" ref="AB694">INDEX($H694:$K694,0,MATCH(AB$616,$H$616:$K$616,0))*HLOOKUP(AB$615,$J$612:$R$613,2)</f>
        <v>0</v>
      </c>
      <c r="AC694" s="699" cm="1">
        <f t="array" ref="AC694">INDEX($H694:$K694,0,MATCH(AC$616,$H$616:$K$616,0))*HLOOKUP(AC$615,$J$612:$R$613,2)</f>
        <v>1</v>
      </c>
      <c r="AD694" s="699" cm="1">
        <f t="array" ref="AD694">INDEX($H694:$K694,0,MATCH(AD$616,$H$616:$K$616,0))*HLOOKUP(AD$615,$J$612:$R$613,2)</f>
        <v>1</v>
      </c>
      <c r="AE694" s="699" cm="1">
        <f t="array" ref="AE694">INDEX($H694:$K694,0,MATCH(AE$616,$H$616:$K$616,0))*HLOOKUP(AE$615,$J$612:$R$613,2)</f>
        <v>1</v>
      </c>
      <c r="AF694" s="699" cm="1">
        <f t="array" ref="AF694">INDEX($H694:$K694,0,MATCH(AF$616,$H$616:$K$616,0))*HLOOKUP(AF$615,$J$612:$R$613,2)</f>
        <v>0</v>
      </c>
      <c r="AG694" s="699" cm="1">
        <f t="array" ref="AG694">INDEX($H694:$K694,0,MATCH(AG$616,$H$616:$K$616,0))*HLOOKUP(AG$615,$J$612:$R$613,2)</f>
        <v>1</v>
      </c>
      <c r="AH694" s="699" cm="1">
        <f t="array" ref="AH694">INDEX($H694:$K694,0,MATCH(AH$616,$H$616:$K$616,0))*HLOOKUP(AH$615,$J$612:$R$613,2)</f>
        <v>1</v>
      </c>
      <c r="AI694" s="699" cm="1">
        <f t="array" ref="AI694">INDEX($H694:$K694,0,MATCH(AI$616,$H$616:$K$616,0))*HLOOKUP(AI$615,$J$612:$R$613,2)</f>
        <v>1</v>
      </c>
      <c r="AJ694" s="699" cm="1">
        <f t="array" ref="AJ694">INDEX($H694:$K694,0,MATCH(AJ$616,$H$616:$K$616,0))*HLOOKUP(AJ$615,$J$612:$R$613,2)</f>
        <v>0</v>
      </c>
      <c r="AK694" s="699" cm="1">
        <f t="array" ref="AK694">INDEX($H694:$K694,0,MATCH(AK$616,$H$616:$K$616,0))*HLOOKUP(AK$615,$J$612:$R$613,2)</f>
        <v>1</v>
      </c>
      <c r="AL694" s="699" cm="1">
        <f t="array" ref="AL694">INDEX($H694:$K694,0,MATCH(AL$616,$H$616:$K$616,0))*HLOOKUP(AL$615,$J$612:$R$613,2)</f>
        <v>1</v>
      </c>
      <c r="AM694" s="699" cm="1">
        <f t="array" ref="AM694">INDEX($H694:$K694,0,MATCH(AM$616,$H$616:$K$616,0))*HLOOKUP(AM$615,$J$612:$R$613,2)</f>
        <v>1</v>
      </c>
      <c r="AN694" s="699" cm="1">
        <f t="array" ref="AN694">INDEX($H694:$K694,0,MATCH(AN$616,$H$616:$K$616,0))*HLOOKUP(AN$615,$J$612:$R$613,2)</f>
        <v>0</v>
      </c>
      <c r="AO694" s="699" cm="1">
        <f t="array" ref="AO694">INDEX($H694:$K694,0,MATCH(AO$616,$H$616:$K$616,0))*HLOOKUP(AO$615,$J$612:$R$613,2)</f>
        <v>1</v>
      </c>
      <c r="AP694" s="699" cm="1">
        <f t="array" ref="AP694">INDEX($H694:$K694,0,MATCH(AP$616,$H$616:$K$616,0))*HLOOKUP(AP$615,$J$612:$R$613,2)</f>
        <v>1</v>
      </c>
      <c r="AQ694" s="699" cm="1">
        <f t="array" ref="AQ694">INDEX($H694:$K694,0,MATCH(AQ$616,$H$616:$K$616,0))*HLOOKUP(AQ$615,$J$612:$R$613,2)</f>
        <v>1</v>
      </c>
      <c r="AR694" s="699" cm="1">
        <f t="array" ref="AR694">INDEX($H694:$K694,0,MATCH(AR$616,$H$616:$K$616,0))*HLOOKUP(AR$615,$J$612:$R$613,2)</f>
        <v>0</v>
      </c>
      <c r="AS694" s="699" cm="1">
        <f t="array" ref="AS694">INDEX($H694:$K694,0,MATCH(AS$616,$H$616:$K$616,0))*HLOOKUP(AS$615,$J$612:$R$613,2)</f>
        <v>1</v>
      </c>
      <c r="AT694" s="699" cm="1">
        <f t="array" ref="AT694">INDEX($H694:$K694,0,MATCH(AT$616,$H$616:$K$616,0))*HLOOKUP(AT$615,$J$612:$R$613,2)</f>
        <v>1</v>
      </c>
      <c r="AU694" s="699" cm="1">
        <f t="array" ref="AU694">INDEX($H694:$K694,0,MATCH(AU$616,$H$616:$K$616,0))*HLOOKUP(AU$615,$J$612:$R$613,2)</f>
        <v>1</v>
      </c>
      <c r="AV694" s="187"/>
      <c r="AW694" s="187"/>
      <c r="AX694" s="16"/>
      <c r="AY694" s="8"/>
      <c r="AZ694" s="8"/>
      <c r="BA694" s="8"/>
    </row>
    <row r="695" spans="1:84" ht="14.5" outlineLevel="1" x14ac:dyDescent="0.35">
      <c r="A695" s="6"/>
      <c r="B695" s="7"/>
      <c r="C695" s="17"/>
      <c r="D695" s="17"/>
      <c r="E695" s="17"/>
      <c r="F695" s="26"/>
      <c r="G695" s="26" t="str">
        <f t="shared" si="230"/>
        <v>YYAA2A1z</v>
      </c>
      <c r="H695" s="223">
        <f t="shared" ref="H695:K695" si="270">IF(H605&gt;0,1,0)</f>
        <v>0</v>
      </c>
      <c r="I695" s="223">
        <f t="shared" si="270"/>
        <v>1</v>
      </c>
      <c r="J695" s="223">
        <f t="shared" si="270"/>
        <v>0</v>
      </c>
      <c r="K695" s="223">
        <f t="shared" si="270"/>
        <v>0</v>
      </c>
      <c r="L695" s="699" cm="1">
        <f t="array" ref="L695">INDEX($H695:$K695,0,MATCH(L$616,$H$616:$K$616,0))*HLOOKUP(L$615,$J$612:$R$613,2)</f>
        <v>0</v>
      </c>
      <c r="M695" s="699" cm="1">
        <f t="array" ref="M695">INDEX($H695:$K695,0,MATCH(M$616,$H$616:$K$616,0))*HLOOKUP(M$615,$J$612:$R$613,2)</f>
        <v>1</v>
      </c>
      <c r="N695" s="699" cm="1">
        <f t="array" ref="N695">INDEX($H695:$K695,0,MATCH(N$616,$H$616:$K$616,0))*HLOOKUP(N$615,$J$612:$R$613,2)</f>
        <v>0</v>
      </c>
      <c r="O695" s="699" cm="1">
        <f t="array" ref="O695">INDEX($H695:$K695,0,MATCH(O$616,$H$616:$K$616,0))*HLOOKUP(O$615,$J$612:$R$613,2)</f>
        <v>0</v>
      </c>
      <c r="P695" s="699" cm="1">
        <f t="array" ref="P695">INDEX($H695:$K695,0,MATCH(P$616,$H$616:$K$616,0))*HLOOKUP(P$615,$J$612:$R$613,2)</f>
        <v>0</v>
      </c>
      <c r="Q695" s="699" cm="1">
        <f t="array" ref="Q695">INDEX($H695:$K695,0,MATCH(Q$616,$H$616:$K$616,0))*HLOOKUP(Q$615,$J$612:$R$613,2)</f>
        <v>1</v>
      </c>
      <c r="R695" s="699" cm="1">
        <f t="array" ref="R695">INDEX($H695:$K695,0,MATCH(R$616,$H$616:$K$616,0))*HLOOKUP(R$615,$J$612:$R$613,2)</f>
        <v>0</v>
      </c>
      <c r="S695" s="699" cm="1">
        <f t="array" ref="S695">INDEX($H695:$K695,0,MATCH(S$616,$H$616:$K$616,0))*HLOOKUP(S$615,$J$612:$R$613,2)</f>
        <v>0</v>
      </c>
      <c r="T695" s="699" cm="1">
        <f t="array" ref="T695">INDEX($H695:$K695,0,MATCH(T$616,$H$616:$K$616,0))*HLOOKUP(T$615,$J$612:$R$613,2)</f>
        <v>0</v>
      </c>
      <c r="U695" s="699" cm="1">
        <f t="array" ref="U695">INDEX($H695:$K695,0,MATCH(U$616,$H$616:$K$616,0))*HLOOKUP(U$615,$J$612:$R$613,2)</f>
        <v>1</v>
      </c>
      <c r="V695" s="699" cm="1">
        <f t="array" ref="V695">INDEX($H695:$K695,0,MATCH(V$616,$H$616:$K$616,0))*HLOOKUP(V$615,$J$612:$R$613,2)</f>
        <v>0</v>
      </c>
      <c r="W695" s="699" cm="1">
        <f t="array" ref="W695">INDEX($H695:$K695,0,MATCH(W$616,$H$616:$K$616,0))*HLOOKUP(W$615,$J$612:$R$613,2)</f>
        <v>0</v>
      </c>
      <c r="X695" s="699" cm="1">
        <f t="array" ref="X695">INDEX($H695:$K695,0,MATCH(X$616,$H$616:$K$616,0))*HLOOKUP(X$615,$J$612:$R$613,2)</f>
        <v>0</v>
      </c>
      <c r="Y695" s="699" cm="1">
        <f t="array" ref="Y695">INDEX($H695:$K695,0,MATCH(Y$616,$H$616:$K$616,0))*HLOOKUP(Y$615,$J$612:$R$613,2)</f>
        <v>1</v>
      </c>
      <c r="Z695" s="699" cm="1">
        <f t="array" ref="Z695">INDEX($H695:$K695,0,MATCH(Z$616,$H$616:$K$616,0))*HLOOKUP(Z$615,$J$612:$R$613,2)</f>
        <v>0</v>
      </c>
      <c r="AA695" s="699" cm="1">
        <f t="array" ref="AA695">INDEX($H695:$K695,0,MATCH(AA$616,$H$616:$K$616,0))*HLOOKUP(AA$615,$J$612:$R$613,2)</f>
        <v>0</v>
      </c>
      <c r="AB695" s="699" cm="1">
        <f t="array" ref="AB695">INDEX($H695:$K695,0,MATCH(AB$616,$H$616:$K$616,0))*HLOOKUP(AB$615,$J$612:$R$613,2)</f>
        <v>0</v>
      </c>
      <c r="AC695" s="699" cm="1">
        <f t="array" ref="AC695">INDEX($H695:$K695,0,MATCH(AC$616,$H$616:$K$616,0))*HLOOKUP(AC$615,$J$612:$R$613,2)</f>
        <v>1</v>
      </c>
      <c r="AD695" s="699" cm="1">
        <f t="array" ref="AD695">INDEX($H695:$K695,0,MATCH(AD$616,$H$616:$K$616,0))*HLOOKUP(AD$615,$J$612:$R$613,2)</f>
        <v>0</v>
      </c>
      <c r="AE695" s="699" cm="1">
        <f t="array" ref="AE695">INDEX($H695:$K695,0,MATCH(AE$616,$H$616:$K$616,0))*HLOOKUP(AE$615,$J$612:$R$613,2)</f>
        <v>0</v>
      </c>
      <c r="AF695" s="699" cm="1">
        <f t="array" ref="AF695">INDEX($H695:$K695,0,MATCH(AF$616,$H$616:$K$616,0))*HLOOKUP(AF$615,$J$612:$R$613,2)</f>
        <v>0</v>
      </c>
      <c r="AG695" s="699" cm="1">
        <f t="array" ref="AG695">INDEX($H695:$K695,0,MATCH(AG$616,$H$616:$K$616,0))*HLOOKUP(AG$615,$J$612:$R$613,2)</f>
        <v>1</v>
      </c>
      <c r="AH695" s="699" cm="1">
        <f t="array" ref="AH695">INDEX($H695:$K695,0,MATCH(AH$616,$H$616:$K$616,0))*HLOOKUP(AH$615,$J$612:$R$613,2)</f>
        <v>0</v>
      </c>
      <c r="AI695" s="699" cm="1">
        <f t="array" ref="AI695">INDEX($H695:$K695,0,MATCH(AI$616,$H$616:$K$616,0))*HLOOKUP(AI$615,$J$612:$R$613,2)</f>
        <v>0</v>
      </c>
      <c r="AJ695" s="699" cm="1">
        <f t="array" ref="AJ695">INDEX($H695:$K695,0,MATCH(AJ$616,$H$616:$K$616,0))*HLOOKUP(AJ$615,$J$612:$R$613,2)</f>
        <v>0</v>
      </c>
      <c r="AK695" s="699" cm="1">
        <f t="array" ref="AK695">INDEX($H695:$K695,0,MATCH(AK$616,$H$616:$K$616,0))*HLOOKUP(AK$615,$J$612:$R$613,2)</f>
        <v>1</v>
      </c>
      <c r="AL695" s="699" cm="1">
        <f t="array" ref="AL695">INDEX($H695:$K695,0,MATCH(AL$616,$H$616:$K$616,0))*HLOOKUP(AL$615,$J$612:$R$613,2)</f>
        <v>0</v>
      </c>
      <c r="AM695" s="699" cm="1">
        <f t="array" ref="AM695">INDEX($H695:$K695,0,MATCH(AM$616,$H$616:$K$616,0))*HLOOKUP(AM$615,$J$612:$R$613,2)</f>
        <v>0</v>
      </c>
      <c r="AN695" s="699" cm="1">
        <f t="array" ref="AN695">INDEX($H695:$K695,0,MATCH(AN$616,$H$616:$K$616,0))*HLOOKUP(AN$615,$J$612:$R$613,2)</f>
        <v>0</v>
      </c>
      <c r="AO695" s="699" cm="1">
        <f t="array" ref="AO695">INDEX($H695:$K695,0,MATCH(AO$616,$H$616:$K$616,0))*HLOOKUP(AO$615,$J$612:$R$613,2)</f>
        <v>1</v>
      </c>
      <c r="AP695" s="699" cm="1">
        <f t="array" ref="AP695">INDEX($H695:$K695,0,MATCH(AP$616,$H$616:$K$616,0))*HLOOKUP(AP$615,$J$612:$R$613,2)</f>
        <v>0</v>
      </c>
      <c r="AQ695" s="699" cm="1">
        <f t="array" ref="AQ695">INDEX($H695:$K695,0,MATCH(AQ$616,$H$616:$K$616,0))*HLOOKUP(AQ$615,$J$612:$R$613,2)</f>
        <v>0</v>
      </c>
      <c r="AR695" s="699" cm="1">
        <f t="array" ref="AR695">INDEX($H695:$K695,0,MATCH(AR$616,$H$616:$K$616,0))*HLOOKUP(AR$615,$J$612:$R$613,2)</f>
        <v>0</v>
      </c>
      <c r="AS695" s="699" cm="1">
        <f t="array" ref="AS695">INDEX($H695:$K695,0,MATCH(AS$616,$H$616:$K$616,0))*HLOOKUP(AS$615,$J$612:$R$613,2)</f>
        <v>1</v>
      </c>
      <c r="AT695" s="699" cm="1">
        <f t="array" ref="AT695">INDEX($H695:$K695,0,MATCH(AT$616,$H$616:$K$616,0))*HLOOKUP(AT$615,$J$612:$R$613,2)</f>
        <v>0</v>
      </c>
      <c r="AU695" s="699" cm="1">
        <f t="array" ref="AU695">INDEX($H695:$K695,0,MATCH(AU$616,$H$616:$K$616,0))*HLOOKUP(AU$615,$J$612:$R$613,2)</f>
        <v>0</v>
      </c>
      <c r="AV695" s="187"/>
      <c r="AW695" s="187"/>
      <c r="AX695" s="16"/>
      <c r="AY695" s="8"/>
      <c r="AZ695" s="8"/>
      <c r="BA695" s="8"/>
    </row>
    <row r="696" spans="1:84" ht="14.5" outlineLevel="1" x14ac:dyDescent="0.35">
      <c r="A696" s="6"/>
      <c r="B696" s="7"/>
      <c r="C696" s="17"/>
      <c r="D696" s="17"/>
      <c r="E696" s="17"/>
      <c r="F696" s="26"/>
      <c r="G696" s="26" t="str">
        <f t="shared" si="230"/>
        <v>YYAA2A1zd</v>
      </c>
      <c r="H696" s="223">
        <f t="shared" ref="H696:K696" si="271">IF(H606&gt;0,1,0)</f>
        <v>0</v>
      </c>
      <c r="I696" s="223">
        <f t="shared" si="271"/>
        <v>1</v>
      </c>
      <c r="J696" s="223">
        <f t="shared" si="271"/>
        <v>0</v>
      </c>
      <c r="K696" s="223">
        <f t="shared" si="271"/>
        <v>0</v>
      </c>
      <c r="L696" s="699" cm="1">
        <f t="array" ref="L696">INDEX($H696:$K696,0,MATCH(L$616,$H$616:$K$616,0))*HLOOKUP(L$615,$J$612:$R$613,2)</f>
        <v>0</v>
      </c>
      <c r="M696" s="699" cm="1">
        <f t="array" ref="M696">INDEX($H696:$K696,0,MATCH(M$616,$H$616:$K$616,0))*HLOOKUP(M$615,$J$612:$R$613,2)</f>
        <v>1</v>
      </c>
      <c r="N696" s="699" cm="1">
        <f t="array" ref="N696">INDEX($H696:$K696,0,MATCH(N$616,$H$616:$K$616,0))*HLOOKUP(N$615,$J$612:$R$613,2)</f>
        <v>0</v>
      </c>
      <c r="O696" s="699" cm="1">
        <f t="array" ref="O696">INDEX($H696:$K696,0,MATCH(O$616,$H$616:$K$616,0))*HLOOKUP(O$615,$J$612:$R$613,2)</f>
        <v>0</v>
      </c>
      <c r="P696" s="699" cm="1">
        <f t="array" ref="P696">INDEX($H696:$K696,0,MATCH(P$616,$H$616:$K$616,0))*HLOOKUP(P$615,$J$612:$R$613,2)</f>
        <v>0</v>
      </c>
      <c r="Q696" s="699" cm="1">
        <f t="array" ref="Q696">INDEX($H696:$K696,0,MATCH(Q$616,$H$616:$K$616,0))*HLOOKUP(Q$615,$J$612:$R$613,2)</f>
        <v>1</v>
      </c>
      <c r="R696" s="699" cm="1">
        <f t="array" ref="R696">INDEX($H696:$K696,0,MATCH(R$616,$H$616:$K$616,0))*HLOOKUP(R$615,$J$612:$R$613,2)</f>
        <v>0</v>
      </c>
      <c r="S696" s="699" cm="1">
        <f t="array" ref="S696">INDEX($H696:$K696,0,MATCH(S$616,$H$616:$K$616,0))*HLOOKUP(S$615,$J$612:$R$613,2)</f>
        <v>0</v>
      </c>
      <c r="T696" s="699" cm="1">
        <f t="array" ref="T696">INDEX($H696:$K696,0,MATCH(T$616,$H$616:$K$616,0))*HLOOKUP(T$615,$J$612:$R$613,2)</f>
        <v>0</v>
      </c>
      <c r="U696" s="699" cm="1">
        <f t="array" ref="U696">INDEX($H696:$K696,0,MATCH(U$616,$H$616:$K$616,0))*HLOOKUP(U$615,$J$612:$R$613,2)</f>
        <v>1</v>
      </c>
      <c r="V696" s="699" cm="1">
        <f t="array" ref="V696">INDEX($H696:$K696,0,MATCH(V$616,$H$616:$K$616,0))*HLOOKUP(V$615,$J$612:$R$613,2)</f>
        <v>0</v>
      </c>
      <c r="W696" s="699" cm="1">
        <f t="array" ref="W696">INDEX($H696:$K696,0,MATCH(W$616,$H$616:$K$616,0))*HLOOKUP(W$615,$J$612:$R$613,2)</f>
        <v>0</v>
      </c>
      <c r="X696" s="699" cm="1">
        <f t="array" ref="X696">INDEX($H696:$K696,0,MATCH(X$616,$H$616:$K$616,0))*HLOOKUP(X$615,$J$612:$R$613,2)</f>
        <v>0</v>
      </c>
      <c r="Y696" s="699" cm="1">
        <f t="array" ref="Y696">INDEX($H696:$K696,0,MATCH(Y$616,$H$616:$K$616,0))*HLOOKUP(Y$615,$J$612:$R$613,2)</f>
        <v>1</v>
      </c>
      <c r="Z696" s="699" cm="1">
        <f t="array" ref="Z696">INDEX($H696:$K696,0,MATCH(Z$616,$H$616:$K$616,0))*HLOOKUP(Z$615,$J$612:$R$613,2)</f>
        <v>0</v>
      </c>
      <c r="AA696" s="699" cm="1">
        <f t="array" ref="AA696">INDEX($H696:$K696,0,MATCH(AA$616,$H$616:$K$616,0))*HLOOKUP(AA$615,$J$612:$R$613,2)</f>
        <v>0</v>
      </c>
      <c r="AB696" s="699" cm="1">
        <f t="array" ref="AB696">INDEX($H696:$K696,0,MATCH(AB$616,$H$616:$K$616,0))*HLOOKUP(AB$615,$J$612:$R$613,2)</f>
        <v>0</v>
      </c>
      <c r="AC696" s="699" cm="1">
        <f t="array" ref="AC696">INDEX($H696:$K696,0,MATCH(AC$616,$H$616:$K$616,0))*HLOOKUP(AC$615,$J$612:$R$613,2)</f>
        <v>1</v>
      </c>
      <c r="AD696" s="699" cm="1">
        <f t="array" ref="AD696">INDEX($H696:$K696,0,MATCH(AD$616,$H$616:$K$616,0))*HLOOKUP(AD$615,$J$612:$R$613,2)</f>
        <v>0</v>
      </c>
      <c r="AE696" s="699" cm="1">
        <f t="array" ref="AE696">INDEX($H696:$K696,0,MATCH(AE$616,$H$616:$K$616,0))*HLOOKUP(AE$615,$J$612:$R$613,2)</f>
        <v>0</v>
      </c>
      <c r="AF696" s="699" cm="1">
        <f t="array" ref="AF696">INDEX($H696:$K696,0,MATCH(AF$616,$H$616:$K$616,0))*HLOOKUP(AF$615,$J$612:$R$613,2)</f>
        <v>0</v>
      </c>
      <c r="AG696" s="699" cm="1">
        <f t="array" ref="AG696">INDEX($H696:$K696,0,MATCH(AG$616,$H$616:$K$616,0))*HLOOKUP(AG$615,$J$612:$R$613,2)</f>
        <v>1</v>
      </c>
      <c r="AH696" s="699" cm="1">
        <f t="array" ref="AH696">INDEX($H696:$K696,0,MATCH(AH$616,$H$616:$K$616,0))*HLOOKUP(AH$615,$J$612:$R$613,2)</f>
        <v>0</v>
      </c>
      <c r="AI696" s="699" cm="1">
        <f t="array" ref="AI696">INDEX($H696:$K696,0,MATCH(AI$616,$H$616:$K$616,0))*HLOOKUP(AI$615,$J$612:$R$613,2)</f>
        <v>0</v>
      </c>
      <c r="AJ696" s="699" cm="1">
        <f t="array" ref="AJ696">INDEX($H696:$K696,0,MATCH(AJ$616,$H$616:$K$616,0))*HLOOKUP(AJ$615,$J$612:$R$613,2)</f>
        <v>0</v>
      </c>
      <c r="AK696" s="699" cm="1">
        <f t="array" ref="AK696">INDEX($H696:$K696,0,MATCH(AK$616,$H$616:$K$616,0))*HLOOKUP(AK$615,$J$612:$R$613,2)</f>
        <v>1</v>
      </c>
      <c r="AL696" s="699" cm="1">
        <f t="array" ref="AL696">INDEX($H696:$K696,0,MATCH(AL$616,$H$616:$K$616,0))*HLOOKUP(AL$615,$J$612:$R$613,2)</f>
        <v>0</v>
      </c>
      <c r="AM696" s="699" cm="1">
        <f t="array" ref="AM696">INDEX($H696:$K696,0,MATCH(AM$616,$H$616:$K$616,0))*HLOOKUP(AM$615,$J$612:$R$613,2)</f>
        <v>0</v>
      </c>
      <c r="AN696" s="699" cm="1">
        <f t="array" ref="AN696">INDEX($H696:$K696,0,MATCH(AN$616,$H$616:$K$616,0))*HLOOKUP(AN$615,$J$612:$R$613,2)</f>
        <v>0</v>
      </c>
      <c r="AO696" s="699" cm="1">
        <f t="array" ref="AO696">INDEX($H696:$K696,0,MATCH(AO$616,$H$616:$K$616,0))*HLOOKUP(AO$615,$J$612:$R$613,2)</f>
        <v>1</v>
      </c>
      <c r="AP696" s="699" cm="1">
        <f t="array" ref="AP696">INDEX($H696:$K696,0,MATCH(AP$616,$H$616:$K$616,0))*HLOOKUP(AP$615,$J$612:$R$613,2)</f>
        <v>0</v>
      </c>
      <c r="AQ696" s="699" cm="1">
        <f t="array" ref="AQ696">INDEX($H696:$K696,0,MATCH(AQ$616,$H$616:$K$616,0))*HLOOKUP(AQ$615,$J$612:$R$613,2)</f>
        <v>0</v>
      </c>
      <c r="AR696" s="699" cm="1">
        <f t="array" ref="AR696">INDEX($H696:$K696,0,MATCH(AR$616,$H$616:$K$616,0))*HLOOKUP(AR$615,$J$612:$R$613,2)</f>
        <v>0</v>
      </c>
      <c r="AS696" s="699" cm="1">
        <f t="array" ref="AS696">INDEX($H696:$K696,0,MATCH(AS$616,$H$616:$K$616,0))*HLOOKUP(AS$615,$J$612:$R$613,2)</f>
        <v>1</v>
      </c>
      <c r="AT696" s="699" cm="1">
        <f t="array" ref="AT696">INDEX($H696:$K696,0,MATCH(AT$616,$H$616:$K$616,0))*HLOOKUP(AT$615,$J$612:$R$613,2)</f>
        <v>0</v>
      </c>
      <c r="AU696" s="699" cm="1">
        <f t="array" ref="AU696">INDEX($H696:$K696,0,MATCH(AU$616,$H$616:$K$616,0))*HLOOKUP(AU$615,$J$612:$R$613,2)</f>
        <v>0</v>
      </c>
      <c r="AV696" s="187"/>
      <c r="AW696" s="187"/>
      <c r="AX696" s="16"/>
      <c r="AY696" s="8"/>
      <c r="AZ696" s="8"/>
      <c r="BA696" s="8"/>
    </row>
    <row r="697" spans="1:84" ht="14.5" outlineLevel="1" x14ac:dyDescent="0.35">
      <c r="A697" s="6"/>
      <c r="B697" s="7"/>
      <c r="C697" s="17"/>
      <c r="D697" s="17"/>
      <c r="E697" s="17"/>
      <c r="F697" s="26"/>
      <c r="G697" s="26" t="str">
        <f t="shared" si="230"/>
        <v>AYWA2A1a</v>
      </c>
      <c r="H697" s="223">
        <f t="shared" ref="H697:K697" si="272">IF(H607&gt;0,1,0)</f>
        <v>1</v>
      </c>
      <c r="I697" s="223">
        <f t="shared" si="272"/>
        <v>0</v>
      </c>
      <c r="J697" s="223">
        <f t="shared" si="272"/>
        <v>0</v>
      </c>
      <c r="K697" s="223">
        <f t="shared" si="272"/>
        <v>0</v>
      </c>
      <c r="L697" s="699" cm="1">
        <f t="array" ref="L697">INDEX($H697:$K697,0,MATCH(L$616,$H$616:$K$616,0))*HLOOKUP(L$615,$J$612:$R$613,2)</f>
        <v>1</v>
      </c>
      <c r="M697" s="699" cm="1">
        <f t="array" ref="M697">INDEX($H697:$K697,0,MATCH(M$616,$H$616:$K$616,0))*HLOOKUP(M$615,$J$612:$R$613,2)</f>
        <v>0</v>
      </c>
      <c r="N697" s="699" cm="1">
        <f t="array" ref="N697">INDEX($H697:$K697,0,MATCH(N$616,$H$616:$K$616,0))*HLOOKUP(N$615,$J$612:$R$613,2)</f>
        <v>0</v>
      </c>
      <c r="O697" s="699" cm="1">
        <f t="array" ref="O697">INDEX($H697:$K697,0,MATCH(O$616,$H$616:$K$616,0))*HLOOKUP(O$615,$J$612:$R$613,2)</f>
        <v>0</v>
      </c>
      <c r="P697" s="699" cm="1">
        <f t="array" ref="P697">INDEX($H697:$K697,0,MATCH(P$616,$H$616:$K$616,0))*HLOOKUP(P$615,$J$612:$R$613,2)</f>
        <v>1</v>
      </c>
      <c r="Q697" s="699" cm="1">
        <f t="array" ref="Q697">INDEX($H697:$K697,0,MATCH(Q$616,$H$616:$K$616,0))*HLOOKUP(Q$615,$J$612:$R$613,2)</f>
        <v>0</v>
      </c>
      <c r="R697" s="699" cm="1">
        <f t="array" ref="R697">INDEX($H697:$K697,0,MATCH(R$616,$H$616:$K$616,0))*HLOOKUP(R$615,$J$612:$R$613,2)</f>
        <v>0</v>
      </c>
      <c r="S697" s="699" cm="1">
        <f t="array" ref="S697">INDEX($H697:$K697,0,MATCH(S$616,$H$616:$K$616,0))*HLOOKUP(S$615,$J$612:$R$613,2)</f>
        <v>0</v>
      </c>
      <c r="T697" s="699" cm="1">
        <f t="array" ref="T697">INDEX($H697:$K697,0,MATCH(T$616,$H$616:$K$616,0))*HLOOKUP(T$615,$J$612:$R$613,2)</f>
        <v>1</v>
      </c>
      <c r="U697" s="699" cm="1">
        <f t="array" ref="U697">INDEX($H697:$K697,0,MATCH(U$616,$H$616:$K$616,0))*HLOOKUP(U$615,$J$612:$R$613,2)</f>
        <v>0</v>
      </c>
      <c r="V697" s="699" cm="1">
        <f t="array" ref="V697">INDEX($H697:$K697,0,MATCH(V$616,$H$616:$K$616,0))*HLOOKUP(V$615,$J$612:$R$613,2)</f>
        <v>0</v>
      </c>
      <c r="W697" s="699" cm="1">
        <f t="array" ref="W697">INDEX($H697:$K697,0,MATCH(W$616,$H$616:$K$616,0))*HLOOKUP(W$615,$J$612:$R$613,2)</f>
        <v>0</v>
      </c>
      <c r="X697" s="699" cm="1">
        <f t="array" ref="X697">INDEX($H697:$K697,0,MATCH(X$616,$H$616:$K$616,0))*HLOOKUP(X$615,$J$612:$R$613,2)</f>
        <v>1</v>
      </c>
      <c r="Y697" s="699" cm="1">
        <f t="array" ref="Y697">INDEX($H697:$K697,0,MATCH(Y$616,$H$616:$K$616,0))*HLOOKUP(Y$615,$J$612:$R$613,2)</f>
        <v>0</v>
      </c>
      <c r="Z697" s="699" cm="1">
        <f t="array" ref="Z697">INDEX($H697:$K697,0,MATCH(Z$616,$H$616:$K$616,0))*HLOOKUP(Z$615,$J$612:$R$613,2)</f>
        <v>0</v>
      </c>
      <c r="AA697" s="699" cm="1">
        <f t="array" ref="AA697">INDEX($H697:$K697,0,MATCH(AA$616,$H$616:$K$616,0))*HLOOKUP(AA$615,$J$612:$R$613,2)</f>
        <v>0</v>
      </c>
      <c r="AB697" s="699" cm="1">
        <f t="array" ref="AB697">INDEX($H697:$K697,0,MATCH(AB$616,$H$616:$K$616,0))*HLOOKUP(AB$615,$J$612:$R$613,2)</f>
        <v>1</v>
      </c>
      <c r="AC697" s="699" cm="1">
        <f t="array" ref="AC697">INDEX($H697:$K697,0,MATCH(AC$616,$H$616:$K$616,0))*HLOOKUP(AC$615,$J$612:$R$613,2)</f>
        <v>0</v>
      </c>
      <c r="AD697" s="699" cm="1">
        <f t="array" ref="AD697">INDEX($H697:$K697,0,MATCH(AD$616,$H$616:$K$616,0))*HLOOKUP(AD$615,$J$612:$R$613,2)</f>
        <v>0</v>
      </c>
      <c r="AE697" s="699" cm="1">
        <f t="array" ref="AE697">INDEX($H697:$K697,0,MATCH(AE$616,$H$616:$K$616,0))*HLOOKUP(AE$615,$J$612:$R$613,2)</f>
        <v>0</v>
      </c>
      <c r="AF697" s="699" cm="1">
        <f t="array" ref="AF697">INDEX($H697:$K697,0,MATCH(AF$616,$H$616:$K$616,0))*HLOOKUP(AF$615,$J$612:$R$613,2)</f>
        <v>1</v>
      </c>
      <c r="AG697" s="699" cm="1">
        <f t="array" ref="AG697">INDEX($H697:$K697,0,MATCH(AG$616,$H$616:$K$616,0))*HLOOKUP(AG$615,$J$612:$R$613,2)</f>
        <v>0</v>
      </c>
      <c r="AH697" s="699" cm="1">
        <f t="array" ref="AH697">INDEX($H697:$K697,0,MATCH(AH$616,$H$616:$K$616,0))*HLOOKUP(AH$615,$J$612:$R$613,2)</f>
        <v>0</v>
      </c>
      <c r="AI697" s="699" cm="1">
        <f t="array" ref="AI697">INDEX($H697:$K697,0,MATCH(AI$616,$H$616:$K$616,0))*HLOOKUP(AI$615,$J$612:$R$613,2)</f>
        <v>0</v>
      </c>
      <c r="AJ697" s="699" cm="1">
        <f t="array" ref="AJ697">INDEX($H697:$K697,0,MATCH(AJ$616,$H$616:$K$616,0))*HLOOKUP(AJ$615,$J$612:$R$613,2)</f>
        <v>1</v>
      </c>
      <c r="AK697" s="699" cm="1">
        <f t="array" ref="AK697">INDEX($H697:$K697,0,MATCH(AK$616,$H$616:$K$616,0))*HLOOKUP(AK$615,$J$612:$R$613,2)</f>
        <v>0</v>
      </c>
      <c r="AL697" s="699" cm="1">
        <f t="array" ref="AL697">INDEX($H697:$K697,0,MATCH(AL$616,$H$616:$K$616,0))*HLOOKUP(AL$615,$J$612:$R$613,2)</f>
        <v>0</v>
      </c>
      <c r="AM697" s="699" cm="1">
        <f t="array" ref="AM697">INDEX($H697:$K697,0,MATCH(AM$616,$H$616:$K$616,0))*HLOOKUP(AM$615,$J$612:$R$613,2)</f>
        <v>0</v>
      </c>
      <c r="AN697" s="699" cm="1">
        <f t="array" ref="AN697">INDEX($H697:$K697,0,MATCH(AN$616,$H$616:$K$616,0))*HLOOKUP(AN$615,$J$612:$R$613,2)</f>
        <v>1</v>
      </c>
      <c r="AO697" s="699" cm="1">
        <f t="array" ref="AO697">INDEX($H697:$K697,0,MATCH(AO$616,$H$616:$K$616,0))*HLOOKUP(AO$615,$J$612:$R$613,2)</f>
        <v>0</v>
      </c>
      <c r="AP697" s="699" cm="1">
        <f t="array" ref="AP697">INDEX($H697:$K697,0,MATCH(AP$616,$H$616:$K$616,0))*HLOOKUP(AP$615,$J$612:$R$613,2)</f>
        <v>0</v>
      </c>
      <c r="AQ697" s="699" cm="1">
        <f t="array" ref="AQ697">INDEX($H697:$K697,0,MATCH(AQ$616,$H$616:$K$616,0))*HLOOKUP(AQ$615,$J$612:$R$613,2)</f>
        <v>0</v>
      </c>
      <c r="AR697" s="699" cm="1">
        <f t="array" ref="AR697">INDEX($H697:$K697,0,MATCH(AR$616,$H$616:$K$616,0))*HLOOKUP(AR$615,$J$612:$R$613,2)</f>
        <v>1</v>
      </c>
      <c r="AS697" s="699" cm="1">
        <f t="array" ref="AS697">INDEX($H697:$K697,0,MATCH(AS$616,$H$616:$K$616,0))*HLOOKUP(AS$615,$J$612:$R$613,2)</f>
        <v>0</v>
      </c>
      <c r="AT697" s="699" cm="1">
        <f t="array" ref="AT697">INDEX($H697:$K697,0,MATCH(AT$616,$H$616:$K$616,0))*HLOOKUP(AT$615,$J$612:$R$613,2)</f>
        <v>0</v>
      </c>
      <c r="AU697" s="699" cm="1">
        <f t="array" ref="AU697">INDEX($H697:$K697,0,MATCH(AU$616,$H$616:$K$616,0))*HLOOKUP(AU$615,$J$612:$R$613,2)</f>
        <v>0</v>
      </c>
      <c r="AV697" s="187"/>
      <c r="AW697" s="187"/>
      <c r="AX697" s="16"/>
      <c r="AY697" s="8"/>
      <c r="AZ697" s="8"/>
      <c r="BA697" s="8"/>
    </row>
    <row r="698" spans="1:84" ht="14.5" outlineLevel="1" x14ac:dyDescent="0.35">
      <c r="A698" s="6"/>
      <c r="B698" s="7"/>
      <c r="C698" s="17"/>
      <c r="D698" s="17"/>
      <c r="E698" s="17"/>
      <c r="F698" s="26"/>
      <c r="G698" s="26" t="str">
        <f t="shared" si="230"/>
        <v>AANWA1a</v>
      </c>
      <c r="H698" s="223">
        <f t="shared" ref="H698:K698" si="273">IF(H608&gt;0,1,0)</f>
        <v>1</v>
      </c>
      <c r="I698" s="223">
        <f t="shared" si="273"/>
        <v>0</v>
      </c>
      <c r="J698" s="223">
        <f t="shared" si="273"/>
        <v>0</v>
      </c>
      <c r="K698" s="223">
        <f t="shared" si="273"/>
        <v>0</v>
      </c>
      <c r="L698" s="699" cm="1">
        <f t="array" ref="L698">INDEX($H698:$K698,0,MATCH(L$616,$H$616:$K$616,0))*HLOOKUP(L$615,$J$612:$R$613,2)</f>
        <v>1</v>
      </c>
      <c r="M698" s="699" cm="1">
        <f t="array" ref="M698">INDEX($H698:$K698,0,MATCH(M$616,$H$616:$K$616,0))*HLOOKUP(M$615,$J$612:$R$613,2)</f>
        <v>0</v>
      </c>
      <c r="N698" s="699" cm="1">
        <f t="array" ref="N698">INDEX($H698:$K698,0,MATCH(N$616,$H$616:$K$616,0))*HLOOKUP(N$615,$J$612:$R$613,2)</f>
        <v>0</v>
      </c>
      <c r="O698" s="699" cm="1">
        <f t="array" ref="O698">INDEX($H698:$K698,0,MATCH(O$616,$H$616:$K$616,0))*HLOOKUP(O$615,$J$612:$R$613,2)</f>
        <v>0</v>
      </c>
      <c r="P698" s="699" cm="1">
        <f t="array" ref="P698">INDEX($H698:$K698,0,MATCH(P$616,$H$616:$K$616,0))*HLOOKUP(P$615,$J$612:$R$613,2)</f>
        <v>1</v>
      </c>
      <c r="Q698" s="699" cm="1">
        <f t="array" ref="Q698">INDEX($H698:$K698,0,MATCH(Q$616,$H$616:$K$616,0))*HLOOKUP(Q$615,$J$612:$R$613,2)</f>
        <v>0</v>
      </c>
      <c r="R698" s="699" cm="1">
        <f t="array" ref="R698">INDEX($H698:$K698,0,MATCH(R$616,$H$616:$K$616,0))*HLOOKUP(R$615,$J$612:$R$613,2)</f>
        <v>0</v>
      </c>
      <c r="S698" s="699" cm="1">
        <f t="array" ref="S698">INDEX($H698:$K698,0,MATCH(S$616,$H$616:$K$616,0))*HLOOKUP(S$615,$J$612:$R$613,2)</f>
        <v>0</v>
      </c>
      <c r="T698" s="699" cm="1">
        <f t="array" ref="T698">INDEX($H698:$K698,0,MATCH(T$616,$H$616:$K$616,0))*HLOOKUP(T$615,$J$612:$R$613,2)</f>
        <v>1</v>
      </c>
      <c r="U698" s="699" cm="1">
        <f t="array" ref="U698">INDEX($H698:$K698,0,MATCH(U$616,$H$616:$K$616,0))*HLOOKUP(U$615,$J$612:$R$613,2)</f>
        <v>0</v>
      </c>
      <c r="V698" s="699" cm="1">
        <f t="array" ref="V698">INDEX($H698:$K698,0,MATCH(V$616,$H$616:$K$616,0))*HLOOKUP(V$615,$J$612:$R$613,2)</f>
        <v>0</v>
      </c>
      <c r="W698" s="699" cm="1">
        <f t="array" ref="W698">INDEX($H698:$K698,0,MATCH(W$616,$H$616:$K$616,0))*HLOOKUP(W$615,$J$612:$R$613,2)</f>
        <v>0</v>
      </c>
      <c r="X698" s="699" cm="1">
        <f t="array" ref="X698">INDEX($H698:$K698,0,MATCH(X$616,$H$616:$K$616,0))*HLOOKUP(X$615,$J$612:$R$613,2)</f>
        <v>1</v>
      </c>
      <c r="Y698" s="699" cm="1">
        <f t="array" ref="Y698">INDEX($H698:$K698,0,MATCH(Y$616,$H$616:$K$616,0))*HLOOKUP(Y$615,$J$612:$R$613,2)</f>
        <v>0</v>
      </c>
      <c r="Z698" s="699" cm="1">
        <f t="array" ref="Z698">INDEX($H698:$K698,0,MATCH(Z$616,$H$616:$K$616,0))*HLOOKUP(Z$615,$J$612:$R$613,2)</f>
        <v>0</v>
      </c>
      <c r="AA698" s="699" cm="1">
        <f t="array" ref="AA698">INDEX($H698:$K698,0,MATCH(AA$616,$H$616:$K$616,0))*HLOOKUP(AA$615,$J$612:$R$613,2)</f>
        <v>0</v>
      </c>
      <c r="AB698" s="699" cm="1">
        <f t="array" ref="AB698">INDEX($H698:$K698,0,MATCH(AB$616,$H$616:$K$616,0))*HLOOKUP(AB$615,$J$612:$R$613,2)</f>
        <v>1</v>
      </c>
      <c r="AC698" s="699" cm="1">
        <f t="array" ref="AC698">INDEX($H698:$K698,0,MATCH(AC$616,$H$616:$K$616,0))*HLOOKUP(AC$615,$J$612:$R$613,2)</f>
        <v>0</v>
      </c>
      <c r="AD698" s="699" cm="1">
        <f t="array" ref="AD698">INDEX($H698:$K698,0,MATCH(AD$616,$H$616:$K$616,0))*HLOOKUP(AD$615,$J$612:$R$613,2)</f>
        <v>0</v>
      </c>
      <c r="AE698" s="699" cm="1">
        <f t="array" ref="AE698">INDEX($H698:$K698,0,MATCH(AE$616,$H$616:$K$616,0))*HLOOKUP(AE$615,$J$612:$R$613,2)</f>
        <v>0</v>
      </c>
      <c r="AF698" s="699" cm="1">
        <f t="array" ref="AF698">INDEX($H698:$K698,0,MATCH(AF$616,$H$616:$K$616,0))*HLOOKUP(AF$615,$J$612:$R$613,2)</f>
        <v>1</v>
      </c>
      <c r="AG698" s="699" cm="1">
        <f t="array" ref="AG698">INDEX($H698:$K698,0,MATCH(AG$616,$H$616:$K$616,0))*HLOOKUP(AG$615,$J$612:$R$613,2)</f>
        <v>0</v>
      </c>
      <c r="AH698" s="699" cm="1">
        <f t="array" ref="AH698">INDEX($H698:$K698,0,MATCH(AH$616,$H$616:$K$616,0))*HLOOKUP(AH$615,$J$612:$R$613,2)</f>
        <v>0</v>
      </c>
      <c r="AI698" s="699" cm="1">
        <f t="array" ref="AI698">INDEX($H698:$K698,0,MATCH(AI$616,$H$616:$K$616,0))*HLOOKUP(AI$615,$J$612:$R$613,2)</f>
        <v>0</v>
      </c>
      <c r="AJ698" s="699" cm="1">
        <f t="array" ref="AJ698">INDEX($H698:$K698,0,MATCH(AJ$616,$H$616:$K$616,0))*HLOOKUP(AJ$615,$J$612:$R$613,2)</f>
        <v>1</v>
      </c>
      <c r="AK698" s="699" cm="1">
        <f t="array" ref="AK698">INDEX($H698:$K698,0,MATCH(AK$616,$H$616:$K$616,0))*HLOOKUP(AK$615,$J$612:$R$613,2)</f>
        <v>0</v>
      </c>
      <c r="AL698" s="699" cm="1">
        <f t="array" ref="AL698">INDEX($H698:$K698,0,MATCH(AL$616,$H$616:$K$616,0))*HLOOKUP(AL$615,$J$612:$R$613,2)</f>
        <v>0</v>
      </c>
      <c r="AM698" s="699" cm="1">
        <f t="array" ref="AM698">INDEX($H698:$K698,0,MATCH(AM$616,$H$616:$K$616,0))*HLOOKUP(AM$615,$J$612:$R$613,2)</f>
        <v>0</v>
      </c>
      <c r="AN698" s="699" cm="1">
        <f t="array" ref="AN698">INDEX($H698:$K698,0,MATCH(AN$616,$H$616:$K$616,0))*HLOOKUP(AN$615,$J$612:$R$613,2)</f>
        <v>1</v>
      </c>
      <c r="AO698" s="699" cm="1">
        <f t="array" ref="AO698">INDEX($H698:$K698,0,MATCH(AO$616,$H$616:$K$616,0))*HLOOKUP(AO$615,$J$612:$R$613,2)</f>
        <v>0</v>
      </c>
      <c r="AP698" s="699" cm="1">
        <f t="array" ref="AP698">INDEX($H698:$K698,0,MATCH(AP$616,$H$616:$K$616,0))*HLOOKUP(AP$615,$J$612:$R$613,2)</f>
        <v>0</v>
      </c>
      <c r="AQ698" s="699" cm="1">
        <f t="array" ref="AQ698">INDEX($H698:$K698,0,MATCH(AQ$616,$H$616:$K$616,0))*HLOOKUP(AQ$615,$J$612:$R$613,2)</f>
        <v>0</v>
      </c>
      <c r="AR698" s="699" cm="1">
        <f t="array" ref="AR698">INDEX($H698:$K698,0,MATCH(AR$616,$H$616:$K$616,0))*HLOOKUP(AR$615,$J$612:$R$613,2)</f>
        <v>1</v>
      </c>
      <c r="AS698" s="699" cm="1">
        <f t="array" ref="AS698">INDEX($H698:$K698,0,MATCH(AS$616,$H$616:$K$616,0))*HLOOKUP(AS$615,$J$612:$R$613,2)</f>
        <v>0</v>
      </c>
      <c r="AT698" s="699" cm="1">
        <f t="array" ref="AT698">INDEX($H698:$K698,0,MATCH(AT$616,$H$616:$K$616,0))*HLOOKUP(AT$615,$J$612:$R$613,2)</f>
        <v>0</v>
      </c>
      <c r="AU698" s="699" cm="1">
        <f t="array" ref="AU698">INDEX($H698:$K698,0,MATCH(AU$616,$H$616:$K$616,0))*HLOOKUP(AU$615,$J$612:$R$613,2)</f>
        <v>0</v>
      </c>
      <c r="AV698" s="187"/>
      <c r="AW698" s="187"/>
      <c r="AX698" s="16"/>
      <c r="AY698" s="8"/>
      <c r="AZ698" s="8"/>
      <c r="BA698" s="8"/>
    </row>
    <row r="699" spans="1:84" ht="14.5" outlineLevel="1" x14ac:dyDescent="0.35">
      <c r="A699" s="6"/>
      <c r="B699" s="7"/>
      <c r="C699" s="17"/>
      <c r="D699" s="17"/>
      <c r="E699" s="17"/>
      <c r="F699" s="26"/>
      <c r="G699" s="26" t="str">
        <f t="shared" si="230"/>
        <v>AAANWa</v>
      </c>
      <c r="H699" s="223">
        <f t="shared" ref="H699:K699" si="274">IF(H609&gt;0,1,0)</f>
        <v>1</v>
      </c>
      <c r="I699" s="223">
        <f t="shared" si="274"/>
        <v>0</v>
      </c>
      <c r="J699" s="223">
        <f t="shared" si="274"/>
        <v>0</v>
      </c>
      <c r="K699" s="223">
        <f t="shared" si="274"/>
        <v>0</v>
      </c>
      <c r="L699" s="699" cm="1">
        <f t="array" ref="L699">INDEX($H699:$K699,0,MATCH(L$616,$H$616:$K$616,0))*HLOOKUP(L$615,$J$612:$R$613,2)</f>
        <v>1</v>
      </c>
      <c r="M699" s="699" cm="1">
        <f t="array" ref="M699">INDEX($H699:$K699,0,MATCH(M$616,$H$616:$K$616,0))*HLOOKUP(M$615,$J$612:$R$613,2)</f>
        <v>0</v>
      </c>
      <c r="N699" s="699" cm="1">
        <f t="array" ref="N699">INDEX($H699:$K699,0,MATCH(N$616,$H$616:$K$616,0))*HLOOKUP(N$615,$J$612:$R$613,2)</f>
        <v>0</v>
      </c>
      <c r="O699" s="699" cm="1">
        <f t="array" ref="O699">INDEX($H699:$K699,0,MATCH(O$616,$H$616:$K$616,0))*HLOOKUP(O$615,$J$612:$R$613,2)</f>
        <v>0</v>
      </c>
      <c r="P699" s="699" cm="1">
        <f t="array" ref="P699">INDEX($H699:$K699,0,MATCH(P$616,$H$616:$K$616,0))*HLOOKUP(P$615,$J$612:$R$613,2)</f>
        <v>1</v>
      </c>
      <c r="Q699" s="699" cm="1">
        <f t="array" ref="Q699">INDEX($H699:$K699,0,MATCH(Q$616,$H$616:$K$616,0))*HLOOKUP(Q$615,$J$612:$R$613,2)</f>
        <v>0</v>
      </c>
      <c r="R699" s="699" cm="1">
        <f t="array" ref="R699">INDEX($H699:$K699,0,MATCH(R$616,$H$616:$K$616,0))*HLOOKUP(R$615,$J$612:$R$613,2)</f>
        <v>0</v>
      </c>
      <c r="S699" s="699" cm="1">
        <f t="array" ref="S699">INDEX($H699:$K699,0,MATCH(S$616,$H$616:$K$616,0))*HLOOKUP(S$615,$J$612:$R$613,2)</f>
        <v>0</v>
      </c>
      <c r="T699" s="699" cm="1">
        <f t="array" ref="T699">INDEX($H699:$K699,0,MATCH(T$616,$H$616:$K$616,0))*HLOOKUP(T$615,$J$612:$R$613,2)</f>
        <v>1</v>
      </c>
      <c r="U699" s="699" cm="1">
        <f t="array" ref="U699">INDEX($H699:$K699,0,MATCH(U$616,$H$616:$K$616,0))*HLOOKUP(U$615,$J$612:$R$613,2)</f>
        <v>0</v>
      </c>
      <c r="V699" s="699" cm="1">
        <f t="array" ref="V699">INDEX($H699:$K699,0,MATCH(V$616,$H$616:$K$616,0))*HLOOKUP(V$615,$J$612:$R$613,2)</f>
        <v>0</v>
      </c>
      <c r="W699" s="699" cm="1">
        <f t="array" ref="W699">INDEX($H699:$K699,0,MATCH(W$616,$H$616:$K$616,0))*HLOOKUP(W$615,$J$612:$R$613,2)</f>
        <v>0</v>
      </c>
      <c r="X699" s="699" cm="1">
        <f t="array" ref="X699">INDEX($H699:$K699,0,MATCH(X$616,$H$616:$K$616,0))*HLOOKUP(X$615,$J$612:$R$613,2)</f>
        <v>1</v>
      </c>
      <c r="Y699" s="699" cm="1">
        <f t="array" ref="Y699">INDEX($H699:$K699,0,MATCH(Y$616,$H$616:$K$616,0))*HLOOKUP(Y$615,$J$612:$R$613,2)</f>
        <v>0</v>
      </c>
      <c r="Z699" s="699" cm="1">
        <f t="array" ref="Z699">INDEX($H699:$K699,0,MATCH(Z$616,$H$616:$K$616,0))*HLOOKUP(Z$615,$J$612:$R$613,2)</f>
        <v>0</v>
      </c>
      <c r="AA699" s="699" cm="1">
        <f t="array" ref="AA699">INDEX($H699:$K699,0,MATCH(AA$616,$H$616:$K$616,0))*HLOOKUP(AA$615,$J$612:$R$613,2)</f>
        <v>0</v>
      </c>
      <c r="AB699" s="699" cm="1">
        <f t="array" ref="AB699">INDEX($H699:$K699,0,MATCH(AB$616,$H$616:$K$616,0))*HLOOKUP(AB$615,$J$612:$R$613,2)</f>
        <v>1</v>
      </c>
      <c r="AC699" s="699" cm="1">
        <f t="array" ref="AC699">INDEX($H699:$K699,0,MATCH(AC$616,$H$616:$K$616,0))*HLOOKUP(AC$615,$J$612:$R$613,2)</f>
        <v>0</v>
      </c>
      <c r="AD699" s="699" cm="1">
        <f t="array" ref="AD699">INDEX($H699:$K699,0,MATCH(AD$616,$H$616:$K$616,0))*HLOOKUP(AD$615,$J$612:$R$613,2)</f>
        <v>0</v>
      </c>
      <c r="AE699" s="699" cm="1">
        <f t="array" ref="AE699">INDEX($H699:$K699,0,MATCH(AE$616,$H$616:$K$616,0))*HLOOKUP(AE$615,$J$612:$R$613,2)</f>
        <v>0</v>
      </c>
      <c r="AF699" s="699" cm="1">
        <f t="array" ref="AF699">INDEX($H699:$K699,0,MATCH(AF$616,$H$616:$K$616,0))*HLOOKUP(AF$615,$J$612:$R$613,2)</f>
        <v>1</v>
      </c>
      <c r="AG699" s="699" cm="1">
        <f t="array" ref="AG699">INDEX($H699:$K699,0,MATCH(AG$616,$H$616:$K$616,0))*HLOOKUP(AG$615,$J$612:$R$613,2)</f>
        <v>0</v>
      </c>
      <c r="AH699" s="699" cm="1">
        <f t="array" ref="AH699">INDEX($H699:$K699,0,MATCH(AH$616,$H$616:$K$616,0))*HLOOKUP(AH$615,$J$612:$R$613,2)</f>
        <v>0</v>
      </c>
      <c r="AI699" s="699" cm="1">
        <f t="array" ref="AI699">INDEX($H699:$K699,0,MATCH(AI$616,$H$616:$K$616,0))*HLOOKUP(AI$615,$J$612:$R$613,2)</f>
        <v>0</v>
      </c>
      <c r="AJ699" s="699" cm="1">
        <f t="array" ref="AJ699">INDEX($H699:$K699,0,MATCH(AJ$616,$H$616:$K$616,0))*HLOOKUP(AJ$615,$J$612:$R$613,2)</f>
        <v>1</v>
      </c>
      <c r="AK699" s="699" cm="1">
        <f t="array" ref="AK699">INDEX($H699:$K699,0,MATCH(AK$616,$H$616:$K$616,0))*HLOOKUP(AK$615,$J$612:$R$613,2)</f>
        <v>0</v>
      </c>
      <c r="AL699" s="699" cm="1">
        <f t="array" ref="AL699">INDEX($H699:$K699,0,MATCH(AL$616,$H$616:$K$616,0))*HLOOKUP(AL$615,$J$612:$R$613,2)</f>
        <v>0</v>
      </c>
      <c r="AM699" s="699" cm="1">
        <f t="array" ref="AM699">INDEX($H699:$K699,0,MATCH(AM$616,$H$616:$K$616,0))*HLOOKUP(AM$615,$J$612:$R$613,2)</f>
        <v>0</v>
      </c>
      <c r="AN699" s="699" cm="1">
        <f t="array" ref="AN699">INDEX($H699:$K699,0,MATCH(AN$616,$H$616:$K$616,0))*HLOOKUP(AN$615,$J$612:$R$613,2)</f>
        <v>1</v>
      </c>
      <c r="AO699" s="699" cm="1">
        <f t="array" ref="AO699">INDEX($H699:$K699,0,MATCH(AO$616,$H$616:$K$616,0))*HLOOKUP(AO$615,$J$612:$R$613,2)</f>
        <v>0</v>
      </c>
      <c r="AP699" s="699" cm="1">
        <f t="array" ref="AP699">INDEX($H699:$K699,0,MATCH(AP$616,$H$616:$K$616,0))*HLOOKUP(AP$615,$J$612:$R$613,2)</f>
        <v>0</v>
      </c>
      <c r="AQ699" s="699" cm="1">
        <f t="array" ref="AQ699">INDEX($H699:$K699,0,MATCH(AQ$616,$H$616:$K$616,0))*HLOOKUP(AQ$615,$J$612:$R$613,2)</f>
        <v>0</v>
      </c>
      <c r="AR699" s="699" cm="1">
        <f t="array" ref="AR699">INDEX($H699:$K699,0,MATCH(AR$616,$H$616:$K$616,0))*HLOOKUP(AR$615,$J$612:$R$613,2)</f>
        <v>1</v>
      </c>
      <c r="AS699" s="699" cm="1">
        <f t="array" ref="AS699">INDEX($H699:$K699,0,MATCH(AS$616,$H$616:$K$616,0))*HLOOKUP(AS$615,$J$612:$R$613,2)</f>
        <v>0</v>
      </c>
      <c r="AT699" s="699" cm="1">
        <f t="array" ref="AT699">INDEX($H699:$K699,0,MATCH(AT$616,$H$616:$K$616,0))*HLOOKUP(AT$615,$J$612:$R$613,2)</f>
        <v>0</v>
      </c>
      <c r="AU699" s="699" cm="1">
        <f t="array" ref="AU699">INDEX($H699:$K699,0,MATCH(AU$616,$H$616:$K$616,0))*HLOOKUP(AU$615,$J$612:$R$613,2)</f>
        <v>0</v>
      </c>
      <c r="AV699" s="187"/>
      <c r="AW699" s="187"/>
      <c r="AX699" s="16"/>
      <c r="AY699" s="8"/>
      <c r="AZ699" s="8"/>
      <c r="BA699" s="8"/>
    </row>
    <row r="700" spans="1:84" ht="12" customHeight="1" outlineLevel="1" x14ac:dyDescent="0.35">
      <c r="A700" s="6"/>
      <c r="B700" s="7"/>
      <c r="C700" s="17"/>
      <c r="D700" s="17"/>
      <c r="E700" s="17"/>
      <c r="F700" s="33"/>
      <c r="G700" s="33"/>
      <c r="I700" s="33"/>
      <c r="J700" s="33"/>
      <c r="K700" s="34"/>
      <c r="L700" s="34"/>
      <c r="M700" s="34"/>
      <c r="N700" s="35"/>
      <c r="O700" s="35"/>
      <c r="P700" s="35"/>
      <c r="Q700" s="35"/>
      <c r="R700" s="35"/>
      <c r="S700" s="35"/>
      <c r="T700" s="35"/>
      <c r="U700" s="35"/>
      <c r="V700" s="35"/>
      <c r="W700" s="35"/>
      <c r="X700" s="187"/>
      <c r="Y700" s="187"/>
      <c r="Z700" s="187"/>
      <c r="AA700" s="187"/>
      <c r="AB700" s="187"/>
      <c r="AC700" s="187"/>
      <c r="AD700" s="187"/>
      <c r="AE700" s="187"/>
      <c r="AF700" s="187"/>
      <c r="AG700" s="187"/>
      <c r="AH700" s="187"/>
      <c r="AI700" s="187"/>
      <c r="AJ700" s="187"/>
      <c r="AK700" s="187"/>
      <c r="AL700" s="187"/>
      <c r="AM700" s="187"/>
      <c r="AN700" s="187"/>
      <c r="AO700" s="187"/>
      <c r="AP700" s="187"/>
      <c r="AQ700" s="187"/>
      <c r="AR700" s="187"/>
      <c r="AS700" s="187"/>
      <c r="AT700" s="187"/>
      <c r="AU700" s="187"/>
      <c r="AV700" s="187"/>
      <c r="AW700" s="187"/>
      <c r="AX700" s="16"/>
      <c r="AY700" s="8"/>
      <c r="AZ700" s="8"/>
      <c r="BA700" s="8"/>
    </row>
    <row r="701" spans="1:84" ht="5.15" customHeight="1" outlineLevel="1" x14ac:dyDescent="0.35">
      <c r="A701" s="6"/>
      <c r="B701" s="7"/>
      <c r="C701" s="17"/>
      <c r="D701" s="17"/>
      <c r="E701" s="17"/>
      <c r="F701" s="36"/>
      <c r="G701" s="36"/>
      <c r="H701" s="36"/>
      <c r="I701" s="36"/>
      <c r="J701" s="36"/>
      <c r="K701" s="37"/>
      <c r="L701" s="37"/>
      <c r="M701" s="37"/>
      <c r="N701" s="37"/>
      <c r="O701" s="38"/>
      <c r="P701" s="38"/>
      <c r="Q701" s="38"/>
      <c r="R701" s="38"/>
      <c r="S701" s="38"/>
      <c r="T701" s="38"/>
      <c r="U701" s="38"/>
      <c r="V701" s="38"/>
      <c r="W701" s="38"/>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16"/>
      <c r="AY701" s="8"/>
      <c r="AZ701" s="8"/>
      <c r="BA701" s="8"/>
    </row>
    <row r="702" spans="1:84" ht="25.4" customHeight="1" outlineLevel="1" x14ac:dyDescent="0.35">
      <c r="A702" s="6"/>
      <c r="B702" s="7"/>
      <c r="C702" s="39"/>
      <c r="D702" s="39"/>
      <c r="E702" s="39"/>
      <c r="F702" s="39"/>
      <c r="G702" s="40" t="str">
        <f>G150</f>
        <v>User defined rotations</v>
      </c>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c r="AM702" s="39"/>
      <c r="AN702" s="39"/>
      <c r="AO702" s="39"/>
      <c r="AP702" s="39"/>
      <c r="AQ702" s="39"/>
      <c r="AR702" s="39"/>
      <c r="AS702" s="39"/>
      <c r="AT702" s="39"/>
      <c r="AU702" s="39"/>
      <c r="AV702" s="39"/>
      <c r="AW702" s="39"/>
      <c r="AX702" s="39"/>
      <c r="AY702" s="8"/>
      <c r="AZ702" s="8"/>
      <c r="BA702" s="8"/>
    </row>
    <row r="703" spans="1:84" ht="12" customHeight="1" outlineLevel="1" x14ac:dyDescent="0.35">
      <c r="A703" s="6"/>
      <c r="B703" s="7"/>
      <c r="C703" s="7"/>
      <c r="D703" s="7"/>
      <c r="E703" s="7"/>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row>
    <row r="704" spans="1:84" ht="12" customHeight="1" outlineLevel="1" x14ac:dyDescent="0.3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row>
    <row r="705" spans="1:68" ht="5.15" customHeight="1" outlineLevel="1" thickBot="1" x14ac:dyDescent="0.4">
      <c r="A705" s="6"/>
      <c r="B705" s="7"/>
      <c r="C705" s="7"/>
      <c r="D705" s="7"/>
      <c r="E705" s="7"/>
      <c r="F705" s="7"/>
      <c r="G705" s="7"/>
      <c r="H705" s="8"/>
      <c r="I705" s="8"/>
      <c r="J705" s="8"/>
      <c r="K705" s="8"/>
      <c r="L705" s="8"/>
      <c r="M705" s="8"/>
      <c r="N705" s="8"/>
      <c r="O705" s="8"/>
      <c r="P705" s="8"/>
      <c r="Q705" s="8"/>
      <c r="R705" s="8"/>
      <c r="S705" s="8"/>
      <c r="T705" s="8"/>
      <c r="U705" s="8"/>
      <c r="V705" s="8"/>
      <c r="W705" s="8"/>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row>
    <row r="706" spans="1:68" ht="5.15" customHeight="1" outlineLevel="1" x14ac:dyDescent="0.35">
      <c r="A706" s="6"/>
      <c r="B706" s="7"/>
      <c r="C706" s="9" t="s">
        <v>0</v>
      </c>
      <c r="D706" s="9"/>
      <c r="E706" s="9"/>
      <c r="F706" s="9"/>
      <c r="G706" s="9"/>
      <c r="H706" s="9"/>
      <c r="I706" s="9"/>
      <c r="J706" s="9"/>
      <c r="K706" s="10"/>
      <c r="L706" s="10"/>
      <c r="M706" s="10"/>
      <c r="N706" s="10"/>
      <c r="O706" s="10"/>
      <c r="P706" s="10"/>
      <c r="Q706" s="10"/>
      <c r="R706" s="10"/>
      <c r="S706" s="10"/>
      <c r="T706" s="10"/>
      <c r="U706" s="10"/>
      <c r="V706" s="10"/>
      <c r="W706" s="11"/>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2"/>
      <c r="D707" s="12"/>
      <c r="E707" s="12" t="s">
        <v>1</v>
      </c>
      <c r="F707" s="13"/>
      <c r="G707" s="14" t="s">
        <v>25</v>
      </c>
      <c r="H707" s="13"/>
      <c r="I707" s="13"/>
      <c r="J707" s="13"/>
      <c r="K707" s="13"/>
      <c r="L707" s="13"/>
      <c r="M707" s="13"/>
      <c r="N707" s="13"/>
      <c r="O707" s="13"/>
      <c r="P707" s="13"/>
      <c r="Q707" s="13"/>
      <c r="R707" s="13"/>
      <c r="S707" s="15"/>
      <c r="T707" s="13"/>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2"/>
      <c r="D708" s="12"/>
      <c r="E708" s="17"/>
      <c r="F708" s="13"/>
      <c r="G708" s="18"/>
      <c r="H708" s="13" t="s">
        <v>1145</v>
      </c>
      <c r="I708" s="13"/>
      <c r="J708" s="13"/>
      <c r="K708" s="13"/>
      <c r="L708" s="13"/>
      <c r="M708" s="13"/>
      <c r="N708" s="13"/>
      <c r="O708" s="13"/>
      <c r="P708" s="13"/>
      <c r="Q708" s="13"/>
      <c r="R708" s="13"/>
      <c r="S708" s="15"/>
      <c r="T708" s="19"/>
      <c r="U708" s="15"/>
      <c r="V708" s="15"/>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2"/>
      <c r="E709" s="17"/>
      <c r="F709" s="13"/>
      <c r="G709" s="13" t="s">
        <v>2</v>
      </c>
      <c r="H709" s="13"/>
      <c r="I709" s="13"/>
      <c r="J709" s="13"/>
      <c r="K709" s="13"/>
      <c r="L709" s="13"/>
      <c r="M709" s="13"/>
      <c r="N709" s="13"/>
      <c r="O709" s="13"/>
      <c r="P709" s="13"/>
      <c r="Q709" s="13"/>
      <c r="R709" s="13"/>
      <c r="S709" s="15"/>
      <c r="T709" s="19"/>
      <c r="U709" s="15"/>
      <c r="V709" s="15"/>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20">
        <v>0</v>
      </c>
      <c r="D710" s="12"/>
      <c r="E710" s="17"/>
      <c r="F710" s="13"/>
      <c r="G710" s="21"/>
      <c r="H710" s="13"/>
      <c r="I710" s="13"/>
      <c r="J710" s="13"/>
      <c r="K710" s="13"/>
      <c r="L710" s="13"/>
      <c r="M710" s="13"/>
      <c r="N710" s="13"/>
      <c r="O710" s="13"/>
      <c r="P710" s="13"/>
      <c r="Q710" s="13"/>
      <c r="R710" s="13"/>
      <c r="S710" s="15"/>
      <c r="T710" s="19"/>
      <c r="U710" s="15"/>
      <c r="V710" s="15"/>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2"/>
      <c r="K711" s="22"/>
      <c r="L711" s="22"/>
      <c r="M711" s="22"/>
      <c r="N711" s="22"/>
      <c r="O711" s="22"/>
      <c r="P711" s="22"/>
      <c r="Q711" s="22"/>
      <c r="R711" s="22"/>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17"/>
      <c r="G712" s="17"/>
      <c r="H712" s="17"/>
      <c r="I712" s="17"/>
      <c r="J712" s="17"/>
      <c r="K712" s="17"/>
      <c r="L712" s="22"/>
      <c r="M712" s="22"/>
      <c r="N712" s="22"/>
      <c r="O712" s="22"/>
      <c r="P712" s="22"/>
      <c r="Q712" s="22"/>
      <c r="R712" s="22"/>
      <c r="S712" s="22"/>
      <c r="T712" s="2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outlineLevel="1" x14ac:dyDescent="0.35">
      <c r="A713" s="6"/>
      <c r="B713" s="7"/>
      <c r="C713" s="17"/>
      <c r="D713" s="17"/>
      <c r="E713" s="17"/>
      <c r="F713" s="17"/>
      <c r="G713" s="17"/>
      <c r="H713" s="17"/>
      <c r="I713" s="17"/>
      <c r="J713" s="23"/>
      <c r="K713" s="23"/>
      <c r="L713" s="23"/>
      <c r="M713" s="23"/>
      <c r="N713" s="23"/>
      <c r="O713" s="23"/>
      <c r="P713" s="23"/>
      <c r="Q713" s="23"/>
      <c r="R713" s="23"/>
      <c r="S713" s="22"/>
      <c r="T713" s="22"/>
      <c r="U713" s="22"/>
      <c r="V713" s="22"/>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17"/>
      <c r="G714" s="17"/>
      <c r="H714" s="17"/>
      <c r="I714" s="17"/>
      <c r="J714" s="23" t="s">
        <v>372</v>
      </c>
      <c r="K714" s="23" t="s">
        <v>56</v>
      </c>
      <c r="L714" s="23" t="s">
        <v>57</v>
      </c>
      <c r="M714" s="23" t="s">
        <v>58</v>
      </c>
      <c r="N714" s="23" t="s">
        <v>59</v>
      </c>
      <c r="O714" s="23" t="s">
        <v>868</v>
      </c>
      <c r="P714" s="23" t="s">
        <v>869</v>
      </c>
      <c r="Q714" s="23" t="s">
        <v>870</v>
      </c>
      <c r="R714" s="23" t="s">
        <v>1083</v>
      </c>
      <c r="S714" s="22"/>
      <c r="T714" s="22"/>
      <c r="U714" s="22"/>
      <c r="V714" s="22"/>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52" t="str">
        <f>General!G17</f>
        <v>b</v>
      </c>
      <c r="J715" s="229">
        <v>0.41</v>
      </c>
      <c r="K715" s="229">
        <v>0.73</v>
      </c>
      <c r="L715" s="229">
        <v>1</v>
      </c>
      <c r="M715" s="229">
        <v>0.87</v>
      </c>
      <c r="N715" s="229">
        <v>0.87</v>
      </c>
      <c r="O715" s="228">
        <v>0.96</v>
      </c>
      <c r="P715" s="228">
        <v>0.89</v>
      </c>
      <c r="Q715" s="228">
        <v>0.88</v>
      </c>
      <c r="R715" s="228">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4.5" outlineLevel="1" x14ac:dyDescent="0.35">
      <c r="A716" s="6"/>
      <c r="B716" s="7"/>
      <c r="C716" s="17"/>
      <c r="D716" s="17"/>
      <c r="E716" s="17"/>
      <c r="F716" s="26"/>
      <c r="H716" s="27"/>
      <c r="I716" s="652" t="str">
        <f>General!G18</f>
        <v>bd</v>
      </c>
      <c r="J716" s="229">
        <v>0.41</v>
      </c>
      <c r="K716" s="229">
        <v>0.73</v>
      </c>
      <c r="L716" s="229">
        <v>1</v>
      </c>
      <c r="M716" s="229">
        <v>0.87</v>
      </c>
      <c r="N716" s="229">
        <v>0.87</v>
      </c>
      <c r="O716" s="228">
        <v>0.96</v>
      </c>
      <c r="P716" s="228">
        <v>0.89</v>
      </c>
      <c r="Q716" s="228">
        <v>0.88</v>
      </c>
      <c r="R716" s="228">
        <v>0.7</v>
      </c>
      <c r="S716" s="61"/>
      <c r="T716" s="61"/>
      <c r="U716" s="61"/>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4.5" outlineLevel="1" x14ac:dyDescent="0.35">
      <c r="A717" s="6"/>
      <c r="B717" s="7"/>
      <c r="C717" s="17"/>
      <c r="D717" s="17"/>
      <c r="E717" s="17"/>
      <c r="F717" s="26"/>
      <c r="H717" s="27"/>
      <c r="I717" s="652" t="str">
        <f>General!G19</f>
        <v>f</v>
      </c>
      <c r="J717" s="229">
        <v>0.41</v>
      </c>
      <c r="K717" s="229">
        <v>0.73</v>
      </c>
      <c r="L717" s="229">
        <v>1</v>
      </c>
      <c r="M717" s="229">
        <v>0.87</v>
      </c>
      <c r="N717" s="229">
        <v>0.87</v>
      </c>
      <c r="O717" s="228">
        <v>0.96</v>
      </c>
      <c r="P717" s="228">
        <v>0.89</v>
      </c>
      <c r="Q717" s="228">
        <v>0.88</v>
      </c>
      <c r="R717" s="228">
        <v>0.7</v>
      </c>
      <c r="S717" s="61"/>
      <c r="T717" s="61"/>
      <c r="U717" s="61"/>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4.5" outlineLevel="1" x14ac:dyDescent="0.35">
      <c r="A718" s="6"/>
      <c r="B718" s="7"/>
      <c r="C718" s="17"/>
      <c r="D718" s="17"/>
      <c r="E718" s="17"/>
      <c r="F718" s="26"/>
      <c r="H718" s="27"/>
      <c r="I718" s="652" t="str">
        <f>General!G20</f>
        <v>h</v>
      </c>
      <c r="J718" s="229">
        <v>0.41</v>
      </c>
      <c r="K718" s="229">
        <v>0.73</v>
      </c>
      <c r="L718" s="229">
        <v>1</v>
      </c>
      <c r="M718" s="229">
        <v>0.87</v>
      </c>
      <c r="N718" s="229">
        <v>0.87</v>
      </c>
      <c r="O718" s="228">
        <v>0.96</v>
      </c>
      <c r="P718" s="228">
        <v>0.89</v>
      </c>
      <c r="Q718" s="228">
        <v>0.88</v>
      </c>
      <c r="R718" s="228">
        <v>0.7</v>
      </c>
      <c r="S718" s="61"/>
      <c r="T718" s="61"/>
      <c r="U718" s="61"/>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26"/>
      <c r="H719" s="27"/>
      <c r="I719" s="652" t="str">
        <f>General!G21</f>
        <v>i</v>
      </c>
      <c r="J719" s="229">
        <v>0.41</v>
      </c>
      <c r="K719" s="229">
        <v>0.73</v>
      </c>
      <c r="L719" s="229">
        <v>1</v>
      </c>
      <c r="M719" s="229">
        <v>0.87</v>
      </c>
      <c r="N719" s="229">
        <v>0.87</v>
      </c>
      <c r="O719" s="228">
        <v>0.96</v>
      </c>
      <c r="P719" s="228">
        <v>0.89</v>
      </c>
      <c r="Q719" s="228">
        <v>0.88</v>
      </c>
      <c r="R719" s="228">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26"/>
      <c r="H720" s="27"/>
      <c r="I720" s="652" t="str">
        <f>General!G22</f>
        <v>k</v>
      </c>
      <c r="J720" s="229">
        <v>0.41</v>
      </c>
      <c r="K720" s="229">
        <v>0.73</v>
      </c>
      <c r="L720" s="229">
        <v>1</v>
      </c>
      <c r="M720" s="229">
        <v>0.87</v>
      </c>
      <c r="N720" s="229">
        <v>0.87</v>
      </c>
      <c r="O720" s="228">
        <v>0.96</v>
      </c>
      <c r="P720" s="228">
        <v>0.89</v>
      </c>
      <c r="Q720" s="228">
        <v>0.88</v>
      </c>
      <c r="R720" s="228">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7"/>
      <c r="I721" s="652" t="str">
        <f>General!G23</f>
        <v>l</v>
      </c>
      <c r="J721" s="229">
        <v>0.41</v>
      </c>
      <c r="K721" s="228">
        <v>0.93</v>
      </c>
      <c r="L721" s="228">
        <v>1</v>
      </c>
      <c r="M721" s="228">
        <v>0.64</v>
      </c>
      <c r="N721" s="228">
        <v>0.79</v>
      </c>
      <c r="O721" s="228">
        <v>0.96</v>
      </c>
      <c r="P721" s="228">
        <v>0.89</v>
      </c>
      <c r="Q721" s="228">
        <v>0.88</v>
      </c>
      <c r="R721" s="228">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7"/>
      <c r="I722" s="652" t="str">
        <f>General!G24</f>
        <v>lf</v>
      </c>
      <c r="J722" s="229">
        <v>0.41</v>
      </c>
      <c r="K722" s="228">
        <v>0.93</v>
      </c>
      <c r="L722" s="228">
        <v>1</v>
      </c>
      <c r="M722" s="228">
        <v>0.64</v>
      </c>
      <c r="N722" s="228">
        <v>0.79</v>
      </c>
      <c r="O722" s="228">
        <v>0.96</v>
      </c>
      <c r="P722" s="228">
        <v>0.89</v>
      </c>
      <c r="Q722" s="228">
        <v>0.88</v>
      </c>
      <c r="R722" s="228">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7"/>
      <c r="I723" s="652" t="str">
        <f>General!G25</f>
        <v>ms</v>
      </c>
      <c r="J723" s="229">
        <f>AVERAGE(J715,J730,J717,J721,J724)</f>
        <v>0.41</v>
      </c>
      <c r="K723" s="229">
        <f t="shared" ref="K723:R723" si="275">AVERAGE(K715,K730,K717,K721,K724)</f>
        <v>0.77</v>
      </c>
      <c r="L723" s="229">
        <f t="shared" si="275"/>
        <v>1</v>
      </c>
      <c r="M723" s="229">
        <f t="shared" si="275"/>
        <v>0.82400000000000007</v>
      </c>
      <c r="N723" s="229">
        <f t="shared" si="275"/>
        <v>0.85399999999999987</v>
      </c>
      <c r="O723" s="229">
        <f t="shared" si="275"/>
        <v>0.96</v>
      </c>
      <c r="P723" s="229">
        <f t="shared" si="275"/>
        <v>0.89</v>
      </c>
      <c r="Q723" s="229">
        <f t="shared" si="275"/>
        <v>0.88000000000000012</v>
      </c>
      <c r="R723" s="229">
        <f t="shared" si="275"/>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H724" s="27"/>
      <c r="I724" s="652" t="str">
        <f>General!G26</f>
        <v>o</v>
      </c>
      <c r="J724" s="229">
        <v>0.41</v>
      </c>
      <c r="K724" s="229">
        <v>0.73</v>
      </c>
      <c r="L724" s="229">
        <v>1</v>
      </c>
      <c r="M724" s="229">
        <v>0.87</v>
      </c>
      <c r="N724" s="229">
        <v>0.87</v>
      </c>
      <c r="O724" s="228">
        <v>0.96</v>
      </c>
      <c r="P724" s="228">
        <v>0.89</v>
      </c>
      <c r="Q724" s="228">
        <v>0.88</v>
      </c>
      <c r="R724" s="228">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H725" s="27"/>
      <c r="I725" s="652" t="str">
        <f>General!G27</f>
        <v>od</v>
      </c>
      <c r="J725" s="229">
        <v>0.41</v>
      </c>
      <c r="K725" s="229">
        <v>0.73</v>
      </c>
      <c r="L725" s="229">
        <v>1</v>
      </c>
      <c r="M725" s="229">
        <v>0.87</v>
      </c>
      <c r="N725" s="229">
        <v>0.87</v>
      </c>
      <c r="O725" s="228">
        <v>0.96</v>
      </c>
      <c r="P725" s="228">
        <v>0.89</v>
      </c>
      <c r="Q725" s="228">
        <v>0.88</v>
      </c>
      <c r="R725" s="228">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33"/>
      <c r="H726" s="27"/>
      <c r="I726" s="652" t="str">
        <f>General!G28</f>
        <v>of</v>
      </c>
      <c r="J726" s="229">
        <v>0.41</v>
      </c>
      <c r="K726" s="229">
        <v>0.73</v>
      </c>
      <c r="L726" s="229">
        <v>1</v>
      </c>
      <c r="M726" s="229">
        <v>0.87</v>
      </c>
      <c r="N726" s="229">
        <v>0.87</v>
      </c>
      <c r="O726" s="228">
        <v>0.96</v>
      </c>
      <c r="P726" s="228">
        <v>0.89</v>
      </c>
      <c r="Q726" s="228">
        <v>0.88</v>
      </c>
      <c r="R726" s="228">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33"/>
      <c r="H727" s="27"/>
      <c r="I727" s="652" t="str">
        <f>General!G29</f>
        <v>r</v>
      </c>
      <c r="J727" s="228">
        <v>0.3</v>
      </c>
      <c r="K727" s="228">
        <v>0.67</v>
      </c>
      <c r="L727" s="228">
        <v>1</v>
      </c>
      <c r="M727" s="228">
        <v>0.78</v>
      </c>
      <c r="N727" s="228">
        <v>0.87</v>
      </c>
      <c r="O727" s="228">
        <v>0.85</v>
      </c>
      <c r="P727" s="228">
        <v>0.76</v>
      </c>
      <c r="Q727" s="228">
        <v>0.86</v>
      </c>
      <c r="R727" s="228">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33"/>
      <c r="H728" s="27"/>
      <c r="I728" s="652" t="str">
        <f>General!G30</f>
        <v>rd</v>
      </c>
      <c r="J728" s="228">
        <v>0.3</v>
      </c>
      <c r="K728" s="228">
        <v>0.67</v>
      </c>
      <c r="L728" s="228">
        <v>1</v>
      </c>
      <c r="M728" s="228">
        <v>0.78</v>
      </c>
      <c r="N728" s="228">
        <v>0.87</v>
      </c>
      <c r="O728" s="228">
        <v>0.85</v>
      </c>
      <c r="P728" s="228">
        <v>0.76</v>
      </c>
      <c r="Q728" s="228">
        <v>0.86</v>
      </c>
      <c r="R728" s="228">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33"/>
      <c r="H729" s="27"/>
      <c r="I729" s="652" t="str">
        <f>General!G31</f>
        <v>v</v>
      </c>
      <c r="J729" s="229">
        <v>0.41</v>
      </c>
      <c r="K729" s="229">
        <v>0.73</v>
      </c>
      <c r="L729" s="229">
        <v>1</v>
      </c>
      <c r="M729" s="229">
        <v>0.87</v>
      </c>
      <c r="N729" s="229">
        <v>0.87</v>
      </c>
      <c r="O729" s="228">
        <v>0.96</v>
      </c>
      <c r="P729" s="228">
        <v>0.89</v>
      </c>
      <c r="Q729" s="228">
        <v>0.88</v>
      </c>
      <c r="R729" s="228">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7"/>
      <c r="E730" s="17"/>
      <c r="F730" s="33"/>
      <c r="H730" s="27"/>
      <c r="I730" s="652" t="str">
        <f>General!G32</f>
        <v>w</v>
      </c>
      <c r="J730" s="229">
        <v>0.41</v>
      </c>
      <c r="K730" s="229">
        <v>0.73</v>
      </c>
      <c r="L730" s="229">
        <v>1</v>
      </c>
      <c r="M730" s="229">
        <v>0.87</v>
      </c>
      <c r="N730" s="229">
        <v>0.87</v>
      </c>
      <c r="O730" s="228">
        <v>0.96</v>
      </c>
      <c r="P730" s="228">
        <v>0.89</v>
      </c>
      <c r="Q730" s="228">
        <v>0.88</v>
      </c>
      <c r="R730" s="228">
        <v>0.7</v>
      </c>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33"/>
      <c r="H731" s="26"/>
      <c r="I731" s="652" t="str">
        <f>General!G33</f>
        <v>wd</v>
      </c>
      <c r="J731" s="229">
        <v>0.41</v>
      </c>
      <c r="K731" s="229">
        <v>0.73</v>
      </c>
      <c r="L731" s="229">
        <v>1</v>
      </c>
      <c r="M731" s="229">
        <v>0.87</v>
      </c>
      <c r="N731" s="229">
        <v>0.87</v>
      </c>
      <c r="O731" s="228">
        <v>0.96</v>
      </c>
      <c r="P731" s="228">
        <v>0.89</v>
      </c>
      <c r="Q731" s="228">
        <v>0.88</v>
      </c>
      <c r="R731" s="228">
        <v>0.7</v>
      </c>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35">
      <c r="A732" s="6"/>
      <c r="B732" s="7"/>
      <c r="C732" s="17"/>
      <c r="D732" s="17"/>
      <c r="E732" s="17"/>
      <c r="F732" s="33"/>
      <c r="H732" s="26"/>
      <c r="I732" s="652" t="str">
        <f>General!G34</f>
        <v>z</v>
      </c>
      <c r="J732" s="228">
        <v>0.3</v>
      </c>
      <c r="K732" s="228">
        <v>0.67</v>
      </c>
      <c r="L732" s="228">
        <v>1</v>
      </c>
      <c r="M732" s="228">
        <v>0.78</v>
      </c>
      <c r="N732" s="228">
        <v>0.87</v>
      </c>
      <c r="O732" s="228">
        <v>0.85</v>
      </c>
      <c r="P732" s="228">
        <v>0.76</v>
      </c>
      <c r="Q732" s="228">
        <v>0.86</v>
      </c>
      <c r="R732" s="228">
        <v>0.7</v>
      </c>
      <c r="S732" s="58"/>
      <c r="T732" s="58"/>
      <c r="U732" s="58"/>
      <c r="V732" s="59"/>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17"/>
      <c r="D733" s="17"/>
      <c r="E733" s="17"/>
      <c r="F733" s="33"/>
      <c r="H733" s="26"/>
      <c r="I733" s="652" t="str">
        <f>General!G35</f>
        <v>zd</v>
      </c>
      <c r="J733" s="228">
        <v>0.3</v>
      </c>
      <c r="K733" s="228">
        <v>0.67</v>
      </c>
      <c r="L733" s="228">
        <v>1</v>
      </c>
      <c r="M733" s="228">
        <v>0.78</v>
      </c>
      <c r="N733" s="228">
        <v>0.87</v>
      </c>
      <c r="O733" s="228">
        <v>0.85</v>
      </c>
      <c r="P733" s="228">
        <v>0.76</v>
      </c>
      <c r="Q733" s="228">
        <v>0.86</v>
      </c>
      <c r="R733" s="228">
        <v>0.7</v>
      </c>
      <c r="S733" s="58"/>
      <c r="T733" s="58"/>
      <c r="U733" s="58"/>
      <c r="V733" s="59"/>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7"/>
      <c r="E734" s="17"/>
      <c r="F734" s="33"/>
      <c r="R734" s="58"/>
      <c r="S734" s="58"/>
      <c r="T734" s="58"/>
      <c r="U734" s="58"/>
      <c r="V734" s="59"/>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17"/>
      <c r="D735" s="17"/>
      <c r="E735" s="17"/>
      <c r="F735" s="33"/>
      <c r="G735" s="34"/>
      <c r="H735" s="34"/>
      <c r="I735" s="34"/>
      <c r="J735" s="62"/>
      <c r="K735" s="62"/>
      <c r="L735" s="62"/>
      <c r="M735" s="62"/>
      <c r="N735" s="62"/>
      <c r="O735" s="62"/>
      <c r="P735" s="62"/>
      <c r="Q735" s="62"/>
      <c r="R735" s="58"/>
      <c r="S735" s="58"/>
      <c r="T735" s="58"/>
      <c r="U735" s="58"/>
      <c r="V735" s="59"/>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15" customHeight="1" outlineLevel="1" x14ac:dyDescent="0.35">
      <c r="A736" s="6"/>
      <c r="B736" s="7"/>
      <c r="C736" s="17"/>
      <c r="D736" s="17"/>
      <c r="E736" s="17"/>
      <c r="F736" s="36"/>
      <c r="G736" s="37"/>
      <c r="H736" s="37"/>
      <c r="I736" s="37"/>
      <c r="J736" s="38"/>
      <c r="K736" s="38"/>
      <c r="L736" s="38"/>
      <c r="M736" s="38"/>
      <c r="N736" s="38"/>
      <c r="O736" s="38"/>
      <c r="P736" s="38"/>
      <c r="Q736" s="38"/>
      <c r="R736" s="38"/>
      <c r="S736" s="38"/>
      <c r="T736" s="38"/>
      <c r="U736" s="38"/>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84" ht="25.4" customHeight="1" outlineLevel="1" x14ac:dyDescent="0.35">
      <c r="A737" s="6"/>
      <c r="B737" s="7"/>
      <c r="C737" s="39"/>
      <c r="D737" s="39"/>
      <c r="E737" s="39"/>
      <c r="F737" s="39"/>
      <c r="G737" s="40" t="str">
        <f>G707</f>
        <v>Yield by Soil</v>
      </c>
      <c r="H737" s="39"/>
      <c r="I737" s="39"/>
      <c r="J737" s="39"/>
      <c r="K737" s="39"/>
      <c r="L737" s="39"/>
      <c r="M737" s="39"/>
      <c r="N737" s="39"/>
      <c r="O737" s="39"/>
      <c r="P737" s="39"/>
      <c r="Q737" s="39"/>
      <c r="R737" s="39"/>
      <c r="S737" s="39"/>
      <c r="T737" s="39"/>
      <c r="U737" s="39"/>
      <c r="V737" s="39"/>
      <c r="W737" s="41" t="s">
        <v>24</v>
      </c>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84" ht="12" customHeight="1" outlineLevel="1" x14ac:dyDescent="0.35">
      <c r="A738" s="6"/>
      <c r="B738" s="7"/>
      <c r="C738" s="7"/>
      <c r="D738" s="7"/>
      <c r="E738" s="7"/>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84" ht="12" customHeight="1" outlineLevel="1" x14ac:dyDescent="0.35">
      <c r="A739" s="6"/>
      <c r="B739" s="7"/>
      <c r="C739" s="7"/>
      <c r="D739" s="7"/>
      <c r="E739" s="7"/>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row>
    <row r="740" spans="1:84" ht="5.15" customHeight="1" outlineLevel="1" thickBot="1" x14ac:dyDescent="0.4">
      <c r="A740" s="6"/>
      <c r="B740" s="7"/>
      <c r="C740" s="7"/>
      <c r="D740" s="7"/>
      <c r="E740" s="7"/>
      <c r="F740" s="7"/>
      <c r="G740" s="7"/>
      <c r="H740" s="8"/>
      <c r="I740" s="8"/>
      <c r="J740" s="8"/>
      <c r="K740" s="8"/>
      <c r="L740" s="8"/>
      <c r="M740" s="8"/>
      <c r="N740" s="8"/>
      <c r="O740" s="8"/>
      <c r="P740" s="8"/>
      <c r="Q740" s="8"/>
      <c r="R740" s="8"/>
      <c r="S740" s="8"/>
      <c r="T740" s="8"/>
      <c r="U740" s="8"/>
      <c r="V740" s="8"/>
      <c r="W740" s="8"/>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row>
    <row r="741" spans="1:84" ht="5.15" customHeight="1" outlineLevel="1" x14ac:dyDescent="0.35">
      <c r="A741" s="6"/>
      <c r="B741" s="7"/>
      <c r="C741" s="9" t="s">
        <v>0</v>
      </c>
      <c r="D741" s="9"/>
      <c r="E741" s="9"/>
      <c r="F741" s="9"/>
      <c r="G741" s="9"/>
      <c r="H741" s="9"/>
      <c r="I741" s="9"/>
      <c r="J741" s="9"/>
      <c r="K741" s="10"/>
      <c r="L741" s="10"/>
      <c r="M741" s="10"/>
      <c r="N741" s="10"/>
      <c r="O741" s="10"/>
      <c r="P741" s="10"/>
      <c r="Q741" s="10"/>
      <c r="R741" s="10"/>
      <c r="S741" s="10"/>
      <c r="T741" s="10"/>
      <c r="U741" s="10"/>
      <c r="V741" s="10"/>
      <c r="W741" s="11"/>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84" ht="12" customHeight="1" outlineLevel="1" x14ac:dyDescent="0.35">
      <c r="A742" s="6"/>
      <c r="B742" s="7"/>
      <c r="C742" s="12"/>
      <c r="D742" s="12"/>
      <c r="E742" s="12" t="s">
        <v>1</v>
      </c>
      <c r="F742" s="13"/>
      <c r="G742" s="14" t="s">
        <v>1220</v>
      </c>
      <c r="H742" s="13"/>
      <c r="I742" s="13"/>
      <c r="J742" s="13"/>
      <c r="K742" s="13"/>
      <c r="L742" s="13"/>
      <c r="M742" s="13"/>
      <c r="N742" s="13"/>
      <c r="O742" s="13"/>
      <c r="P742" s="13"/>
      <c r="Q742" s="13"/>
      <c r="R742" s="13"/>
      <c r="S742" s="15"/>
      <c r="T742" s="13"/>
      <c r="U742" s="15"/>
      <c r="V742" s="15"/>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84" ht="12" customHeight="1" outlineLevel="1" x14ac:dyDescent="0.35">
      <c r="A743" s="6"/>
      <c r="B743" s="7"/>
      <c r="C743" s="12"/>
      <c r="D743" s="12"/>
      <c r="E743" s="17"/>
      <c r="F743" s="13"/>
      <c r="G743" s="18"/>
      <c r="H743" s="13"/>
      <c r="I743" s="13"/>
      <c r="J743" s="13"/>
      <c r="K743" s="13"/>
      <c r="L743" s="13"/>
      <c r="M743" s="13"/>
      <c r="N743" s="13"/>
      <c r="O743" s="13"/>
      <c r="P743" s="13"/>
      <c r="Q743" s="13"/>
      <c r="R743" s="13"/>
      <c r="S743" s="15"/>
      <c r="T743" s="19"/>
      <c r="U743" s="15"/>
      <c r="V743" s="15"/>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12" customHeight="1" outlineLevel="1" x14ac:dyDescent="0.35">
      <c r="A744" s="6"/>
      <c r="B744" s="7"/>
      <c r="C744" s="17"/>
      <c r="D744" s="12"/>
      <c r="E744" s="17"/>
      <c r="F744" s="13"/>
      <c r="G744" s="13" t="s">
        <v>1221</v>
      </c>
      <c r="H744" s="13"/>
      <c r="I744" s="13"/>
      <c r="J744" s="13"/>
      <c r="K744" s="13"/>
      <c r="L744" s="13"/>
      <c r="M744" s="13"/>
      <c r="N744" s="13"/>
      <c r="O744" s="13"/>
      <c r="P744" s="13"/>
      <c r="Q744" s="13"/>
      <c r="R744" s="13"/>
      <c r="S744" s="15"/>
      <c r="T744" s="19"/>
      <c r="U744" s="15"/>
      <c r="V744" s="15"/>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12" customHeight="1" outlineLevel="1" x14ac:dyDescent="0.35">
      <c r="A745" s="6"/>
      <c r="B745" s="7"/>
      <c r="C745" s="20">
        <v>0</v>
      </c>
      <c r="D745" s="12"/>
      <c r="E745" s="17"/>
      <c r="F745" s="13"/>
      <c r="G745" s="21"/>
      <c r="H745" s="13"/>
      <c r="I745" s="13"/>
      <c r="J745" s="13"/>
      <c r="K745" s="13"/>
      <c r="L745" s="13"/>
      <c r="M745" s="13"/>
      <c r="N745" s="13"/>
      <c r="O745" s="13"/>
      <c r="P745" s="13"/>
      <c r="Q745" s="13"/>
      <c r="R745" s="13"/>
      <c r="S745" s="15"/>
      <c r="T745" s="19"/>
      <c r="U745" s="15"/>
      <c r="V745" s="15"/>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84" ht="12" customHeight="1" outlineLevel="1" x14ac:dyDescent="0.35">
      <c r="A746" s="6"/>
      <c r="B746" s="7"/>
      <c r="C746" s="17"/>
      <c r="D746" s="17"/>
      <c r="E746" s="17"/>
      <c r="F746" s="17"/>
      <c r="G746" s="17"/>
      <c r="H746" s="17"/>
      <c r="I746" s="17"/>
      <c r="J746" s="22"/>
      <c r="K746" s="22"/>
      <c r="L746" s="22"/>
      <c r="M746" s="22"/>
      <c r="N746" s="22"/>
      <c r="O746" s="22"/>
      <c r="P746" s="22"/>
      <c r="Q746" s="22"/>
      <c r="R746" s="22"/>
      <c r="S746" s="22"/>
      <c r="T746" s="22"/>
      <c r="U746" s="22"/>
      <c r="V746" s="2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84" ht="12" customHeight="1" outlineLevel="1" x14ac:dyDescent="0.35">
      <c r="A747" s="6"/>
      <c r="B747" s="7"/>
      <c r="C747" s="17"/>
      <c r="D747" s="17"/>
      <c r="E747" s="17"/>
      <c r="F747" s="17"/>
      <c r="G747" s="17"/>
      <c r="H747" s="17"/>
      <c r="I747" s="17"/>
      <c r="J747" s="17"/>
      <c r="K747" s="17"/>
      <c r="L747" s="22"/>
      <c r="M747" s="22"/>
      <c r="N747" s="22"/>
      <c r="O747" s="22"/>
      <c r="P747" s="22"/>
      <c r="Q747" s="22"/>
      <c r="R747" s="22"/>
      <c r="S747" s="22"/>
      <c r="T747" s="22"/>
      <c r="U747" s="22"/>
      <c r="V747" s="2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84" ht="12" customHeight="1" outlineLevel="1" x14ac:dyDescent="0.35">
      <c r="A748" s="6"/>
      <c r="B748" s="7"/>
      <c r="C748" s="17"/>
      <c r="D748" s="17"/>
      <c r="E748" s="17"/>
      <c r="F748" s="17"/>
      <c r="G748" s="17"/>
      <c r="H748" s="17"/>
      <c r="I748" s="17"/>
      <c r="J748" s="23"/>
      <c r="K748" s="23"/>
      <c r="L748" s="23"/>
      <c r="M748" s="23"/>
      <c r="N748" s="23"/>
      <c r="O748" s="23"/>
      <c r="P748" s="23"/>
      <c r="Q748" s="23"/>
      <c r="R748" s="23"/>
      <c r="S748" s="22"/>
      <c r="T748" s="22"/>
      <c r="U748" s="22"/>
      <c r="V748" s="2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84" ht="12" customHeight="1" outlineLevel="1" x14ac:dyDescent="0.35">
      <c r="A749" s="6"/>
      <c r="B749" s="7"/>
      <c r="C749" s="17"/>
      <c r="D749" s="17"/>
      <c r="E749" s="17"/>
      <c r="F749" s="17"/>
      <c r="G749" s="17"/>
      <c r="H749" s="17"/>
      <c r="I749" s="17"/>
      <c r="J749" s="23" t="s">
        <v>372</v>
      </c>
      <c r="K749" s="23" t="s">
        <v>56</v>
      </c>
      <c r="L749" s="23" t="s">
        <v>57</v>
      </c>
      <c r="M749" s="23" t="s">
        <v>58</v>
      </c>
      <c r="N749" s="23" t="s">
        <v>59</v>
      </c>
      <c r="O749" s="23" t="s">
        <v>868</v>
      </c>
      <c r="P749" s="23" t="s">
        <v>869</v>
      </c>
      <c r="Q749" s="23" t="s">
        <v>870</v>
      </c>
      <c r="R749" s="23" t="s">
        <v>1083</v>
      </c>
      <c r="S749" s="22"/>
      <c r="T749" s="22"/>
      <c r="U749" s="22"/>
      <c r="V749" s="2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84" ht="14.5" outlineLevel="1" x14ac:dyDescent="0.35">
      <c r="A750" s="6"/>
      <c r="B750" s="7"/>
      <c r="C750" s="17"/>
      <c r="D750" s="17"/>
      <c r="E750" s="17"/>
      <c r="F750" s="26"/>
      <c r="H750" s="27"/>
      <c r="I750" s="492" t="s">
        <v>807</v>
      </c>
      <c r="J750" s="229">
        <v>1</v>
      </c>
      <c r="K750" s="229">
        <v>1</v>
      </c>
      <c r="L750" s="229">
        <v>1</v>
      </c>
      <c r="M750" s="229">
        <v>1</v>
      </c>
      <c r="N750" s="229">
        <v>1</v>
      </c>
      <c r="O750" s="229">
        <v>1</v>
      </c>
      <c r="P750" s="229">
        <v>1</v>
      </c>
      <c r="Q750" s="229">
        <v>1</v>
      </c>
      <c r="R750" s="229">
        <v>1</v>
      </c>
      <c r="S750" s="61"/>
      <c r="T750" s="61"/>
      <c r="U750" s="61"/>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84" ht="14.5" outlineLevel="1" x14ac:dyDescent="0.35">
      <c r="A751" s="6"/>
      <c r="B751" s="7"/>
      <c r="C751" s="17"/>
      <c r="D751" s="17"/>
      <c r="E751" s="17"/>
      <c r="F751" s="26"/>
      <c r="H751" s="27"/>
      <c r="I751" s="493" t="s">
        <v>386</v>
      </c>
      <c r="J751" s="229">
        <v>0.98044009779951102</v>
      </c>
      <c r="K751" s="229">
        <v>0.98044009779951102</v>
      </c>
      <c r="L751" s="229">
        <v>0.98044009779951102</v>
      </c>
      <c r="M751" s="229">
        <v>0.98044009779951102</v>
      </c>
      <c r="N751" s="228">
        <v>1.0195599022004891</v>
      </c>
      <c r="O751" s="228">
        <v>1.0195599022004891</v>
      </c>
      <c r="P751" s="229">
        <v>0.98044009779951102</v>
      </c>
      <c r="Q751" s="229">
        <v>0.98044009779951102</v>
      </c>
      <c r="R751" s="229">
        <v>0.98044009779951102</v>
      </c>
      <c r="S751" s="61"/>
      <c r="T751" s="61"/>
      <c r="U751" s="61"/>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84" ht="14.5" outlineLevel="1" x14ac:dyDescent="0.35">
      <c r="A752" s="6"/>
      <c r="B752" s="7"/>
      <c r="C752" s="17"/>
      <c r="D752" s="17"/>
      <c r="E752" s="17"/>
      <c r="F752" s="26"/>
      <c r="H752" s="27"/>
      <c r="I752" s="493" t="s">
        <v>779</v>
      </c>
      <c r="J752" s="229">
        <v>0.98044009779951102</v>
      </c>
      <c r="K752" s="229">
        <v>0.98044009779951102</v>
      </c>
      <c r="L752" s="229">
        <v>0.98044009779951102</v>
      </c>
      <c r="M752" s="229">
        <v>0.98044009779951102</v>
      </c>
      <c r="N752" s="228">
        <v>1.0195599022004891</v>
      </c>
      <c r="O752" s="228">
        <v>1.0195599022004891</v>
      </c>
      <c r="P752" s="229">
        <v>0.98044009779951102</v>
      </c>
      <c r="Q752" s="229">
        <v>0.98044009779951102</v>
      </c>
      <c r="R752" s="229">
        <v>0.98044009779951102</v>
      </c>
      <c r="S752" s="61"/>
      <c r="T752" s="58"/>
      <c r="U752" s="61"/>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4.5" outlineLevel="1" x14ac:dyDescent="0.35">
      <c r="A753" s="6"/>
      <c r="B753" s="7"/>
      <c r="C753" s="17"/>
      <c r="D753" s="17"/>
      <c r="E753" s="17"/>
      <c r="F753" s="26"/>
      <c r="H753" s="27"/>
      <c r="I753" s="493" t="s">
        <v>780</v>
      </c>
      <c r="J753" s="229">
        <v>0.94352159468438546</v>
      </c>
      <c r="K753" s="229">
        <v>0.94352159468438546</v>
      </c>
      <c r="L753" s="229">
        <v>0.94352159468438546</v>
      </c>
      <c r="M753" s="229">
        <v>0.94352159468438546</v>
      </c>
      <c r="N753" s="228">
        <v>1.0564784053156147</v>
      </c>
      <c r="O753" s="228">
        <v>1.0564784053156147</v>
      </c>
      <c r="P753" s="229">
        <v>0.94352159468438546</v>
      </c>
      <c r="Q753" s="229">
        <v>0.94352159468438546</v>
      </c>
      <c r="R753" s="229">
        <v>0.94352159468438546</v>
      </c>
      <c r="S753" s="61"/>
      <c r="T753" s="58"/>
      <c r="U753" s="61"/>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26"/>
      <c r="H754" s="27"/>
      <c r="I754" s="493" t="s">
        <v>781</v>
      </c>
      <c r="J754" s="229">
        <v>0.94352159468438546</v>
      </c>
      <c r="K754" s="229">
        <v>0.94352159468438546</v>
      </c>
      <c r="L754" s="229">
        <v>0.94352159468438546</v>
      </c>
      <c r="M754" s="229">
        <v>0.94352159468438546</v>
      </c>
      <c r="N754" s="228">
        <v>1.0564784053156147</v>
      </c>
      <c r="O754" s="228">
        <v>1.0564784053156147</v>
      </c>
      <c r="P754" s="229">
        <v>0.94352159468438546</v>
      </c>
      <c r="Q754" s="229">
        <v>0.94352159468438546</v>
      </c>
      <c r="R754" s="229">
        <v>0.94352159468438546</v>
      </c>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26"/>
      <c r="H755" s="27"/>
      <c r="I755" s="493" t="s">
        <v>782</v>
      </c>
      <c r="J755" s="229">
        <v>1.0304789550072568</v>
      </c>
      <c r="K755" s="229">
        <v>1.0304789550072568</v>
      </c>
      <c r="L755" s="229">
        <v>1.0304789550072568</v>
      </c>
      <c r="M755" s="229">
        <v>1.0304789550072568</v>
      </c>
      <c r="N755" s="228">
        <v>0.96952104499274316</v>
      </c>
      <c r="O755" s="228">
        <v>0.96952104499274316</v>
      </c>
      <c r="P755" s="229">
        <v>1.0304789550072568</v>
      </c>
      <c r="Q755" s="229">
        <v>1.0304789550072568</v>
      </c>
      <c r="R755" s="229">
        <v>1.0304789550072568</v>
      </c>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H756" s="27"/>
      <c r="I756" s="493" t="s">
        <v>783</v>
      </c>
      <c r="J756" s="229">
        <v>1.0815709969788521</v>
      </c>
      <c r="K756" s="229">
        <v>1.0815709969788521</v>
      </c>
      <c r="L756" s="229">
        <v>1.0815709969788521</v>
      </c>
      <c r="M756" s="229">
        <v>1.0815709969788521</v>
      </c>
      <c r="N756" s="228">
        <v>0.91842900302114805</v>
      </c>
      <c r="O756" s="228">
        <v>0.91842900302114805</v>
      </c>
      <c r="P756" s="229">
        <v>1.0815709969788521</v>
      </c>
      <c r="Q756" s="229">
        <v>1.0815709969788521</v>
      </c>
      <c r="R756" s="229">
        <v>1.0815709969788521</v>
      </c>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33"/>
      <c r="H757" s="27"/>
      <c r="I757" s="493" t="s">
        <v>784</v>
      </c>
      <c r="J757" s="229">
        <v>1.0971428571428572</v>
      </c>
      <c r="K757" s="229">
        <v>1.0971428571428572</v>
      </c>
      <c r="L757" s="229">
        <v>1.0971428571428572</v>
      </c>
      <c r="M757" s="229">
        <v>1.0971428571428572</v>
      </c>
      <c r="N757" s="228">
        <v>0.90285714285714291</v>
      </c>
      <c r="O757" s="228">
        <v>0.90285714285714291</v>
      </c>
      <c r="P757" s="229">
        <v>1.0971428571428572</v>
      </c>
      <c r="Q757" s="229">
        <v>1.0971428571428572</v>
      </c>
      <c r="R757" s="229">
        <v>1.0971428571428572</v>
      </c>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33"/>
      <c r="H758" s="27"/>
      <c r="I758" s="493" t="s">
        <v>785</v>
      </c>
      <c r="J758" s="229">
        <v>1.125248508946322</v>
      </c>
      <c r="K758" s="229">
        <v>1.125248508946322</v>
      </c>
      <c r="L758" s="229">
        <v>1.125248508946322</v>
      </c>
      <c r="M758" s="229">
        <v>1.125248508946322</v>
      </c>
      <c r="N758" s="228">
        <v>0.874751491053678</v>
      </c>
      <c r="O758" s="228">
        <v>0.874751491053678</v>
      </c>
      <c r="P758" s="229">
        <v>1.125248508946322</v>
      </c>
      <c r="Q758" s="229">
        <v>1.125248508946322</v>
      </c>
      <c r="R758" s="229">
        <v>1.125248508946322</v>
      </c>
      <c r="S758" s="58"/>
      <c r="T758" s="58"/>
      <c r="U758" s="58"/>
      <c r="V758" s="59"/>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33"/>
      <c r="H759" s="27"/>
      <c r="I759" s="494" t="s">
        <v>786</v>
      </c>
      <c r="J759" s="229">
        <v>1</v>
      </c>
      <c r="K759" s="229">
        <v>1</v>
      </c>
      <c r="L759" s="229">
        <v>1</v>
      </c>
      <c r="M759" s="229">
        <v>1</v>
      </c>
      <c r="N759" s="229">
        <v>1</v>
      </c>
      <c r="O759" s="229">
        <v>1</v>
      </c>
      <c r="P759" s="229">
        <v>1</v>
      </c>
      <c r="Q759" s="229">
        <v>1</v>
      </c>
      <c r="R759" s="229">
        <v>1</v>
      </c>
      <c r="S759" s="58"/>
      <c r="T759" s="58"/>
      <c r="U759" s="58"/>
      <c r="V759" s="59"/>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R760" s="58"/>
      <c r="S760" s="58"/>
      <c r="T760" s="58"/>
      <c r="U760" s="58"/>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G761" s="34"/>
      <c r="H761" s="34"/>
      <c r="I761" s="34"/>
      <c r="J761" s="62"/>
      <c r="K761" s="62"/>
      <c r="L761" s="62"/>
      <c r="M761" s="62"/>
      <c r="N761" s="62"/>
      <c r="O761" s="62"/>
      <c r="P761" s="62"/>
      <c r="Q761" s="62"/>
      <c r="R761" s="58"/>
      <c r="S761" s="58"/>
      <c r="T761" s="58"/>
      <c r="U761" s="58"/>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5.15" customHeight="1" outlineLevel="1" x14ac:dyDescent="0.35">
      <c r="A762" s="6"/>
      <c r="B762" s="7"/>
      <c r="C762" s="17"/>
      <c r="D762" s="17"/>
      <c r="E762" s="17"/>
      <c r="F762" s="36"/>
      <c r="G762" s="37"/>
      <c r="H762" s="37"/>
      <c r="I762" s="37"/>
      <c r="J762" s="38"/>
      <c r="K762" s="38"/>
      <c r="L762" s="38"/>
      <c r="M762" s="38"/>
      <c r="N762" s="38"/>
      <c r="O762" s="38"/>
      <c r="P762" s="38"/>
      <c r="Q762" s="38"/>
      <c r="R762" s="38"/>
      <c r="S762" s="38"/>
      <c r="T762" s="38"/>
      <c r="U762" s="38"/>
      <c r="V762" s="30"/>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25.4" customHeight="1" outlineLevel="1" x14ac:dyDescent="0.35">
      <c r="A763" s="6"/>
      <c r="B763" s="7"/>
      <c r="C763" s="39"/>
      <c r="D763" s="39"/>
      <c r="E763" s="39"/>
      <c r="F763" s="39"/>
      <c r="G763" s="40" t="str">
        <f>G742</f>
        <v>Yield scalar for Soil in different weather years</v>
      </c>
      <c r="H763" s="39"/>
      <c r="I763" s="39"/>
      <c r="J763" s="39"/>
      <c r="K763" s="39"/>
      <c r="L763" s="39"/>
      <c r="M763" s="39"/>
      <c r="N763" s="39"/>
      <c r="O763" s="39"/>
      <c r="P763" s="39"/>
      <c r="Q763" s="39"/>
      <c r="R763" s="39"/>
      <c r="S763" s="39"/>
      <c r="T763" s="39"/>
      <c r="U763" s="39"/>
      <c r="V763" s="39"/>
      <c r="W763" s="41" t="s">
        <v>24</v>
      </c>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7"/>
      <c r="D764" s="7"/>
      <c r="E764" s="7"/>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7"/>
      <c r="D765" s="7"/>
      <c r="E765" s="7"/>
      <c r="F765" s="7"/>
      <c r="G765" s="7"/>
      <c r="H765" s="8"/>
      <c r="I765" s="8"/>
      <c r="J765" s="8"/>
      <c r="K765" s="8"/>
      <c r="L765" s="8"/>
      <c r="M765" s="8"/>
      <c r="N765" s="8"/>
      <c r="O765" s="8"/>
      <c r="P765" s="8"/>
      <c r="Q765" s="8"/>
      <c r="R765" s="8"/>
      <c r="S765" s="8"/>
      <c r="T765" s="8"/>
      <c r="U765" s="8"/>
      <c r="V765" s="8"/>
      <c r="W765" s="8"/>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row>
    <row r="766" spans="1:68" ht="5.15" customHeight="1" outlineLevel="1" thickBot="1" x14ac:dyDescent="0.4">
      <c r="A766" s="6"/>
      <c r="B766" s="7"/>
      <c r="C766" s="7"/>
      <c r="D766" s="7"/>
      <c r="E766" s="7"/>
      <c r="F766" s="7"/>
      <c r="G766" s="7"/>
      <c r="H766" s="8"/>
      <c r="I766" s="8"/>
      <c r="J766" s="8"/>
      <c r="K766" s="8"/>
      <c r="L766" s="8"/>
      <c r="M766" s="8"/>
      <c r="N766" s="8"/>
      <c r="O766" s="8"/>
      <c r="P766" s="8"/>
      <c r="Q766" s="8"/>
      <c r="R766" s="8"/>
      <c r="S766" s="8"/>
      <c r="T766" s="8"/>
      <c r="U766" s="8"/>
      <c r="V766" s="8"/>
      <c r="W766" s="8"/>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row>
    <row r="767" spans="1:68" ht="5.15" customHeight="1" outlineLevel="1" x14ac:dyDescent="0.35">
      <c r="A767" s="6"/>
      <c r="B767" s="7"/>
      <c r="C767" s="9" t="s">
        <v>0</v>
      </c>
      <c r="D767" s="9"/>
      <c r="E767" s="9"/>
      <c r="F767" s="9"/>
      <c r="G767" s="9"/>
      <c r="H767" s="9"/>
      <c r="I767" s="9"/>
      <c r="J767" s="9"/>
      <c r="K767" s="188"/>
      <c r="L767" s="10"/>
      <c r="M767" s="10"/>
      <c r="N767" s="10"/>
      <c r="O767" s="10"/>
      <c r="P767" s="10"/>
      <c r="Q767" s="10"/>
      <c r="R767" s="10"/>
      <c r="S767" s="10"/>
      <c r="T767" s="10"/>
      <c r="U767" s="10"/>
      <c r="V767" s="10"/>
      <c r="W767" s="11"/>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2"/>
      <c r="D768" s="12"/>
      <c r="E768" s="12" t="s">
        <v>1</v>
      </c>
      <c r="F768" s="13"/>
      <c r="G768" s="14" t="s">
        <v>324</v>
      </c>
      <c r="H768" s="13"/>
      <c r="I768" s="13" t="s">
        <v>1167</v>
      </c>
      <c r="J768" s="13"/>
      <c r="K768" s="13"/>
      <c r="L768" s="13"/>
      <c r="M768" s="13"/>
      <c r="N768" s="13"/>
      <c r="O768" s="13"/>
      <c r="P768" s="13"/>
      <c r="Q768" s="13"/>
      <c r="R768" s="13"/>
      <c r="S768" s="15"/>
      <c r="T768" s="13"/>
      <c r="U768" s="15"/>
      <c r="V768" s="15"/>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2"/>
      <c r="D769" s="12"/>
      <c r="E769" s="17"/>
      <c r="F769" s="13"/>
      <c r="G769" s="18"/>
      <c r="H769" s="13"/>
      <c r="I769" s="13"/>
      <c r="J769" s="13"/>
      <c r="K769" s="13"/>
      <c r="L769" s="13"/>
      <c r="M769" s="13"/>
      <c r="N769" s="13"/>
      <c r="O769" s="13"/>
      <c r="P769" s="13"/>
      <c r="Q769" s="13"/>
      <c r="R769" s="13"/>
      <c r="S769" s="15"/>
      <c r="T769" s="19"/>
      <c r="U769" s="15"/>
      <c r="V769" s="15"/>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2"/>
      <c r="E770" s="17"/>
      <c r="F770" s="13"/>
      <c r="G770" s="13"/>
      <c r="H770" s="13"/>
      <c r="I770" s="13"/>
      <c r="J770" s="13"/>
      <c r="K770" s="13"/>
      <c r="L770" s="13"/>
      <c r="M770" s="13"/>
      <c r="N770" s="13"/>
      <c r="O770" s="13"/>
      <c r="P770" s="13"/>
      <c r="Q770" s="13"/>
      <c r="R770" s="13"/>
      <c r="S770" s="15"/>
      <c r="T770" s="19"/>
      <c r="U770" s="15"/>
      <c r="V770" s="15"/>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17"/>
      <c r="G771" s="17"/>
      <c r="H771" s="17"/>
      <c r="I771" s="17" t="s">
        <v>343</v>
      </c>
      <c r="J771" s="17"/>
      <c r="K771" s="17"/>
      <c r="L771" s="17"/>
      <c r="M771" s="17"/>
      <c r="N771" s="17"/>
      <c r="O771" s="17"/>
      <c r="P771" s="17"/>
      <c r="Q771" s="22"/>
      <c r="R771" s="22"/>
      <c r="S771" s="22"/>
      <c r="T771" s="22"/>
      <c r="U771" s="22"/>
      <c r="V771" s="22"/>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17"/>
      <c r="G772" s="17"/>
      <c r="H772" s="17"/>
      <c r="I772" s="17"/>
      <c r="J772" s="17"/>
      <c r="K772" s="17"/>
      <c r="L772" s="17"/>
      <c r="M772" s="17"/>
      <c r="N772" s="17"/>
      <c r="O772" s="17"/>
      <c r="P772" s="17"/>
      <c r="Q772" s="24"/>
      <c r="R772" s="24"/>
      <c r="S772" s="22"/>
      <c r="T772" s="22"/>
      <c r="U772" s="22"/>
      <c r="V772" s="22"/>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17"/>
      <c r="G773" s="17" t="s">
        <v>1132</v>
      </c>
      <c r="H773" s="17" t="s">
        <v>1168</v>
      </c>
      <c r="I773" s="17" t="s">
        <v>103</v>
      </c>
      <c r="J773" s="17" t="s">
        <v>104</v>
      </c>
      <c r="K773" s="17" t="s">
        <v>1169</v>
      </c>
      <c r="L773" s="17" t="s">
        <v>105</v>
      </c>
      <c r="M773" s="17" t="s">
        <v>106</v>
      </c>
      <c r="N773" s="17" t="s">
        <v>105</v>
      </c>
      <c r="O773" s="23"/>
      <c r="P773" s="24"/>
      <c r="Q773" s="24"/>
      <c r="R773" s="24"/>
      <c r="S773" s="22"/>
      <c r="T773" s="22"/>
      <c r="U773" s="22"/>
      <c r="V773" s="22"/>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33"/>
      <c r="G774" s="154" t="s">
        <v>62</v>
      </c>
      <c r="H774" s="154" t="s">
        <v>62</v>
      </c>
      <c r="I774" s="226">
        <v>1</v>
      </c>
      <c r="J774" s="226">
        <v>1.3</v>
      </c>
      <c r="K774" s="226">
        <v>250</v>
      </c>
      <c r="L774" s="701">
        <f>MIN(364,INT((N774 - DATE(YEAR(N774),1,1))))</f>
        <v>90</v>
      </c>
      <c r="M774" s="226">
        <v>5</v>
      </c>
      <c r="N774" s="723">
        <v>43556</v>
      </c>
      <c r="O774" s="63"/>
      <c r="P774" s="63"/>
      <c r="Q774" s="60"/>
      <c r="R774" s="60"/>
      <c r="S774" s="60"/>
      <c r="T774" s="60"/>
      <c r="U774" s="60"/>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33"/>
      <c r="G775" s="154" t="s">
        <v>61</v>
      </c>
      <c r="H775" s="154" t="s">
        <v>756</v>
      </c>
      <c r="I775" s="226">
        <v>1</v>
      </c>
      <c r="J775" s="226">
        <v>1.1000000000000001</v>
      </c>
      <c r="K775" s="226">
        <v>100</v>
      </c>
      <c r="L775" s="701">
        <f t="shared" ref="L775" si="276">MIN(364,INT((N775 - DATE(YEAR(N775),1,1))))</f>
        <v>45</v>
      </c>
      <c r="M775" s="226">
        <v>90</v>
      </c>
      <c r="N775" s="723">
        <v>43511</v>
      </c>
      <c r="O775" s="63"/>
      <c r="P775" s="63"/>
      <c r="Q775" s="60"/>
      <c r="R775" s="60"/>
      <c r="S775" s="60"/>
      <c r="T775" s="60"/>
      <c r="U775" s="60"/>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94" t="s">
        <v>342</v>
      </c>
      <c r="H776" s="194" t="s">
        <v>1133</v>
      </c>
      <c r="I776" s="226">
        <v>0</v>
      </c>
      <c r="J776" s="226">
        <v>0.97</v>
      </c>
      <c r="K776" s="226">
        <v>100</v>
      </c>
      <c r="L776" s="701">
        <f>MIN(364,INT((N776 - DATE(YEAR(N776),1,1))))</f>
        <v>134</v>
      </c>
      <c r="M776" s="226">
        <v>5</v>
      </c>
      <c r="N776" s="723">
        <v>43600</v>
      </c>
      <c r="O776" s="63"/>
      <c r="P776" s="63"/>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195" t="s">
        <v>1170</v>
      </c>
      <c r="H777" s="195" t="s">
        <v>1134</v>
      </c>
      <c r="I777" s="226">
        <v>1</v>
      </c>
      <c r="J777" s="226">
        <v>0.7</v>
      </c>
      <c r="K777" s="226">
        <v>115</v>
      </c>
      <c r="L777" s="701">
        <f t="shared" ref="L777:L778" si="277">MIN(364,INT((N777 - DATE(YEAR(N777),1,1))))</f>
        <v>151</v>
      </c>
      <c r="M777" s="226">
        <v>5</v>
      </c>
      <c r="N777" s="723">
        <v>43617</v>
      </c>
      <c r="O777" s="63"/>
      <c r="P777" s="63"/>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195" t="s">
        <v>1008</v>
      </c>
      <c r="H778" s="195" t="s">
        <v>758</v>
      </c>
      <c r="I778" s="226">
        <v>1</v>
      </c>
      <c r="J778" s="226">
        <v>1.3</v>
      </c>
      <c r="K778" s="226">
        <v>100</v>
      </c>
      <c r="L778" s="701">
        <f t="shared" si="277"/>
        <v>187</v>
      </c>
      <c r="M778" s="226">
        <v>5</v>
      </c>
      <c r="N778" s="723">
        <v>43653</v>
      </c>
      <c r="O778" s="63"/>
      <c r="P778" s="63"/>
      <c r="Q778" s="60"/>
      <c r="R778" s="60"/>
      <c r="S778" s="60"/>
      <c r="T778" s="60"/>
      <c r="U778" s="60"/>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O779" s="63"/>
      <c r="P779" s="63"/>
      <c r="Q779" s="60"/>
      <c r="R779" s="60"/>
      <c r="S779" s="60"/>
      <c r="T779" s="60"/>
      <c r="U779" s="60"/>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5.15" customHeight="1" outlineLevel="1" x14ac:dyDescent="0.35">
      <c r="A780" s="6"/>
      <c r="B780" s="7"/>
      <c r="C780" s="17"/>
      <c r="D780" s="17"/>
      <c r="E780" s="17"/>
      <c r="F780" s="36"/>
      <c r="G780" s="37"/>
      <c r="H780" s="37"/>
      <c r="I780" s="37"/>
      <c r="J780" s="38"/>
      <c r="K780" s="38"/>
      <c r="L780" s="38"/>
      <c r="M780" s="38"/>
      <c r="N780" s="38"/>
      <c r="O780" s="38"/>
      <c r="P780" s="38"/>
      <c r="Q780" s="38"/>
      <c r="R780" s="38"/>
      <c r="S780" s="38"/>
      <c r="T780" s="38"/>
      <c r="U780" s="38"/>
      <c r="V780" s="30"/>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25.4" customHeight="1" outlineLevel="1" x14ac:dyDescent="0.35">
      <c r="A781" s="6"/>
      <c r="B781" s="7"/>
      <c r="C781" s="39"/>
      <c r="D781" s="39"/>
      <c r="E781" s="39"/>
      <c r="F781" s="39"/>
      <c r="G781" s="40" t="str">
        <f>G768</f>
        <v>Fert info</v>
      </c>
      <c r="H781" s="39"/>
      <c r="I781" s="39"/>
      <c r="J781" s="39"/>
      <c r="K781" s="39"/>
      <c r="L781" s="39"/>
      <c r="M781" s="39"/>
      <c r="N781" s="39"/>
      <c r="O781" s="39"/>
      <c r="P781" s="39"/>
      <c r="Q781" s="39"/>
      <c r="R781" s="39"/>
      <c r="S781" s="39"/>
      <c r="T781" s="39"/>
      <c r="U781" s="39"/>
      <c r="V781" s="39"/>
      <c r="W781" s="41" t="s">
        <v>24</v>
      </c>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7"/>
      <c r="D782" s="7"/>
      <c r="E782" s="7"/>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7"/>
      <c r="D783" s="7"/>
      <c r="E783" s="7"/>
      <c r="F783" s="7"/>
      <c r="G783" s="7"/>
      <c r="H783" s="8"/>
      <c r="I783" s="8"/>
      <c r="J783" s="8"/>
      <c r="K783" s="8"/>
      <c r="L783" s="8"/>
      <c r="M783" s="8"/>
      <c r="N783" s="8"/>
      <c r="O783" s="8"/>
      <c r="P783" s="8"/>
      <c r="Q783" s="8"/>
      <c r="R783" s="8"/>
      <c r="S783" s="8"/>
      <c r="T783" s="8"/>
      <c r="U783" s="8"/>
      <c r="V783" s="8"/>
      <c r="W783" s="8"/>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row>
    <row r="784" spans="1:68" ht="5.15" customHeight="1" outlineLevel="1" thickBot="1" x14ac:dyDescent="0.4">
      <c r="A784" s="6"/>
      <c r="B784" s="7"/>
      <c r="C784" s="7"/>
      <c r="D784" s="7"/>
      <c r="E784" s="7"/>
      <c r="F784" s="7"/>
      <c r="G784" s="7"/>
      <c r="H784" s="8"/>
      <c r="I784" s="8"/>
      <c r="J784" s="8"/>
      <c r="K784" s="8"/>
      <c r="L784" s="8"/>
      <c r="M784" s="8"/>
      <c r="N784" s="8"/>
      <c r="O784" s="8"/>
      <c r="P784" s="8"/>
      <c r="Q784" s="8"/>
      <c r="R784" s="8"/>
      <c r="S784" s="8"/>
      <c r="T784" s="8"/>
      <c r="U784" s="8"/>
      <c r="V784" s="8"/>
      <c r="W784" s="8"/>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row>
    <row r="785" spans="1:68" ht="5.15" customHeight="1" outlineLevel="1" x14ac:dyDescent="0.35">
      <c r="A785" s="6"/>
      <c r="B785" s="7"/>
      <c r="C785" s="9" t="s">
        <v>0</v>
      </c>
      <c r="D785" s="9"/>
      <c r="E785" s="9"/>
      <c r="F785" s="9"/>
      <c r="G785" s="9"/>
      <c r="H785" s="9"/>
      <c r="I785" s="9"/>
      <c r="J785" s="9"/>
      <c r="K785" s="10"/>
      <c r="L785" s="10"/>
      <c r="M785" s="10"/>
      <c r="N785" s="10"/>
      <c r="O785" s="10"/>
      <c r="P785" s="10"/>
      <c r="Q785" s="10"/>
      <c r="R785" s="10"/>
      <c r="S785" s="10"/>
      <c r="T785" s="10"/>
      <c r="U785" s="10"/>
      <c r="V785" s="10"/>
      <c r="W785" s="11"/>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2"/>
      <c r="D786" s="12"/>
      <c r="E786" s="12" t="s">
        <v>1</v>
      </c>
      <c r="F786" s="13"/>
      <c r="G786" s="14" t="s">
        <v>33</v>
      </c>
      <c r="H786" s="13"/>
      <c r="I786" s="13"/>
      <c r="J786" s="13"/>
      <c r="K786" s="13"/>
      <c r="L786" s="13"/>
      <c r="M786" s="13"/>
      <c r="N786" s="13"/>
      <c r="O786" s="13"/>
      <c r="P786" s="13"/>
      <c r="Q786" s="13"/>
      <c r="R786" s="13"/>
      <c r="S786" s="15"/>
      <c r="T786" s="13"/>
      <c r="U786" s="15"/>
      <c r="V786" s="15"/>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2"/>
      <c r="D787" s="12"/>
      <c r="E787" s="17"/>
      <c r="F787" s="13"/>
      <c r="G787" s="18"/>
      <c r="H787" s="13" t="s">
        <v>26</v>
      </c>
      <c r="I787" s="13"/>
      <c r="J787" s="13"/>
      <c r="K787" s="13"/>
      <c r="L787" s="13"/>
      <c r="M787" s="13"/>
      <c r="N787" s="13"/>
      <c r="O787" s="13"/>
      <c r="P787" s="13"/>
      <c r="Q787" s="13"/>
      <c r="R787" s="13"/>
      <c r="S787" s="15"/>
      <c r="T787" s="19"/>
      <c r="U787" s="15"/>
      <c r="V787" s="15"/>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2"/>
      <c r="E788" s="17"/>
      <c r="F788" s="13"/>
      <c r="G788" s="13" t="s">
        <v>2</v>
      </c>
      <c r="H788" s="43" t="s">
        <v>34</v>
      </c>
      <c r="I788" s="13"/>
      <c r="J788" s="13"/>
      <c r="K788" s="13"/>
      <c r="L788" s="13"/>
      <c r="M788" s="13"/>
      <c r="N788" s="13"/>
      <c r="O788" s="13"/>
      <c r="P788" s="13"/>
      <c r="Q788" s="13"/>
      <c r="R788" s="13"/>
      <c r="S788" s="15"/>
      <c r="T788" s="19"/>
      <c r="U788" s="15"/>
      <c r="V788" s="15"/>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20">
        <v>0</v>
      </c>
      <c r="D789" s="12"/>
      <c r="E789" s="17"/>
      <c r="F789" s="13"/>
      <c r="G789" s="21"/>
      <c r="H789" s="13"/>
      <c r="I789" s="13"/>
      <c r="J789" s="13"/>
      <c r="K789" s="13"/>
      <c r="L789" s="13"/>
      <c r="M789" s="13"/>
      <c r="N789" s="13"/>
      <c r="O789" s="13"/>
      <c r="P789" s="13"/>
      <c r="Q789" s="13"/>
      <c r="R789" s="13"/>
      <c r="S789" s="15"/>
      <c r="T789" s="19"/>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17"/>
      <c r="G790" s="17"/>
      <c r="H790" s="17"/>
      <c r="I790" s="17"/>
      <c r="J790" s="22"/>
      <c r="K790" s="22"/>
      <c r="L790" s="22"/>
      <c r="M790" s="22"/>
      <c r="N790" s="22"/>
      <c r="O790" s="22"/>
      <c r="P790" s="22"/>
      <c r="Q790" s="22"/>
      <c r="R790" s="22"/>
      <c r="S790" s="22"/>
      <c r="T790" s="22"/>
      <c r="U790" s="22"/>
      <c r="V790" s="22"/>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17"/>
      <c r="G791" s="17"/>
      <c r="H791" s="17"/>
      <c r="I791" s="17"/>
      <c r="J791" s="17"/>
      <c r="K791" s="17"/>
      <c r="L791" s="17"/>
      <c r="M791" s="17"/>
      <c r="N791" s="17"/>
      <c r="O791" s="17"/>
      <c r="P791" s="17"/>
      <c r="Q791" s="22"/>
      <c r="R791" s="22"/>
      <c r="S791" s="22"/>
      <c r="T791" s="22"/>
      <c r="U791" s="22"/>
      <c r="V791" s="22"/>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17"/>
      <c r="G792" s="17"/>
      <c r="H792" s="17"/>
      <c r="I792" s="17"/>
      <c r="J792" s="17"/>
      <c r="K792" s="17"/>
      <c r="L792" s="17"/>
      <c r="M792" s="17"/>
      <c r="N792" s="17"/>
      <c r="O792" s="17"/>
      <c r="P792" s="17"/>
      <c r="Q792" s="24"/>
      <c r="R792" s="24"/>
      <c r="S792" s="22"/>
      <c r="T792" s="22"/>
      <c r="U792" s="22"/>
      <c r="V792" s="22"/>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23" t="s">
        <v>372</v>
      </c>
      <c r="J793" s="23" t="s">
        <v>56</v>
      </c>
      <c r="K793" s="23" t="s">
        <v>57</v>
      </c>
      <c r="L793" s="23" t="s">
        <v>58</v>
      </c>
      <c r="M793" s="23" t="s">
        <v>59</v>
      </c>
      <c r="N793" s="23" t="s">
        <v>868</v>
      </c>
      <c r="O793" s="23" t="s">
        <v>869</v>
      </c>
      <c r="P793" s="23" t="s">
        <v>870</v>
      </c>
      <c r="Q793" s="23" t="s">
        <v>1083</v>
      </c>
      <c r="R793" s="24"/>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H794" s="194" t="str">
        <f>H774</f>
        <v>lime</v>
      </c>
      <c r="I794" s="227">
        <v>0.5</v>
      </c>
      <c r="J794" s="227">
        <v>1</v>
      </c>
      <c r="K794" s="227">
        <v>1</v>
      </c>
      <c r="L794" s="227">
        <v>1</v>
      </c>
      <c r="M794" s="227">
        <v>0.75</v>
      </c>
      <c r="N794" s="227">
        <v>0.75</v>
      </c>
      <c r="O794" s="227">
        <v>1</v>
      </c>
      <c r="P794" s="227">
        <v>0.75</v>
      </c>
      <c r="Q794" s="227">
        <v>0.75</v>
      </c>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H795" s="194" t="str">
        <f>H775</f>
        <v>early</v>
      </c>
      <c r="I795" s="227">
        <v>0.5</v>
      </c>
      <c r="J795" s="227">
        <v>1</v>
      </c>
      <c r="K795" s="227">
        <v>1</v>
      </c>
      <c r="L795" s="227">
        <v>1</v>
      </c>
      <c r="M795" s="227">
        <v>0.75</v>
      </c>
      <c r="N795" s="227">
        <v>0.75</v>
      </c>
      <c r="O795" s="227">
        <v>1</v>
      </c>
      <c r="P795" s="227">
        <v>0.75</v>
      </c>
      <c r="Q795" s="227">
        <v>0.75</v>
      </c>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H796" s="194" t="str">
        <f>H776</f>
        <v>at_seeding</v>
      </c>
      <c r="I796" s="227">
        <v>0.5</v>
      </c>
      <c r="J796" s="227">
        <v>1</v>
      </c>
      <c r="K796" s="227">
        <v>1</v>
      </c>
      <c r="L796" s="227">
        <v>1</v>
      </c>
      <c r="M796" s="227">
        <v>0.75</v>
      </c>
      <c r="N796" s="227">
        <v>0.75</v>
      </c>
      <c r="O796" s="227">
        <v>1</v>
      </c>
      <c r="P796" s="227">
        <v>0.75</v>
      </c>
      <c r="Q796" s="227">
        <v>0.75</v>
      </c>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33"/>
      <c r="H797" s="194" t="str">
        <f>H777</f>
        <v>mid</v>
      </c>
      <c r="I797" s="227">
        <v>0.5</v>
      </c>
      <c r="J797" s="227">
        <v>1</v>
      </c>
      <c r="K797" s="227">
        <v>1</v>
      </c>
      <c r="L797" s="227">
        <v>1</v>
      </c>
      <c r="M797" s="227">
        <v>0.75</v>
      </c>
      <c r="N797" s="227">
        <v>0.75</v>
      </c>
      <c r="O797" s="227">
        <v>1</v>
      </c>
      <c r="P797" s="227">
        <v>0.75</v>
      </c>
      <c r="Q797" s="227">
        <v>0.75</v>
      </c>
      <c r="R797" s="60"/>
      <c r="S797" s="60"/>
      <c r="T797" s="60"/>
      <c r="U797" s="60"/>
      <c r="V797" s="59"/>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4" t="str">
        <f>H778</f>
        <v>late</v>
      </c>
      <c r="I798" s="227">
        <v>0.5</v>
      </c>
      <c r="J798" s="227">
        <v>1</v>
      </c>
      <c r="K798" s="227">
        <v>1</v>
      </c>
      <c r="L798" s="227">
        <v>1</v>
      </c>
      <c r="M798" s="227">
        <v>0.75</v>
      </c>
      <c r="N798" s="227">
        <v>0.75</v>
      </c>
      <c r="O798" s="227">
        <v>1</v>
      </c>
      <c r="P798" s="227">
        <v>0.75</v>
      </c>
      <c r="Q798" s="227">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Q799" s="60"/>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Q800" s="60"/>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5.15" customHeight="1" outlineLevel="1" x14ac:dyDescent="0.35">
      <c r="A801" s="6"/>
      <c r="B801" s="7"/>
      <c r="C801" s="17"/>
      <c r="D801" s="17"/>
      <c r="E801" s="17"/>
      <c r="F801" s="36"/>
      <c r="G801" s="37"/>
      <c r="H801" s="37"/>
      <c r="I801" s="37"/>
      <c r="J801" s="38"/>
      <c r="K801" s="38"/>
      <c r="L801" s="38"/>
      <c r="M801" s="38"/>
      <c r="N801" s="38"/>
      <c r="O801" s="38"/>
      <c r="P801" s="38"/>
      <c r="Q801" s="38"/>
      <c r="R801" s="38"/>
      <c r="S801" s="38"/>
      <c r="T801" s="38"/>
      <c r="U801" s="38"/>
      <c r="V801" s="30"/>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25.4" customHeight="1" outlineLevel="1" x14ac:dyDescent="0.35">
      <c r="A802" s="6"/>
      <c r="B802" s="7"/>
      <c r="C802" s="39"/>
      <c r="D802" s="39"/>
      <c r="E802" s="39"/>
      <c r="F802" s="39"/>
      <c r="G802" s="40" t="str">
        <f>G786</f>
        <v>Fert by Soil</v>
      </c>
      <c r="H802" s="39"/>
      <c r="I802" s="39"/>
      <c r="J802" s="39"/>
      <c r="K802" s="39"/>
      <c r="L802" s="39"/>
      <c r="M802" s="39"/>
      <c r="N802" s="39"/>
      <c r="O802" s="39"/>
      <c r="P802" s="39"/>
      <c r="Q802" s="39"/>
      <c r="R802" s="39"/>
      <c r="S802" s="39"/>
      <c r="T802" s="39"/>
      <c r="U802" s="39"/>
      <c r="V802" s="39"/>
      <c r="W802" s="41" t="s">
        <v>24</v>
      </c>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7"/>
      <c r="D803" s="7"/>
      <c r="E803" s="7"/>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7"/>
      <c r="G804" s="7"/>
      <c r="H804" s="8"/>
      <c r="I804" s="8"/>
      <c r="J804" s="8"/>
      <c r="K804" s="8"/>
      <c r="L804" s="8"/>
      <c r="M804" s="8"/>
      <c r="N804" s="8"/>
      <c r="O804" s="8"/>
      <c r="P804" s="8"/>
      <c r="Q804" s="8"/>
      <c r="R804" s="8"/>
      <c r="S804" s="8"/>
      <c r="T804" s="8"/>
      <c r="U804" s="8"/>
      <c r="V804" s="8"/>
      <c r="W804" s="8"/>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row>
    <row r="805" spans="1:68" ht="5.15" customHeight="1" outlineLevel="1" thickBot="1" x14ac:dyDescent="0.4">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x14ac:dyDescent="0.35">
      <c r="A806" s="6"/>
      <c r="B806" s="7"/>
      <c r="C806" s="9" t="s">
        <v>0</v>
      </c>
      <c r="D806" s="9"/>
      <c r="E806" s="9"/>
      <c r="F806" s="9"/>
      <c r="G806" s="9"/>
      <c r="H806" s="9"/>
      <c r="I806" s="9"/>
      <c r="J806" s="9"/>
      <c r="K806" s="10"/>
      <c r="L806" s="10"/>
      <c r="M806" s="10"/>
      <c r="N806" s="10"/>
      <c r="O806" s="10"/>
      <c r="P806" s="10"/>
      <c r="Q806" s="10"/>
      <c r="R806" s="10"/>
      <c r="S806" s="10"/>
      <c r="T806" s="10"/>
      <c r="U806" s="10"/>
      <c r="V806" s="10"/>
      <c r="W806" s="11"/>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2"/>
      <c r="D807" s="12"/>
      <c r="E807" s="12" t="s">
        <v>1</v>
      </c>
      <c r="F807" s="13"/>
      <c r="G807" s="14" t="s">
        <v>35</v>
      </c>
      <c r="H807" s="13"/>
      <c r="I807" s="13"/>
      <c r="J807" s="13"/>
      <c r="K807" s="13"/>
      <c r="L807" s="13"/>
      <c r="M807" s="13"/>
      <c r="N807" s="13"/>
      <c r="O807" s="13"/>
      <c r="P807" s="13"/>
      <c r="Q807" s="13"/>
      <c r="R807" s="13"/>
      <c r="S807" s="15"/>
      <c r="T807" s="13"/>
      <c r="U807" s="15"/>
      <c r="V807" s="15"/>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7"/>
      <c r="F808" s="13"/>
      <c r="G808" s="18"/>
      <c r="H808" s="13" t="s">
        <v>26</v>
      </c>
      <c r="I808" s="13"/>
      <c r="J808" s="13"/>
      <c r="K808" s="13"/>
      <c r="L808" s="13"/>
      <c r="M808" s="13"/>
      <c r="N808" s="13"/>
      <c r="O808" s="13"/>
      <c r="P808" s="13"/>
      <c r="Q808" s="13"/>
      <c r="R808" s="13"/>
      <c r="S808" s="15"/>
      <c r="T808" s="19"/>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2"/>
      <c r="E809" s="17"/>
      <c r="F809" s="13"/>
      <c r="G809" s="13" t="s">
        <v>2</v>
      </c>
      <c r="H809" s="43" t="s">
        <v>34</v>
      </c>
      <c r="I809" s="13"/>
      <c r="J809" s="13"/>
      <c r="K809" s="13"/>
      <c r="L809" s="13"/>
      <c r="M809" s="13"/>
      <c r="N809" s="13"/>
      <c r="O809" s="13"/>
      <c r="P809" s="13"/>
      <c r="Q809" s="13"/>
      <c r="R809" s="13"/>
      <c r="S809" s="15"/>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20">
        <v>0</v>
      </c>
      <c r="D810" s="12"/>
      <c r="E810" s="17"/>
      <c r="F810" s="13"/>
      <c r="G810" s="21"/>
      <c r="H810" s="13"/>
      <c r="I810" s="13"/>
      <c r="J810" s="13"/>
      <c r="K810" s="13"/>
      <c r="L810" s="13"/>
      <c r="M810" s="13"/>
      <c r="N810" s="13"/>
      <c r="O810" s="13"/>
      <c r="P810" s="13"/>
      <c r="Q810" s="13"/>
      <c r="R810" s="13"/>
      <c r="S810" s="15"/>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17"/>
      <c r="D811" s="17"/>
      <c r="E811" s="17"/>
      <c r="F811" s="17"/>
      <c r="G811" s="17"/>
      <c r="H811" s="17"/>
      <c r="I811" s="17"/>
      <c r="J811" s="22"/>
      <c r="K811" s="22"/>
      <c r="L811" s="22"/>
      <c r="M811" s="22"/>
      <c r="N811" s="22"/>
      <c r="O811" s="22"/>
      <c r="P811" s="22"/>
      <c r="Q811" s="22"/>
      <c r="R811" s="22"/>
      <c r="S811" s="22"/>
      <c r="T811" s="22"/>
      <c r="U811" s="22"/>
      <c r="V811" s="2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17"/>
      <c r="K812" s="17"/>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17"/>
      <c r="I813" s="17"/>
      <c r="J813" s="23"/>
      <c r="K813" s="23"/>
      <c r="L813" s="23"/>
      <c r="M813" s="23"/>
      <c r="N813" s="23"/>
      <c r="O813" s="23"/>
      <c r="P813" s="23"/>
      <c r="Q813" s="24"/>
      <c r="R813" s="24"/>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17"/>
      <c r="I814" s="23" t="s">
        <v>372</v>
      </c>
      <c r="J814" s="23" t="s">
        <v>56</v>
      </c>
      <c r="K814" s="23" t="s">
        <v>57</v>
      </c>
      <c r="L814" s="23" t="s">
        <v>58</v>
      </c>
      <c r="M814" s="23" t="s">
        <v>59</v>
      </c>
      <c r="N814" s="23" t="s">
        <v>868</v>
      </c>
      <c r="O814" s="23" t="s">
        <v>869</v>
      </c>
      <c r="P814" s="23" t="s">
        <v>870</v>
      </c>
      <c r="Q814" s="23" t="s">
        <v>1083</v>
      </c>
      <c r="R814" s="24"/>
      <c r="S814" s="22"/>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4.5" outlineLevel="1" x14ac:dyDescent="0.35">
      <c r="A815" s="6"/>
      <c r="B815" s="7"/>
      <c r="C815" s="17"/>
      <c r="D815" s="17"/>
      <c r="E815" s="17"/>
      <c r="F815" s="26"/>
      <c r="G815" s="27"/>
      <c r="H815" s="34" t="s">
        <v>994</v>
      </c>
      <c r="I815" s="227">
        <v>1</v>
      </c>
      <c r="J815" s="227">
        <v>1</v>
      </c>
      <c r="K815" s="227">
        <v>1</v>
      </c>
      <c r="L815" s="227">
        <v>1</v>
      </c>
      <c r="M815" s="227">
        <v>1</v>
      </c>
      <c r="N815" s="227">
        <v>1</v>
      </c>
      <c r="O815" s="227">
        <v>1</v>
      </c>
      <c r="P815" s="227">
        <v>1</v>
      </c>
      <c r="Q815" s="227">
        <v>1</v>
      </c>
      <c r="R815" s="152"/>
      <c r="S815" s="152"/>
      <c r="T815" s="152"/>
      <c r="U815" s="152"/>
      <c r="V815" s="4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33"/>
      <c r="G816" s="34"/>
      <c r="H816" s="34"/>
      <c r="I816" s="34"/>
      <c r="J816" s="34"/>
      <c r="K816" s="34"/>
      <c r="L816" s="34"/>
      <c r="M816" s="34"/>
      <c r="N816" s="34"/>
      <c r="O816" s="34"/>
      <c r="P816" s="34"/>
      <c r="Q816" s="153"/>
      <c r="R816" s="153"/>
      <c r="S816" s="153"/>
      <c r="T816" s="153"/>
      <c r="U816" s="153"/>
      <c r="V816" s="42"/>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5.15" customHeight="1" outlineLevel="1" x14ac:dyDescent="0.35">
      <c r="A817" s="6"/>
      <c r="B817" s="7"/>
      <c r="C817" s="17"/>
      <c r="D817" s="17"/>
      <c r="E817" s="17"/>
      <c r="F817" s="36"/>
      <c r="G817" s="37"/>
      <c r="H817" s="37"/>
      <c r="I817" s="37"/>
      <c r="J817" s="38"/>
      <c r="K817" s="38"/>
      <c r="L817" s="38"/>
      <c r="M817" s="38"/>
      <c r="N817" s="38"/>
      <c r="O817" s="38"/>
      <c r="P817" s="38"/>
      <c r="Q817" s="38"/>
      <c r="R817" s="38"/>
      <c r="S817" s="38"/>
      <c r="T817" s="38"/>
      <c r="U817" s="38"/>
      <c r="V817" s="30"/>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25.4" customHeight="1" outlineLevel="1" x14ac:dyDescent="0.35">
      <c r="A818" s="6"/>
      <c r="B818" s="7"/>
      <c r="C818" s="39"/>
      <c r="D818" s="39"/>
      <c r="E818" s="39"/>
      <c r="F818" s="39"/>
      <c r="G818" s="40" t="str">
        <f>G807</f>
        <v>Chemical by Soil</v>
      </c>
      <c r="H818" s="39"/>
      <c r="I818" s="39"/>
      <c r="J818" s="39"/>
      <c r="K818" s="39"/>
      <c r="L818" s="39"/>
      <c r="M818" s="39"/>
      <c r="N818" s="39"/>
      <c r="O818" s="39"/>
      <c r="P818" s="39"/>
      <c r="Q818" s="39"/>
      <c r="R818" s="39"/>
      <c r="S818" s="39"/>
      <c r="T818" s="39"/>
      <c r="U818" s="39"/>
      <c r="V818" s="39"/>
      <c r="W818" s="41" t="s">
        <v>24</v>
      </c>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7"/>
      <c r="D819" s="7"/>
      <c r="E819" s="7"/>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7"/>
      <c r="D820" s="7"/>
      <c r="E820" s="7"/>
      <c r="F820" s="7"/>
      <c r="G820" s="7"/>
      <c r="H820" s="8"/>
      <c r="I820" s="8"/>
      <c r="J820" s="8"/>
      <c r="K820" s="8"/>
      <c r="L820" s="8"/>
      <c r="M820" s="8"/>
      <c r="N820" s="8"/>
      <c r="O820" s="8"/>
      <c r="P820" s="8"/>
      <c r="Q820" s="8"/>
      <c r="R820" s="8"/>
      <c r="S820" s="8"/>
      <c r="T820" s="8"/>
      <c r="U820" s="8"/>
      <c r="V820" s="8"/>
      <c r="W820" s="8"/>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row>
    <row r="821" spans="1:68" ht="5.15" customHeight="1" outlineLevel="1" thickBot="1" x14ac:dyDescent="0.4">
      <c r="A821" s="6"/>
      <c r="B821" s="7"/>
      <c r="C821" s="7"/>
      <c r="D821" s="7"/>
      <c r="E821" s="7"/>
      <c r="F821" s="7"/>
      <c r="G821" s="7"/>
      <c r="H821" s="8"/>
      <c r="I821" s="8"/>
      <c r="J821" s="8"/>
      <c r="K821" s="8"/>
      <c r="L821" s="8"/>
      <c r="M821" s="8"/>
      <c r="N821" s="8"/>
      <c r="O821" s="8"/>
      <c r="P821" s="8"/>
      <c r="Q821" s="8"/>
      <c r="R821" s="8"/>
      <c r="S821" s="8"/>
      <c r="T821" s="8"/>
      <c r="U821" s="8"/>
      <c r="V821" s="8"/>
      <c r="W821" s="8"/>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row>
    <row r="822" spans="1:68" ht="5.15" customHeight="1" outlineLevel="1" x14ac:dyDescent="0.35">
      <c r="A822" s="6"/>
      <c r="B822" s="7"/>
      <c r="C822" s="9" t="s">
        <v>0</v>
      </c>
      <c r="D822" s="9"/>
      <c r="E822" s="9"/>
      <c r="F822" s="9"/>
      <c r="G822" s="9"/>
      <c r="H822" s="9"/>
      <c r="I822" s="9"/>
      <c r="J822" s="9"/>
      <c r="K822" s="10"/>
      <c r="L822" s="10"/>
      <c r="M822" s="10"/>
      <c r="N822" s="10"/>
      <c r="O822" s="10"/>
      <c r="P822" s="10"/>
      <c r="Q822" s="10"/>
      <c r="R822" s="10"/>
      <c r="S822" s="10"/>
      <c r="T822" s="10"/>
      <c r="U822" s="10"/>
      <c r="V822" s="10"/>
      <c r="W822" s="11"/>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2"/>
      <c r="D823" s="12"/>
      <c r="E823" s="12" t="s">
        <v>1</v>
      </c>
      <c r="F823" s="13"/>
      <c r="G823" s="14" t="s">
        <v>226</v>
      </c>
      <c r="H823" s="13"/>
      <c r="I823" s="13"/>
      <c r="J823" s="13"/>
      <c r="K823" s="13"/>
      <c r="L823" s="13"/>
      <c r="M823" s="13"/>
      <c r="N823" s="13"/>
      <c r="O823" s="13"/>
      <c r="P823" s="13"/>
      <c r="Q823" s="13"/>
      <c r="R823" s="13"/>
      <c r="S823" s="15"/>
      <c r="T823" s="13"/>
      <c r="U823" s="15"/>
      <c r="V823" s="15"/>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2"/>
      <c r="D824" s="12"/>
      <c r="E824" s="17"/>
      <c r="F824" s="13"/>
      <c r="G824" s="18"/>
      <c r="H824" s="13" t="s">
        <v>227</v>
      </c>
      <c r="I824" s="13"/>
      <c r="J824" s="13"/>
      <c r="K824" s="13"/>
      <c r="L824" s="13"/>
      <c r="M824" s="13"/>
      <c r="N824" s="13"/>
      <c r="O824" s="13"/>
      <c r="P824" s="13"/>
      <c r="Q824" s="13"/>
      <c r="R824" s="13"/>
      <c r="S824" s="15"/>
      <c r="T824" s="19"/>
      <c r="U824" s="15"/>
      <c r="V824" s="15"/>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2"/>
      <c r="E825" s="17"/>
      <c r="F825" s="13"/>
      <c r="G825" s="13"/>
      <c r="H825" s="13"/>
      <c r="I825" s="13"/>
      <c r="J825" s="13"/>
      <c r="K825" s="13"/>
      <c r="L825" s="13"/>
      <c r="M825" s="13"/>
      <c r="N825" s="13"/>
      <c r="O825" s="13"/>
      <c r="P825" s="13"/>
      <c r="Q825" s="13"/>
      <c r="R825" s="13"/>
      <c r="S825" s="15"/>
      <c r="T825" s="19"/>
      <c r="U825" s="15"/>
      <c r="V825" s="15"/>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20">
        <v>0</v>
      </c>
      <c r="D826" s="12"/>
      <c r="E826" s="17"/>
      <c r="F826" s="13"/>
      <c r="G826" s="21"/>
      <c r="H826" s="13"/>
      <c r="I826" s="13"/>
      <c r="J826" s="13"/>
      <c r="K826" s="13"/>
      <c r="L826" s="13"/>
      <c r="M826" s="13"/>
      <c r="N826" s="13"/>
      <c r="O826" s="13"/>
      <c r="P826" s="13"/>
      <c r="Q826" s="13"/>
      <c r="R826" s="13"/>
      <c r="S826" s="15"/>
      <c r="T826" s="19"/>
      <c r="U826" s="15"/>
      <c r="V826" s="15"/>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17"/>
      <c r="G827" s="17"/>
      <c r="H827" s="17"/>
      <c r="I827" s="17"/>
      <c r="J827" s="22"/>
      <c r="K827" s="22"/>
      <c r="L827" s="22"/>
      <c r="M827" s="22"/>
      <c r="N827" s="22"/>
      <c r="O827" s="22"/>
      <c r="P827" s="22"/>
      <c r="Q827" s="22"/>
      <c r="R827" s="22"/>
      <c r="S827" s="22"/>
      <c r="T827" s="22"/>
      <c r="U827" s="22"/>
      <c r="V827" s="2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17"/>
      <c r="G828" s="17"/>
      <c r="H828" s="17"/>
      <c r="I828" s="17"/>
      <c r="J828" s="17"/>
      <c r="K828" s="17"/>
      <c r="L828" s="22"/>
      <c r="M828" s="22"/>
      <c r="N828" s="22"/>
      <c r="O828" s="22"/>
      <c r="P828" s="22"/>
      <c r="Q828" s="22"/>
      <c r="R828" s="22"/>
      <c r="S828" s="22"/>
      <c r="T828" s="22"/>
      <c r="U828" s="22"/>
      <c r="V828" s="2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17"/>
      <c r="G829" s="17"/>
      <c r="H829" s="17"/>
      <c r="I829" s="17"/>
      <c r="J829" s="23"/>
      <c r="K829" s="23"/>
      <c r="L829" s="23"/>
      <c r="M829" s="23"/>
      <c r="N829" s="23"/>
      <c r="O829" s="23"/>
      <c r="P829" s="23"/>
      <c r="Q829" s="24"/>
      <c r="R829" s="24"/>
      <c r="S829" s="22"/>
      <c r="T829" s="22"/>
      <c r="U829" s="22"/>
      <c r="V829" s="22"/>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17"/>
      <c r="G830" s="17"/>
      <c r="H830" s="17"/>
      <c r="I830" s="17"/>
      <c r="J830" s="23" t="s">
        <v>105</v>
      </c>
      <c r="K830" s="23" t="s">
        <v>106</v>
      </c>
      <c r="L830" s="23" t="s">
        <v>993</v>
      </c>
      <c r="M830" s="23" t="s">
        <v>105</v>
      </c>
      <c r="N830" s="23"/>
      <c r="O830" s="23"/>
      <c r="P830" s="24"/>
      <c r="Q830" s="24"/>
      <c r="R830" s="24"/>
      <c r="S830" s="22"/>
      <c r="T830" s="22"/>
      <c r="U830" s="22"/>
      <c r="V830" s="22"/>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4.5" outlineLevel="1" x14ac:dyDescent="0.35">
      <c r="A831" s="6"/>
      <c r="B831" s="7"/>
      <c r="C831" s="17"/>
      <c r="D831" s="17"/>
      <c r="E831" s="17"/>
      <c r="F831" s="26"/>
      <c r="G831" s="27"/>
      <c r="H831" s="27"/>
      <c r="I831" s="27" t="str" cm="1">
        <f t="array" ref="I831:I834">TRANSPOSE(H436:K436)</f>
        <v>knock</v>
      </c>
      <c r="J831" s="701">
        <f>MIN(364,INT((M831 - DATE(YEAR(M831),1,1))))</f>
        <v>104</v>
      </c>
      <c r="K831" s="230">
        <v>35</v>
      </c>
      <c r="L831" s="227">
        <v>0.25</v>
      </c>
      <c r="M831" s="706">
        <v>43570</v>
      </c>
      <c r="N831" s="151"/>
      <c r="O831" s="151"/>
      <c r="P831" s="151"/>
      <c r="Q831" s="152"/>
      <c r="R831" s="152"/>
      <c r="S831" s="152"/>
      <c r="T831" s="152"/>
      <c r="U831" s="152"/>
      <c r="V831" s="42"/>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4.5" outlineLevel="1" x14ac:dyDescent="0.35">
      <c r="A832" s="6"/>
      <c r="B832" s="7"/>
      <c r="C832" s="17"/>
      <c r="D832" s="17"/>
      <c r="E832" s="17"/>
      <c r="F832" s="26"/>
      <c r="G832" s="27"/>
      <c r="H832" s="27"/>
      <c r="I832" s="27" t="str">
        <v>pre-em</v>
      </c>
      <c r="J832" s="701">
        <f t="shared" ref="J832:J834" si="278">MIN(364,INT((M832 - DATE(YEAR(M832),1,1))))</f>
        <v>134</v>
      </c>
      <c r="K832" s="230">
        <v>15</v>
      </c>
      <c r="L832" s="227">
        <v>0.25</v>
      </c>
      <c r="M832" s="706">
        <v>43600</v>
      </c>
      <c r="N832" s="151"/>
      <c r="O832" s="151"/>
      <c r="P832" s="151"/>
      <c r="Q832" s="152"/>
      <c r="R832" s="152"/>
      <c r="S832" s="152"/>
      <c r="T832" s="152"/>
      <c r="U832" s="152"/>
      <c r="V832" s="42"/>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4.5" outlineLevel="1" x14ac:dyDescent="0.35">
      <c r="A833" s="6"/>
      <c r="B833" s="7"/>
      <c r="C833" s="17"/>
      <c r="D833" s="17"/>
      <c r="E833" s="17"/>
      <c r="F833" s="26"/>
      <c r="G833" s="27"/>
      <c r="H833" s="27"/>
      <c r="I833" s="27" t="str">
        <v>selective_and_spraytop</v>
      </c>
      <c r="J833" s="701">
        <f t="shared" si="278"/>
        <v>151</v>
      </c>
      <c r="K833" s="230">
        <v>90</v>
      </c>
      <c r="L833" s="227">
        <v>0.25</v>
      </c>
      <c r="M833" s="706">
        <v>43617</v>
      </c>
      <c r="N833" s="151"/>
      <c r="O833" s="151"/>
      <c r="P833" s="151"/>
      <c r="Q833" s="152"/>
      <c r="R833" s="152"/>
      <c r="S833" s="152"/>
      <c r="T833" s="152"/>
      <c r="U833" s="152"/>
      <c r="V833" s="4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4.5" outlineLevel="1" x14ac:dyDescent="0.35">
      <c r="A834" s="6"/>
      <c r="B834" s="7"/>
      <c r="C834" s="17"/>
      <c r="D834" s="17"/>
      <c r="E834" s="17"/>
      <c r="F834" s="26"/>
      <c r="G834" s="27"/>
      <c r="H834" s="27"/>
      <c r="I834" s="27" t="str">
        <v>fungicide</v>
      </c>
      <c r="J834" s="701">
        <f t="shared" si="278"/>
        <v>195</v>
      </c>
      <c r="K834" s="230">
        <v>35</v>
      </c>
      <c r="L834" s="227">
        <v>0.25</v>
      </c>
      <c r="M834" s="706">
        <v>43661</v>
      </c>
      <c r="N834" s="151"/>
      <c r="O834" s="151"/>
      <c r="P834" s="151"/>
      <c r="Q834" s="152"/>
      <c r="R834" s="152"/>
      <c r="S834" s="152"/>
      <c r="T834" s="152"/>
      <c r="U834" s="152"/>
      <c r="V834" s="4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33"/>
      <c r="G835" s="34"/>
      <c r="H835" s="34"/>
      <c r="I835" s="34"/>
      <c r="J835" s="34"/>
      <c r="K835" s="34"/>
      <c r="L835" s="34"/>
      <c r="M835" s="34"/>
      <c r="N835" s="34"/>
      <c r="O835" s="151"/>
      <c r="P835" s="151"/>
      <c r="Q835" s="153"/>
      <c r="R835" s="153"/>
      <c r="S835" s="153"/>
      <c r="T835" s="153"/>
      <c r="U835" s="153"/>
      <c r="V835" s="4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5.15" customHeight="1" outlineLevel="1" x14ac:dyDescent="0.35">
      <c r="A836" s="6"/>
      <c r="B836" s="7"/>
      <c r="C836" s="17"/>
      <c r="D836" s="17"/>
      <c r="E836" s="17"/>
      <c r="F836" s="36"/>
      <c r="G836" s="37"/>
      <c r="H836" s="37"/>
      <c r="I836" s="37"/>
      <c r="J836" s="38"/>
      <c r="K836" s="38"/>
      <c r="L836" s="38"/>
      <c r="M836" s="38"/>
      <c r="N836" s="38"/>
      <c r="O836" s="38"/>
      <c r="P836" s="38"/>
      <c r="Q836" s="38"/>
      <c r="R836" s="38"/>
      <c r="S836" s="38"/>
      <c r="T836" s="38"/>
      <c r="U836" s="38"/>
      <c r="V836" s="30"/>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25.4" customHeight="1" outlineLevel="1" x14ac:dyDescent="0.35">
      <c r="A837" s="6"/>
      <c r="B837" s="7"/>
      <c r="C837" s="39"/>
      <c r="D837" s="39"/>
      <c r="E837" s="39"/>
      <c r="F837" s="39"/>
      <c r="G837" s="40" t="str">
        <f>G823</f>
        <v>Chemical info</v>
      </c>
      <c r="H837" s="39"/>
      <c r="I837" s="39"/>
      <c r="J837" s="39"/>
      <c r="K837" s="39"/>
      <c r="L837" s="39"/>
      <c r="M837" s="39"/>
      <c r="N837" s="39"/>
      <c r="O837" s="39"/>
      <c r="P837" s="39"/>
      <c r="Q837" s="39"/>
      <c r="R837" s="39"/>
      <c r="S837" s="39"/>
      <c r="T837" s="39"/>
      <c r="U837" s="39"/>
      <c r="V837" s="39"/>
      <c r="W837" s="41" t="s">
        <v>24</v>
      </c>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7"/>
      <c r="D838" s="7"/>
      <c r="E838" s="7"/>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7"/>
      <c r="D839" s="7"/>
      <c r="E839" s="7"/>
      <c r="F839" s="7"/>
      <c r="G839" s="7"/>
      <c r="H839" s="8"/>
      <c r="I839" s="8"/>
      <c r="J839" s="8"/>
      <c r="K839" s="8"/>
      <c r="L839" s="8"/>
      <c r="M839" s="8"/>
      <c r="N839" s="8"/>
      <c r="O839" s="8"/>
      <c r="P839" s="8"/>
      <c r="Q839" s="8"/>
      <c r="R839" s="8"/>
      <c r="S839" s="8"/>
      <c r="T839" s="8"/>
      <c r="U839" s="8"/>
      <c r="V839" s="8"/>
      <c r="W839" s="8"/>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row>
    <row r="840" spans="1:68" ht="5.15" customHeight="1" outlineLevel="1" thickBot="1" x14ac:dyDescent="0.4">
      <c r="A840" s="6"/>
      <c r="B840" s="7"/>
      <c r="C840" s="7"/>
      <c r="D840" s="7"/>
      <c r="E840" s="7"/>
      <c r="F840" s="7"/>
      <c r="G840" s="7"/>
      <c r="H840" s="8"/>
      <c r="I840" s="8"/>
      <c r="J840" s="8"/>
      <c r="K840" s="8"/>
      <c r="L840" s="8"/>
      <c r="M840" s="8"/>
      <c r="N840" s="8"/>
      <c r="O840" s="8"/>
      <c r="P840" s="8"/>
      <c r="Q840" s="8"/>
      <c r="R840" s="8"/>
      <c r="S840" s="8"/>
      <c r="T840" s="8"/>
      <c r="U840" s="8"/>
      <c r="V840" s="8"/>
      <c r="W840" s="8"/>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row>
    <row r="841" spans="1:68" ht="5.15" customHeight="1" outlineLevel="1" x14ac:dyDescent="0.35">
      <c r="A841" s="6"/>
      <c r="B841" s="7"/>
      <c r="C841" s="9" t="s">
        <v>0</v>
      </c>
      <c r="D841" s="9"/>
      <c r="E841" s="9"/>
      <c r="F841" s="9"/>
      <c r="G841" s="9"/>
      <c r="H841" s="9"/>
      <c r="I841" s="9"/>
      <c r="J841" s="9"/>
      <c r="K841" s="10"/>
      <c r="L841" s="10"/>
      <c r="M841" s="10"/>
      <c r="N841" s="10"/>
      <c r="O841" s="10"/>
      <c r="P841" s="10"/>
      <c r="Q841" s="10"/>
      <c r="R841" s="10"/>
      <c r="S841" s="10"/>
      <c r="T841" s="10"/>
      <c r="U841" s="10"/>
      <c r="V841" s="10"/>
      <c r="W841" s="11"/>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2"/>
      <c r="D842" s="12"/>
      <c r="E842" s="12" t="s">
        <v>1</v>
      </c>
      <c r="F842" s="13"/>
      <c r="G842" s="14" t="s">
        <v>36</v>
      </c>
      <c r="H842" s="13"/>
      <c r="I842" s="13"/>
      <c r="J842" s="13"/>
      <c r="K842" s="13"/>
      <c r="L842" s="13"/>
      <c r="M842" s="13"/>
      <c r="N842" s="13"/>
      <c r="O842" s="13"/>
      <c r="P842" s="13"/>
      <c r="Q842" s="13"/>
      <c r="R842" s="13"/>
      <c r="S842" s="13"/>
      <c r="T842" s="13"/>
      <c r="U842" s="15"/>
      <c r="V842" s="15"/>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2"/>
      <c r="D843" s="12"/>
      <c r="E843" s="17"/>
      <c r="F843" s="13"/>
      <c r="G843" s="13" t="s">
        <v>37</v>
      </c>
      <c r="H843" s="13"/>
      <c r="I843" s="13"/>
      <c r="J843" s="13"/>
      <c r="K843" s="13"/>
      <c r="L843" s="13"/>
      <c r="M843" s="13"/>
      <c r="N843" s="13"/>
      <c r="O843" s="13"/>
      <c r="P843" s="13"/>
      <c r="Q843" s="13"/>
      <c r="R843" s="13"/>
      <c r="S843" s="13"/>
      <c r="T843" s="19"/>
      <c r="U843" s="15"/>
      <c r="V843" s="15"/>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2"/>
      <c r="E844" s="17"/>
      <c r="F844" s="13"/>
      <c r="G844" s="45">
        <v>43689.728703703702</v>
      </c>
      <c r="H844" s="13"/>
      <c r="I844" s="13"/>
      <c r="J844" s="13"/>
      <c r="K844" s="13"/>
      <c r="L844" s="13"/>
      <c r="M844" s="13"/>
      <c r="N844" s="13"/>
      <c r="O844" s="13"/>
      <c r="P844" s="13"/>
      <c r="Q844" s="13"/>
      <c r="R844" s="13"/>
      <c r="S844" s="13"/>
      <c r="T844" s="19"/>
      <c r="U844" s="15"/>
      <c r="V844" s="15"/>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20">
        <v>0</v>
      </c>
      <c r="D845" s="12"/>
      <c r="E845" s="17"/>
      <c r="F845" s="13"/>
      <c r="G845" s="21"/>
      <c r="H845" s="13"/>
      <c r="I845" s="13"/>
      <c r="J845" s="13"/>
      <c r="K845" s="13"/>
      <c r="L845" s="13"/>
      <c r="M845" s="13"/>
      <c r="N845" s="13"/>
      <c r="O845" s="13"/>
      <c r="P845" s="13"/>
      <c r="Q845" s="13"/>
      <c r="R845" s="13"/>
      <c r="S845" s="13"/>
      <c r="T845" s="19"/>
      <c r="U845" s="15"/>
      <c r="V845" s="15"/>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17"/>
      <c r="G846" s="17"/>
      <c r="H846" s="17"/>
      <c r="I846" s="17"/>
      <c r="J846" s="22"/>
      <c r="K846" s="22"/>
      <c r="L846" s="22"/>
      <c r="M846" s="22"/>
      <c r="N846" s="22"/>
      <c r="O846" s="22"/>
      <c r="P846" s="22"/>
      <c r="Q846" s="22"/>
      <c r="R846" s="22"/>
      <c r="S846" s="22"/>
      <c r="T846" s="22"/>
      <c r="U846" s="22"/>
      <c r="V846" s="22"/>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17"/>
      <c r="G847" s="17"/>
      <c r="H847" s="880"/>
      <c r="I847" s="17"/>
      <c r="J847" s="17"/>
      <c r="K847" s="22"/>
      <c r="L847" s="22"/>
      <c r="M847" s="22"/>
      <c r="N847" s="22"/>
      <c r="O847" s="22"/>
      <c r="P847" s="22"/>
      <c r="Q847" s="22"/>
      <c r="R847" s="22"/>
      <c r="S847" s="22"/>
      <c r="T847" s="22"/>
      <c r="U847" s="22"/>
      <c r="V847" s="22"/>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17"/>
      <c r="G848" s="17"/>
      <c r="H848" s="880"/>
      <c r="I848" s="17"/>
      <c r="J848" s="881" t="s">
        <v>973</v>
      </c>
      <c r="K848" s="879"/>
      <c r="L848" s="879"/>
      <c r="M848" s="879"/>
      <c r="N848" s="879"/>
      <c r="O848" s="879"/>
      <c r="P848" s="879"/>
      <c r="Q848" s="879"/>
      <c r="R848" s="24"/>
      <c r="S848" s="24"/>
      <c r="T848" s="22"/>
      <c r="U848" s="22"/>
      <c r="V848" s="22"/>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17"/>
      <c r="G849" s="17" t="s">
        <v>39</v>
      </c>
      <c r="H849" s="880"/>
      <c r="I849" s="17"/>
      <c r="J849" s="23" t="s">
        <v>372</v>
      </c>
      <c r="K849" s="23" t="s">
        <v>56</v>
      </c>
      <c r="L849" s="23" t="s">
        <v>57</v>
      </c>
      <c r="M849" s="23" t="s">
        <v>58</v>
      </c>
      <c r="N849" s="23" t="s">
        <v>59</v>
      </c>
      <c r="O849" s="23" t="s">
        <v>868</v>
      </c>
      <c r="P849" s="23" t="s">
        <v>869</v>
      </c>
      <c r="Q849" s="23" t="s">
        <v>870</v>
      </c>
      <c r="R849" s="23" t="s">
        <v>1083</v>
      </c>
      <c r="S849" s="23"/>
      <c r="T849" s="22"/>
      <c r="U849" s="22"/>
      <c r="V849" s="22"/>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26"/>
      <c r="G850" s="49"/>
      <c r="H850" s="31"/>
      <c r="I850" s="652" t="str">
        <f>General!O17</f>
        <v>a</v>
      </c>
      <c r="J850" s="231">
        <v>10</v>
      </c>
      <c r="K850" s="231">
        <v>10</v>
      </c>
      <c r="L850" s="231">
        <v>10</v>
      </c>
      <c r="M850" s="231">
        <v>10</v>
      </c>
      <c r="N850" s="231">
        <v>10</v>
      </c>
      <c r="O850" s="231">
        <v>10</v>
      </c>
      <c r="P850" s="231">
        <v>10</v>
      </c>
      <c r="Q850" s="231">
        <v>10</v>
      </c>
      <c r="R850" s="231">
        <v>10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26"/>
      <c r="G851" s="49"/>
      <c r="H851" s="31"/>
      <c r="I851" s="652" t="str">
        <f>General!O18</f>
        <v>a2</v>
      </c>
      <c r="J851" s="231">
        <v>0</v>
      </c>
      <c r="K851" s="231">
        <v>0</v>
      </c>
      <c r="L851" s="231">
        <v>0</v>
      </c>
      <c r="M851" s="231">
        <v>0</v>
      </c>
      <c r="N851" s="231">
        <v>0</v>
      </c>
      <c r="O851" s="231">
        <v>0</v>
      </c>
      <c r="P851" s="231">
        <v>0</v>
      </c>
      <c r="Q851" s="231">
        <v>0</v>
      </c>
      <c r="R851" s="231">
        <v>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26"/>
      <c r="G852" s="49"/>
      <c r="H852" s="31"/>
      <c r="I852" s="652" t="str">
        <f>General!O19</f>
        <v>b</v>
      </c>
      <c r="J852" s="231">
        <v>100</v>
      </c>
      <c r="K852" s="231">
        <v>100</v>
      </c>
      <c r="L852" s="231">
        <v>100</v>
      </c>
      <c r="M852" s="231">
        <v>100</v>
      </c>
      <c r="N852" s="231">
        <v>100</v>
      </c>
      <c r="O852" s="231">
        <v>100</v>
      </c>
      <c r="P852" s="231">
        <v>100</v>
      </c>
      <c r="Q852" s="231">
        <v>100</v>
      </c>
      <c r="R852" s="231">
        <v>100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26"/>
      <c r="G853" s="49"/>
      <c r="H853" s="31"/>
      <c r="I853" s="652" t="str">
        <f>General!O20</f>
        <v>bd</v>
      </c>
      <c r="J853" s="231">
        <v>100</v>
      </c>
      <c r="K853" s="231">
        <v>100</v>
      </c>
      <c r="L853" s="231">
        <v>100</v>
      </c>
      <c r="M853" s="231">
        <v>100</v>
      </c>
      <c r="N853" s="231">
        <v>100</v>
      </c>
      <c r="O853" s="231">
        <v>100</v>
      </c>
      <c r="P853" s="231">
        <v>100</v>
      </c>
      <c r="Q853" s="231">
        <v>100</v>
      </c>
      <c r="R853" s="231">
        <v>100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26"/>
      <c r="G854" s="49"/>
      <c r="H854" s="31"/>
      <c r="I854" s="652" t="str">
        <f>General!O21</f>
        <v>f</v>
      </c>
      <c r="J854" s="232">
        <v>120</v>
      </c>
      <c r="K854" s="232">
        <v>120</v>
      </c>
      <c r="L854" s="232">
        <v>120</v>
      </c>
      <c r="M854" s="232">
        <v>120</v>
      </c>
      <c r="N854" s="232">
        <v>120</v>
      </c>
      <c r="O854" s="232">
        <v>120</v>
      </c>
      <c r="P854" s="232">
        <v>120</v>
      </c>
      <c r="Q854" s="232">
        <v>120</v>
      </c>
      <c r="R854" s="232">
        <v>120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26"/>
      <c r="G855" s="49"/>
      <c r="H855" s="31"/>
      <c r="I855" s="652" t="str">
        <f>General!O22</f>
        <v>h</v>
      </c>
      <c r="J855" s="232">
        <v>140</v>
      </c>
      <c r="K855" s="232">
        <v>140</v>
      </c>
      <c r="L855" s="232">
        <v>140</v>
      </c>
      <c r="M855" s="232">
        <v>140</v>
      </c>
      <c r="N855" s="232">
        <v>140</v>
      </c>
      <c r="O855" s="232">
        <v>140</v>
      </c>
      <c r="P855" s="232">
        <v>140</v>
      </c>
      <c r="Q855" s="232">
        <v>140</v>
      </c>
      <c r="R855" s="232">
        <v>140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52" t="str">
        <f>General!O23</f>
        <v>i</v>
      </c>
      <c r="J856" s="232">
        <v>90</v>
      </c>
      <c r="K856" s="232">
        <v>90</v>
      </c>
      <c r="L856" s="232">
        <v>90</v>
      </c>
      <c r="M856" s="232">
        <v>90</v>
      </c>
      <c r="N856" s="232">
        <v>90</v>
      </c>
      <c r="O856" s="232">
        <v>90</v>
      </c>
      <c r="P856" s="232">
        <v>90</v>
      </c>
      <c r="Q856" s="232">
        <v>90</v>
      </c>
      <c r="R856" s="232">
        <v>90</v>
      </c>
      <c r="S856" s="27"/>
      <c r="T856" s="58"/>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36"/>
      <c r="G857" s="49"/>
      <c r="H857" s="31"/>
      <c r="I857" s="652" t="str">
        <f>General!O24</f>
        <v>j</v>
      </c>
      <c r="J857" s="231">
        <v>10</v>
      </c>
      <c r="K857" s="231">
        <v>10</v>
      </c>
      <c r="L857" s="231">
        <v>10</v>
      </c>
      <c r="M857" s="231">
        <v>10</v>
      </c>
      <c r="N857" s="231">
        <v>10</v>
      </c>
      <c r="O857" s="231">
        <v>10</v>
      </c>
      <c r="P857" s="231">
        <v>10</v>
      </c>
      <c r="Q857" s="231">
        <v>10</v>
      </c>
      <c r="R857" s="231">
        <v>10</v>
      </c>
      <c r="S857" s="27"/>
      <c r="T857" s="58"/>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6"/>
      <c r="G858" s="49"/>
      <c r="H858" s="31"/>
      <c r="I858" s="652" t="str">
        <f>General!O25</f>
        <v>jc</v>
      </c>
      <c r="J858" s="231">
        <v>10</v>
      </c>
      <c r="K858" s="231">
        <v>10</v>
      </c>
      <c r="L858" s="231">
        <v>10</v>
      </c>
      <c r="M858" s="231">
        <v>10</v>
      </c>
      <c r="N858" s="231">
        <v>10</v>
      </c>
      <c r="O858" s="231">
        <v>10</v>
      </c>
      <c r="P858" s="231">
        <v>10</v>
      </c>
      <c r="Q858" s="231">
        <v>10</v>
      </c>
      <c r="R858" s="231">
        <v>10</v>
      </c>
      <c r="S858" s="27"/>
      <c r="T858" s="58"/>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33"/>
      <c r="G859" s="34"/>
      <c r="H859" s="34"/>
      <c r="I859" s="652" t="str">
        <f>General!O26</f>
        <v>k</v>
      </c>
      <c r="J859" s="232">
        <v>90</v>
      </c>
      <c r="K859" s="232">
        <v>90</v>
      </c>
      <c r="L859" s="232">
        <v>90</v>
      </c>
      <c r="M859" s="232">
        <v>90</v>
      </c>
      <c r="N859" s="232">
        <v>90</v>
      </c>
      <c r="O859" s="232">
        <v>90</v>
      </c>
      <c r="P859" s="232">
        <v>90</v>
      </c>
      <c r="Q859" s="232">
        <v>90</v>
      </c>
      <c r="R859" s="232">
        <v>90</v>
      </c>
      <c r="S859" s="27"/>
      <c r="T859" s="58"/>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33"/>
      <c r="G860" s="34"/>
      <c r="H860" s="34"/>
      <c r="I860" s="652" t="str">
        <f>General!O27</f>
        <v>l</v>
      </c>
      <c r="J860" s="232">
        <v>120</v>
      </c>
      <c r="K860" s="232">
        <v>120</v>
      </c>
      <c r="L860" s="232">
        <v>120</v>
      </c>
      <c r="M860" s="232">
        <v>120</v>
      </c>
      <c r="N860" s="232">
        <v>120</v>
      </c>
      <c r="O860" s="232">
        <v>120</v>
      </c>
      <c r="P860" s="232">
        <v>120</v>
      </c>
      <c r="Q860" s="232">
        <v>120</v>
      </c>
      <c r="R860" s="232">
        <v>120</v>
      </c>
      <c r="S860" s="27"/>
      <c r="T860" s="58"/>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33"/>
      <c r="G861" s="34"/>
      <c r="H861" s="34"/>
      <c r="I861" s="652" t="str">
        <f>General!O28</f>
        <v>lf</v>
      </c>
      <c r="J861" s="232">
        <v>120</v>
      </c>
      <c r="K861" s="232">
        <v>120</v>
      </c>
      <c r="L861" s="232">
        <v>120</v>
      </c>
      <c r="M861" s="232">
        <v>120</v>
      </c>
      <c r="N861" s="232">
        <v>120</v>
      </c>
      <c r="O861" s="232">
        <v>120</v>
      </c>
      <c r="P861" s="232">
        <v>120</v>
      </c>
      <c r="Q861" s="232">
        <v>120</v>
      </c>
      <c r="R861" s="232">
        <v>120</v>
      </c>
      <c r="S861" s="27"/>
      <c r="T861" s="58"/>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33"/>
      <c r="G862" s="34"/>
      <c r="H862" s="34"/>
      <c r="I862" s="652" t="str">
        <f>General!O29</f>
        <v>m</v>
      </c>
      <c r="J862" s="231">
        <v>10</v>
      </c>
      <c r="K862" s="231">
        <v>10</v>
      </c>
      <c r="L862" s="231">
        <v>10</v>
      </c>
      <c r="M862" s="231">
        <v>10</v>
      </c>
      <c r="N862" s="231">
        <v>10</v>
      </c>
      <c r="O862" s="231">
        <v>10</v>
      </c>
      <c r="P862" s="231">
        <v>10</v>
      </c>
      <c r="Q862" s="231">
        <v>10</v>
      </c>
      <c r="R862" s="231">
        <v>10</v>
      </c>
      <c r="S862" s="27"/>
      <c r="T862" s="58"/>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33"/>
      <c r="G863" s="34"/>
      <c r="H863" s="34"/>
      <c r="I863" s="652" t="str">
        <f>General!O30</f>
        <v>ms</v>
      </c>
      <c r="J863" s="232">
        <v>120</v>
      </c>
      <c r="K863" s="232">
        <v>120</v>
      </c>
      <c r="L863" s="232">
        <v>120</v>
      </c>
      <c r="M863" s="232">
        <v>120</v>
      </c>
      <c r="N863" s="232">
        <v>120</v>
      </c>
      <c r="O863" s="232">
        <v>120</v>
      </c>
      <c r="P863" s="232">
        <v>120</v>
      </c>
      <c r="Q863" s="232">
        <v>120</v>
      </c>
      <c r="R863" s="232">
        <v>120</v>
      </c>
      <c r="S863" s="27"/>
      <c r="T863" s="58"/>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49"/>
      <c r="H864" s="31"/>
      <c r="I864" s="652" t="str">
        <f>General!O31</f>
        <v>o</v>
      </c>
      <c r="J864" s="231">
        <v>120</v>
      </c>
      <c r="K864" s="231">
        <v>120</v>
      </c>
      <c r="L864" s="231">
        <v>120</v>
      </c>
      <c r="M864" s="231">
        <v>120</v>
      </c>
      <c r="N864" s="231">
        <v>120</v>
      </c>
      <c r="O864" s="231">
        <v>120</v>
      </c>
      <c r="P864" s="231">
        <v>120</v>
      </c>
      <c r="Q864" s="231">
        <v>120</v>
      </c>
      <c r="R864" s="231">
        <v>120</v>
      </c>
      <c r="S864" s="27"/>
      <c r="T864" s="58"/>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49"/>
      <c r="H865" s="31"/>
      <c r="I865" s="652" t="str">
        <f>General!O32</f>
        <v>od</v>
      </c>
      <c r="J865" s="233">
        <v>120</v>
      </c>
      <c r="K865" s="233">
        <v>120</v>
      </c>
      <c r="L865" s="233">
        <v>120</v>
      </c>
      <c r="M865" s="233">
        <v>120</v>
      </c>
      <c r="N865" s="233">
        <v>120</v>
      </c>
      <c r="O865" s="233">
        <v>120</v>
      </c>
      <c r="P865" s="233">
        <v>120</v>
      </c>
      <c r="Q865" s="233">
        <v>120</v>
      </c>
      <c r="R865" s="233">
        <v>120</v>
      </c>
      <c r="S865" s="27"/>
      <c r="T865" s="58"/>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52" t="str">
        <f>General!O33</f>
        <v>of</v>
      </c>
      <c r="J866" s="233">
        <v>100</v>
      </c>
      <c r="K866" s="233">
        <v>100</v>
      </c>
      <c r="L866" s="233">
        <v>100</v>
      </c>
      <c r="M866" s="233">
        <v>100</v>
      </c>
      <c r="N866" s="233">
        <v>100</v>
      </c>
      <c r="O866" s="233">
        <v>100</v>
      </c>
      <c r="P866" s="233">
        <v>100</v>
      </c>
      <c r="Q866" s="233">
        <v>100</v>
      </c>
      <c r="R866" s="233">
        <v>100</v>
      </c>
      <c r="S866" s="26"/>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52" t="str">
        <f>General!O34</f>
        <v>r</v>
      </c>
      <c r="J867" s="233">
        <v>2</v>
      </c>
      <c r="K867" s="233">
        <v>2</v>
      </c>
      <c r="L867" s="233">
        <v>2</v>
      </c>
      <c r="M867" s="233">
        <v>2</v>
      </c>
      <c r="N867" s="233">
        <v>2</v>
      </c>
      <c r="O867" s="233">
        <v>2</v>
      </c>
      <c r="P867" s="233">
        <v>2</v>
      </c>
      <c r="Q867" s="233">
        <v>2</v>
      </c>
      <c r="R867" s="233">
        <v>2</v>
      </c>
      <c r="S867" s="26"/>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52" t="str">
        <f>General!O35</f>
        <v>rd</v>
      </c>
      <c r="J868" s="233">
        <v>2</v>
      </c>
      <c r="K868" s="233">
        <v>2</v>
      </c>
      <c r="L868" s="233">
        <v>2</v>
      </c>
      <c r="M868" s="233">
        <v>2</v>
      </c>
      <c r="N868" s="233">
        <v>2</v>
      </c>
      <c r="O868" s="233">
        <v>2</v>
      </c>
      <c r="P868" s="233">
        <v>2</v>
      </c>
      <c r="Q868" s="233">
        <v>2</v>
      </c>
      <c r="R868" s="233">
        <v>2</v>
      </c>
      <c r="S868" s="26"/>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52" t="str">
        <f>General!O36</f>
        <v>s</v>
      </c>
      <c r="J869" s="231">
        <v>10</v>
      </c>
      <c r="K869" s="231">
        <v>10</v>
      </c>
      <c r="L869" s="231">
        <v>10</v>
      </c>
      <c r="M869" s="231">
        <v>10</v>
      </c>
      <c r="N869" s="231">
        <v>10</v>
      </c>
      <c r="O869" s="231">
        <v>10</v>
      </c>
      <c r="P869" s="231">
        <v>10</v>
      </c>
      <c r="Q869" s="231">
        <v>10</v>
      </c>
      <c r="R869" s="231">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52" t="str">
        <f>General!O37</f>
        <v>sp</v>
      </c>
      <c r="J870" s="231">
        <v>10</v>
      </c>
      <c r="K870" s="231">
        <v>10</v>
      </c>
      <c r="L870" s="231">
        <v>10</v>
      </c>
      <c r="M870" s="231">
        <v>10</v>
      </c>
      <c r="N870" s="231">
        <v>10</v>
      </c>
      <c r="O870" s="231">
        <v>10</v>
      </c>
      <c r="P870" s="231">
        <v>10</v>
      </c>
      <c r="Q870" s="231">
        <v>10</v>
      </c>
      <c r="R870" s="231">
        <v>10</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52" t="str">
        <f>General!O38</f>
        <v>t</v>
      </c>
      <c r="J871" s="231">
        <v>10</v>
      </c>
      <c r="K871" s="231">
        <v>10</v>
      </c>
      <c r="L871" s="231">
        <v>10</v>
      </c>
      <c r="M871" s="231">
        <v>10</v>
      </c>
      <c r="N871" s="231">
        <v>10</v>
      </c>
      <c r="O871" s="231">
        <v>10</v>
      </c>
      <c r="P871" s="231">
        <v>10</v>
      </c>
      <c r="Q871" s="231">
        <v>10</v>
      </c>
      <c r="R871" s="231">
        <v>10</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52" t="str">
        <f>General!O39</f>
        <v>tc</v>
      </c>
      <c r="J872" s="231">
        <v>10</v>
      </c>
      <c r="K872" s="231">
        <v>10</v>
      </c>
      <c r="L872" s="231">
        <v>10</v>
      </c>
      <c r="M872" s="231">
        <v>10</v>
      </c>
      <c r="N872" s="231">
        <v>10</v>
      </c>
      <c r="O872" s="231">
        <v>10</v>
      </c>
      <c r="P872" s="231">
        <v>10</v>
      </c>
      <c r="Q872" s="231">
        <v>10</v>
      </c>
      <c r="R872" s="231">
        <v>10</v>
      </c>
      <c r="S872" s="48"/>
      <c r="T872" s="60"/>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52" t="str">
        <f>General!O40</f>
        <v>u</v>
      </c>
      <c r="J873" s="231">
        <v>10</v>
      </c>
      <c r="K873" s="231">
        <v>10</v>
      </c>
      <c r="L873" s="231">
        <v>10</v>
      </c>
      <c r="M873" s="231">
        <v>10</v>
      </c>
      <c r="N873" s="231">
        <v>10</v>
      </c>
      <c r="O873" s="231">
        <v>10</v>
      </c>
      <c r="P873" s="231">
        <v>10</v>
      </c>
      <c r="Q873" s="231">
        <v>10</v>
      </c>
      <c r="R873" s="231">
        <v>10</v>
      </c>
      <c r="S873" s="48"/>
      <c r="T873" s="60"/>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52" t="str">
        <f>General!O41</f>
        <v>uc</v>
      </c>
      <c r="J874" s="231">
        <v>10</v>
      </c>
      <c r="K874" s="231">
        <v>10</v>
      </c>
      <c r="L874" s="231">
        <v>10</v>
      </c>
      <c r="M874" s="231">
        <v>10</v>
      </c>
      <c r="N874" s="231">
        <v>10</v>
      </c>
      <c r="O874" s="231">
        <v>10</v>
      </c>
      <c r="P874" s="231">
        <v>10</v>
      </c>
      <c r="Q874" s="231">
        <v>10</v>
      </c>
      <c r="R874" s="231">
        <v>10</v>
      </c>
      <c r="S874" s="48"/>
      <c r="T874" s="60"/>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52" t="str">
        <f>General!O42</f>
        <v>v</v>
      </c>
      <c r="J875" s="233">
        <v>90</v>
      </c>
      <c r="K875" s="233">
        <v>90</v>
      </c>
      <c r="L875" s="233">
        <v>90</v>
      </c>
      <c r="M875" s="233">
        <v>90</v>
      </c>
      <c r="N875" s="233">
        <v>90</v>
      </c>
      <c r="O875" s="233">
        <v>90</v>
      </c>
      <c r="P875" s="233">
        <v>90</v>
      </c>
      <c r="Q875" s="233">
        <v>90</v>
      </c>
      <c r="R875" s="233">
        <v>90</v>
      </c>
      <c r="S875" s="48"/>
      <c r="T875" s="60"/>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52" t="str">
        <f>General!O43</f>
        <v>w</v>
      </c>
      <c r="J876" s="233">
        <v>120</v>
      </c>
      <c r="K876" s="233">
        <v>120</v>
      </c>
      <c r="L876" s="233">
        <v>120</v>
      </c>
      <c r="M876" s="233">
        <v>120</v>
      </c>
      <c r="N876" s="233">
        <v>120</v>
      </c>
      <c r="O876" s="233">
        <v>120</v>
      </c>
      <c r="P876" s="233">
        <v>120</v>
      </c>
      <c r="Q876" s="233">
        <v>120</v>
      </c>
      <c r="R876" s="233">
        <v>120</v>
      </c>
      <c r="S876" s="48"/>
      <c r="T876" s="60"/>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52" t="str">
        <f>General!O44</f>
        <v>wd</v>
      </c>
      <c r="J877" s="233">
        <v>120</v>
      </c>
      <c r="K877" s="233">
        <v>120</v>
      </c>
      <c r="L877" s="233">
        <v>120</v>
      </c>
      <c r="M877" s="233">
        <v>120</v>
      </c>
      <c r="N877" s="233">
        <v>120</v>
      </c>
      <c r="O877" s="233">
        <v>120</v>
      </c>
      <c r="P877" s="233">
        <v>120</v>
      </c>
      <c r="Q877" s="233">
        <v>120</v>
      </c>
      <c r="R877" s="233">
        <v>120</v>
      </c>
      <c r="S877" s="48"/>
      <c r="T877" s="60"/>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52" t="str">
        <f>General!O45</f>
        <v>x</v>
      </c>
      <c r="J878" s="231">
        <v>10</v>
      </c>
      <c r="K878" s="231">
        <v>10</v>
      </c>
      <c r="L878" s="231">
        <v>10</v>
      </c>
      <c r="M878" s="231">
        <v>10</v>
      </c>
      <c r="N878" s="231">
        <v>10</v>
      </c>
      <c r="O878" s="231">
        <v>10</v>
      </c>
      <c r="P878" s="231">
        <v>10</v>
      </c>
      <c r="Q878" s="231">
        <v>10</v>
      </c>
      <c r="R878" s="231">
        <v>10</v>
      </c>
      <c r="S878" s="48"/>
      <c r="T878" s="60"/>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52" t="str">
        <f>General!O46</f>
        <v>xc</v>
      </c>
      <c r="J879" s="231">
        <v>10</v>
      </c>
      <c r="K879" s="231">
        <v>10</v>
      </c>
      <c r="L879" s="231">
        <v>10</v>
      </c>
      <c r="M879" s="231">
        <v>10</v>
      </c>
      <c r="N879" s="231">
        <v>10</v>
      </c>
      <c r="O879" s="231">
        <v>10</v>
      </c>
      <c r="P879" s="231">
        <v>10</v>
      </c>
      <c r="Q879" s="231">
        <v>10</v>
      </c>
      <c r="R879" s="231">
        <v>10</v>
      </c>
      <c r="S879" s="48"/>
      <c r="T879" s="60"/>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52" t="str">
        <f>General!O47</f>
        <v>z</v>
      </c>
      <c r="J880" s="233">
        <v>2</v>
      </c>
      <c r="K880" s="233">
        <v>2</v>
      </c>
      <c r="L880" s="233">
        <v>2</v>
      </c>
      <c r="M880" s="233">
        <v>2</v>
      </c>
      <c r="N880" s="233">
        <v>2</v>
      </c>
      <c r="O880" s="233">
        <v>2</v>
      </c>
      <c r="P880" s="233">
        <v>2</v>
      </c>
      <c r="Q880" s="233">
        <v>2</v>
      </c>
      <c r="R880" s="233">
        <v>2</v>
      </c>
      <c r="S880" s="48"/>
      <c r="T880" s="60"/>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52" t="str">
        <f>General!O48</f>
        <v>zd</v>
      </c>
      <c r="J881" s="233">
        <v>2</v>
      </c>
      <c r="K881" s="233">
        <v>2</v>
      </c>
      <c r="L881" s="233">
        <v>2</v>
      </c>
      <c r="M881" s="233">
        <v>2</v>
      </c>
      <c r="N881" s="233">
        <v>2</v>
      </c>
      <c r="O881" s="233">
        <v>2</v>
      </c>
      <c r="P881" s="233">
        <v>2</v>
      </c>
      <c r="Q881" s="233">
        <v>2</v>
      </c>
      <c r="R881" s="233">
        <v>2</v>
      </c>
      <c r="S881" s="48"/>
      <c r="T881" s="60"/>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51"/>
      <c r="J882" s="51"/>
      <c r="K882" s="51"/>
      <c r="L882" s="51"/>
      <c r="M882" s="51"/>
      <c r="N882" s="51"/>
      <c r="O882" s="51"/>
      <c r="P882" s="51"/>
      <c r="Q882" s="51"/>
      <c r="R882" s="51"/>
      <c r="S882" s="51"/>
      <c r="T882" s="51"/>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5.15" customHeight="1" outlineLevel="1" x14ac:dyDescent="0.35">
      <c r="A883" s="6"/>
      <c r="B883" s="7"/>
      <c r="C883" s="17"/>
      <c r="D883" s="17"/>
      <c r="E883" s="17"/>
      <c r="F883" s="36"/>
      <c r="G883" s="37"/>
      <c r="H883" s="37"/>
      <c r="I883" s="37"/>
      <c r="J883" s="38"/>
      <c r="K883" s="38"/>
      <c r="L883" s="38"/>
      <c r="M883" s="38"/>
      <c r="N883" s="38"/>
      <c r="O883" s="38"/>
      <c r="P883" s="38"/>
      <c r="Q883" s="38"/>
      <c r="R883" s="38"/>
      <c r="S883" s="38"/>
      <c r="T883" s="38"/>
      <c r="U883" s="38"/>
      <c r="V883" s="30"/>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25.4" customHeight="1" outlineLevel="1" x14ac:dyDescent="0.35">
      <c r="A884" s="6"/>
      <c r="B884" s="7"/>
      <c r="C884" s="39"/>
      <c r="D884" s="39"/>
      <c r="E884" s="39"/>
      <c r="F884" s="39"/>
      <c r="G884" s="40" t="str">
        <f>G842</f>
        <v>SEEDING RATES</v>
      </c>
      <c r="H884" s="39"/>
      <c r="I884" s="39"/>
      <c r="J884" s="39"/>
      <c r="K884" s="39"/>
      <c r="L884" s="39"/>
      <c r="M884" s="39"/>
      <c r="N884" s="39"/>
      <c r="O884" s="39"/>
      <c r="P884" s="39"/>
      <c r="Q884" s="39"/>
      <c r="R884" s="39"/>
      <c r="S884" s="39"/>
      <c r="T884" s="39"/>
      <c r="U884" s="39"/>
      <c r="V884" s="39"/>
      <c r="W884" s="41" t="s">
        <v>24</v>
      </c>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7"/>
      <c r="D885" s="7"/>
      <c r="E885" s="7"/>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row>
    <row r="887" spans="1:68" ht="5.15" customHeight="1" thickBot="1" x14ac:dyDescent="0.4">
      <c r="A887" s="6"/>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row>
    <row r="888" spans="1:68" ht="5.15" customHeight="1" x14ac:dyDescent="0.35">
      <c r="A888" s="6"/>
      <c r="B888" s="7"/>
      <c r="C888" s="9" t="s">
        <v>0</v>
      </c>
      <c r="D888" s="9"/>
      <c r="E888" s="9"/>
      <c r="F888" s="9"/>
      <c r="G888" s="9"/>
      <c r="H888" s="9"/>
      <c r="I888" s="9"/>
      <c r="J888" s="9"/>
      <c r="K888" s="9"/>
      <c r="L888" s="9"/>
      <c r="M888" s="9"/>
      <c r="N888" s="9"/>
      <c r="O888" s="9"/>
      <c r="P888" s="9"/>
      <c r="Q888" s="10"/>
      <c r="R888" s="9"/>
      <c r="S888" s="9"/>
      <c r="T888" s="9"/>
      <c r="U888" s="10"/>
      <c r="V888" s="10"/>
      <c r="W888" s="11"/>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2"/>
      <c r="D889" s="12"/>
      <c r="E889" s="12" t="s">
        <v>1</v>
      </c>
      <c r="F889" s="13"/>
      <c r="G889" s="14" t="s">
        <v>40</v>
      </c>
      <c r="H889" s="14"/>
      <c r="I889" s="13"/>
      <c r="J889" s="13"/>
      <c r="K889" s="13"/>
      <c r="L889" s="13"/>
      <c r="M889" s="13"/>
      <c r="N889" s="13"/>
      <c r="O889" s="13"/>
      <c r="P889" s="13"/>
      <c r="Q889" s="13"/>
      <c r="R889" s="13"/>
      <c r="S889" s="13"/>
      <c r="T889" s="13"/>
      <c r="U889" s="13"/>
      <c r="V889" s="13"/>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2"/>
      <c r="D890" s="12"/>
      <c r="E890" s="17"/>
      <c r="F890" s="13"/>
      <c r="G890" s="13" t="s">
        <v>41</v>
      </c>
      <c r="H890" s="13"/>
      <c r="J890" s="13"/>
      <c r="K890" s="13"/>
      <c r="L890" s="13"/>
      <c r="M890" s="13"/>
      <c r="N890" s="52" t="s">
        <v>1158</v>
      </c>
      <c r="O890" s="13"/>
      <c r="P890" s="13"/>
      <c r="Q890" s="13"/>
      <c r="R890" s="13"/>
      <c r="S890" s="13"/>
      <c r="T890" s="13"/>
      <c r="U890" s="13"/>
      <c r="V890" s="13"/>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2"/>
      <c r="E891" s="17"/>
      <c r="F891" s="13"/>
      <c r="G891" s="657">
        <v>2019</v>
      </c>
      <c r="H891" s="45"/>
      <c r="J891" s="13"/>
      <c r="K891" s="13"/>
      <c r="L891" s="13"/>
      <c r="M891" s="13"/>
      <c r="N891" s="13"/>
      <c r="O891" s="13"/>
      <c r="P891" s="13"/>
      <c r="Q891" s="13"/>
      <c r="R891" s="13"/>
      <c r="S891" s="13"/>
      <c r="T891" s="13"/>
      <c r="U891" s="13"/>
      <c r="V891" s="13"/>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20">
        <v>0</v>
      </c>
      <c r="D892" s="12"/>
      <c r="E892" s="17"/>
      <c r="F892" s="13"/>
      <c r="G892" s="21"/>
      <c r="H892" s="21"/>
      <c r="J892" s="13"/>
      <c r="N892" s="13"/>
      <c r="Q892" s="13"/>
      <c r="U892" s="13"/>
      <c r="V892" s="13"/>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17"/>
      <c r="G893" s="17"/>
      <c r="H893" s="17"/>
      <c r="I893" s="17"/>
      <c r="J893" s="17"/>
      <c r="K893" s="22"/>
      <c r="L893" s="22"/>
      <c r="M893" s="22"/>
      <c r="N893" s="22"/>
      <c r="O893" s="22"/>
      <c r="P893" s="22"/>
      <c r="Q893" s="22"/>
      <c r="R893" s="22"/>
      <c r="S893" s="22"/>
      <c r="T893" s="22"/>
      <c r="U893" s="22"/>
      <c r="V893" s="22"/>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17"/>
      <c r="G894" s="53"/>
      <c r="H894" s="53"/>
      <c r="I894" s="53"/>
      <c r="J894" s="53"/>
      <c r="K894" s="53"/>
      <c r="L894" s="25"/>
      <c r="M894" s="25"/>
      <c r="N894" s="53"/>
      <c r="O894" s="25"/>
      <c r="P894" s="25"/>
      <c r="Q894" s="46"/>
      <c r="R894" s="53"/>
      <c r="S894" s="53"/>
      <c r="T894" s="53"/>
      <c r="U894" s="22"/>
      <c r="V894" s="46"/>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17"/>
      <c r="G895" s="53"/>
      <c r="H895" s="53" t="s">
        <v>45</v>
      </c>
      <c r="I895" s="53" t="s">
        <v>45</v>
      </c>
      <c r="J895" s="53"/>
      <c r="K895" s="53"/>
      <c r="L895" s="25" t="s">
        <v>46</v>
      </c>
      <c r="M895" s="25" t="s">
        <v>47</v>
      </c>
      <c r="N895" s="25"/>
      <c r="O895" s="25" t="s">
        <v>46</v>
      </c>
      <c r="P895" s="25" t="s">
        <v>47</v>
      </c>
      <c r="Q895" s="47"/>
      <c r="R895" s="53"/>
      <c r="S895" s="53"/>
      <c r="T895" s="53"/>
      <c r="U895" s="22"/>
      <c r="V895" s="22"/>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17"/>
      <c r="G896" s="46" t="s">
        <v>385</v>
      </c>
      <c r="H896" s="53" t="s">
        <v>230</v>
      </c>
      <c r="I896" s="53" t="s">
        <v>42</v>
      </c>
      <c r="J896" s="53" t="s">
        <v>231</v>
      </c>
      <c r="K896" s="25" t="s">
        <v>43</v>
      </c>
      <c r="L896" s="25" t="s">
        <v>232</v>
      </c>
      <c r="M896" s="25" t="s">
        <v>233</v>
      </c>
      <c r="N896" s="25" t="s">
        <v>44</v>
      </c>
      <c r="O896" s="25" t="s">
        <v>235</v>
      </c>
      <c r="P896" s="25" t="s">
        <v>236</v>
      </c>
      <c r="Q896" s="155" t="s">
        <v>234</v>
      </c>
      <c r="R896" s="53"/>
      <c r="S896" s="53"/>
      <c r="T896" s="53"/>
      <c r="U896" s="22"/>
      <c r="V896" s="22"/>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26"/>
      <c r="G897" s="658" t="str">
        <f>General!O17</f>
        <v>a</v>
      </c>
      <c r="H897" s="659">
        <v>3000</v>
      </c>
      <c r="I897" s="659">
        <v>27.5</v>
      </c>
      <c r="J897" s="659">
        <v>1</v>
      </c>
      <c r="K897" s="660"/>
      <c r="L897" s="659">
        <v>0</v>
      </c>
      <c r="M897" s="659">
        <v>0</v>
      </c>
      <c r="N897" s="661"/>
      <c r="O897" s="659">
        <v>0</v>
      </c>
      <c r="P897" s="659">
        <v>0</v>
      </c>
      <c r="Q897" s="663">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26"/>
      <c r="G898" s="658" t="str">
        <f>General!O18</f>
        <v>a2</v>
      </c>
      <c r="H898" s="659">
        <v>0</v>
      </c>
      <c r="I898" s="659">
        <v>0</v>
      </c>
      <c r="J898" s="659">
        <v>0</v>
      </c>
      <c r="K898" s="660"/>
      <c r="L898" s="659">
        <v>0</v>
      </c>
      <c r="M898" s="659">
        <v>0</v>
      </c>
      <c r="N898" s="661"/>
      <c r="O898" s="659">
        <v>0</v>
      </c>
      <c r="P898" s="659">
        <v>0</v>
      </c>
      <c r="Q898" s="663">
        <v>0</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26"/>
      <c r="G899" s="658" t="str">
        <f>General!O19</f>
        <v>b</v>
      </c>
      <c r="H899" s="659">
        <v>295</v>
      </c>
      <c r="I899" s="659">
        <v>27.5</v>
      </c>
      <c r="J899" s="659">
        <v>1</v>
      </c>
      <c r="K899" s="660" t="s">
        <v>48</v>
      </c>
      <c r="L899" s="659">
        <v>40</v>
      </c>
      <c r="M899" s="659">
        <v>240</v>
      </c>
      <c r="N899" s="661"/>
      <c r="O899" s="659">
        <v>0</v>
      </c>
      <c r="P899" s="659">
        <v>0</v>
      </c>
      <c r="Q899" s="663">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26"/>
      <c r="G900" s="658" t="str">
        <f>General!O20</f>
        <v>bd</v>
      </c>
      <c r="H900" s="659">
        <v>295</v>
      </c>
      <c r="I900" s="659">
        <v>27.5</v>
      </c>
      <c r="J900" s="659">
        <v>1</v>
      </c>
      <c r="K900" s="660" t="s">
        <v>48</v>
      </c>
      <c r="L900" s="659">
        <v>40</v>
      </c>
      <c r="M900" s="659">
        <v>240</v>
      </c>
      <c r="N900" s="661"/>
      <c r="O900" s="659">
        <v>0</v>
      </c>
      <c r="P900" s="659">
        <v>0</v>
      </c>
      <c r="Q900" s="663">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26"/>
      <c r="G901" s="658" t="str">
        <f>General!O21</f>
        <v>f</v>
      </c>
      <c r="H901" s="659">
        <v>350</v>
      </c>
      <c r="I901" s="659">
        <v>27.5</v>
      </c>
      <c r="J901" s="659">
        <v>1</v>
      </c>
      <c r="K901" s="661" t="s">
        <v>51</v>
      </c>
      <c r="L901" s="659">
        <v>48</v>
      </c>
      <c r="M901" s="659">
        <v>200</v>
      </c>
      <c r="N901" s="661"/>
      <c r="O901" s="659">
        <v>0</v>
      </c>
      <c r="P901" s="659">
        <v>0</v>
      </c>
      <c r="Q901" s="663">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26"/>
      <c r="G902" s="658" t="str">
        <f>General!O22</f>
        <v>h</v>
      </c>
      <c r="H902" s="659">
        <v>235</v>
      </c>
      <c r="I902" s="659">
        <v>27.5</v>
      </c>
      <c r="J902" s="659">
        <v>1</v>
      </c>
      <c r="K902" s="661" t="s">
        <v>49</v>
      </c>
      <c r="L902" s="659">
        <v>27.7</v>
      </c>
      <c r="M902" s="659">
        <v>100</v>
      </c>
      <c r="N902" s="661"/>
      <c r="O902" s="659">
        <v>0</v>
      </c>
      <c r="P902" s="659">
        <v>0</v>
      </c>
      <c r="Q902" s="663">
        <v>1</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26"/>
      <c r="G903" s="658" t="str">
        <f>General!O23</f>
        <v>i</v>
      </c>
      <c r="H903" s="659">
        <v>350</v>
      </c>
      <c r="I903" s="659">
        <v>27.5</v>
      </c>
      <c r="J903" s="659">
        <v>1</v>
      </c>
      <c r="K903" s="661"/>
      <c r="L903" s="659">
        <v>0</v>
      </c>
      <c r="M903" s="659">
        <v>0</v>
      </c>
      <c r="N903" s="661"/>
      <c r="O903" s="659">
        <v>0</v>
      </c>
      <c r="P903" s="659">
        <v>0</v>
      </c>
      <c r="Q903" s="663">
        <v>1</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6"/>
      <c r="G904" s="658" t="str">
        <f>General!O24</f>
        <v>j</v>
      </c>
      <c r="H904" s="659">
        <v>3000</v>
      </c>
      <c r="I904" s="659">
        <v>27.5</v>
      </c>
      <c r="J904" s="659">
        <v>1</v>
      </c>
      <c r="K904" s="660"/>
      <c r="L904" s="659">
        <v>0</v>
      </c>
      <c r="M904" s="659">
        <v>0</v>
      </c>
      <c r="N904" s="661"/>
      <c r="O904" s="659">
        <v>0</v>
      </c>
      <c r="P904" s="659">
        <v>0</v>
      </c>
      <c r="Q904" s="663">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6"/>
      <c r="G905" s="658" t="str">
        <f>General!O25</f>
        <v>jc</v>
      </c>
      <c r="H905" s="659">
        <v>3000</v>
      </c>
      <c r="I905" s="659">
        <v>27.5</v>
      </c>
      <c r="J905" s="659">
        <v>1</v>
      </c>
      <c r="K905" s="660"/>
      <c r="L905" s="659">
        <v>0</v>
      </c>
      <c r="M905" s="659">
        <v>0</v>
      </c>
      <c r="N905" s="661"/>
      <c r="O905" s="659">
        <v>0</v>
      </c>
      <c r="P905" s="659">
        <v>0</v>
      </c>
      <c r="Q905" s="663">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658" t="str">
        <f>General!O26</f>
        <v>k</v>
      </c>
      <c r="H906" s="659">
        <v>350</v>
      </c>
      <c r="I906" s="659">
        <v>27.5</v>
      </c>
      <c r="J906" s="659">
        <v>1</v>
      </c>
      <c r="K906" s="661"/>
      <c r="L906" s="659">
        <v>0</v>
      </c>
      <c r="M906" s="659">
        <v>0</v>
      </c>
      <c r="N906" s="661"/>
      <c r="O906" s="659">
        <v>0</v>
      </c>
      <c r="P906" s="659">
        <v>0</v>
      </c>
      <c r="Q906" s="663">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658" t="str">
        <f>General!O27</f>
        <v>l</v>
      </c>
      <c r="H907" s="659">
        <v>400</v>
      </c>
      <c r="I907" s="659">
        <v>27.5</v>
      </c>
      <c r="J907" s="659">
        <v>1</v>
      </c>
      <c r="K907" s="661" t="s">
        <v>50</v>
      </c>
      <c r="L907" s="659">
        <v>37</v>
      </c>
      <c r="M907" s="659">
        <v>200</v>
      </c>
      <c r="N907" s="661"/>
      <c r="O907" s="659">
        <v>0</v>
      </c>
      <c r="P907" s="659">
        <v>0</v>
      </c>
      <c r="Q907" s="663">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658" t="str">
        <f>General!O28</f>
        <v>lf</v>
      </c>
      <c r="H908" s="659">
        <v>400</v>
      </c>
      <c r="I908" s="659">
        <v>27.5</v>
      </c>
      <c r="J908" s="659">
        <v>1</v>
      </c>
      <c r="K908" s="661" t="s">
        <v>50</v>
      </c>
      <c r="L908" s="659">
        <v>37</v>
      </c>
      <c r="M908" s="659">
        <v>200</v>
      </c>
      <c r="N908" s="661"/>
      <c r="O908" s="659">
        <v>0</v>
      </c>
      <c r="P908" s="659">
        <v>0</v>
      </c>
      <c r="Q908" s="663">
        <v>2</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658" t="str">
        <f>General!O29</f>
        <v>m</v>
      </c>
      <c r="H909" s="659">
        <v>3000</v>
      </c>
      <c r="I909" s="659">
        <v>27.5</v>
      </c>
      <c r="J909" s="659">
        <v>1</v>
      </c>
      <c r="K909" s="660"/>
      <c r="L909" s="659">
        <v>0</v>
      </c>
      <c r="M909" s="659">
        <v>0</v>
      </c>
      <c r="N909" s="661"/>
      <c r="O909" s="659">
        <v>0</v>
      </c>
      <c r="P909" s="659">
        <v>0</v>
      </c>
      <c r="Q909" s="663">
        <v>1</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658" t="str">
        <f>General!O30</f>
        <v>ms</v>
      </c>
      <c r="H910" s="659">
        <f>0.65*H923+0.35*H907</f>
        <v>331.75</v>
      </c>
      <c r="I910" s="659">
        <f>0.65*I923+0.35*I907</f>
        <v>27.5</v>
      </c>
      <c r="J910" s="659">
        <f>0.65*J923+0.35*J907</f>
        <v>1</v>
      </c>
      <c r="K910" s="661" t="s">
        <v>50</v>
      </c>
      <c r="L910" s="659">
        <v>37</v>
      </c>
      <c r="M910" s="659">
        <v>200</v>
      </c>
      <c r="N910" s="661"/>
      <c r="O910" s="659">
        <v>0</v>
      </c>
      <c r="P910" s="659">
        <v>0</v>
      </c>
      <c r="Q910" s="663">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658" t="str">
        <f>General!O31</f>
        <v>o</v>
      </c>
      <c r="H911" s="659">
        <v>235</v>
      </c>
      <c r="I911" s="659">
        <v>27.5</v>
      </c>
      <c r="J911" s="659">
        <v>1</v>
      </c>
      <c r="K911" s="661"/>
      <c r="L911" s="662">
        <v>0</v>
      </c>
      <c r="M911" s="662">
        <v>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658" t="str">
        <f>General!O32</f>
        <v>od</v>
      </c>
      <c r="H912" s="659">
        <v>235</v>
      </c>
      <c r="I912" s="659">
        <v>27.5</v>
      </c>
      <c r="J912" s="659">
        <v>1</v>
      </c>
      <c r="K912" s="661"/>
      <c r="L912" s="662">
        <v>0</v>
      </c>
      <c r="M912" s="662">
        <v>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658" t="str">
        <f>General!O33</f>
        <v>of</v>
      </c>
      <c r="H913" s="659">
        <v>350</v>
      </c>
      <c r="I913" s="659">
        <v>27.5</v>
      </c>
      <c r="J913" s="659">
        <v>1</v>
      </c>
      <c r="K913" s="661" t="s">
        <v>49</v>
      </c>
      <c r="L913" s="659">
        <v>27.7</v>
      </c>
      <c r="M913" s="659">
        <v>100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658" t="str">
        <f>General!O34</f>
        <v>r</v>
      </c>
      <c r="H914" s="659">
        <v>30000</v>
      </c>
      <c r="I914" s="659">
        <v>27.5</v>
      </c>
      <c r="J914" s="659">
        <v>1</v>
      </c>
      <c r="K914" s="661" t="s">
        <v>52</v>
      </c>
      <c r="L914" s="659">
        <v>431</v>
      </c>
      <c r="M914" s="659">
        <v>100</v>
      </c>
      <c r="N914" s="661" t="s">
        <v>53</v>
      </c>
      <c r="O914" s="659">
        <v>125</v>
      </c>
      <c r="P914" s="659">
        <v>1000</v>
      </c>
      <c r="Q914" s="663">
        <v>0.5</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658" t="str">
        <f>General!O35</f>
        <v>rd</v>
      </c>
      <c r="H915" s="659">
        <v>30000</v>
      </c>
      <c r="I915" s="659">
        <v>27.5</v>
      </c>
      <c r="J915" s="659">
        <v>1</v>
      </c>
      <c r="K915" s="661" t="s">
        <v>52</v>
      </c>
      <c r="L915" s="659">
        <v>431</v>
      </c>
      <c r="M915" s="659">
        <v>100</v>
      </c>
      <c r="N915" s="661" t="s">
        <v>53</v>
      </c>
      <c r="O915" s="659">
        <v>125</v>
      </c>
      <c r="P915" s="659">
        <v>1000</v>
      </c>
      <c r="Q915" s="663">
        <v>0.5</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658" t="str">
        <f>General!O36</f>
        <v>s</v>
      </c>
      <c r="H916" s="659">
        <v>3000</v>
      </c>
      <c r="I916" s="659">
        <v>27.5</v>
      </c>
      <c r="J916" s="659">
        <v>1</v>
      </c>
      <c r="K916" s="660"/>
      <c r="L916" s="659">
        <v>0</v>
      </c>
      <c r="M916" s="659">
        <v>0</v>
      </c>
      <c r="N916" s="661"/>
      <c r="O916" s="659">
        <v>0</v>
      </c>
      <c r="P916" s="659">
        <v>0</v>
      </c>
      <c r="Q916" s="663">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658" t="str">
        <f>General!O37</f>
        <v>sp</v>
      </c>
      <c r="H917" s="659">
        <v>3000</v>
      </c>
      <c r="I917" s="659">
        <v>27.5</v>
      </c>
      <c r="J917" s="659">
        <v>1</v>
      </c>
      <c r="K917" s="660"/>
      <c r="L917" s="659">
        <v>0</v>
      </c>
      <c r="M917" s="659">
        <v>0</v>
      </c>
      <c r="N917" s="661"/>
      <c r="O917" s="659">
        <v>0</v>
      </c>
      <c r="P917" s="659">
        <v>0</v>
      </c>
      <c r="Q917" s="663">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658" t="str">
        <f>General!O38</f>
        <v>t</v>
      </c>
      <c r="H918" s="659">
        <v>3000</v>
      </c>
      <c r="I918" s="659">
        <v>27.5</v>
      </c>
      <c r="J918" s="659">
        <v>1</v>
      </c>
      <c r="K918" s="660"/>
      <c r="L918" s="659">
        <v>0</v>
      </c>
      <c r="M918" s="659">
        <v>0</v>
      </c>
      <c r="N918" s="661"/>
      <c r="O918" s="659">
        <v>0</v>
      </c>
      <c r="P918" s="659">
        <v>0</v>
      </c>
      <c r="Q918" s="663">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658" t="str">
        <f>General!O39</f>
        <v>tc</v>
      </c>
      <c r="H919" s="659">
        <v>3000</v>
      </c>
      <c r="I919" s="659">
        <v>27.5</v>
      </c>
      <c r="J919" s="659">
        <v>1</v>
      </c>
      <c r="K919" s="660"/>
      <c r="L919" s="659">
        <v>0</v>
      </c>
      <c r="M919" s="659">
        <v>0</v>
      </c>
      <c r="N919" s="661"/>
      <c r="O919" s="659">
        <v>0</v>
      </c>
      <c r="P919" s="659">
        <v>0</v>
      </c>
      <c r="Q919" s="663">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658" t="str">
        <f>General!O40</f>
        <v>u</v>
      </c>
      <c r="H920" s="659">
        <v>3000</v>
      </c>
      <c r="I920" s="659">
        <v>27.5</v>
      </c>
      <c r="J920" s="659">
        <v>1</v>
      </c>
      <c r="K920" s="660"/>
      <c r="L920" s="659">
        <v>0</v>
      </c>
      <c r="M920" s="659">
        <v>0</v>
      </c>
      <c r="N920" s="661"/>
      <c r="O920" s="659">
        <v>0</v>
      </c>
      <c r="P920" s="659">
        <v>0</v>
      </c>
      <c r="Q920" s="663">
        <v>1</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658" t="str">
        <f>General!O41</f>
        <v>uc</v>
      </c>
      <c r="H921" s="659">
        <v>3000</v>
      </c>
      <c r="I921" s="659">
        <v>27.5</v>
      </c>
      <c r="J921" s="659">
        <v>1</v>
      </c>
      <c r="K921" s="660"/>
      <c r="L921" s="659">
        <v>0</v>
      </c>
      <c r="M921" s="659">
        <v>0</v>
      </c>
      <c r="N921" s="661"/>
      <c r="O921" s="659">
        <v>0</v>
      </c>
      <c r="P921" s="659">
        <v>0</v>
      </c>
      <c r="Q921" s="663">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658" t="str">
        <f>General!O42</f>
        <v>v</v>
      </c>
      <c r="H922" s="659">
        <v>350</v>
      </c>
      <c r="I922" s="659">
        <v>27.5</v>
      </c>
      <c r="J922" s="659">
        <v>1</v>
      </c>
      <c r="K922" s="661"/>
      <c r="L922" s="659">
        <v>0</v>
      </c>
      <c r="M922" s="659">
        <v>0</v>
      </c>
      <c r="N922" s="661"/>
      <c r="O922" s="659">
        <v>0</v>
      </c>
      <c r="P922" s="659">
        <v>0</v>
      </c>
      <c r="Q922" s="663">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658" t="str">
        <f>General!O43</f>
        <v>w</v>
      </c>
      <c r="H923" s="659">
        <v>295</v>
      </c>
      <c r="I923" s="659">
        <v>27.5</v>
      </c>
      <c r="J923" s="659">
        <v>1</v>
      </c>
      <c r="K923" s="661"/>
      <c r="L923" s="659">
        <v>0</v>
      </c>
      <c r="M923" s="659">
        <v>0</v>
      </c>
      <c r="N923" s="661"/>
      <c r="O923" s="659">
        <v>0</v>
      </c>
      <c r="P923" s="659">
        <v>0</v>
      </c>
      <c r="Q923" s="663">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658" t="str">
        <f>General!O44</f>
        <v>wd</v>
      </c>
      <c r="H924" s="659">
        <v>295</v>
      </c>
      <c r="I924" s="659">
        <v>27.5</v>
      </c>
      <c r="J924" s="659">
        <v>1</v>
      </c>
      <c r="K924" s="661"/>
      <c r="L924" s="659">
        <v>0</v>
      </c>
      <c r="M924" s="659">
        <v>0</v>
      </c>
      <c r="N924" s="661"/>
      <c r="O924" s="659">
        <v>0</v>
      </c>
      <c r="P924" s="659">
        <v>0</v>
      </c>
      <c r="Q924" s="663">
        <v>1</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658" t="str">
        <f>General!O45</f>
        <v>x</v>
      </c>
      <c r="H925" s="659">
        <v>3000</v>
      </c>
      <c r="I925" s="659">
        <v>27.5</v>
      </c>
      <c r="J925" s="659">
        <v>1</v>
      </c>
      <c r="K925" s="660"/>
      <c r="L925" s="659">
        <v>0</v>
      </c>
      <c r="M925" s="659">
        <v>0</v>
      </c>
      <c r="N925" s="661"/>
      <c r="O925" s="659">
        <v>0</v>
      </c>
      <c r="P925" s="659">
        <v>0</v>
      </c>
      <c r="Q925" s="663">
        <v>1</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658" t="str">
        <f>General!O46</f>
        <v>xc</v>
      </c>
      <c r="H926" s="659">
        <v>3000</v>
      </c>
      <c r="I926" s="659">
        <v>27.5</v>
      </c>
      <c r="J926" s="659">
        <v>1</v>
      </c>
      <c r="K926" s="660"/>
      <c r="L926" s="659">
        <v>0</v>
      </c>
      <c r="M926" s="659">
        <v>0</v>
      </c>
      <c r="N926" s="661"/>
      <c r="O926" s="659">
        <v>0</v>
      </c>
      <c r="P926" s="659">
        <v>0</v>
      </c>
      <c r="Q926" s="663">
        <v>1</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658" t="str">
        <f>General!O47</f>
        <v>z</v>
      </c>
      <c r="H927" s="659">
        <v>30000</v>
      </c>
      <c r="I927" s="659">
        <v>27.5</v>
      </c>
      <c r="J927" s="659">
        <v>1</v>
      </c>
      <c r="K927" s="661" t="s">
        <v>52</v>
      </c>
      <c r="L927" s="659">
        <v>431</v>
      </c>
      <c r="M927" s="659">
        <v>100</v>
      </c>
      <c r="N927" s="661" t="s">
        <v>53</v>
      </c>
      <c r="O927" s="659">
        <v>125</v>
      </c>
      <c r="P927" s="659">
        <v>1000</v>
      </c>
      <c r="Q927" s="663">
        <v>0.5</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658" t="str">
        <f>General!O48</f>
        <v>zd</v>
      </c>
      <c r="H928" s="659">
        <v>30000</v>
      </c>
      <c r="I928" s="659">
        <v>27.5</v>
      </c>
      <c r="J928" s="659">
        <v>1</v>
      </c>
      <c r="K928" s="661" t="s">
        <v>52</v>
      </c>
      <c r="L928" s="659">
        <v>431</v>
      </c>
      <c r="M928" s="659">
        <v>100</v>
      </c>
      <c r="N928" s="661" t="s">
        <v>53</v>
      </c>
      <c r="O928" s="659">
        <v>125</v>
      </c>
      <c r="P928" s="659">
        <v>1000</v>
      </c>
      <c r="Q928" s="663">
        <v>0.5</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48"/>
      <c r="H929" s="48"/>
      <c r="I929" s="48"/>
      <c r="J929" s="48"/>
      <c r="K929" s="48"/>
      <c r="L929" s="48"/>
      <c r="M929" s="48"/>
      <c r="N929" s="48"/>
      <c r="O929" s="48"/>
      <c r="P929" s="48"/>
      <c r="Q929" s="48"/>
      <c r="R929" s="48"/>
      <c r="S929" s="48"/>
      <c r="T929" s="48"/>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5.15" customHeight="1" x14ac:dyDescent="0.35">
      <c r="A930" s="6"/>
      <c r="B930" s="7"/>
      <c r="C930" s="17"/>
      <c r="D930" s="17"/>
      <c r="E930" s="17"/>
      <c r="F930" s="36"/>
      <c r="G930" s="37"/>
      <c r="H930" s="37"/>
      <c r="I930" s="37"/>
      <c r="J930" s="37"/>
      <c r="K930" s="38"/>
      <c r="L930" s="38"/>
      <c r="M930" s="38"/>
      <c r="N930" s="38"/>
      <c r="O930" s="38"/>
      <c r="P930" s="38"/>
      <c r="Q930" s="38"/>
      <c r="R930" s="38"/>
      <c r="S930" s="38"/>
      <c r="T930" s="38"/>
      <c r="U930" s="38"/>
      <c r="V930" s="38"/>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25.4" customHeight="1" x14ac:dyDescent="0.35">
      <c r="A931" s="6"/>
      <c r="B931" s="7"/>
      <c r="C931" s="39"/>
      <c r="D931" s="39"/>
      <c r="E931" s="39"/>
      <c r="F931" s="39"/>
      <c r="G931" s="40" t="str">
        <f>G889</f>
        <v>MISC COSTS - SEED GRADING &amp; CLEANING</v>
      </c>
      <c r="H931" s="39"/>
      <c r="I931" s="39"/>
      <c r="J931" s="39"/>
      <c r="K931" s="39"/>
      <c r="L931" s="39"/>
      <c r="M931" s="39"/>
      <c r="N931" s="39"/>
      <c r="O931" s="39"/>
      <c r="P931" s="39"/>
      <c r="Q931" s="39"/>
      <c r="R931" s="39"/>
      <c r="S931" s="39"/>
      <c r="T931" s="39"/>
      <c r="U931" s="39"/>
      <c r="V931" s="39"/>
      <c r="W931" s="41" t="s">
        <v>24</v>
      </c>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7"/>
      <c r="D932" s="7"/>
      <c r="E932" s="7"/>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outlineLevel="1" x14ac:dyDescent="0.35">
      <c r="A933" s="6"/>
      <c r="B933" s="7"/>
      <c r="C933" s="7"/>
      <c r="D933" s="7"/>
      <c r="E933" s="7"/>
      <c r="F933" s="7"/>
      <c r="G933" s="7"/>
      <c r="H933" s="8"/>
      <c r="I933" s="8"/>
      <c r="J933" s="8"/>
      <c r="K933" s="8"/>
      <c r="L933" s="8"/>
      <c r="M933" s="8"/>
      <c r="N933" s="8"/>
      <c r="O933" s="8"/>
      <c r="P933" s="8"/>
      <c r="Q933" s="8"/>
      <c r="R933" s="8"/>
      <c r="S933" s="8"/>
      <c r="T933" s="8"/>
      <c r="U933" s="8"/>
      <c r="V933" s="8"/>
      <c r="W933" s="8"/>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row>
    <row r="934" spans="1:68" ht="5.15" customHeight="1" outlineLevel="1" thickBot="1" x14ac:dyDescent="0.4">
      <c r="A934" s="6"/>
      <c r="B934" s="7"/>
      <c r="C934" s="7"/>
      <c r="D934" s="7"/>
      <c r="E934" s="7"/>
      <c r="F934" s="7"/>
      <c r="G934" s="7"/>
      <c r="H934" s="8"/>
      <c r="I934" s="8"/>
      <c r="J934" s="8"/>
      <c r="K934" s="8"/>
      <c r="L934" s="8"/>
      <c r="M934" s="8"/>
      <c r="N934" s="8"/>
      <c r="O934" s="8"/>
      <c r="P934" s="8"/>
      <c r="Q934" s="8"/>
      <c r="R934" s="8"/>
      <c r="S934" s="8"/>
      <c r="T934" s="8"/>
      <c r="U934" s="8"/>
      <c r="V934" s="8"/>
      <c r="W934" s="8"/>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row>
    <row r="935" spans="1:68" ht="5.15" customHeight="1" outlineLevel="1" x14ac:dyDescent="0.35">
      <c r="A935" s="6"/>
      <c r="B935" s="7"/>
      <c r="C935" s="9" t="s">
        <v>0</v>
      </c>
      <c r="D935" s="9"/>
      <c r="E935" s="9"/>
      <c r="F935" s="9"/>
      <c r="G935" s="9"/>
      <c r="H935" s="9"/>
      <c r="I935" s="9"/>
      <c r="J935" s="9"/>
      <c r="K935" s="10"/>
      <c r="L935" s="10"/>
      <c r="M935" s="10"/>
      <c r="N935" s="10"/>
      <c r="O935" s="10"/>
      <c r="P935" s="10"/>
      <c r="Q935" s="10"/>
      <c r="R935" s="10"/>
      <c r="S935" s="10"/>
      <c r="T935" s="10"/>
      <c r="U935" s="10"/>
      <c r="V935" s="10"/>
      <c r="W935" s="11"/>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2"/>
      <c r="D936" s="12"/>
      <c r="E936" s="12" t="s">
        <v>1</v>
      </c>
      <c r="F936" s="13"/>
      <c r="G936" s="14" t="s">
        <v>54</v>
      </c>
      <c r="H936" s="13"/>
      <c r="I936" s="13"/>
      <c r="J936" s="13"/>
      <c r="K936" s="13"/>
      <c r="L936" s="13"/>
      <c r="M936" s="13"/>
      <c r="N936" s="13"/>
      <c r="O936" s="13"/>
      <c r="P936" s="13"/>
      <c r="Q936" s="13"/>
      <c r="R936" s="13"/>
      <c r="S936" s="15"/>
      <c r="T936" s="13"/>
      <c r="U936" s="15"/>
      <c r="V936" s="15"/>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2"/>
      <c r="D937" s="12"/>
      <c r="E937" s="17"/>
      <c r="F937" s="13"/>
      <c r="G937" s="18"/>
      <c r="I937" s="13"/>
      <c r="J937" s="13"/>
      <c r="K937" s="13"/>
      <c r="L937" s="13"/>
      <c r="M937" s="13"/>
      <c r="N937" s="13"/>
      <c r="O937" s="13"/>
      <c r="P937" s="13"/>
      <c r="Q937" s="13"/>
      <c r="R937" s="13"/>
      <c r="S937" s="15"/>
      <c r="T937" s="19"/>
      <c r="U937" s="15"/>
      <c r="V937" s="15"/>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outlineLevel="1" x14ac:dyDescent="0.35">
      <c r="A938" s="6"/>
      <c r="B938" s="7"/>
      <c r="C938" s="17"/>
      <c r="D938" s="12"/>
      <c r="E938" s="17"/>
      <c r="F938" s="13"/>
      <c r="H938" s="13" t="s">
        <v>27</v>
      </c>
      <c r="I938" s="13"/>
      <c r="J938" s="13"/>
      <c r="K938" s="13"/>
      <c r="L938" s="13"/>
      <c r="M938" s="13"/>
      <c r="N938" s="13"/>
      <c r="O938" s="13"/>
      <c r="P938" s="13"/>
      <c r="Q938" s="13"/>
      <c r="R938" s="13"/>
      <c r="S938" s="15"/>
      <c r="T938" s="19"/>
      <c r="U938" s="15"/>
      <c r="V938" s="15"/>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outlineLevel="1" x14ac:dyDescent="0.35">
      <c r="A939" s="6"/>
      <c r="B939" s="7"/>
      <c r="C939" s="20">
        <v>0</v>
      </c>
      <c r="D939" s="12"/>
      <c r="E939" s="17"/>
      <c r="F939" s="13"/>
      <c r="G939" s="21"/>
      <c r="H939" s="13"/>
      <c r="I939" s="13"/>
      <c r="J939" s="13"/>
      <c r="K939" s="13"/>
      <c r="L939" s="13"/>
      <c r="M939" s="13"/>
      <c r="N939" s="13"/>
      <c r="O939" s="13"/>
      <c r="P939" s="13"/>
      <c r="Q939" s="13"/>
      <c r="R939" s="13"/>
      <c r="S939" s="15"/>
      <c r="T939" s="19"/>
      <c r="U939" s="15"/>
      <c r="V939" s="15"/>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outlineLevel="1" x14ac:dyDescent="0.35">
      <c r="A940" s="6"/>
      <c r="B940" s="7"/>
      <c r="C940" s="17"/>
      <c r="D940" s="17"/>
      <c r="E940" s="17"/>
      <c r="F940" s="17"/>
      <c r="G940" s="17"/>
      <c r="H940" s="17"/>
      <c r="I940" s="17"/>
      <c r="J940" s="22"/>
      <c r="K940" s="22"/>
      <c r="L940" s="22"/>
      <c r="M940" s="22"/>
      <c r="N940" s="22"/>
      <c r="O940" s="22"/>
      <c r="P940" s="22"/>
      <c r="Q940" s="22"/>
      <c r="R940" s="22"/>
      <c r="S940" s="22"/>
      <c r="T940" s="22"/>
      <c r="U940" s="22"/>
      <c r="V940" s="2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outlineLevel="1" x14ac:dyDescent="0.35">
      <c r="A941" s="6"/>
      <c r="B941" s="7"/>
      <c r="C941" s="17"/>
      <c r="D941" s="17"/>
      <c r="E941" s="17"/>
      <c r="F941" s="17"/>
      <c r="G941" s="17"/>
      <c r="H941" s="17"/>
      <c r="I941" s="17"/>
      <c r="J941" s="17"/>
      <c r="K941" s="17"/>
      <c r="L941" s="22"/>
      <c r="M941" s="22"/>
      <c r="N941" s="22"/>
      <c r="O941" s="22"/>
      <c r="P941" s="22"/>
      <c r="Q941" s="22"/>
      <c r="R941" s="22"/>
      <c r="S941" s="22"/>
      <c r="T941" s="22"/>
      <c r="U941" s="22"/>
      <c r="V941" s="2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35">
      <c r="A942" s="6"/>
      <c r="B942" s="7"/>
      <c r="C942" s="17"/>
      <c r="D942" s="17"/>
      <c r="E942" s="17"/>
      <c r="F942" s="17"/>
      <c r="G942" s="13" t="s">
        <v>2</v>
      </c>
      <c r="H942" s="17"/>
      <c r="I942" s="23" t="s">
        <v>28</v>
      </c>
      <c r="J942" s="23" t="s">
        <v>29</v>
      </c>
      <c r="K942" s="23" t="s">
        <v>30</v>
      </c>
      <c r="L942" s="23" t="s">
        <v>31</v>
      </c>
      <c r="M942" s="23" t="s">
        <v>32</v>
      </c>
      <c r="N942" s="23"/>
      <c r="O942" s="23"/>
      <c r="P942" s="24"/>
      <c r="Q942" s="24"/>
      <c r="R942" s="24"/>
      <c r="S942" s="22"/>
      <c r="T942" s="22"/>
      <c r="U942" s="22"/>
      <c r="V942" s="2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35">
      <c r="A943" s="6"/>
      <c r="B943" s="7"/>
      <c r="C943" s="17"/>
      <c r="D943" s="17"/>
      <c r="E943" s="17"/>
      <c r="F943" s="17"/>
      <c r="G943" s="17"/>
      <c r="H943" s="17"/>
      <c r="I943" s="23"/>
      <c r="J943" s="23"/>
      <c r="K943" s="23"/>
      <c r="L943" s="23"/>
      <c r="M943" s="23"/>
      <c r="N943" s="23"/>
      <c r="O943" s="23"/>
      <c r="P943" s="24"/>
      <c r="Q943" s="24"/>
      <c r="R943" s="24"/>
      <c r="S943" s="22"/>
      <c r="T943" s="22"/>
      <c r="U943" s="22"/>
      <c r="V943" s="2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outlineLevel="1" x14ac:dyDescent="0.35">
      <c r="A944" s="6"/>
      <c r="B944" s="7"/>
      <c r="C944" s="17"/>
      <c r="D944" s="17"/>
      <c r="E944" s="17"/>
      <c r="F944" s="17"/>
      <c r="G944" s="17"/>
      <c r="H944" s="17"/>
      <c r="I944" s="23"/>
      <c r="J944" s="23"/>
      <c r="K944" s="23"/>
      <c r="L944" s="23"/>
      <c r="M944" s="23"/>
      <c r="N944" s="23"/>
      <c r="O944" s="23"/>
      <c r="P944" s="24"/>
      <c r="Q944" s="24"/>
      <c r="R944" s="24"/>
      <c r="S944" s="22"/>
      <c r="T944" s="22"/>
      <c r="U944" s="22"/>
      <c r="V944" s="2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5.15" customHeight="1" outlineLevel="1" x14ac:dyDescent="0.35">
      <c r="A945" s="6"/>
      <c r="B945" s="7"/>
      <c r="C945" s="17"/>
      <c r="D945" s="17"/>
      <c r="E945" s="17"/>
      <c r="F945" s="26"/>
      <c r="G945" s="27"/>
      <c r="H945" s="27"/>
      <c r="I945" s="28"/>
      <c r="J945" s="28"/>
      <c r="K945" s="28"/>
      <c r="L945" s="28"/>
      <c r="M945" s="28"/>
      <c r="N945" s="28"/>
      <c r="O945" s="28"/>
      <c r="P945" s="29"/>
      <c r="Q945" s="29"/>
      <c r="R945" s="29"/>
      <c r="S945" s="29"/>
      <c r="T945" s="29"/>
      <c r="U945" s="29"/>
      <c r="V945" s="30"/>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4.5" outlineLevel="1" x14ac:dyDescent="0.35">
      <c r="A946" s="6"/>
      <c r="B946" s="7"/>
      <c r="C946" s="17"/>
      <c r="D946" s="17"/>
      <c r="E946" s="17"/>
      <c r="F946" s="26"/>
      <c r="G946" s="27" t="s">
        <v>3</v>
      </c>
      <c r="H946" s="27" t="s">
        <v>4</v>
      </c>
      <c r="I946" s="234"/>
      <c r="J946" s="234"/>
      <c r="K946" s="234"/>
      <c r="L946" s="234"/>
      <c r="M946" s="234"/>
      <c r="N946" s="227"/>
      <c r="O946" s="227"/>
      <c r="P946" s="235"/>
      <c r="Q946" s="235"/>
      <c r="R946" s="235"/>
      <c r="S946" s="235"/>
      <c r="T946" s="235"/>
      <c r="U946" s="235"/>
      <c r="V946" s="42"/>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4.5" outlineLevel="1" x14ac:dyDescent="0.35">
      <c r="A947" s="6"/>
      <c r="B947" s="7"/>
      <c r="C947" s="17"/>
      <c r="D947" s="17"/>
      <c r="E947" s="17"/>
      <c r="F947" s="26"/>
      <c r="G947" s="27" t="s">
        <v>5</v>
      </c>
      <c r="H947" s="27" t="s">
        <v>6</v>
      </c>
      <c r="I947" s="234"/>
      <c r="J947" s="234"/>
      <c r="K947" s="234"/>
      <c r="L947" s="234"/>
      <c r="M947" s="234"/>
      <c r="N947" s="227"/>
      <c r="O947" s="227"/>
      <c r="P947" s="235"/>
      <c r="Q947" s="235"/>
      <c r="R947" s="235"/>
      <c r="S947" s="235"/>
      <c r="T947" s="235"/>
      <c r="U947" s="235"/>
      <c r="V947" s="42"/>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7"/>
      <c r="D948" s="17"/>
      <c r="E948" s="17"/>
      <c r="F948" s="26"/>
      <c r="G948" s="31" t="s">
        <v>7</v>
      </c>
      <c r="H948" s="31" t="s">
        <v>8</v>
      </c>
      <c r="I948" s="234"/>
      <c r="J948" s="234"/>
      <c r="K948" s="234"/>
      <c r="L948" s="234"/>
      <c r="M948" s="234"/>
      <c r="N948" s="227"/>
      <c r="O948" s="227"/>
      <c r="P948" s="200"/>
      <c r="Q948" s="200"/>
      <c r="R948" s="200"/>
      <c r="S948" s="200"/>
      <c r="T948" s="200"/>
      <c r="U948" s="200"/>
      <c r="V948" s="42"/>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7"/>
      <c r="D949" s="17"/>
      <c r="E949" s="17"/>
      <c r="F949" s="33"/>
      <c r="G949" s="34" t="s">
        <v>9</v>
      </c>
      <c r="H949" s="34" t="s">
        <v>10</v>
      </c>
      <c r="I949" s="234"/>
      <c r="J949" s="234"/>
      <c r="K949" s="234"/>
      <c r="L949" s="234"/>
      <c r="M949" s="234"/>
      <c r="N949" s="227"/>
      <c r="O949" s="227"/>
      <c r="P949" s="200"/>
      <c r="Q949" s="200"/>
      <c r="R949" s="200"/>
      <c r="S949" s="200"/>
      <c r="T949" s="200"/>
      <c r="U949" s="200"/>
      <c r="V949" s="42"/>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7"/>
      <c r="E950" s="17"/>
      <c r="F950" s="33"/>
      <c r="G950" s="34" t="s">
        <v>11</v>
      </c>
      <c r="H950" s="34" t="s">
        <v>12</v>
      </c>
      <c r="I950" s="234"/>
      <c r="J950" s="234"/>
      <c r="K950" s="234"/>
      <c r="L950" s="234"/>
      <c r="M950" s="234"/>
      <c r="N950" s="227"/>
      <c r="O950" s="227"/>
      <c r="P950" s="200"/>
      <c r="Q950" s="200"/>
      <c r="R950" s="200"/>
      <c r="S950" s="200"/>
      <c r="T950" s="200"/>
      <c r="U950" s="200"/>
      <c r="V950" s="42"/>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7"/>
      <c r="D951" s="17"/>
      <c r="E951" s="17"/>
      <c r="F951" s="33"/>
      <c r="G951" s="34" t="s">
        <v>13</v>
      </c>
      <c r="H951" s="34" t="s">
        <v>14</v>
      </c>
      <c r="I951" s="234"/>
      <c r="J951" s="234"/>
      <c r="K951" s="234"/>
      <c r="L951" s="234"/>
      <c r="M951" s="234"/>
      <c r="N951" s="227"/>
      <c r="O951" s="227"/>
      <c r="P951" s="200"/>
      <c r="Q951" s="200"/>
      <c r="R951" s="200"/>
      <c r="S951" s="200"/>
      <c r="T951" s="200"/>
      <c r="U951" s="200"/>
      <c r="V951" s="42"/>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7"/>
      <c r="E952" s="17"/>
      <c r="F952" s="33"/>
      <c r="G952" s="34" t="s">
        <v>15</v>
      </c>
      <c r="H952" s="34" t="s">
        <v>16</v>
      </c>
      <c r="I952" s="234"/>
      <c r="J952" s="234"/>
      <c r="K952" s="234"/>
      <c r="L952" s="234"/>
      <c r="M952" s="234"/>
      <c r="N952" s="227"/>
      <c r="O952" s="227"/>
      <c r="P952" s="200"/>
      <c r="Q952" s="200"/>
      <c r="R952" s="200"/>
      <c r="S952" s="200"/>
      <c r="T952" s="200"/>
      <c r="U952" s="200"/>
      <c r="V952" s="42"/>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17"/>
      <c r="D953" s="17"/>
      <c r="E953" s="17"/>
      <c r="F953" s="33"/>
      <c r="G953" s="34" t="s">
        <v>19</v>
      </c>
      <c r="H953" s="34" t="s">
        <v>20</v>
      </c>
      <c r="I953" s="234"/>
      <c r="J953" s="234"/>
      <c r="K953" s="234"/>
      <c r="L953" s="234"/>
      <c r="M953" s="234"/>
      <c r="N953" s="227"/>
      <c r="O953" s="227"/>
      <c r="P953" s="200"/>
      <c r="Q953" s="200"/>
      <c r="R953" s="200"/>
      <c r="S953" s="200"/>
      <c r="T953" s="200"/>
      <c r="U953" s="200"/>
      <c r="V953" s="42"/>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33"/>
      <c r="G954" s="34" t="s">
        <v>17</v>
      </c>
      <c r="H954" s="34" t="s">
        <v>18</v>
      </c>
      <c r="I954" s="234"/>
      <c r="J954" s="234"/>
      <c r="K954" s="234"/>
      <c r="L954" s="234"/>
      <c r="M954" s="234"/>
      <c r="N954" s="227"/>
      <c r="O954" s="227"/>
      <c r="P954" s="200"/>
      <c r="Q954" s="200"/>
      <c r="R954" s="200"/>
      <c r="S954" s="200"/>
      <c r="T954" s="200"/>
      <c r="U954" s="200"/>
      <c r="V954" s="4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33"/>
      <c r="G955" s="34" t="s">
        <v>22</v>
      </c>
      <c r="H955" s="34" t="s">
        <v>21</v>
      </c>
      <c r="I955" s="234"/>
      <c r="J955" s="234"/>
      <c r="K955" s="234"/>
      <c r="L955" s="234"/>
      <c r="M955" s="234"/>
      <c r="N955" s="227"/>
      <c r="O955" s="227"/>
      <c r="P955" s="200"/>
      <c r="Q955" s="200"/>
      <c r="R955" s="200"/>
      <c r="S955" s="200"/>
      <c r="T955" s="200"/>
      <c r="U955" s="200"/>
      <c r="V955" s="4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outlineLevel="1" x14ac:dyDescent="0.35">
      <c r="A956" s="6"/>
      <c r="B956" s="7"/>
      <c r="C956" s="17"/>
      <c r="D956" s="17"/>
      <c r="E956" s="17"/>
      <c r="F956" s="33"/>
      <c r="G956" s="34" t="s">
        <v>22</v>
      </c>
      <c r="H956" s="34" t="s">
        <v>23</v>
      </c>
      <c r="I956" s="234"/>
      <c r="J956" s="234"/>
      <c r="K956" s="234"/>
      <c r="L956" s="234"/>
      <c r="M956" s="234"/>
      <c r="N956" s="227"/>
      <c r="O956" s="227"/>
      <c r="P956" s="200"/>
      <c r="Q956" s="200"/>
      <c r="R956" s="200"/>
      <c r="S956" s="200"/>
      <c r="T956" s="200"/>
      <c r="U956" s="200"/>
      <c r="V956" s="4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5.15" customHeight="1" outlineLevel="1" x14ac:dyDescent="0.35">
      <c r="A957" s="6"/>
      <c r="B957" s="7"/>
      <c r="C957" s="17"/>
      <c r="D957" s="17"/>
      <c r="E957" s="17"/>
      <c r="F957" s="36"/>
      <c r="G957" s="37"/>
      <c r="H957" s="37"/>
      <c r="I957" s="37"/>
      <c r="J957" s="38"/>
      <c r="K957" s="38"/>
      <c r="L957" s="38"/>
      <c r="M957" s="38"/>
      <c r="N957" s="38"/>
      <c r="O957" s="38"/>
      <c r="P957" s="38"/>
      <c r="Q957" s="38"/>
      <c r="R957" s="38"/>
      <c r="S957" s="38"/>
      <c r="T957" s="38"/>
      <c r="U957" s="38"/>
      <c r="V957" s="30"/>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25.4" customHeight="1" outlineLevel="1" x14ac:dyDescent="0.35">
      <c r="A958" s="6"/>
      <c r="B958" s="7"/>
      <c r="C958" s="39"/>
      <c r="D958" s="39"/>
      <c r="E958" s="39"/>
      <c r="F958" s="39"/>
      <c r="G958" s="40" t="str">
        <f>G936</f>
        <v>Deepflow</v>
      </c>
      <c r="H958" s="39"/>
      <c r="I958" s="39"/>
      <c r="J958" s="39"/>
      <c r="K958" s="39"/>
      <c r="L958" s="39"/>
      <c r="M958" s="39"/>
      <c r="N958" s="39"/>
      <c r="O958" s="39"/>
      <c r="P958" s="39"/>
      <c r="Q958" s="39"/>
      <c r="R958" s="39"/>
      <c r="S958" s="39"/>
      <c r="T958" s="39"/>
      <c r="U958" s="39"/>
      <c r="V958" s="39"/>
      <c r="W958" s="41" t="s">
        <v>24</v>
      </c>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12" customHeight="1" outlineLevel="1" x14ac:dyDescent="0.35">
      <c r="A959" s="6"/>
      <c r="B959" s="7"/>
      <c r="C959" s="7"/>
      <c r="D959" s="7"/>
      <c r="E959" s="7"/>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sheetData>
  <mergeCells count="2">
    <mergeCell ref="H847:H849"/>
    <mergeCell ref="J848:Q8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9"/>
  <sheetViews>
    <sheetView topLeftCell="A38" workbookViewId="0">
      <selection activeCell="A70" sqref="A70:XFD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1183</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1184</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1185</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1204</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1205</v>
      </c>
      <c r="I27" s="13"/>
      <c r="J27" s="13"/>
      <c r="K27" s="13"/>
      <c r="L27" s="13"/>
      <c r="M27" s="13" t="s">
        <v>1206</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652" t="str">
        <f>General!G17</f>
        <v>b</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2" t="str">
        <f>General!G18</f>
        <v>bd</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2" t="str">
        <f>General!G19</f>
        <v>f</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2" t="str">
        <f>General!G20</f>
        <v>h</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2" t="str">
        <f>General!G21</f>
        <v>i</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2" t="str">
        <f>General!G22</f>
        <v>k</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2" t="str">
        <f>General!G23</f>
        <v>l</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2" t="str">
        <f>General!G24</f>
        <v>lf</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2" t="str">
        <f>General!G25</f>
        <v>ms</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2" t="str">
        <f>General!G26</f>
        <v>o</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2" t="str">
        <f>General!G27</f>
        <v>od</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2" t="str">
        <f>General!G28</f>
        <v>of</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2" t="str">
        <f>General!G29</f>
        <v>r</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2" t="str">
        <f>General!G30</f>
        <v>rd</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2" t="str">
        <f>General!G31</f>
        <v>v</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2" t="str">
        <f>General!G32</f>
        <v>w</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2" t="str">
        <f>General!G33</f>
        <v>wd</v>
      </c>
      <c r="M44" s="869">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2" t="str">
        <f>General!G34</f>
        <v>z</v>
      </c>
      <c r="M45" s="869">
        <v>0.1</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2" t="str">
        <f>General!G35</f>
        <v>zd</v>
      </c>
      <c r="M46" s="869">
        <v>0.1</v>
      </c>
      <c r="N46" s="13"/>
      <c r="O46" s="13"/>
      <c r="P46" s="13"/>
      <c r="Q46" s="13"/>
      <c r="R46" s="13"/>
      <c r="S46" s="15"/>
      <c r="T46" s="19"/>
      <c r="U46" s="15"/>
      <c r="V46" s="15"/>
      <c r="W46" s="16"/>
      <c r="X46" s="8"/>
      <c r="Y46" s="8"/>
      <c r="Z46" s="8"/>
    </row>
    <row r="47" spans="1:26" ht="12" customHeight="1" x14ac:dyDescent="0.35">
      <c r="A47" s="6"/>
      <c r="B47" s="7"/>
      <c r="C47" s="17"/>
      <c r="D47" s="12"/>
      <c r="E47" s="17"/>
      <c r="F47" s="13"/>
      <c r="G47" s="45"/>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5"/>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24</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48" t="s">
        <v>1187</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65" t="s">
        <v>1188</v>
      </c>
      <c r="I58" s="866" t="s">
        <v>1189</v>
      </c>
      <c r="J58" s="866" t="s">
        <v>1190</v>
      </c>
      <c r="O58" t="s">
        <v>1200</v>
      </c>
      <c r="P58" t="s">
        <v>1201</v>
      </c>
      <c r="Q58" t="s">
        <v>1170</v>
      </c>
      <c r="R58" t="s">
        <v>1202</v>
      </c>
      <c r="W58" s="16"/>
      <c r="X58" s="8"/>
      <c r="Y58" s="8"/>
      <c r="Z58" s="8"/>
    </row>
    <row r="59" spans="1:36" ht="12" customHeight="1" outlineLevel="1" x14ac:dyDescent="0.35">
      <c r="A59" s="6"/>
      <c r="B59" s="7"/>
      <c r="C59" s="17"/>
      <c r="D59" s="17"/>
      <c r="E59" s="17"/>
      <c r="F59" s="26"/>
      <c r="G59" s="658" t="str">
        <f>General!O17</f>
        <v>a</v>
      </c>
      <c r="H59" s="235">
        <v>0</v>
      </c>
      <c r="I59" s="235">
        <f>VLOOKUP(H59,$S$62:$T$65,2,FALSE)</f>
        <v>0</v>
      </c>
      <c r="J59" s="235">
        <v>250</v>
      </c>
      <c r="N59" t="s">
        <v>1199</v>
      </c>
      <c r="O59" s="867">
        <v>0.106</v>
      </c>
      <c r="P59" s="867">
        <v>0.27600000000000002</v>
      </c>
      <c r="Q59" s="868">
        <v>0.46</v>
      </c>
      <c r="R59" s="867">
        <v>0.16300000000000001</v>
      </c>
      <c r="W59" s="16"/>
      <c r="X59" s="8"/>
      <c r="Y59" s="8"/>
      <c r="Z59" s="8"/>
    </row>
    <row r="60" spans="1:36" ht="12" customHeight="1" outlineLevel="1" x14ac:dyDescent="0.35">
      <c r="A60" s="6"/>
      <c r="B60" s="7"/>
      <c r="C60" s="17"/>
      <c r="D60" s="17"/>
      <c r="E60" s="17"/>
      <c r="F60" s="26"/>
      <c r="G60" s="658" t="str">
        <f>General!O18</f>
        <v>a2</v>
      </c>
      <c r="H60" s="235">
        <v>0</v>
      </c>
      <c r="I60" s="235">
        <f t="shared" ref="I60:I90" si="0">VLOOKUP(H60,$S$62:$T$65,2,FALSE)</f>
        <v>0</v>
      </c>
      <c r="J60" s="235">
        <v>250</v>
      </c>
      <c r="N60" t="s">
        <v>1203</v>
      </c>
      <c r="O60">
        <v>0</v>
      </c>
      <c r="P60">
        <v>1</v>
      </c>
      <c r="Q60">
        <v>1</v>
      </c>
      <c r="R60">
        <f>0.46/(0.21+0.46)</f>
        <v>0.68656716417910446</v>
      </c>
      <c r="W60" s="16"/>
      <c r="X60" s="8"/>
      <c r="Y60" s="8"/>
      <c r="Z60" s="8"/>
    </row>
    <row r="61" spans="1:36" ht="12" customHeight="1" outlineLevel="1" x14ac:dyDescent="0.35">
      <c r="A61" s="6"/>
      <c r="B61" s="7"/>
      <c r="C61" s="17"/>
      <c r="D61" s="17"/>
      <c r="E61" s="17"/>
      <c r="F61" s="26"/>
      <c r="G61" s="658" t="str">
        <f>General!O19</f>
        <v>b</v>
      </c>
      <c r="H61" s="235">
        <f>$S$62</f>
        <v>30.4434</v>
      </c>
      <c r="I61" s="235">
        <f t="shared" si="0"/>
        <v>0.7252803563333925</v>
      </c>
      <c r="J61" s="235">
        <v>250</v>
      </c>
      <c r="O61" t="s">
        <v>1196</v>
      </c>
      <c r="P61" t="s">
        <v>1134</v>
      </c>
      <c r="Q61" t="s">
        <v>1197</v>
      </c>
      <c r="R61" t="s">
        <v>1198</v>
      </c>
      <c r="S61" t="s">
        <v>75</v>
      </c>
      <c r="T61" t="s">
        <v>1191</v>
      </c>
      <c r="W61" s="16"/>
      <c r="X61" s="8"/>
      <c r="Y61" s="8"/>
      <c r="Z61" s="8"/>
    </row>
    <row r="62" spans="1:36" ht="12" customHeight="1" outlineLevel="1" x14ac:dyDescent="0.35">
      <c r="A62" s="6"/>
      <c r="B62" s="7"/>
      <c r="C62" s="17"/>
      <c r="D62" s="17"/>
      <c r="E62" s="17"/>
      <c r="F62" s="26"/>
      <c r="G62" s="658" t="str">
        <f>General!O20</f>
        <v>bd</v>
      </c>
      <c r="H62" s="235">
        <f>$S$62</f>
        <v>30.4434</v>
      </c>
      <c r="I62" s="235">
        <f t="shared" si="0"/>
        <v>0.7252803563333925</v>
      </c>
      <c r="J62" s="235">
        <v>250</v>
      </c>
      <c r="N62" t="s">
        <v>1192</v>
      </c>
      <c r="O62">
        <v>78.900000000000006</v>
      </c>
      <c r="P62">
        <v>30</v>
      </c>
      <c r="Q62">
        <v>30</v>
      </c>
      <c r="R62">
        <v>0</v>
      </c>
      <c r="S62">
        <f>SUMPRODUCT(O62:R62,$O$59:$R$59)</f>
        <v>30.4434</v>
      </c>
      <c r="T62">
        <f>SUMPRODUCT($O$60:$R$60,$O62:$R62,$O$59:$R$59)/S62</f>
        <v>0.7252803563333925</v>
      </c>
      <c r="W62" s="16"/>
      <c r="X62" s="8"/>
      <c r="Y62" s="8"/>
      <c r="Z62" s="8"/>
    </row>
    <row r="63" spans="1:36" ht="12" customHeight="1" outlineLevel="1" x14ac:dyDescent="0.35">
      <c r="A63" s="6"/>
      <c r="B63" s="7"/>
      <c r="C63" s="17"/>
      <c r="D63" s="17"/>
      <c r="E63" s="17"/>
      <c r="F63" s="26"/>
      <c r="G63" s="658" t="str">
        <f>General!O21</f>
        <v>f</v>
      </c>
      <c r="H63" s="235">
        <f>$S$64</f>
        <v>0</v>
      </c>
      <c r="I63" s="235">
        <f t="shared" si="0"/>
        <v>0</v>
      </c>
      <c r="J63" s="235">
        <v>250</v>
      </c>
      <c r="N63" t="s">
        <v>1193</v>
      </c>
      <c r="O63">
        <v>39.5</v>
      </c>
      <c r="P63">
        <v>16.3</v>
      </c>
      <c r="Q63">
        <v>0</v>
      </c>
      <c r="R63">
        <v>16.3</v>
      </c>
      <c r="S63">
        <f t="shared" ref="S63:S65" si="1">SUMPRODUCT(O63:R63,$O$59:$R$59)</f>
        <v>11.342700000000001</v>
      </c>
      <c r="T63">
        <f t="shared" ref="T63" si="2">SUMPRODUCT($O$60:$R$60,$O63:$R63,$O$59:$R$59)/S63</f>
        <v>0.55744578438180181</v>
      </c>
      <c r="W63" s="16"/>
      <c r="X63" s="8"/>
      <c r="Y63" s="8"/>
      <c r="Z63" s="8"/>
    </row>
    <row r="64" spans="1:36" ht="12" customHeight="1" outlineLevel="1" x14ac:dyDescent="0.35">
      <c r="A64" s="6"/>
      <c r="B64" s="7"/>
      <c r="C64" s="17"/>
      <c r="D64" s="17"/>
      <c r="E64" s="17"/>
      <c r="F64" s="26"/>
      <c r="G64" s="658" t="str">
        <f>General!O22</f>
        <v>h</v>
      </c>
      <c r="H64" s="235">
        <f>$S$62</f>
        <v>30.4434</v>
      </c>
      <c r="I64" s="235">
        <f t="shared" si="0"/>
        <v>0.7252803563333925</v>
      </c>
      <c r="J64" s="235">
        <v>250</v>
      </c>
      <c r="N64" t="s">
        <v>1194</v>
      </c>
      <c r="O64">
        <v>0</v>
      </c>
      <c r="P64">
        <v>0</v>
      </c>
      <c r="Q64">
        <v>0</v>
      </c>
      <c r="R64">
        <v>0</v>
      </c>
      <c r="S64">
        <f t="shared" si="1"/>
        <v>0</v>
      </c>
      <c r="T64">
        <v>0</v>
      </c>
      <c r="W64" s="16"/>
      <c r="X64" s="8"/>
      <c r="Y64" s="8"/>
      <c r="Z64" s="8"/>
    </row>
    <row r="65" spans="1:26" ht="12" customHeight="1" outlineLevel="1" x14ac:dyDescent="0.35">
      <c r="A65" s="6"/>
      <c r="B65" s="7"/>
      <c r="C65" s="17"/>
      <c r="D65" s="17"/>
      <c r="E65" s="17"/>
      <c r="F65" s="26"/>
      <c r="G65" s="658" t="str">
        <f>General!O23</f>
        <v>i</v>
      </c>
      <c r="H65" s="235">
        <f>$S$64</f>
        <v>0</v>
      </c>
      <c r="I65" s="235">
        <f t="shared" si="0"/>
        <v>0</v>
      </c>
      <c r="J65" s="235">
        <v>250</v>
      </c>
      <c r="N65" t="s">
        <v>1195</v>
      </c>
      <c r="O65">
        <v>0</v>
      </c>
      <c r="P65">
        <v>0</v>
      </c>
      <c r="Q65">
        <v>0</v>
      </c>
      <c r="R65">
        <v>0</v>
      </c>
      <c r="S65">
        <f t="shared" si="1"/>
        <v>0</v>
      </c>
      <c r="T65">
        <v>0</v>
      </c>
      <c r="W65" s="16"/>
      <c r="X65" s="8"/>
      <c r="Y65" s="8"/>
      <c r="Z65" s="8"/>
    </row>
    <row r="66" spans="1:26" ht="12" customHeight="1" outlineLevel="1" x14ac:dyDescent="0.35">
      <c r="A66" s="6"/>
      <c r="B66" s="7"/>
      <c r="C66" s="17"/>
      <c r="D66" s="17"/>
      <c r="E66" s="17"/>
      <c r="F66" s="26"/>
      <c r="G66" s="658" t="str">
        <f>General!O24</f>
        <v>j</v>
      </c>
      <c r="H66" s="235">
        <v>0</v>
      </c>
      <c r="I66" s="235">
        <f t="shared" si="0"/>
        <v>0</v>
      </c>
      <c r="J66" s="235">
        <v>250</v>
      </c>
      <c r="W66" s="16"/>
      <c r="X66" s="8"/>
      <c r="Y66" s="8"/>
      <c r="Z66" s="8"/>
    </row>
    <row r="67" spans="1:26" ht="12" customHeight="1" outlineLevel="1" x14ac:dyDescent="0.35">
      <c r="A67" s="6"/>
      <c r="B67" s="7"/>
      <c r="C67" s="17"/>
      <c r="D67" s="17"/>
      <c r="E67" s="17"/>
      <c r="F67" s="26"/>
      <c r="G67" s="658" t="str">
        <f>General!O25</f>
        <v>jc</v>
      </c>
      <c r="H67" s="235">
        <v>0</v>
      </c>
      <c r="I67" s="235">
        <f t="shared" si="0"/>
        <v>0</v>
      </c>
      <c r="J67" s="235">
        <v>250</v>
      </c>
      <c r="W67" s="16"/>
      <c r="X67" s="8"/>
      <c r="Y67" s="8"/>
      <c r="Z67" s="8"/>
    </row>
    <row r="68" spans="1:26" ht="12" customHeight="1" outlineLevel="1" x14ac:dyDescent="0.35">
      <c r="A68" s="6"/>
      <c r="B68" s="7"/>
      <c r="C68" s="17"/>
      <c r="D68" s="17"/>
      <c r="E68" s="17"/>
      <c r="F68" s="26"/>
      <c r="G68" s="658" t="str">
        <f>General!O26</f>
        <v>k</v>
      </c>
      <c r="H68" s="235">
        <f t="shared" ref="H68:H70" si="3">$S$64</f>
        <v>0</v>
      </c>
      <c r="I68" s="235">
        <f t="shared" si="0"/>
        <v>0</v>
      </c>
      <c r="J68" s="235">
        <v>250</v>
      </c>
      <c r="W68" s="16"/>
      <c r="X68" s="8"/>
      <c r="Y68" s="8"/>
      <c r="Z68" s="8"/>
    </row>
    <row r="69" spans="1:26" ht="12" customHeight="1" outlineLevel="1" x14ac:dyDescent="0.35">
      <c r="A69" s="6"/>
      <c r="B69" s="7"/>
      <c r="C69" s="17"/>
      <c r="D69" s="17"/>
      <c r="E69" s="17"/>
      <c r="F69" s="26"/>
      <c r="G69" s="658" t="str">
        <f>General!O27</f>
        <v>l</v>
      </c>
      <c r="H69" s="235">
        <f t="shared" si="3"/>
        <v>0</v>
      </c>
      <c r="I69" s="235">
        <f t="shared" si="0"/>
        <v>0</v>
      </c>
      <c r="J69" s="235">
        <v>250</v>
      </c>
      <c r="W69" s="16"/>
      <c r="X69" s="8"/>
      <c r="Y69" s="8"/>
      <c r="Z69" s="8"/>
    </row>
    <row r="70" spans="1:26" ht="12" customHeight="1" outlineLevel="1" x14ac:dyDescent="0.35">
      <c r="A70" s="6"/>
      <c r="B70" s="7"/>
      <c r="C70" s="17"/>
      <c r="D70" s="17"/>
      <c r="E70" s="17"/>
      <c r="F70" s="26"/>
      <c r="G70" s="658" t="str">
        <f>General!O28</f>
        <v>lf</v>
      </c>
      <c r="H70" s="235">
        <f t="shared" si="3"/>
        <v>0</v>
      </c>
      <c r="I70" s="235">
        <f t="shared" ref="I70" si="4">VLOOKUP(H70,$S$62:$T$65,2,FALSE)</f>
        <v>0</v>
      </c>
      <c r="J70" s="235">
        <v>250</v>
      </c>
      <c r="W70" s="16"/>
      <c r="X70" s="8"/>
      <c r="Y70" s="8"/>
      <c r="Z70" s="8"/>
    </row>
    <row r="71" spans="1:26" ht="12" customHeight="1" outlineLevel="1" x14ac:dyDescent="0.35">
      <c r="A71" s="6"/>
      <c r="B71" s="7"/>
      <c r="C71" s="17"/>
      <c r="D71" s="17"/>
      <c r="E71" s="17"/>
      <c r="F71" s="26"/>
      <c r="G71" s="658" t="str">
        <f>General!O29</f>
        <v>m</v>
      </c>
      <c r="H71" s="235">
        <v>0</v>
      </c>
      <c r="I71" s="235">
        <f t="shared" si="0"/>
        <v>0</v>
      </c>
      <c r="J71" s="235">
        <v>250</v>
      </c>
      <c r="W71" s="16"/>
      <c r="X71" s="8"/>
      <c r="Y71" s="8"/>
      <c r="Z71" s="8"/>
    </row>
    <row r="72" spans="1:26" ht="12" customHeight="1" outlineLevel="1" x14ac:dyDescent="0.35">
      <c r="A72" s="6"/>
      <c r="B72" s="7"/>
      <c r="C72" s="17"/>
      <c r="D72" s="17"/>
      <c r="E72" s="17"/>
      <c r="F72" s="26"/>
      <c r="G72" s="658" t="str">
        <f>General!O30</f>
        <v>ms</v>
      </c>
      <c r="H72" s="235">
        <f>$S$64</f>
        <v>0</v>
      </c>
      <c r="I72" s="235">
        <f t="shared" ref="I72" si="5">VLOOKUP(H72,$S$62:$T$65,2,FALSE)</f>
        <v>0</v>
      </c>
      <c r="J72" s="235">
        <v>250</v>
      </c>
      <c r="W72" s="16"/>
      <c r="X72" s="8"/>
      <c r="Y72" s="8"/>
      <c r="Z72" s="8"/>
    </row>
    <row r="73" spans="1:26" ht="12" customHeight="1" outlineLevel="1" x14ac:dyDescent="0.35">
      <c r="A73" s="6"/>
      <c r="B73" s="7"/>
      <c r="C73" s="17"/>
      <c r="D73" s="17"/>
      <c r="E73" s="17"/>
      <c r="F73" s="26"/>
      <c r="G73" s="658" t="str">
        <f>General!O31</f>
        <v>o</v>
      </c>
      <c r="H73" s="235">
        <f t="shared" ref="H73:H75" si="6">$S$62</f>
        <v>30.4434</v>
      </c>
      <c r="I73" s="235">
        <f t="shared" si="0"/>
        <v>0.7252803563333925</v>
      </c>
      <c r="J73" s="235">
        <v>250</v>
      </c>
      <c r="W73" s="16"/>
      <c r="X73" s="8"/>
      <c r="Y73" s="8"/>
      <c r="Z73" s="8"/>
    </row>
    <row r="74" spans="1:26" ht="12" customHeight="1" outlineLevel="1" x14ac:dyDescent="0.35">
      <c r="A74" s="6"/>
      <c r="B74" s="7"/>
      <c r="C74" s="17"/>
      <c r="D74" s="17"/>
      <c r="E74" s="17"/>
      <c r="F74" s="26"/>
      <c r="G74" s="658" t="str">
        <f>General!O32</f>
        <v>od</v>
      </c>
      <c r="H74" s="235">
        <f t="shared" si="6"/>
        <v>30.4434</v>
      </c>
      <c r="I74" s="235">
        <f t="shared" si="0"/>
        <v>0.7252803563333925</v>
      </c>
      <c r="J74" s="235">
        <v>250</v>
      </c>
      <c r="W74" s="16"/>
      <c r="X74" s="8"/>
      <c r="Y74" s="8"/>
      <c r="Z74" s="8"/>
    </row>
    <row r="75" spans="1:26" ht="12" customHeight="1" outlineLevel="1" x14ac:dyDescent="0.35">
      <c r="A75" s="6"/>
      <c r="B75" s="7"/>
      <c r="C75" s="17"/>
      <c r="D75" s="17"/>
      <c r="E75" s="17"/>
      <c r="F75" s="26"/>
      <c r="G75" s="658" t="str">
        <f>General!O33</f>
        <v>of</v>
      </c>
      <c r="H75" s="235">
        <f t="shared" si="6"/>
        <v>30.4434</v>
      </c>
      <c r="I75" s="235">
        <f t="shared" si="0"/>
        <v>0.7252803563333925</v>
      </c>
      <c r="J75" s="235">
        <v>250</v>
      </c>
      <c r="W75" s="16"/>
      <c r="X75" s="8"/>
      <c r="Y75" s="8"/>
      <c r="Z75" s="8"/>
    </row>
    <row r="76" spans="1:26" ht="12" customHeight="1" outlineLevel="1" x14ac:dyDescent="0.35">
      <c r="A76" s="6"/>
      <c r="B76" s="7"/>
      <c r="C76" s="17"/>
      <c r="D76" s="17"/>
      <c r="E76" s="17"/>
      <c r="F76" s="26"/>
      <c r="G76" s="658" t="str">
        <f>General!O34</f>
        <v>r</v>
      </c>
      <c r="H76" s="235">
        <f>$S$63</f>
        <v>11.342700000000001</v>
      </c>
      <c r="I76" s="235">
        <f t="shared" si="0"/>
        <v>0.55744578438180181</v>
      </c>
      <c r="J76" s="235">
        <v>250</v>
      </c>
      <c r="W76" s="16"/>
      <c r="X76" s="8"/>
      <c r="Y76" s="8"/>
      <c r="Z76" s="8"/>
    </row>
    <row r="77" spans="1:26" ht="12" customHeight="1" outlineLevel="1" x14ac:dyDescent="0.35">
      <c r="A77" s="6"/>
      <c r="B77" s="7"/>
      <c r="C77" s="17"/>
      <c r="D77" s="17"/>
      <c r="E77" s="17"/>
      <c r="F77" s="26"/>
      <c r="G77" s="658" t="str">
        <f>General!O35</f>
        <v>rd</v>
      </c>
      <c r="H77" s="235">
        <f>$S$63</f>
        <v>11.342700000000001</v>
      </c>
      <c r="I77" s="235">
        <f t="shared" si="0"/>
        <v>0.55744578438180181</v>
      </c>
      <c r="J77" s="235">
        <v>250</v>
      </c>
      <c r="W77" s="16"/>
      <c r="X77" s="8"/>
      <c r="Y77" s="8"/>
      <c r="Z77" s="8"/>
    </row>
    <row r="78" spans="1:26" ht="12" customHeight="1" outlineLevel="1" x14ac:dyDescent="0.35">
      <c r="A78" s="6"/>
      <c r="B78" s="7"/>
      <c r="C78" s="17"/>
      <c r="D78" s="17"/>
      <c r="E78" s="17"/>
      <c r="F78" s="26"/>
      <c r="G78" s="658" t="str">
        <f>General!O36</f>
        <v>s</v>
      </c>
      <c r="H78" s="235">
        <v>0</v>
      </c>
      <c r="I78" s="235">
        <f t="shared" si="0"/>
        <v>0</v>
      </c>
      <c r="J78" s="235">
        <v>250</v>
      </c>
      <c r="W78" s="16"/>
      <c r="X78" s="8"/>
      <c r="Y78" s="8"/>
      <c r="Z78" s="8"/>
    </row>
    <row r="79" spans="1:26" ht="12" customHeight="1" outlineLevel="1" x14ac:dyDescent="0.35">
      <c r="A79" s="6"/>
      <c r="B79" s="7"/>
      <c r="C79" s="17"/>
      <c r="D79" s="17"/>
      <c r="E79" s="17"/>
      <c r="F79" s="26"/>
      <c r="G79" s="658" t="str">
        <f>General!O37</f>
        <v>sp</v>
      </c>
      <c r="H79" s="235">
        <v>0</v>
      </c>
      <c r="I79" s="235">
        <f t="shared" si="0"/>
        <v>0</v>
      </c>
      <c r="J79" s="235">
        <v>250</v>
      </c>
      <c r="W79" s="16"/>
      <c r="X79" s="8"/>
      <c r="Y79" s="8"/>
      <c r="Z79" s="8"/>
    </row>
    <row r="80" spans="1:26" ht="12" customHeight="1" outlineLevel="1" x14ac:dyDescent="0.35">
      <c r="A80" s="6"/>
      <c r="B80" s="7"/>
      <c r="C80" s="17"/>
      <c r="D80" s="17"/>
      <c r="E80" s="17"/>
      <c r="F80" s="26"/>
      <c r="G80" s="658" t="str">
        <f>General!O38</f>
        <v>t</v>
      </c>
      <c r="H80" s="235">
        <v>0</v>
      </c>
      <c r="I80" s="235">
        <f t="shared" si="0"/>
        <v>0</v>
      </c>
      <c r="J80" s="235">
        <v>250</v>
      </c>
      <c r="W80" s="16"/>
      <c r="X80" s="8"/>
      <c r="Y80" s="8"/>
      <c r="Z80" s="8"/>
    </row>
    <row r="81" spans="1:26" ht="12" customHeight="1" outlineLevel="1" x14ac:dyDescent="0.35">
      <c r="A81" s="6"/>
      <c r="B81" s="7"/>
      <c r="C81" s="17"/>
      <c r="D81" s="17"/>
      <c r="E81" s="17"/>
      <c r="F81" s="26"/>
      <c r="G81" s="658" t="str">
        <f>General!O39</f>
        <v>tc</v>
      </c>
      <c r="H81" s="235">
        <v>0</v>
      </c>
      <c r="I81" s="235">
        <f t="shared" si="0"/>
        <v>0</v>
      </c>
      <c r="J81" s="235">
        <v>250</v>
      </c>
      <c r="W81" s="16"/>
      <c r="X81" s="8"/>
      <c r="Y81" s="8"/>
      <c r="Z81" s="8"/>
    </row>
    <row r="82" spans="1:26" ht="12" customHeight="1" outlineLevel="1" x14ac:dyDescent="0.35">
      <c r="A82" s="6"/>
      <c r="B82" s="7"/>
      <c r="C82" s="17"/>
      <c r="D82" s="17"/>
      <c r="E82" s="17"/>
      <c r="F82" s="26"/>
      <c r="G82" s="658" t="str">
        <f>General!O40</f>
        <v>u</v>
      </c>
      <c r="H82" s="235">
        <v>0</v>
      </c>
      <c r="I82" s="235">
        <f t="shared" si="0"/>
        <v>0</v>
      </c>
      <c r="J82" s="235">
        <v>250</v>
      </c>
      <c r="W82" s="16"/>
      <c r="X82" s="8"/>
      <c r="Y82" s="8"/>
      <c r="Z82" s="8"/>
    </row>
    <row r="83" spans="1:26" ht="12" customHeight="1" outlineLevel="1" x14ac:dyDescent="0.35">
      <c r="A83" s="6"/>
      <c r="B83" s="7"/>
      <c r="C83" s="17"/>
      <c r="D83" s="17"/>
      <c r="E83" s="17"/>
      <c r="F83" s="26"/>
      <c r="G83" s="658" t="str">
        <f>General!O41</f>
        <v>uc</v>
      </c>
      <c r="H83" s="235">
        <v>0</v>
      </c>
      <c r="I83" s="235">
        <f t="shared" si="0"/>
        <v>0</v>
      </c>
      <c r="J83" s="235">
        <v>250</v>
      </c>
      <c r="W83" s="16"/>
      <c r="X83" s="8"/>
      <c r="Y83" s="8"/>
      <c r="Z83" s="8"/>
    </row>
    <row r="84" spans="1:26" ht="12" customHeight="1" outlineLevel="1" x14ac:dyDescent="0.35">
      <c r="A84" s="6"/>
      <c r="B84" s="7"/>
      <c r="C84" s="17"/>
      <c r="D84" s="17"/>
      <c r="E84" s="17"/>
      <c r="F84" s="26"/>
      <c r="G84" s="658" t="str">
        <f>General!O42</f>
        <v>v</v>
      </c>
      <c r="H84" s="235">
        <f>$S$64</f>
        <v>0</v>
      </c>
      <c r="I84" s="235">
        <f t="shared" si="0"/>
        <v>0</v>
      </c>
      <c r="J84" s="235">
        <v>250</v>
      </c>
      <c r="W84" s="16"/>
      <c r="X84" s="8"/>
      <c r="Y84" s="8"/>
      <c r="Z84" s="8"/>
    </row>
    <row r="85" spans="1:26" ht="12" customHeight="1" outlineLevel="1" x14ac:dyDescent="0.35">
      <c r="A85" s="6"/>
      <c r="B85" s="7"/>
      <c r="C85" s="17"/>
      <c r="D85" s="17"/>
      <c r="E85" s="17"/>
      <c r="F85" s="26"/>
      <c r="G85" s="658" t="str">
        <f>General!O43</f>
        <v>w</v>
      </c>
      <c r="H85" s="235">
        <f t="shared" ref="H85:H86" si="7">$S$62</f>
        <v>30.4434</v>
      </c>
      <c r="I85" s="235">
        <f t="shared" si="0"/>
        <v>0.7252803563333925</v>
      </c>
      <c r="J85" s="235">
        <v>250</v>
      </c>
      <c r="W85" s="16"/>
      <c r="X85" s="8"/>
      <c r="Y85" s="8"/>
      <c r="Z85" s="8"/>
    </row>
    <row r="86" spans="1:26" ht="12" customHeight="1" outlineLevel="1" x14ac:dyDescent="0.35">
      <c r="A86" s="6"/>
      <c r="B86" s="7"/>
      <c r="C86" s="17"/>
      <c r="D86" s="17"/>
      <c r="E86" s="17"/>
      <c r="F86" s="26"/>
      <c r="G86" s="658" t="str">
        <f>General!O44</f>
        <v>wd</v>
      </c>
      <c r="H86" s="235">
        <f t="shared" si="7"/>
        <v>30.4434</v>
      </c>
      <c r="I86" s="235">
        <f t="shared" si="0"/>
        <v>0.7252803563333925</v>
      </c>
      <c r="J86" s="235">
        <v>250</v>
      </c>
      <c r="W86" s="16"/>
      <c r="X86" s="8"/>
      <c r="Y86" s="8"/>
      <c r="Z86" s="8"/>
    </row>
    <row r="87" spans="1:26" ht="12" customHeight="1" outlineLevel="1" x14ac:dyDescent="0.35">
      <c r="A87" s="6"/>
      <c r="B87" s="7"/>
      <c r="C87" s="17"/>
      <c r="D87" s="17"/>
      <c r="E87" s="17"/>
      <c r="F87" s="26"/>
      <c r="G87" s="658" t="str">
        <f>General!O45</f>
        <v>x</v>
      </c>
      <c r="H87" s="235">
        <v>0</v>
      </c>
      <c r="I87" s="235">
        <f t="shared" si="0"/>
        <v>0</v>
      </c>
      <c r="J87" s="235">
        <v>250</v>
      </c>
      <c r="W87" s="16"/>
      <c r="X87" s="8"/>
      <c r="Y87" s="8"/>
      <c r="Z87" s="8"/>
    </row>
    <row r="88" spans="1:26" ht="12" customHeight="1" outlineLevel="1" x14ac:dyDescent="0.35">
      <c r="A88" s="6"/>
      <c r="B88" s="7"/>
      <c r="C88" s="17"/>
      <c r="D88" s="17"/>
      <c r="E88" s="17"/>
      <c r="F88" s="26"/>
      <c r="G88" s="658" t="str">
        <f>General!O46</f>
        <v>xc</v>
      </c>
      <c r="H88" s="235">
        <v>0</v>
      </c>
      <c r="I88" s="235">
        <f t="shared" si="0"/>
        <v>0</v>
      </c>
      <c r="J88" s="235">
        <v>250</v>
      </c>
      <c r="W88" s="16"/>
      <c r="X88" s="8"/>
      <c r="Y88" s="8"/>
      <c r="Z88" s="8"/>
    </row>
    <row r="89" spans="1:26" ht="12" customHeight="1" outlineLevel="1" x14ac:dyDescent="0.35">
      <c r="A89" s="6"/>
      <c r="B89" s="7"/>
      <c r="C89" s="17"/>
      <c r="D89" s="17"/>
      <c r="E89" s="17"/>
      <c r="F89" s="26"/>
      <c r="G89" s="658" t="str">
        <f>General!O47</f>
        <v>z</v>
      </c>
      <c r="H89" s="235">
        <f t="shared" ref="H89:H90" si="8">$S$63</f>
        <v>11.342700000000001</v>
      </c>
      <c r="I89" s="235">
        <f t="shared" si="0"/>
        <v>0.55744578438180181</v>
      </c>
      <c r="J89" s="235">
        <v>250</v>
      </c>
      <c r="W89" s="16"/>
      <c r="X89" s="8"/>
      <c r="Y89" s="8"/>
      <c r="Z89" s="8"/>
    </row>
    <row r="90" spans="1:26" ht="12" customHeight="1" outlineLevel="1" x14ac:dyDescent="0.35">
      <c r="A90" s="6"/>
      <c r="B90" s="7"/>
      <c r="C90" s="17"/>
      <c r="D90" s="17"/>
      <c r="E90" s="17"/>
      <c r="F90" s="26"/>
      <c r="G90" s="658" t="str">
        <f>General!O48</f>
        <v>zd</v>
      </c>
      <c r="H90" s="235">
        <f t="shared" si="8"/>
        <v>11.342700000000001</v>
      </c>
      <c r="I90" s="235">
        <f t="shared" si="0"/>
        <v>0.55744578438180181</v>
      </c>
      <c r="J90" s="235">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47" t="str">
        <f>G56</f>
        <v>Fertiliser applied</v>
      </c>
      <c r="H98" s="39"/>
      <c r="I98" s="39"/>
      <c r="J98" s="39"/>
      <c r="K98" s="39"/>
      <c r="L98" s="39"/>
      <c r="M98" s="39"/>
      <c r="N98" s="39"/>
      <c r="O98" s="39"/>
      <c r="P98" s="39"/>
      <c r="Q98" s="39"/>
      <c r="R98" s="39"/>
      <c r="S98" s="39"/>
      <c r="T98" s="39"/>
      <c r="U98" s="39"/>
      <c r="V98" s="39"/>
      <c r="W98" s="41" t="s">
        <v>24</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4"/>
  <sheetViews>
    <sheetView topLeftCell="A153" workbookViewId="0">
      <selection activeCell="K176" sqref="K176:K193"/>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915</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1219</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385</v>
      </c>
      <c r="H20" s="25" t="s">
        <v>372</v>
      </c>
      <c r="I20" s="25" t="s">
        <v>56</v>
      </c>
      <c r="J20" s="25" t="s">
        <v>57</v>
      </c>
      <c r="K20" s="25" t="s">
        <v>58</v>
      </c>
      <c r="L20" s="25" t="s">
        <v>59</v>
      </c>
      <c r="M20" s="25" t="s">
        <v>868</v>
      </c>
      <c r="N20" s="25" t="s">
        <v>869</v>
      </c>
      <c r="O20" s="25" t="s">
        <v>870</v>
      </c>
      <c r="P20" s="25" t="s">
        <v>1083</v>
      </c>
      <c r="Q20" s="24"/>
      <c r="R20" s="24"/>
      <c r="S20" s="22"/>
      <c r="T20" s="22"/>
      <c r="U20" s="22"/>
      <c r="V20" s="22"/>
      <c r="W20" s="16"/>
      <c r="X20" s="8"/>
    </row>
    <row r="21" spans="1:24" x14ac:dyDescent="0.35">
      <c r="A21" s="6"/>
      <c r="B21" s="7"/>
      <c r="C21" s="17"/>
      <c r="D21" s="17"/>
      <c r="E21" s="17"/>
      <c r="F21" s="26"/>
      <c r="G21" s="651" t="str">
        <f>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General!G25</f>
        <v>ms</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General!G26</f>
        <v>o</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General!G27</f>
        <v>od</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General!G28</f>
        <v>of</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General!G29</f>
        <v>r</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General!G30</f>
        <v>rd</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General!G31</f>
        <v>v</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General!G32</f>
        <v>w</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General!G33</f>
        <v>wd</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General!G34</f>
        <v>z</v>
      </c>
      <c r="H37" s="874">
        <v>1</v>
      </c>
      <c r="I37" s="229">
        <v>1</v>
      </c>
      <c r="J37" s="229">
        <v>1</v>
      </c>
      <c r="K37" s="229">
        <v>1</v>
      </c>
      <c r="L37" s="229">
        <v>1</v>
      </c>
      <c r="M37" s="229">
        <v>1</v>
      </c>
      <c r="N37" s="229">
        <v>1</v>
      </c>
      <c r="O37" s="229">
        <v>1</v>
      </c>
      <c r="P37" s="229">
        <v>1</v>
      </c>
      <c r="Q37" s="2"/>
      <c r="R37" s="2"/>
      <c r="S37" s="2"/>
      <c r="T37" s="2"/>
      <c r="U37" s="2"/>
      <c r="W37" s="16"/>
      <c r="X37" s="8"/>
    </row>
    <row r="38" spans="1:24" ht="12" customHeight="1" x14ac:dyDescent="0.35">
      <c r="A38" s="6"/>
      <c r="B38" s="7"/>
      <c r="C38" s="17"/>
      <c r="D38" s="17"/>
      <c r="E38" s="17"/>
      <c r="F38" s="33"/>
      <c r="G38" s="651" t="str">
        <f>General!G35</f>
        <v>zd</v>
      </c>
      <c r="H38" s="874">
        <v>1</v>
      </c>
      <c r="I38" s="229">
        <v>1</v>
      </c>
      <c r="J38" s="229">
        <v>1</v>
      </c>
      <c r="K38" s="229">
        <v>1</v>
      </c>
      <c r="L38" s="229">
        <v>1</v>
      </c>
      <c r="M38" s="229">
        <v>1</v>
      </c>
      <c r="N38" s="229">
        <v>1</v>
      </c>
      <c r="O38" s="229">
        <v>1</v>
      </c>
      <c r="P38" s="229">
        <v>1</v>
      </c>
      <c r="Q38" s="600"/>
      <c r="R38" s="600"/>
      <c r="S38" s="600"/>
      <c r="T38" s="600"/>
      <c r="U38" s="600"/>
      <c r="W38" s="16"/>
      <c r="X38" s="8"/>
    </row>
    <row r="39" spans="1:24" ht="12" customHeight="1" x14ac:dyDescent="0.35">
      <c r="A39" s="6"/>
      <c r="B39" s="7"/>
      <c r="C39" s="17"/>
      <c r="D39" s="17"/>
      <c r="E39" s="17"/>
      <c r="F39" s="33"/>
      <c r="G39" s="26"/>
      <c r="H39" s="26"/>
      <c r="I39" s="26"/>
      <c r="J39" s="26"/>
      <c r="K39" s="26"/>
      <c r="L39" s="26"/>
      <c r="M39" s="26"/>
      <c r="N39" s="26"/>
      <c r="O39" s="26"/>
      <c r="P39" s="26"/>
      <c r="Q39" s="600"/>
      <c r="R39" s="600"/>
      <c r="S39" s="600"/>
      <c r="T39" s="600"/>
      <c r="U39" s="600"/>
      <c r="W39" s="16"/>
      <c r="X39" s="8"/>
    </row>
    <row r="40" spans="1:24" ht="12" customHeight="1" x14ac:dyDescent="0.35">
      <c r="A40" s="6"/>
      <c r="B40" s="7"/>
      <c r="C40" s="17"/>
      <c r="D40" s="17"/>
      <c r="E40" s="17"/>
      <c r="F40" s="33"/>
      <c r="G40" s="26"/>
      <c r="H40" s="26"/>
      <c r="I40" s="26"/>
      <c r="J40" s="26"/>
      <c r="K40" s="26"/>
      <c r="L40" s="26"/>
      <c r="M40" s="26"/>
      <c r="N40" s="26"/>
      <c r="O40" s="26"/>
      <c r="P40" s="26"/>
      <c r="Q40" s="600"/>
      <c r="R40" s="600"/>
      <c r="S40" s="600"/>
      <c r="T40" s="600"/>
      <c r="U40" s="600"/>
      <c r="W40" s="16"/>
      <c r="X40" s="8"/>
    </row>
    <row r="41" spans="1:24" ht="12" customHeight="1" x14ac:dyDescent="0.35">
      <c r="A41" s="6"/>
      <c r="B41" s="7"/>
      <c r="C41" s="17"/>
      <c r="D41" s="17"/>
      <c r="E41" s="17"/>
      <c r="F41" s="33"/>
      <c r="G41" s="37"/>
      <c r="H41" s="27"/>
      <c r="I41" s="600"/>
      <c r="J41" s="600"/>
      <c r="K41" s="600"/>
      <c r="L41" s="600"/>
      <c r="M41" s="600"/>
      <c r="N41" s="600"/>
      <c r="O41" s="600"/>
      <c r="P41" s="600"/>
      <c r="Q41" s="600"/>
      <c r="R41" s="600"/>
      <c r="S41" s="600"/>
      <c r="T41" s="600"/>
      <c r="U41" s="600"/>
      <c r="W41" s="16"/>
      <c r="X41" s="8"/>
    </row>
    <row r="42" spans="1:24" ht="5.15" customHeight="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4"/>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4"/>
      <c r="B46" s="7"/>
      <c r="C46" s="9" t="s">
        <v>0</v>
      </c>
      <c r="D46" s="9">
        <f>SUM(F71:V109)</f>
        <v>1703.2476590508638</v>
      </c>
      <c r="E46" s="9"/>
      <c r="F46" s="9"/>
      <c r="G46" s="9"/>
      <c r="H46" s="9"/>
      <c r="I46" s="9"/>
      <c r="J46" s="9"/>
      <c r="K46" s="10"/>
      <c r="L46" s="10"/>
      <c r="M46" s="10"/>
      <c r="N46" s="10"/>
      <c r="O46" s="10"/>
      <c r="P46" s="10"/>
      <c r="Q46" s="10"/>
      <c r="R46" s="10"/>
      <c r="S46" s="10"/>
      <c r="T46" s="10"/>
      <c r="U46" s="10"/>
      <c r="V46" s="10"/>
      <c r="W46" s="11"/>
      <c r="X46" s="8"/>
    </row>
    <row r="47" spans="1:24" x14ac:dyDescent="0.35">
      <c r="A47" s="164"/>
      <c r="B47" s="7"/>
      <c r="C47" s="12"/>
      <c r="D47" s="12">
        <v>80</v>
      </c>
      <c r="E47" s="12" t="s">
        <v>1</v>
      </c>
      <c r="F47" s="13"/>
      <c r="G47" s="14" t="s">
        <v>925</v>
      </c>
      <c r="H47" s="13"/>
      <c r="I47" s="13"/>
      <c r="J47" s="13"/>
      <c r="K47" s="13"/>
      <c r="L47" s="13"/>
      <c r="M47" s="13"/>
      <c r="N47" s="13"/>
      <c r="O47" s="13"/>
      <c r="P47" s="13"/>
      <c r="Q47" s="13"/>
      <c r="R47" s="13"/>
      <c r="S47" s="15"/>
      <c r="T47" s="75"/>
      <c r="U47" s="107"/>
      <c r="V47" s="107"/>
      <c r="W47" s="16"/>
      <c r="X47" s="8"/>
    </row>
    <row r="48" spans="1:24" x14ac:dyDescent="0.35">
      <c r="A48" s="164"/>
      <c r="B48" s="7"/>
      <c r="C48" s="12"/>
      <c r="D48" s="12" t="b">
        <f>OR(ISNA(VLOOKUP(G47,Index_Table_Names,1,FALSE)),G47="")</f>
        <v>0</v>
      </c>
      <c r="E48" s="17"/>
      <c r="F48" s="13"/>
      <c r="G48" s="13"/>
      <c r="H48" s="75"/>
      <c r="I48" s="13"/>
      <c r="J48" s="13"/>
      <c r="K48" s="13"/>
      <c r="L48" s="13"/>
      <c r="M48" s="13"/>
      <c r="N48" s="13"/>
      <c r="O48" s="13"/>
      <c r="P48" s="13"/>
      <c r="Q48" s="13"/>
      <c r="R48" s="13"/>
      <c r="S48" s="15"/>
      <c r="T48" s="108"/>
      <c r="U48" s="107"/>
      <c r="V48" s="107"/>
      <c r="W48" s="16"/>
      <c r="X48" s="8"/>
    </row>
    <row r="49" spans="1:24" x14ac:dyDescent="0.35">
      <c r="A49" s="164"/>
      <c r="B49" s="7"/>
      <c r="C49" s="17"/>
      <c r="D49" s="12" t="b">
        <f>(D47&lt;&gt;D46)</f>
        <v>1</v>
      </c>
      <c r="E49" s="17"/>
      <c r="F49" s="13"/>
      <c r="G49" s="45"/>
      <c r="H49" s="13" t="s">
        <v>929</v>
      </c>
      <c r="J49" s="13"/>
      <c r="K49" s="242">
        <v>30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09" t="s">
        <v>923</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924</v>
      </c>
      <c r="K52" s="612">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09" t="s">
        <v>916</v>
      </c>
      <c r="H55" s="17"/>
      <c r="I55" s="17"/>
      <c r="J55" s="22"/>
      <c r="K55" s="23" t="s">
        <v>371</v>
      </c>
      <c r="L55" s="23" t="s">
        <v>132</v>
      </c>
      <c r="M55" s="23" t="s">
        <v>133</v>
      </c>
      <c r="N55" s="23" t="s">
        <v>134</v>
      </c>
      <c r="O55" s="23" t="s">
        <v>135</v>
      </c>
      <c r="P55" s="23" t="s">
        <v>136</v>
      </c>
      <c r="Q55" s="23" t="s">
        <v>137</v>
      </c>
      <c r="R55" s="23" t="s">
        <v>138</v>
      </c>
      <c r="S55" s="23" t="s">
        <v>139</v>
      </c>
      <c r="T55" s="23" t="s">
        <v>140</v>
      </c>
      <c r="U55" s="22"/>
      <c r="V55" s="22"/>
      <c r="W55" s="16"/>
      <c r="X55" s="8"/>
    </row>
    <row r="56" spans="1:24" x14ac:dyDescent="0.35">
      <c r="A56" s="164"/>
      <c r="B56" s="7"/>
      <c r="C56" s="12"/>
      <c r="D56" s="12">
        <v>80</v>
      </c>
      <c r="E56" s="12" t="s">
        <v>1</v>
      </c>
      <c r="F56" s="13"/>
      <c r="G56" s="14"/>
      <c r="H56" s="13"/>
      <c r="I56" s="13"/>
      <c r="J56" s="13" t="s">
        <v>807</v>
      </c>
      <c r="K56" s="238">
        <v>0.21</v>
      </c>
      <c r="L56" s="238">
        <v>0.21</v>
      </c>
      <c r="M56" s="238">
        <v>0.21</v>
      </c>
      <c r="N56" s="238">
        <v>0</v>
      </c>
      <c r="O56" s="238">
        <v>0</v>
      </c>
      <c r="P56" s="238">
        <v>0</v>
      </c>
      <c r="Q56" s="238">
        <v>0</v>
      </c>
      <c r="R56" s="238">
        <v>0</v>
      </c>
      <c r="S56" s="238">
        <v>0</v>
      </c>
      <c r="T56" s="238">
        <v>0</v>
      </c>
      <c r="U56" s="107"/>
      <c r="V56" s="107"/>
      <c r="W56" s="16"/>
      <c r="X56" s="8"/>
    </row>
    <row r="57" spans="1:24" x14ac:dyDescent="0.35">
      <c r="A57" s="164"/>
      <c r="B57" s="7"/>
      <c r="C57" s="12"/>
      <c r="D57" s="12"/>
      <c r="E57" s="12"/>
      <c r="F57" s="13"/>
      <c r="G57" s="14"/>
      <c r="H57" s="13"/>
      <c r="I57" s="13"/>
      <c r="J57" s="13" t="s">
        <v>386</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779</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780</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781</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782</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783</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784</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785</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c r="E65" s="12"/>
      <c r="F65" s="13"/>
      <c r="G65" s="14"/>
      <c r="H65" s="13"/>
      <c r="I65" s="13"/>
      <c r="J65" s="13" t="s">
        <v>786</v>
      </c>
      <c r="K65" s="238">
        <v>0.21</v>
      </c>
      <c r="L65" s="238">
        <v>0.21</v>
      </c>
      <c r="M65" s="238">
        <v>0.21</v>
      </c>
      <c r="N65" s="238">
        <v>0</v>
      </c>
      <c r="O65" s="238">
        <v>0</v>
      </c>
      <c r="P65" s="238">
        <v>0</v>
      </c>
      <c r="Q65" s="238">
        <v>0</v>
      </c>
      <c r="R65" s="238">
        <v>0</v>
      </c>
      <c r="S65" s="238">
        <v>0</v>
      </c>
      <c r="T65" s="238">
        <v>0</v>
      </c>
      <c r="U65" s="107"/>
      <c r="V65" s="107"/>
      <c r="W65" s="16"/>
      <c r="X65" s="8"/>
    </row>
    <row r="66" spans="1:24" x14ac:dyDescent="0.35">
      <c r="A66" s="164"/>
      <c r="B66" s="7"/>
      <c r="C66" s="12"/>
      <c r="D66" s="12" t="b">
        <f>OR(ISNA(VLOOKUP(G56,Index_Table_Names,1,FALSE)),G56="")</f>
        <v>1</v>
      </c>
      <c r="E66" s="17"/>
      <c r="F66" s="13"/>
      <c r="G66" s="13"/>
      <c r="H66" s="75"/>
      <c r="I66" s="13"/>
      <c r="J66" s="13"/>
      <c r="K66" s="13" t="s">
        <v>920</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917</v>
      </c>
      <c r="H69" s="17"/>
      <c r="I69" s="17"/>
      <c r="J69" s="23" t="s">
        <v>742</v>
      </c>
      <c r="K69" s="23" t="s">
        <v>371</v>
      </c>
      <c r="L69" s="23" t="s">
        <v>132</v>
      </c>
      <c r="M69" s="23" t="s">
        <v>133</v>
      </c>
      <c r="N69" s="23" t="s">
        <v>134</v>
      </c>
      <c r="O69" s="23" t="s">
        <v>135</v>
      </c>
      <c r="P69" s="23" t="s">
        <v>136</v>
      </c>
      <c r="Q69" s="23" t="s">
        <v>137</v>
      </c>
      <c r="R69" s="23" t="s">
        <v>138</v>
      </c>
      <c r="S69" s="23" t="s">
        <v>139</v>
      </c>
      <c r="T69" s="23" t="s">
        <v>140</v>
      </c>
      <c r="U69" s="23"/>
      <c r="V69" s="22"/>
      <c r="W69" s="16"/>
      <c r="X69" s="8"/>
    </row>
    <row r="70" spans="1:24" x14ac:dyDescent="0.35">
      <c r="A70" s="164"/>
      <c r="B70" s="7"/>
      <c r="C70" s="17"/>
      <c r="D70" s="17"/>
      <c r="E70" s="17"/>
      <c r="F70" s="17"/>
      <c r="G70" s="22"/>
      <c r="H70" s="17"/>
      <c r="I70" s="17"/>
      <c r="J70" s="23"/>
      <c r="K70" s="23" t="s">
        <v>919</v>
      </c>
      <c r="L70" s="23" t="s">
        <v>919</v>
      </c>
      <c r="M70" s="23" t="s">
        <v>919</v>
      </c>
      <c r="N70" s="23" t="s">
        <v>919</v>
      </c>
      <c r="O70" s="23" t="s">
        <v>919</v>
      </c>
      <c r="P70" s="23" t="s">
        <v>919</v>
      </c>
      <c r="Q70" s="23" t="s">
        <v>919</v>
      </c>
      <c r="R70" s="23" t="s">
        <v>919</v>
      </c>
      <c r="S70" s="23" t="s">
        <v>919</v>
      </c>
      <c r="T70" s="23" t="s">
        <v>919</v>
      </c>
      <c r="U70" s="23"/>
      <c r="V70" s="22"/>
      <c r="W70" s="16"/>
      <c r="X70" s="8"/>
    </row>
    <row r="71" spans="1:24" x14ac:dyDescent="0.35">
      <c r="A71" s="164"/>
      <c r="B71" s="7"/>
      <c r="C71" s="17"/>
      <c r="D71" s="17"/>
      <c r="E71" s="17"/>
      <c r="F71" s="26"/>
      <c r="G71" s="652" t="str">
        <f t="shared" ref="G71:G88" si="0">G21</f>
        <v>b</v>
      </c>
      <c r="H71" s="238">
        <v>1</v>
      </c>
      <c r="J71" s="13" t="s">
        <v>807</v>
      </c>
      <c r="K71" s="875">
        <v>6.7304129956117515</v>
      </c>
      <c r="L71" s="875">
        <v>18.621160034415535</v>
      </c>
      <c r="M71" s="875">
        <v>40.874865090265118</v>
      </c>
      <c r="N71" s="875">
        <v>66.708513761285133</v>
      </c>
      <c r="O71" s="875">
        <v>22.431814023508618</v>
      </c>
      <c r="P71" s="608">
        <v>0</v>
      </c>
      <c r="Q71" s="608">
        <v>0</v>
      </c>
      <c r="R71" s="608">
        <v>0</v>
      </c>
      <c r="S71" s="608">
        <v>0</v>
      </c>
      <c r="T71" s="608">
        <v>0</v>
      </c>
      <c r="U71" s="28"/>
      <c r="V71" s="30"/>
      <c r="W71" s="16"/>
      <c r="X71" s="8"/>
    </row>
    <row r="72" spans="1:24" x14ac:dyDescent="0.35">
      <c r="A72" s="164"/>
      <c r="B72" s="7"/>
      <c r="C72" s="17"/>
      <c r="D72" s="17"/>
      <c r="E72" s="17"/>
      <c r="F72" s="26"/>
      <c r="G72" s="652" t="str">
        <f t="shared" si="0"/>
        <v>bd</v>
      </c>
      <c r="H72" s="238">
        <v>1</v>
      </c>
      <c r="J72" s="13" t="s">
        <v>386</v>
      </c>
      <c r="K72" s="875">
        <v>6.7304129956117515</v>
      </c>
      <c r="L72" s="875">
        <v>18.621160034415535</v>
      </c>
      <c r="M72" s="875">
        <v>40.874865090265118</v>
      </c>
      <c r="N72" s="875">
        <v>66.708513761285133</v>
      </c>
      <c r="O72" s="875">
        <v>22.431814023508618</v>
      </c>
      <c r="P72" s="608">
        <v>0</v>
      </c>
      <c r="Q72" s="608">
        <v>0</v>
      </c>
      <c r="R72" s="608">
        <v>0</v>
      </c>
      <c r="S72" s="608">
        <v>0</v>
      </c>
      <c r="T72" s="608">
        <v>0</v>
      </c>
      <c r="U72" s="28"/>
      <c r="V72" s="30"/>
      <c r="W72" s="16"/>
      <c r="X72" s="8"/>
    </row>
    <row r="73" spans="1:24" x14ac:dyDescent="0.35">
      <c r="A73" s="164"/>
      <c r="B73" s="7"/>
      <c r="C73" s="17"/>
      <c r="D73" s="17"/>
      <c r="E73" s="17"/>
      <c r="F73" s="26"/>
      <c r="G73" s="652" t="str">
        <f t="shared" si="0"/>
        <v>f</v>
      </c>
      <c r="H73" s="238">
        <v>1</v>
      </c>
      <c r="J73" s="13" t="s">
        <v>779</v>
      </c>
      <c r="K73" s="875">
        <v>6.7304129956117515</v>
      </c>
      <c r="L73" s="875">
        <v>18.621160034415535</v>
      </c>
      <c r="M73" s="875">
        <v>40.874865090265118</v>
      </c>
      <c r="N73" s="875">
        <v>66.708513761285133</v>
      </c>
      <c r="O73" s="875">
        <v>22.431814023508618</v>
      </c>
      <c r="P73" s="608">
        <v>0</v>
      </c>
      <c r="Q73" s="608">
        <v>0</v>
      </c>
      <c r="R73" s="608">
        <v>0</v>
      </c>
      <c r="S73" s="608">
        <v>0</v>
      </c>
      <c r="T73" s="608">
        <v>0</v>
      </c>
      <c r="U73" s="89"/>
      <c r="V73" s="30"/>
      <c r="W73" s="16"/>
      <c r="X73" s="8"/>
    </row>
    <row r="74" spans="1:24" x14ac:dyDescent="0.35">
      <c r="A74" s="164"/>
      <c r="B74" s="7"/>
      <c r="C74" s="17"/>
      <c r="D74" s="17"/>
      <c r="E74" s="17"/>
      <c r="F74" s="26"/>
      <c r="G74" s="652" t="str">
        <f t="shared" si="0"/>
        <v>h</v>
      </c>
      <c r="H74" s="238">
        <v>1</v>
      </c>
      <c r="J74" s="13" t="s">
        <v>780</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i</v>
      </c>
      <c r="H75" s="238">
        <v>1</v>
      </c>
      <c r="J75" s="13" t="s">
        <v>781</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k</v>
      </c>
      <c r="H76" s="238">
        <v>1</v>
      </c>
      <c r="J76" s="13" t="s">
        <v>782</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l</v>
      </c>
      <c r="H77" s="238">
        <v>1</v>
      </c>
      <c r="J77" s="13" t="s">
        <v>783</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ms</v>
      </c>
      <c r="H78" s="238">
        <v>1</v>
      </c>
      <c r="J78" s="13" t="s">
        <v>784</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o</v>
      </c>
      <c r="H79" s="238">
        <v>1</v>
      </c>
      <c r="J79" s="13" t="s">
        <v>785</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od</v>
      </c>
      <c r="H80" s="238">
        <v>1</v>
      </c>
      <c r="J80" s="13" t="s">
        <v>786</v>
      </c>
      <c r="K80" s="875">
        <v>6.7304129956117515</v>
      </c>
      <c r="L80" s="875">
        <v>18.621160034415535</v>
      </c>
      <c r="M80" s="875">
        <v>40.874865090265118</v>
      </c>
      <c r="N80" s="875">
        <v>66.708513761285133</v>
      </c>
      <c r="O80" s="875">
        <v>22.431814023508618</v>
      </c>
      <c r="P80" s="608">
        <v>0</v>
      </c>
      <c r="Q80" s="608">
        <v>0</v>
      </c>
      <c r="R80" s="608">
        <v>0</v>
      </c>
      <c r="S80" s="608">
        <v>0</v>
      </c>
      <c r="T80" s="608">
        <v>0</v>
      </c>
      <c r="U80" s="89"/>
      <c r="V80" s="30"/>
      <c r="W80" s="16"/>
      <c r="X80" s="8"/>
    </row>
    <row r="81" spans="1:24" x14ac:dyDescent="0.35">
      <c r="A81" s="164"/>
      <c r="B81" s="7"/>
      <c r="C81" s="17"/>
      <c r="D81" s="17"/>
      <c r="E81" s="17"/>
      <c r="F81" s="26"/>
      <c r="G81" s="652" t="str">
        <f t="shared" si="0"/>
        <v>of</v>
      </c>
      <c r="H81" s="238">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52" t="str">
        <f t="shared" si="0"/>
        <v>r</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rd</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v</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w</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wd</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652" t="str">
        <f t="shared" si="0"/>
        <v>z</v>
      </c>
      <c r="H87" s="238">
        <v>1</v>
      </c>
      <c r="J87" s="13"/>
      <c r="K87" s="13"/>
      <c r="L87" s="13"/>
      <c r="M87" s="13"/>
      <c r="N87" s="13"/>
      <c r="O87" s="13"/>
      <c r="P87" s="13"/>
      <c r="Q87" s="13"/>
      <c r="R87" s="13"/>
      <c r="S87" s="13"/>
      <c r="T87" s="13"/>
      <c r="U87" s="89"/>
      <c r="V87" s="30"/>
      <c r="W87" s="16"/>
      <c r="X87" s="8"/>
    </row>
    <row r="88" spans="1:24" x14ac:dyDescent="0.35">
      <c r="A88" s="164"/>
      <c r="B88" s="7"/>
      <c r="C88" s="17"/>
      <c r="D88" s="17"/>
      <c r="E88" s="17"/>
      <c r="F88" s="26"/>
      <c r="G88" s="652" t="str">
        <f t="shared" si="0"/>
        <v>zd</v>
      </c>
      <c r="H88" s="238">
        <v>1</v>
      </c>
      <c r="J88" s="13"/>
      <c r="K88" s="13"/>
      <c r="L88" s="13"/>
      <c r="M88" s="13"/>
      <c r="N88" s="13"/>
      <c r="O88" s="13"/>
      <c r="P88" s="13"/>
      <c r="Q88" s="13"/>
      <c r="R88" s="13"/>
      <c r="S88" s="13"/>
      <c r="T88" s="13"/>
      <c r="U88" s="89"/>
      <c r="V88" s="30"/>
      <c r="W88" s="16"/>
      <c r="X88" s="8"/>
    </row>
    <row r="89" spans="1:24" x14ac:dyDescent="0.35">
      <c r="A89" s="164"/>
      <c r="B89" s="7"/>
      <c r="C89" s="17"/>
      <c r="D89" s="17"/>
      <c r="E89" s="17"/>
      <c r="F89" s="26"/>
      <c r="G89" s="91"/>
      <c r="H89" s="26"/>
      <c r="I89" s="602"/>
      <c r="J89" s="26"/>
      <c r="K89" s="604"/>
      <c r="L89" s="604"/>
      <c r="M89" s="604"/>
      <c r="N89" s="604"/>
      <c r="O89" s="604"/>
      <c r="P89" s="604"/>
      <c r="Q89" s="89"/>
      <c r="R89" s="89"/>
      <c r="S89" s="89"/>
      <c r="T89" s="89"/>
      <c r="U89" s="89"/>
      <c r="V89" s="30"/>
      <c r="W89" s="16"/>
      <c r="X89" s="8"/>
    </row>
    <row r="90" spans="1:24" x14ac:dyDescent="0.35">
      <c r="A90" s="164"/>
      <c r="B90" s="7"/>
      <c r="C90" s="17"/>
      <c r="D90" s="17"/>
      <c r="E90" s="17"/>
      <c r="F90" s="17"/>
      <c r="G90" s="137" t="s">
        <v>918</v>
      </c>
      <c r="H90" s="17"/>
      <c r="I90" s="17"/>
      <c r="J90" s="23"/>
      <c r="K90" s="23" t="s">
        <v>363</v>
      </c>
      <c r="L90" s="23" t="s">
        <v>364</v>
      </c>
      <c r="M90" s="23" t="s">
        <v>366</v>
      </c>
      <c r="N90" s="23" t="s">
        <v>367</v>
      </c>
      <c r="O90" s="23" t="s">
        <v>368</v>
      </c>
      <c r="P90" s="23" t="s">
        <v>370</v>
      </c>
      <c r="Q90" s="23" t="s">
        <v>871</v>
      </c>
      <c r="R90" s="23" t="s">
        <v>872</v>
      </c>
      <c r="S90" s="23" t="s">
        <v>1084</v>
      </c>
      <c r="T90" s="23"/>
      <c r="U90" s="23"/>
      <c r="V90" s="22"/>
      <c r="W90" s="16"/>
      <c r="X90" s="8"/>
    </row>
    <row r="91" spans="1:24" x14ac:dyDescent="0.35">
      <c r="A91" s="164"/>
      <c r="B91" s="7"/>
      <c r="C91" s="17"/>
      <c r="D91" s="17"/>
      <c r="E91" s="17"/>
      <c r="F91" s="26"/>
      <c r="G91" s="26"/>
      <c r="H91" s="26"/>
      <c r="I91" s="652" t="str">
        <f t="shared" ref="I91:I108" si="1">G71</f>
        <v>b</v>
      </c>
      <c r="J91" s="601"/>
      <c r="K91" s="229">
        <v>0.41</v>
      </c>
      <c r="L91" s="229">
        <v>0.73</v>
      </c>
      <c r="M91" s="229">
        <v>1</v>
      </c>
      <c r="N91" s="229">
        <v>0.87</v>
      </c>
      <c r="O91" s="229">
        <v>0.87</v>
      </c>
      <c r="P91" s="228">
        <v>0.96</v>
      </c>
      <c r="Q91" s="228">
        <v>0.89</v>
      </c>
      <c r="R91" s="228">
        <v>0.88</v>
      </c>
      <c r="S91" s="228">
        <v>0.7</v>
      </c>
      <c r="T91" s="28"/>
      <c r="U91" s="28"/>
      <c r="V91" s="30"/>
      <c r="W91" s="16"/>
      <c r="X91" s="8"/>
    </row>
    <row r="92" spans="1:24" x14ac:dyDescent="0.35">
      <c r="A92" s="164"/>
      <c r="B92" s="7"/>
      <c r="C92" s="17"/>
      <c r="D92" s="17"/>
      <c r="E92" s="17"/>
      <c r="F92" s="26"/>
      <c r="G92" s="26"/>
      <c r="H92" s="26"/>
      <c r="I92" s="652" t="str">
        <f t="shared" si="1"/>
        <v>bd</v>
      </c>
      <c r="J92" s="601"/>
      <c r="K92" s="229">
        <v>0.41</v>
      </c>
      <c r="L92" s="229">
        <v>0.73</v>
      </c>
      <c r="M92" s="229">
        <v>1</v>
      </c>
      <c r="N92" s="229">
        <v>0.87</v>
      </c>
      <c r="O92" s="229">
        <v>0.87</v>
      </c>
      <c r="P92" s="228">
        <v>0.96</v>
      </c>
      <c r="Q92" s="228">
        <v>0.89</v>
      </c>
      <c r="R92" s="228">
        <v>0.88</v>
      </c>
      <c r="S92" s="228">
        <v>0.7</v>
      </c>
      <c r="T92" s="28"/>
      <c r="U92" s="28"/>
      <c r="V92" s="30"/>
      <c r="W92" s="16"/>
      <c r="X92" s="8"/>
    </row>
    <row r="93" spans="1:24" x14ac:dyDescent="0.35">
      <c r="A93" s="164"/>
      <c r="B93" s="7"/>
      <c r="C93" s="17"/>
      <c r="D93" s="17"/>
      <c r="E93" s="17"/>
      <c r="F93" s="26"/>
      <c r="G93" s="91"/>
      <c r="H93" s="91"/>
      <c r="I93" s="652" t="str">
        <f t="shared" si="1"/>
        <v>f</v>
      </c>
      <c r="J93" s="601"/>
      <c r="K93" s="229">
        <v>0.41</v>
      </c>
      <c r="L93" s="229">
        <v>0.73</v>
      </c>
      <c r="M93" s="229">
        <v>1</v>
      </c>
      <c r="N93" s="229">
        <v>0.87</v>
      </c>
      <c r="O93" s="229">
        <v>0.87</v>
      </c>
      <c r="P93" s="228">
        <v>0.96</v>
      </c>
      <c r="Q93" s="228">
        <v>0.89</v>
      </c>
      <c r="R93" s="228">
        <v>0.88</v>
      </c>
      <c r="S93" s="228">
        <v>0.7</v>
      </c>
      <c r="T93" s="89"/>
      <c r="U93" s="89"/>
      <c r="V93" s="30"/>
      <c r="W93" s="16"/>
      <c r="X93" s="8"/>
    </row>
    <row r="94" spans="1:24" x14ac:dyDescent="0.35">
      <c r="A94" s="164"/>
      <c r="B94" s="7"/>
      <c r="C94" s="17"/>
      <c r="D94" s="17"/>
      <c r="E94" s="17"/>
      <c r="F94" s="26"/>
      <c r="G94" s="91"/>
      <c r="H94" s="91"/>
      <c r="I94" s="652" t="str">
        <f t="shared" si="1"/>
        <v>h</v>
      </c>
      <c r="J94" s="601"/>
      <c r="K94" s="229">
        <v>0.41</v>
      </c>
      <c r="L94" s="229">
        <v>0.73</v>
      </c>
      <c r="M94" s="229">
        <v>1</v>
      </c>
      <c r="N94" s="229">
        <v>0.87</v>
      </c>
      <c r="O94" s="229">
        <v>0.87</v>
      </c>
      <c r="P94" s="228">
        <v>0.96</v>
      </c>
      <c r="Q94" s="228">
        <v>0.89</v>
      </c>
      <c r="R94" s="228">
        <v>0.88</v>
      </c>
      <c r="S94" s="228">
        <v>0.7</v>
      </c>
      <c r="T94" s="89"/>
      <c r="U94" s="89"/>
      <c r="V94" s="30"/>
      <c r="W94" s="16"/>
      <c r="X94" s="8"/>
    </row>
    <row r="95" spans="1:24" x14ac:dyDescent="0.35">
      <c r="A95" s="164"/>
      <c r="B95" s="7"/>
      <c r="C95" s="17"/>
      <c r="D95" s="17"/>
      <c r="E95" s="17"/>
      <c r="F95" s="26"/>
      <c r="G95" s="91"/>
      <c r="H95" s="91"/>
      <c r="I95" s="652" t="str">
        <f t="shared" si="1"/>
        <v>i</v>
      </c>
      <c r="J95" s="603"/>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k</v>
      </c>
      <c r="J96" s="603"/>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l</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ms</v>
      </c>
      <c r="J98" s="603"/>
      <c r="K98" s="229">
        <f t="shared" ref="K98:S98" si="2">0.65*K105+0.35*K97</f>
        <v>0.41000000000000003</v>
      </c>
      <c r="L98" s="229">
        <f t="shared" si="2"/>
        <v>0.73</v>
      </c>
      <c r="M98" s="229">
        <f t="shared" si="2"/>
        <v>1</v>
      </c>
      <c r="N98" s="229">
        <f t="shared" si="2"/>
        <v>0.87</v>
      </c>
      <c r="O98" s="229">
        <f t="shared" si="2"/>
        <v>0.87</v>
      </c>
      <c r="P98" s="229">
        <f t="shared" si="2"/>
        <v>0.96</v>
      </c>
      <c r="Q98" s="229">
        <f t="shared" si="2"/>
        <v>0.89</v>
      </c>
      <c r="R98" s="229">
        <f t="shared" si="2"/>
        <v>0.88000000000000012</v>
      </c>
      <c r="S98" s="229">
        <f t="shared" si="2"/>
        <v>0.7</v>
      </c>
      <c r="T98" s="89"/>
      <c r="U98" s="89"/>
      <c r="V98" s="30"/>
      <c r="W98" s="16"/>
      <c r="X98" s="8"/>
    </row>
    <row r="99" spans="1:24" x14ac:dyDescent="0.35">
      <c r="A99" s="164"/>
      <c r="B99" s="7"/>
      <c r="C99" s="17"/>
      <c r="D99" s="17"/>
      <c r="E99" s="17"/>
      <c r="F99" s="26"/>
      <c r="G99" s="91"/>
      <c r="H99" s="91"/>
      <c r="I99" s="652" t="str">
        <f t="shared" si="1"/>
        <v>o</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od</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of</v>
      </c>
      <c r="J101" s="603"/>
      <c r="K101" s="229">
        <v>0.41</v>
      </c>
      <c r="L101" s="229">
        <v>0.73</v>
      </c>
      <c r="M101" s="229">
        <v>1</v>
      </c>
      <c r="N101" s="229">
        <v>0.87</v>
      </c>
      <c r="O101" s="229">
        <v>0.87</v>
      </c>
      <c r="P101" s="228">
        <v>0.96</v>
      </c>
      <c r="Q101" s="228">
        <v>0.89</v>
      </c>
      <c r="R101" s="228">
        <v>0.88</v>
      </c>
      <c r="S101" s="228">
        <v>0.7</v>
      </c>
      <c r="T101" s="89"/>
      <c r="U101" s="89"/>
      <c r="V101" s="30"/>
      <c r="W101" s="16"/>
      <c r="X101" s="8"/>
    </row>
    <row r="102" spans="1:24" x14ac:dyDescent="0.35">
      <c r="A102" s="164"/>
      <c r="B102" s="7"/>
      <c r="C102" s="17"/>
      <c r="D102" s="17"/>
      <c r="E102" s="17"/>
      <c r="F102" s="26"/>
      <c r="G102" s="91"/>
      <c r="H102" s="91"/>
      <c r="I102" s="652" t="str">
        <f t="shared" si="1"/>
        <v>r</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rd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v</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w</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26"/>
      <c r="G106" s="91"/>
      <c r="H106" s="91"/>
      <c r="I106" s="652" t="str">
        <f t="shared" si="1"/>
        <v>wd</v>
      </c>
      <c r="J106" s="603"/>
      <c r="K106" s="229">
        <v>0.41</v>
      </c>
      <c r="L106" s="229">
        <v>0.73</v>
      </c>
      <c r="M106" s="229">
        <v>1</v>
      </c>
      <c r="N106" s="229">
        <v>0.87</v>
      </c>
      <c r="O106" s="229">
        <v>0.87</v>
      </c>
      <c r="P106" s="228">
        <v>0.96</v>
      </c>
      <c r="Q106" s="228">
        <v>0.89</v>
      </c>
      <c r="R106" s="228">
        <v>0.88</v>
      </c>
      <c r="S106" s="228">
        <v>0.7</v>
      </c>
      <c r="T106" s="89"/>
      <c r="U106" s="89"/>
      <c r="V106" s="30"/>
      <c r="W106" s="16"/>
      <c r="X106" s="8"/>
    </row>
    <row r="107" spans="1:24" x14ac:dyDescent="0.35">
      <c r="A107" s="164"/>
      <c r="B107" s="7"/>
      <c r="C107" s="17"/>
      <c r="D107" s="17"/>
      <c r="E107" s="17"/>
      <c r="F107" s="26"/>
      <c r="G107" s="91"/>
      <c r="H107" s="91"/>
      <c r="I107" s="652" t="str">
        <f t="shared" si="1"/>
        <v>z</v>
      </c>
      <c r="J107" s="603"/>
      <c r="K107" s="229">
        <v>0.41</v>
      </c>
      <c r="L107" s="229">
        <v>0.73</v>
      </c>
      <c r="M107" s="229">
        <v>1</v>
      </c>
      <c r="N107" s="229">
        <v>0.87</v>
      </c>
      <c r="O107" s="229">
        <v>0.87</v>
      </c>
      <c r="P107" s="228">
        <v>0.96</v>
      </c>
      <c r="Q107" s="228">
        <v>0.89</v>
      </c>
      <c r="R107" s="228">
        <v>0.88</v>
      </c>
      <c r="S107" s="228">
        <v>0.7</v>
      </c>
      <c r="T107" s="89"/>
      <c r="U107" s="89"/>
      <c r="V107" s="30"/>
      <c r="W107" s="16"/>
      <c r="X107" s="8"/>
    </row>
    <row r="108" spans="1:24" x14ac:dyDescent="0.35">
      <c r="A108" s="164"/>
      <c r="B108" s="7"/>
      <c r="C108" s="17"/>
      <c r="D108" s="17"/>
      <c r="E108" s="17"/>
      <c r="F108" s="26"/>
      <c r="G108" s="91"/>
      <c r="H108" s="91"/>
      <c r="I108" s="652" t="str">
        <f t="shared" si="1"/>
        <v>zd</v>
      </c>
      <c r="J108" s="603"/>
      <c r="K108" s="229">
        <v>0.41</v>
      </c>
      <c r="L108" s="229">
        <v>0.73</v>
      </c>
      <c r="M108" s="229">
        <v>1</v>
      </c>
      <c r="N108" s="229">
        <v>0.87</v>
      </c>
      <c r="O108" s="229">
        <v>0.87</v>
      </c>
      <c r="P108" s="228">
        <v>0.96</v>
      </c>
      <c r="Q108" s="228">
        <v>0.89</v>
      </c>
      <c r="R108" s="228">
        <v>0.88</v>
      </c>
      <c r="S108" s="228">
        <v>0.7</v>
      </c>
      <c r="T108" s="89"/>
      <c r="U108" s="89"/>
      <c r="V108" s="30"/>
      <c r="W108" s="16"/>
      <c r="X108" s="8"/>
    </row>
    <row r="109" spans="1:24" x14ac:dyDescent="0.35">
      <c r="A109" s="164"/>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4"/>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4"/>
      <c r="U110" s="94"/>
      <c r="V110" s="94"/>
      <c r="W110" s="41" t="s">
        <v>116</v>
      </c>
      <c r="X110" s="8"/>
    </row>
    <row r="111" spans="1:24" x14ac:dyDescent="0.35">
      <c r="A111" s="164"/>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4"/>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4"/>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4"/>
      <c r="B114" s="7"/>
      <c r="C114" s="12"/>
      <c r="D114" s="12">
        <v>2167.88</v>
      </c>
      <c r="E114" s="12" t="s">
        <v>1</v>
      </c>
      <c r="F114" s="13"/>
      <c r="G114" s="14" t="s">
        <v>913</v>
      </c>
      <c r="H114" s="13"/>
      <c r="I114" s="13"/>
      <c r="J114" s="13"/>
      <c r="K114" s="13"/>
      <c r="L114" s="13"/>
      <c r="M114" s="13"/>
      <c r="N114" s="13"/>
      <c r="O114" s="13"/>
      <c r="P114" s="13"/>
      <c r="Q114" s="13"/>
      <c r="R114" s="13"/>
      <c r="S114" s="15"/>
      <c r="T114" s="75"/>
      <c r="U114" s="107"/>
      <c r="V114" s="107"/>
      <c r="W114" s="16"/>
      <c r="X114" s="8"/>
    </row>
    <row r="115" spans="1:24" x14ac:dyDescent="0.35">
      <c r="A115" s="164"/>
      <c r="B115" s="7"/>
      <c r="C115" s="12"/>
      <c r="D115" s="12" t="b">
        <f>OR(ISNA(VLOOKUP(G114,Index_Table_Names,1,FALSE)),G114="")</f>
        <v>0</v>
      </c>
      <c r="E115" s="17"/>
      <c r="F115" s="13"/>
      <c r="G115" s="13"/>
      <c r="H115" s="75"/>
      <c r="I115" s="13"/>
      <c r="J115" s="13"/>
      <c r="K115" s="13"/>
      <c r="L115" s="13"/>
      <c r="M115" s="13"/>
      <c r="N115" s="13"/>
      <c r="O115" s="13"/>
      <c r="P115" s="13"/>
      <c r="Q115" s="13"/>
      <c r="R115" s="13"/>
      <c r="S115" s="15"/>
      <c r="T115" s="108"/>
      <c r="U115" s="107"/>
      <c r="V115" s="107"/>
      <c r="W115" s="16"/>
      <c r="X115" s="8"/>
    </row>
    <row r="116" spans="1:24" x14ac:dyDescent="0.35">
      <c r="A116" s="164"/>
      <c r="B116" s="7"/>
      <c r="C116" s="17"/>
      <c r="D116" s="12" t="b">
        <f>(D114&lt;&gt;D113)</f>
        <v>1</v>
      </c>
      <c r="E116" s="17"/>
      <c r="F116" s="13"/>
      <c r="G116" s="45">
        <v>37780.587162384261</v>
      </c>
      <c r="H116" s="75"/>
      <c r="I116" s="13"/>
      <c r="J116" s="13"/>
      <c r="K116" s="13"/>
      <c r="L116" s="13"/>
      <c r="M116" s="13"/>
      <c r="N116" s="13"/>
      <c r="O116" s="13"/>
      <c r="P116" s="13"/>
      <c r="Q116" s="13"/>
      <c r="R116" s="13"/>
      <c r="S116" s="15"/>
      <c r="T116" s="108"/>
      <c r="U116" s="107"/>
      <c r="V116" s="107"/>
      <c r="W116" s="16"/>
      <c r="X116" s="8"/>
    </row>
    <row r="117" spans="1:24" x14ac:dyDescent="0.35">
      <c r="A117" s="164"/>
      <c r="B117" s="7"/>
      <c r="C117" s="17"/>
      <c r="D117" s="12"/>
      <c r="E117" s="17"/>
      <c r="F117" s="13"/>
      <c r="G117" s="21"/>
      <c r="H117" s="75"/>
      <c r="I117" s="13"/>
      <c r="J117" s="75"/>
      <c r="K117" s="13"/>
      <c r="L117" s="13"/>
      <c r="M117" s="13"/>
      <c r="N117" s="13"/>
      <c r="O117" s="13"/>
      <c r="P117" s="13"/>
      <c r="Q117" s="13"/>
      <c r="R117" s="13"/>
      <c r="S117" s="15"/>
      <c r="T117" s="108"/>
      <c r="U117" s="107"/>
      <c r="V117" s="107"/>
      <c r="W117" s="16"/>
      <c r="X117" s="8"/>
    </row>
    <row r="118" spans="1:24" x14ac:dyDescent="0.35">
      <c r="A118" s="164"/>
      <c r="B118" s="7"/>
      <c r="C118" s="17"/>
      <c r="D118" s="17"/>
      <c r="E118" s="17"/>
      <c r="F118" s="17"/>
      <c r="G118" s="137"/>
      <c r="H118" s="17"/>
      <c r="I118" s="17"/>
      <c r="J118" s="23" t="s">
        <v>742</v>
      </c>
      <c r="K118" s="23" t="s">
        <v>371</v>
      </c>
      <c r="L118" s="23" t="s">
        <v>132</v>
      </c>
      <c r="M118" s="23" t="s">
        <v>133</v>
      </c>
      <c r="N118" s="23" t="s">
        <v>134</v>
      </c>
      <c r="O118" s="23" t="s">
        <v>135</v>
      </c>
      <c r="P118" s="23" t="s">
        <v>136</v>
      </c>
      <c r="Q118" s="23" t="s">
        <v>137</v>
      </c>
      <c r="R118" s="23" t="s">
        <v>138</v>
      </c>
      <c r="S118" s="23" t="s">
        <v>139</v>
      </c>
      <c r="T118" s="23" t="s">
        <v>140</v>
      </c>
      <c r="U118" s="23"/>
      <c r="V118" s="22"/>
      <c r="W118" s="16"/>
      <c r="X118" s="8"/>
    </row>
    <row r="119" spans="1:24" x14ac:dyDescent="0.35">
      <c r="A119" s="164"/>
      <c r="B119" s="7"/>
      <c r="C119" s="17"/>
      <c r="D119" s="17"/>
      <c r="E119" s="17"/>
      <c r="F119" s="17"/>
      <c r="G119" s="46" t="s">
        <v>441</v>
      </c>
      <c r="H119" s="17"/>
      <c r="I119" s="17"/>
      <c r="J119" s="23"/>
      <c r="K119" s="23" t="s">
        <v>441</v>
      </c>
      <c r="L119" s="23" t="s">
        <v>441</v>
      </c>
      <c r="M119" s="23" t="s">
        <v>441</v>
      </c>
      <c r="N119" s="23" t="s">
        <v>441</v>
      </c>
      <c r="O119" s="23" t="s">
        <v>441</v>
      </c>
      <c r="P119" s="23" t="s">
        <v>441</v>
      </c>
      <c r="Q119" s="23" t="s">
        <v>441</v>
      </c>
      <c r="R119" s="23" t="s">
        <v>441</v>
      </c>
      <c r="S119" s="23" t="s">
        <v>441</v>
      </c>
      <c r="T119" s="23" t="s">
        <v>441</v>
      </c>
      <c r="U119" s="23"/>
      <c r="V119" s="22"/>
      <c r="W119" s="16"/>
      <c r="X119" s="8"/>
    </row>
    <row r="120" spans="1:24" x14ac:dyDescent="0.35">
      <c r="A120" s="164"/>
      <c r="B120" s="7"/>
      <c r="C120" s="17"/>
      <c r="D120" s="17"/>
      <c r="E120" s="17"/>
      <c r="F120" s="26"/>
      <c r="G120" s="26"/>
      <c r="H120" s="26"/>
      <c r="I120" s="652" t="str">
        <f t="shared" ref="I120:I127" si="3">G21</f>
        <v>b</v>
      </c>
      <c r="J120" s="601"/>
      <c r="K120" s="238">
        <v>0.81</v>
      </c>
      <c r="L120" s="238">
        <v>0.81</v>
      </c>
      <c r="M120" s="238">
        <v>0.81</v>
      </c>
      <c r="N120" s="238">
        <v>0.81</v>
      </c>
      <c r="O120" s="238">
        <v>0.81</v>
      </c>
      <c r="P120" s="238">
        <v>0.81</v>
      </c>
      <c r="Q120" s="238">
        <v>0.81</v>
      </c>
      <c r="R120" s="238">
        <v>0.81</v>
      </c>
      <c r="S120" s="238">
        <v>0.81</v>
      </c>
      <c r="T120" s="238">
        <v>0.81</v>
      </c>
      <c r="U120" s="28"/>
      <c r="V120" s="30"/>
      <c r="W120" s="16"/>
      <c r="X120" s="8"/>
    </row>
    <row r="121" spans="1:24" x14ac:dyDescent="0.35">
      <c r="A121" s="164"/>
      <c r="B121" s="7"/>
      <c r="C121" s="17"/>
      <c r="D121" s="17"/>
      <c r="E121" s="17"/>
      <c r="F121" s="26"/>
      <c r="G121" s="91"/>
      <c r="H121" s="91"/>
      <c r="I121" s="652" t="str">
        <f t="shared" si="3"/>
        <v>bd</v>
      </c>
      <c r="J121" s="601"/>
      <c r="K121" s="238">
        <v>0.81</v>
      </c>
      <c r="L121" s="238">
        <v>0.81</v>
      </c>
      <c r="M121" s="238">
        <v>0.81</v>
      </c>
      <c r="N121" s="238">
        <v>0.81</v>
      </c>
      <c r="O121" s="238">
        <v>0.81</v>
      </c>
      <c r="P121" s="238">
        <v>0.81</v>
      </c>
      <c r="Q121" s="238">
        <v>0.81</v>
      </c>
      <c r="R121" s="238">
        <v>0.81</v>
      </c>
      <c r="S121" s="238">
        <v>0.81</v>
      </c>
      <c r="T121" s="238">
        <v>0.81</v>
      </c>
      <c r="U121" s="89"/>
      <c r="V121" s="30"/>
      <c r="W121" s="16"/>
      <c r="X121" s="8"/>
    </row>
    <row r="122" spans="1:24" x14ac:dyDescent="0.35">
      <c r="A122" s="164"/>
      <c r="B122" s="7"/>
      <c r="C122" s="17"/>
      <c r="D122" s="17"/>
      <c r="E122" s="17"/>
      <c r="F122" s="26"/>
      <c r="G122" s="91"/>
      <c r="H122" s="91"/>
      <c r="I122" s="652" t="str">
        <f t="shared" si="3"/>
        <v>f</v>
      </c>
      <c r="J122" s="603"/>
      <c r="K122" s="238">
        <v>0.81</v>
      </c>
      <c r="L122" s="238">
        <v>0.81</v>
      </c>
      <c r="M122" s="238">
        <v>0.81</v>
      </c>
      <c r="N122" s="238">
        <v>0.81</v>
      </c>
      <c r="O122" s="238">
        <v>0.81</v>
      </c>
      <c r="P122" s="238">
        <v>0.81</v>
      </c>
      <c r="Q122" s="238">
        <v>0.81</v>
      </c>
      <c r="R122" s="238">
        <v>0.81</v>
      </c>
      <c r="S122" s="238">
        <v>0.81</v>
      </c>
      <c r="T122" s="238">
        <v>0.81</v>
      </c>
      <c r="U122" s="89"/>
      <c r="V122" s="30"/>
      <c r="W122" s="16"/>
      <c r="X122" s="8"/>
    </row>
    <row r="123" spans="1:24" x14ac:dyDescent="0.35">
      <c r="A123" s="164"/>
      <c r="B123" s="7"/>
      <c r="C123" s="17"/>
      <c r="D123" s="17"/>
      <c r="E123" s="17"/>
      <c r="F123" s="26"/>
      <c r="G123" s="91"/>
      <c r="H123" s="91"/>
      <c r="I123" s="652" t="str">
        <f t="shared" si="3"/>
        <v>h</v>
      </c>
      <c r="J123" s="603"/>
      <c r="K123" s="238">
        <v>0.81</v>
      </c>
      <c r="L123" s="238">
        <v>0.81</v>
      </c>
      <c r="M123" s="238">
        <v>0.81</v>
      </c>
      <c r="N123" s="238">
        <v>0.81</v>
      </c>
      <c r="O123" s="238">
        <v>0.81</v>
      </c>
      <c r="P123" s="238">
        <v>0.81</v>
      </c>
      <c r="Q123" s="238">
        <v>0.81</v>
      </c>
      <c r="R123" s="238">
        <v>0.81</v>
      </c>
      <c r="S123" s="238">
        <v>0.81</v>
      </c>
      <c r="T123" s="238">
        <v>0.81</v>
      </c>
      <c r="U123" s="89"/>
      <c r="V123" s="30"/>
      <c r="W123" s="16"/>
      <c r="X123" s="8"/>
    </row>
    <row r="124" spans="1:24" x14ac:dyDescent="0.35">
      <c r="A124" s="164"/>
      <c r="B124" s="7"/>
      <c r="C124" s="17"/>
      <c r="D124" s="17"/>
      <c r="E124" s="17"/>
      <c r="F124" s="26"/>
      <c r="G124" s="91"/>
      <c r="H124" s="91"/>
      <c r="I124" s="652" t="str">
        <f t="shared" si="3"/>
        <v>i</v>
      </c>
      <c r="J124" s="603"/>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3"/>
        <v>k</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3"/>
        <v>l</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3"/>
        <v>ms</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ref="I128:I137" si="4">G29</f>
        <v>o</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4"/>
        <v>od</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4"/>
        <v>of</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si="4"/>
        <v>r</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si="4"/>
        <v>rd</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4"/>
        <v>v</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26"/>
      <c r="G134" s="91"/>
      <c r="H134" s="91"/>
      <c r="I134" s="652" t="str">
        <f t="shared" si="4"/>
        <v>w</v>
      </c>
      <c r="J134" s="603"/>
      <c r="K134" s="238">
        <v>0.81</v>
      </c>
      <c r="L134" s="238">
        <v>0.81</v>
      </c>
      <c r="M134" s="238">
        <v>0.81</v>
      </c>
      <c r="N134" s="238">
        <v>0.81</v>
      </c>
      <c r="O134" s="238">
        <v>0.81</v>
      </c>
      <c r="P134" s="238">
        <v>0.81</v>
      </c>
      <c r="Q134" s="238">
        <v>0.81</v>
      </c>
      <c r="R134" s="238">
        <v>0.81</v>
      </c>
      <c r="S134" s="238">
        <v>0.81</v>
      </c>
      <c r="T134" s="238">
        <v>0.81</v>
      </c>
      <c r="U134" s="89"/>
      <c r="V134" s="30"/>
      <c r="W134" s="16"/>
      <c r="X134" s="8"/>
    </row>
    <row r="135" spans="1:54" x14ac:dyDescent="0.35">
      <c r="A135" s="164"/>
      <c r="B135" s="7"/>
      <c r="C135" s="17"/>
      <c r="D135" s="17"/>
      <c r="E135" s="17"/>
      <c r="F135" s="26"/>
      <c r="G135" s="91"/>
      <c r="H135" s="91"/>
      <c r="I135" s="652" t="str">
        <f t="shared" si="4"/>
        <v>wd</v>
      </c>
      <c r="J135" s="603"/>
      <c r="K135" s="238">
        <v>0.81</v>
      </c>
      <c r="L135" s="238">
        <v>0.81</v>
      </c>
      <c r="M135" s="238">
        <v>0.81</v>
      </c>
      <c r="N135" s="238">
        <v>0.81</v>
      </c>
      <c r="O135" s="238">
        <v>0.81</v>
      </c>
      <c r="P135" s="238">
        <v>0.81</v>
      </c>
      <c r="Q135" s="238">
        <v>0.81</v>
      </c>
      <c r="R135" s="238">
        <v>0.81</v>
      </c>
      <c r="S135" s="238">
        <v>0.81</v>
      </c>
      <c r="T135" s="238">
        <v>0.81</v>
      </c>
      <c r="U135" s="89"/>
      <c r="V135" s="30"/>
      <c r="W135" s="16"/>
      <c r="X135" s="8"/>
    </row>
    <row r="136" spans="1:54" x14ac:dyDescent="0.35">
      <c r="A136" s="164"/>
      <c r="B136" s="7"/>
      <c r="C136" s="17"/>
      <c r="D136" s="17"/>
      <c r="E136" s="17"/>
      <c r="F136" s="26"/>
      <c r="G136" s="91"/>
      <c r="H136" s="91"/>
      <c r="I136" s="652" t="str">
        <f t="shared" si="4"/>
        <v>z</v>
      </c>
      <c r="J136" s="603"/>
      <c r="K136" s="238">
        <v>0.81</v>
      </c>
      <c r="L136" s="238">
        <v>0.81</v>
      </c>
      <c r="M136" s="238">
        <v>0.81</v>
      </c>
      <c r="N136" s="238">
        <v>0.81</v>
      </c>
      <c r="O136" s="238">
        <v>0.81</v>
      </c>
      <c r="P136" s="238">
        <v>0.81</v>
      </c>
      <c r="Q136" s="238">
        <v>0.81</v>
      </c>
      <c r="R136" s="238">
        <v>0.81</v>
      </c>
      <c r="S136" s="238">
        <v>0.81</v>
      </c>
      <c r="T136" s="238">
        <v>0.81</v>
      </c>
      <c r="U136" s="89"/>
      <c r="V136" s="30"/>
      <c r="W136" s="16"/>
      <c r="X136" s="8"/>
    </row>
    <row r="137" spans="1:54" x14ac:dyDescent="0.35">
      <c r="A137" s="164"/>
      <c r="B137" s="7"/>
      <c r="C137" s="17"/>
      <c r="D137" s="17"/>
      <c r="E137" s="17"/>
      <c r="F137" s="26"/>
      <c r="G137" s="91"/>
      <c r="H137" s="91"/>
      <c r="I137" s="652" t="str">
        <f t="shared" si="4"/>
        <v>zd</v>
      </c>
      <c r="J137" s="603"/>
      <c r="K137" s="238">
        <v>0.81</v>
      </c>
      <c r="L137" s="238">
        <v>0.81</v>
      </c>
      <c r="M137" s="238">
        <v>0.81</v>
      </c>
      <c r="N137" s="238">
        <v>0.81</v>
      </c>
      <c r="O137" s="238">
        <v>0.81</v>
      </c>
      <c r="P137" s="238">
        <v>0.81</v>
      </c>
      <c r="Q137" s="238">
        <v>0.81</v>
      </c>
      <c r="R137" s="238">
        <v>0.81</v>
      </c>
      <c r="S137" s="238">
        <v>0.81</v>
      </c>
      <c r="T137" s="238">
        <v>0.81</v>
      </c>
      <c r="U137" s="89"/>
      <c r="V137" s="30"/>
      <c r="W137" s="16"/>
      <c r="X137" s="8"/>
    </row>
    <row r="138" spans="1:54" x14ac:dyDescent="0.35">
      <c r="A138" s="164"/>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5" customFormat="1" ht="13.4" customHeight="1" x14ac:dyDescent="0.35">
      <c r="A139" s="103"/>
      <c r="B139" s="96"/>
      <c r="C139" s="17"/>
      <c r="D139" s="17"/>
      <c r="E139" s="17"/>
      <c r="F139" s="17"/>
      <c r="G139" s="611" t="s">
        <v>922</v>
      </c>
      <c r="H139" s="23"/>
      <c r="I139" s="23"/>
      <c r="J139" s="23"/>
      <c r="K139" s="112"/>
      <c r="L139" s="598"/>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5" customFormat="1" ht="13.4" customHeight="1" x14ac:dyDescent="0.35">
      <c r="A140" s="103"/>
      <c r="B140" s="96"/>
      <c r="C140" s="17"/>
      <c r="D140" s="17"/>
      <c r="E140" s="17"/>
      <c r="F140" s="13"/>
      <c r="G140" s="145"/>
      <c r="H140" s="146"/>
      <c r="J140" s="119" t="s">
        <v>921</v>
      </c>
      <c r="K140" s="514"/>
      <c r="L140" s="218">
        <v>0.5</v>
      </c>
      <c r="M140" s="87"/>
      <c r="N140" s="87"/>
      <c r="O140" s="87"/>
      <c r="P140" s="87"/>
      <c r="Q140" s="87"/>
      <c r="R140" s="87"/>
      <c r="S140" s="87"/>
      <c r="T140" s="87"/>
      <c r="U140" s="87"/>
      <c r="V140" s="87"/>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5" customFormat="1" ht="13.4" customHeight="1" x14ac:dyDescent="0.35">
      <c r="A141" s="103"/>
      <c r="B141" s="96"/>
      <c r="C141" s="17"/>
      <c r="D141" s="17"/>
      <c r="E141" s="17"/>
      <c r="F141" s="13"/>
      <c r="G141" s="15"/>
      <c r="H141" s="145"/>
      <c r="I141" s="613"/>
      <c r="J141" s="613"/>
      <c r="K141" s="614"/>
      <c r="L141" s="614"/>
      <c r="M141" s="613"/>
      <c r="N141" s="613"/>
      <c r="O141" s="613"/>
      <c r="P141" s="613"/>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5" customFormat="1" ht="13.4" customHeight="1" x14ac:dyDescent="0.35">
      <c r="A142" s="103"/>
      <c r="B142" s="96"/>
      <c r="C142" s="17"/>
      <c r="D142" s="17"/>
      <c r="E142" s="17"/>
      <c r="F142" s="13"/>
      <c r="G142" s="81" t="s">
        <v>738</v>
      </c>
      <c r="H142" s="86"/>
      <c r="I142" s="86"/>
      <c r="J142" s="86"/>
      <c r="K142" s="86"/>
      <c r="L142" s="86"/>
      <c r="M142" s="86"/>
      <c r="N142" s="86"/>
      <c r="O142" s="86"/>
      <c r="P142" s="86"/>
      <c r="Q142" s="92"/>
      <c r="R142" s="92"/>
      <c r="S142" s="92"/>
      <c r="T142" s="92"/>
      <c r="U142" s="92"/>
      <c r="V142" s="92"/>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5" customFormat="1" ht="4.5" customHeight="1" x14ac:dyDescent="0.35">
      <c r="A143" s="103"/>
      <c r="B143" s="96"/>
      <c r="C143" s="12" t="s">
        <v>114</v>
      </c>
      <c r="D143" s="17"/>
      <c r="E143" s="17"/>
      <c r="F143" s="13"/>
      <c r="G143" s="92"/>
      <c r="H143" s="92"/>
      <c r="I143" s="92"/>
      <c r="J143" s="92"/>
      <c r="K143" s="92"/>
      <c r="L143" s="92"/>
      <c r="M143" s="92"/>
      <c r="N143" s="92"/>
      <c r="O143" s="92"/>
      <c r="P143" s="92"/>
      <c r="Q143" s="92"/>
      <c r="R143" s="92"/>
      <c r="S143" s="92"/>
      <c r="T143" s="92"/>
      <c r="U143" s="92"/>
      <c r="V143" s="92"/>
      <c r="W143" s="93"/>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4"/>
      <c r="B144" s="7"/>
      <c r="C144" s="17"/>
      <c r="D144" s="17"/>
      <c r="E144" s="17"/>
      <c r="F144" s="17"/>
      <c r="G144" s="53" t="s">
        <v>926</v>
      </c>
      <c r="H144" s="17"/>
      <c r="I144" s="17"/>
      <c r="J144" s="17"/>
      <c r="K144" s="17"/>
      <c r="L144" s="22"/>
      <c r="M144" s="22"/>
      <c r="N144" s="22"/>
      <c r="O144" s="22"/>
      <c r="P144" s="22"/>
      <c r="Q144" s="22"/>
      <c r="R144" s="22"/>
      <c r="S144" s="22"/>
      <c r="T144" s="22"/>
      <c r="U144" s="22"/>
      <c r="V144" s="22"/>
      <c r="W144" s="16"/>
      <c r="X144" s="8"/>
    </row>
    <row r="145" spans="1:24" x14ac:dyDescent="0.35">
      <c r="A145" s="164"/>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4"/>
      <c r="B146" s="7"/>
      <c r="C146" s="17"/>
      <c r="D146" s="17"/>
      <c r="E146" s="17"/>
      <c r="F146" s="26"/>
      <c r="G146" s="26"/>
      <c r="H146" s="26"/>
      <c r="I146" s="652" t="str">
        <f t="shared" ref="I146:I153" si="5">G21</f>
        <v>b</v>
      </c>
      <c r="J146" s="238">
        <v>0.1</v>
      </c>
      <c r="L146" s="28"/>
      <c r="M146" s="28"/>
      <c r="N146" s="28"/>
      <c r="O146" s="28"/>
      <c r="P146" s="28"/>
      <c r="Q146" s="28"/>
      <c r="R146" s="28"/>
      <c r="S146" s="28"/>
      <c r="T146" s="28"/>
      <c r="U146" s="28"/>
      <c r="V146" s="30"/>
      <c r="W146" s="16"/>
      <c r="X146" s="8"/>
    </row>
    <row r="147" spans="1:24" x14ac:dyDescent="0.35">
      <c r="A147" s="164"/>
      <c r="B147" s="7"/>
      <c r="C147" s="17"/>
      <c r="D147" s="17"/>
      <c r="E147" s="17"/>
      <c r="F147" s="26"/>
      <c r="G147" s="91"/>
      <c r="H147" s="91"/>
      <c r="I147" s="652" t="str">
        <f t="shared" si="5"/>
        <v>bd</v>
      </c>
      <c r="J147" s="238">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52" t="str">
        <f t="shared" si="5"/>
        <v>f</v>
      </c>
      <c r="J148" s="238">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52" t="str">
        <f t="shared" si="5"/>
        <v>h</v>
      </c>
      <c r="J149" s="238">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52" t="str">
        <f t="shared" si="5"/>
        <v>i</v>
      </c>
      <c r="J150" s="238">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52" t="str">
        <f t="shared" si="5"/>
        <v>k</v>
      </c>
      <c r="J151" s="238">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52" t="str">
        <f t="shared" si="5"/>
        <v>l</v>
      </c>
      <c r="J152" s="238">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52" t="str">
        <f t="shared" si="5"/>
        <v>ms</v>
      </c>
      <c r="J153" s="238">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52" t="str">
        <f t="shared" ref="I154:I163" si="6">G29</f>
        <v>o</v>
      </c>
      <c r="J154" s="238">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52" t="str">
        <f t="shared" si="6"/>
        <v>od</v>
      </c>
      <c r="J155" s="238">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52" t="str">
        <f t="shared" si="6"/>
        <v>of</v>
      </c>
      <c r="J156" s="238">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52" t="str">
        <f t="shared" si="6"/>
        <v>r</v>
      </c>
      <c r="J157" s="238">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52" t="str">
        <f t="shared" si="6"/>
        <v>rd</v>
      </c>
      <c r="J158" s="238">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652" t="str">
        <f t="shared" si="6"/>
        <v>v</v>
      </c>
      <c r="J159" s="238">
        <v>0.1</v>
      </c>
      <c r="L159" s="89"/>
      <c r="M159" s="89"/>
      <c r="N159" s="89"/>
      <c r="O159" s="89"/>
      <c r="P159" s="89"/>
      <c r="Q159" s="89"/>
      <c r="R159" s="89"/>
      <c r="S159" s="89"/>
      <c r="T159" s="89"/>
      <c r="U159" s="89"/>
      <c r="V159" s="30"/>
      <c r="W159" s="16"/>
      <c r="X159" s="8"/>
    </row>
    <row r="160" spans="1:24" x14ac:dyDescent="0.35">
      <c r="A160" s="164"/>
      <c r="B160" s="7"/>
      <c r="C160" s="17"/>
      <c r="D160" s="17"/>
      <c r="E160" s="17"/>
      <c r="F160" s="26"/>
      <c r="G160" s="91"/>
      <c r="H160" s="91"/>
      <c r="I160" s="652" t="str">
        <f t="shared" si="6"/>
        <v>w</v>
      </c>
      <c r="J160" s="238">
        <v>0.1</v>
      </c>
      <c r="L160" s="89"/>
      <c r="M160" s="89"/>
      <c r="N160" s="89"/>
      <c r="O160" s="89"/>
      <c r="P160" s="89"/>
      <c r="Q160" s="89"/>
      <c r="R160" s="89"/>
      <c r="S160" s="89"/>
      <c r="T160" s="89"/>
      <c r="U160" s="89"/>
      <c r="V160" s="30"/>
      <c r="W160" s="16"/>
      <c r="X160" s="8"/>
    </row>
    <row r="161" spans="1:24" x14ac:dyDescent="0.35">
      <c r="A161" s="164"/>
      <c r="B161" s="7"/>
      <c r="C161" s="17"/>
      <c r="D161" s="17"/>
      <c r="E161" s="17"/>
      <c r="F161" s="26"/>
      <c r="G161" s="91"/>
      <c r="H161" s="91"/>
      <c r="I161" s="652" t="str">
        <f t="shared" si="6"/>
        <v>wd</v>
      </c>
      <c r="J161" s="238">
        <v>0.1</v>
      </c>
      <c r="L161" s="89"/>
      <c r="M161" s="89"/>
      <c r="N161" s="89"/>
      <c r="O161" s="89"/>
      <c r="P161" s="89"/>
      <c r="Q161" s="89"/>
      <c r="R161" s="89"/>
      <c r="S161" s="89"/>
      <c r="T161" s="89"/>
      <c r="U161" s="89"/>
      <c r="V161" s="30"/>
      <c r="W161" s="16"/>
      <c r="X161" s="8"/>
    </row>
    <row r="162" spans="1:24" x14ac:dyDescent="0.35">
      <c r="A162" s="164"/>
      <c r="B162" s="7"/>
      <c r="C162" s="17"/>
      <c r="D162" s="17"/>
      <c r="E162" s="17"/>
      <c r="F162" s="26"/>
      <c r="G162" s="91"/>
      <c r="H162" s="91"/>
      <c r="I162" s="652" t="str">
        <f t="shared" si="6"/>
        <v>z</v>
      </c>
      <c r="J162" s="238">
        <v>0.1</v>
      </c>
      <c r="L162" s="89"/>
      <c r="M162" s="89"/>
      <c r="N162" s="89"/>
      <c r="O162" s="89"/>
      <c r="P162" s="89"/>
      <c r="Q162" s="89"/>
      <c r="R162" s="89"/>
      <c r="S162" s="89"/>
      <c r="T162" s="89"/>
      <c r="U162" s="89"/>
      <c r="V162" s="30"/>
      <c r="W162" s="16"/>
      <c r="X162" s="8"/>
    </row>
    <row r="163" spans="1:24" x14ac:dyDescent="0.35">
      <c r="A163" s="164"/>
      <c r="B163" s="7"/>
      <c r="C163" s="17"/>
      <c r="D163" s="17"/>
      <c r="E163" s="17"/>
      <c r="F163" s="26"/>
      <c r="G163" s="91"/>
      <c r="H163" s="91"/>
      <c r="I163" s="652" t="str">
        <f t="shared" si="6"/>
        <v>zd</v>
      </c>
      <c r="J163" s="238">
        <v>0.1</v>
      </c>
      <c r="L163" s="89"/>
      <c r="M163" s="89"/>
      <c r="N163" s="89"/>
      <c r="O163" s="89"/>
      <c r="P163" s="89"/>
      <c r="Q163" s="89"/>
      <c r="R163" s="89"/>
      <c r="S163" s="89"/>
      <c r="T163" s="89"/>
      <c r="U163" s="89"/>
      <c r="V163" s="30"/>
      <c r="W163" s="16"/>
      <c r="X163" s="8"/>
    </row>
    <row r="164" spans="1:24" x14ac:dyDescent="0.35">
      <c r="A164" s="164"/>
      <c r="B164" s="7"/>
      <c r="C164" s="17"/>
      <c r="D164" s="17"/>
      <c r="E164" s="17"/>
      <c r="F164" s="26"/>
      <c r="G164" s="91"/>
      <c r="H164" s="91"/>
      <c r="I164" s="91"/>
      <c r="J164" s="533"/>
      <c r="K164" s="533"/>
      <c r="L164" s="533"/>
      <c r="M164" s="533"/>
      <c r="N164" s="533"/>
      <c r="O164" s="533"/>
      <c r="P164" s="533"/>
      <c r="Q164" s="533"/>
      <c r="R164" s="533"/>
      <c r="S164" s="533"/>
      <c r="T164" s="533"/>
      <c r="U164" s="533"/>
      <c r="V164" s="30"/>
      <c r="W164" s="16"/>
      <c r="X164" s="8"/>
    </row>
    <row r="165" spans="1:24" x14ac:dyDescent="0.35">
      <c r="A165" s="164"/>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4"/>
      <c r="B166" s="7"/>
      <c r="C166" s="39"/>
      <c r="D166" s="39"/>
      <c r="E166" s="39"/>
      <c r="F166" s="39"/>
      <c r="G166" s="40" t="str">
        <f>G114</f>
        <v>GRAZING CROPS - QUALITY AND WASTAGE</v>
      </c>
      <c r="H166" s="39"/>
      <c r="I166" s="39"/>
      <c r="J166" s="39"/>
      <c r="K166" s="39"/>
      <c r="L166" s="39"/>
      <c r="M166" s="39"/>
      <c r="N166" s="39"/>
      <c r="O166" s="39"/>
      <c r="P166" s="39"/>
      <c r="Q166" s="39"/>
      <c r="R166" s="39"/>
      <c r="S166" s="39"/>
      <c r="T166" s="94"/>
      <c r="U166" s="94"/>
      <c r="V166" s="94"/>
      <c r="W166" s="41" t="s">
        <v>116</v>
      </c>
      <c r="X166" s="8"/>
    </row>
    <row r="167" spans="1:24" x14ac:dyDescent="0.35">
      <c r="A167" s="164"/>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4"/>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4"/>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4"/>
      <c r="B170" s="7"/>
      <c r="C170" s="12"/>
      <c r="D170" s="12">
        <v>0</v>
      </c>
      <c r="E170" s="12" t="s">
        <v>1</v>
      </c>
      <c r="F170" s="13"/>
      <c r="G170" s="14" t="s">
        <v>914</v>
      </c>
      <c r="H170" s="13"/>
      <c r="I170" s="13"/>
      <c r="J170" s="13"/>
      <c r="K170" s="13"/>
      <c r="L170" s="13"/>
      <c r="M170" s="13"/>
      <c r="O170" s="13"/>
      <c r="P170" s="13"/>
      <c r="Q170" s="13"/>
      <c r="R170" s="13"/>
      <c r="S170" s="15"/>
      <c r="T170" s="75"/>
      <c r="U170" s="107"/>
      <c r="V170" s="107"/>
      <c r="W170" s="16"/>
      <c r="X170" s="8"/>
    </row>
    <row r="171" spans="1:24" x14ac:dyDescent="0.35">
      <c r="A171" s="164"/>
      <c r="B171" s="7"/>
      <c r="C171" s="12"/>
      <c r="D171" s="12" t="b">
        <f>OR(ISNA(VLOOKUP(G170,Index_Table_Names,1,FALSE)),G170="")</f>
        <v>0</v>
      </c>
      <c r="E171" s="17"/>
      <c r="F171" s="13"/>
      <c r="G171" s="13" t="s">
        <v>912</v>
      </c>
      <c r="H171" s="75"/>
      <c r="I171" s="13"/>
      <c r="J171" s="13"/>
      <c r="L171" s="13"/>
      <c r="M171" s="13"/>
      <c r="O171" s="13"/>
      <c r="P171" s="13"/>
      <c r="Q171" s="13"/>
      <c r="R171" s="13"/>
      <c r="S171" s="15"/>
      <c r="T171" s="108"/>
      <c r="U171" s="107"/>
      <c r="V171" s="107"/>
      <c r="W171" s="16"/>
      <c r="X171" s="8"/>
    </row>
    <row r="172" spans="1:24" x14ac:dyDescent="0.35">
      <c r="A172" s="164"/>
      <c r="B172" s="7"/>
      <c r="C172" s="17"/>
      <c r="D172" s="12" t="e">
        <f>(D170&lt;&gt;D169)</f>
        <v>#REF!</v>
      </c>
      <c r="E172" s="17"/>
      <c r="F172" s="13"/>
      <c r="G172" s="78">
        <v>37780.587162384261</v>
      </c>
      <c r="H172" s="75"/>
      <c r="I172" s="13"/>
      <c r="J172" s="13"/>
      <c r="K172" s="13"/>
      <c r="L172" s="605"/>
      <c r="O172" s="13"/>
      <c r="P172" s="13"/>
      <c r="Q172" s="13"/>
      <c r="R172" s="13"/>
      <c r="S172" s="15"/>
      <c r="T172" s="108"/>
      <c r="U172" s="107"/>
      <c r="V172" s="107"/>
      <c r="W172" s="16"/>
      <c r="X172" s="8"/>
    </row>
    <row r="173" spans="1:24" x14ac:dyDescent="0.35">
      <c r="A173" s="164"/>
      <c r="B173" s="7"/>
      <c r="C173" s="17"/>
      <c r="D173" s="12"/>
      <c r="E173" s="17"/>
      <c r="F173" s="13"/>
      <c r="G173" s="78"/>
      <c r="H173" s="75"/>
      <c r="I173" s="13"/>
      <c r="J173" s="13"/>
      <c r="K173" s="13"/>
      <c r="L173" s="605"/>
      <c r="O173" s="13"/>
      <c r="P173" s="13"/>
      <c r="Q173" s="13"/>
      <c r="R173" s="13"/>
      <c r="S173" s="15"/>
      <c r="T173" s="108"/>
      <c r="U173" s="107"/>
      <c r="V173" s="107"/>
      <c r="W173" s="16"/>
      <c r="X173" s="8"/>
    </row>
    <row r="174" spans="1:24" x14ac:dyDescent="0.35">
      <c r="A174" s="164"/>
      <c r="B174" s="7"/>
      <c r="C174" s="17"/>
      <c r="D174" s="17"/>
      <c r="E174" s="17"/>
      <c r="F174" s="17"/>
      <c r="G174" s="53" t="s">
        <v>930</v>
      </c>
      <c r="H174" s="17"/>
      <c r="I174" s="17"/>
      <c r="J174" s="17"/>
      <c r="K174" s="17"/>
      <c r="L174" s="22"/>
      <c r="M174" s="22"/>
      <c r="N174" s="22"/>
      <c r="O174" s="22"/>
      <c r="P174" s="22"/>
      <c r="Q174" s="22"/>
      <c r="R174" s="22"/>
      <c r="S174" s="22"/>
      <c r="T174" s="22"/>
      <c r="U174" s="22"/>
      <c r="V174" s="22"/>
      <c r="W174" s="16"/>
      <c r="X174" s="8"/>
    </row>
    <row r="175" spans="1:24" x14ac:dyDescent="0.35">
      <c r="A175" s="164"/>
      <c r="B175" s="7"/>
      <c r="C175" s="17"/>
      <c r="D175" s="17"/>
      <c r="E175" s="17"/>
      <c r="F175" s="17"/>
      <c r="G175" s="53"/>
      <c r="H175" s="17"/>
      <c r="I175" s="17"/>
      <c r="J175" s="17"/>
      <c r="K175" s="23" t="s">
        <v>371</v>
      </c>
      <c r="L175" s="22"/>
      <c r="M175" s="22"/>
      <c r="N175" s="22"/>
      <c r="O175" s="22"/>
      <c r="P175" s="22"/>
      <c r="Q175" s="22"/>
      <c r="R175" s="22"/>
      <c r="S175" s="22"/>
      <c r="T175" s="22"/>
      <c r="U175" s="22"/>
      <c r="V175" s="22"/>
      <c r="W175" s="16"/>
      <c r="X175" s="8"/>
    </row>
    <row r="176" spans="1:24" x14ac:dyDescent="0.35">
      <c r="A176" s="164"/>
      <c r="B176" s="7"/>
      <c r="C176" s="17"/>
      <c r="D176" s="12"/>
      <c r="E176" s="17"/>
      <c r="F176" s="13"/>
      <c r="G176" s="78"/>
      <c r="H176" s="75"/>
      <c r="I176" s="13"/>
      <c r="J176" s="653" t="str">
        <f t="shared" ref="J176:J183" si="7">G21</f>
        <v>b</v>
      </c>
      <c r="K176" s="610">
        <v>0.45</v>
      </c>
      <c r="L176" s="107"/>
      <c r="M176" s="107"/>
      <c r="N176" s="107"/>
      <c r="O176" s="107"/>
      <c r="P176" s="107"/>
      <c r="Q176" s="107"/>
      <c r="R176" s="107"/>
      <c r="S176" s="107"/>
      <c r="T176" s="107"/>
      <c r="U176" s="107"/>
      <c r="V176" s="107"/>
      <c r="W176" s="16"/>
      <c r="X176" s="8"/>
    </row>
    <row r="177" spans="1:24" x14ac:dyDescent="0.35">
      <c r="A177" s="164"/>
      <c r="B177" s="7"/>
      <c r="C177" s="17"/>
      <c r="D177" s="12"/>
      <c r="E177" s="17"/>
      <c r="F177" s="13"/>
      <c r="G177" s="78"/>
      <c r="H177" s="75"/>
      <c r="I177" s="13"/>
      <c r="J177" s="653" t="str">
        <f t="shared" si="7"/>
        <v>bd</v>
      </c>
      <c r="K177" s="610">
        <v>0.45</v>
      </c>
      <c r="L177" s="107"/>
      <c r="M177" s="107"/>
      <c r="N177" s="107"/>
      <c r="O177" s="107"/>
      <c r="P177" s="107"/>
      <c r="Q177" s="107"/>
      <c r="R177" s="107"/>
      <c r="S177" s="107"/>
      <c r="T177" s="107"/>
      <c r="U177" s="107"/>
      <c r="V177" s="107"/>
      <c r="W177" s="16"/>
      <c r="X177" s="8"/>
    </row>
    <row r="178" spans="1:24" x14ac:dyDescent="0.35">
      <c r="A178" s="164"/>
      <c r="B178" s="7"/>
      <c r="C178" s="17"/>
      <c r="D178" s="12"/>
      <c r="E178" s="17"/>
      <c r="F178" s="13"/>
      <c r="G178" s="78"/>
      <c r="H178" s="75"/>
      <c r="I178" s="13"/>
      <c r="J178" s="653" t="str">
        <f t="shared" si="7"/>
        <v>f</v>
      </c>
      <c r="K178" s="610">
        <v>0.45</v>
      </c>
      <c r="L178" s="107"/>
      <c r="M178" s="107"/>
      <c r="N178" s="107"/>
      <c r="O178" s="107"/>
      <c r="P178" s="107"/>
      <c r="Q178" s="107"/>
      <c r="R178" s="107"/>
      <c r="S178" s="107"/>
      <c r="T178" s="107"/>
      <c r="U178" s="107"/>
      <c r="V178" s="107"/>
      <c r="W178" s="16"/>
      <c r="X178" s="8"/>
    </row>
    <row r="179" spans="1:24" x14ac:dyDescent="0.35">
      <c r="A179" s="164"/>
      <c r="B179" s="7"/>
      <c r="C179" s="17"/>
      <c r="D179" s="12"/>
      <c r="E179" s="17"/>
      <c r="F179" s="13"/>
      <c r="G179" s="78"/>
      <c r="H179" s="75"/>
      <c r="I179" s="13"/>
      <c r="J179" s="653" t="str">
        <f t="shared" si="7"/>
        <v>h</v>
      </c>
      <c r="K179" s="610">
        <v>0.45</v>
      </c>
      <c r="L179" s="107"/>
      <c r="M179" s="107"/>
      <c r="N179" s="107"/>
      <c r="O179" s="107"/>
      <c r="P179" s="107"/>
      <c r="Q179" s="107"/>
      <c r="R179" s="107"/>
      <c r="S179" s="107"/>
      <c r="T179" s="107"/>
      <c r="U179" s="107"/>
      <c r="V179" s="107"/>
      <c r="W179" s="16"/>
      <c r="X179" s="8"/>
    </row>
    <row r="180" spans="1:24" x14ac:dyDescent="0.35">
      <c r="A180" s="164"/>
      <c r="B180" s="7"/>
      <c r="C180" s="17"/>
      <c r="D180" s="12"/>
      <c r="E180" s="17"/>
      <c r="F180" s="13"/>
      <c r="G180" s="78"/>
      <c r="H180" s="75"/>
      <c r="I180" s="13"/>
      <c r="J180" s="653" t="str">
        <f t="shared" si="7"/>
        <v>i</v>
      </c>
      <c r="K180" s="610">
        <v>0.45</v>
      </c>
      <c r="L180" s="107"/>
      <c r="M180" s="107"/>
      <c r="N180" s="107"/>
      <c r="O180" s="107"/>
      <c r="P180" s="107"/>
      <c r="Q180" s="107"/>
      <c r="R180" s="107"/>
      <c r="S180" s="107"/>
      <c r="T180" s="107"/>
      <c r="U180" s="107"/>
      <c r="V180" s="107"/>
      <c r="W180" s="16"/>
      <c r="X180" s="8"/>
    </row>
    <row r="181" spans="1:24" x14ac:dyDescent="0.35">
      <c r="A181" s="164"/>
      <c r="B181" s="7"/>
      <c r="C181" s="17"/>
      <c r="D181" s="12"/>
      <c r="E181" s="17"/>
      <c r="F181" s="13"/>
      <c r="G181" s="78"/>
      <c r="H181" s="75"/>
      <c r="I181" s="13"/>
      <c r="J181" s="653" t="str">
        <f t="shared" si="7"/>
        <v>k</v>
      </c>
      <c r="K181" s="610">
        <v>0.45</v>
      </c>
      <c r="L181" s="107"/>
      <c r="M181" s="107"/>
      <c r="N181" s="107"/>
      <c r="O181" s="107"/>
      <c r="P181" s="107"/>
      <c r="Q181" s="107"/>
      <c r="R181" s="107"/>
      <c r="S181" s="107"/>
      <c r="T181" s="107"/>
      <c r="U181" s="107"/>
      <c r="V181" s="107"/>
      <c r="W181" s="16"/>
      <c r="X181" s="8"/>
    </row>
    <row r="182" spans="1:24" x14ac:dyDescent="0.35">
      <c r="A182" s="164"/>
      <c r="B182" s="7"/>
      <c r="C182" s="17"/>
      <c r="D182" s="12"/>
      <c r="E182" s="17"/>
      <c r="F182" s="13"/>
      <c r="G182" s="78"/>
      <c r="H182" s="75"/>
      <c r="I182" s="13"/>
      <c r="J182" s="653" t="str">
        <f t="shared" si="7"/>
        <v>l</v>
      </c>
      <c r="K182" s="610">
        <v>0.45</v>
      </c>
      <c r="L182" s="107"/>
      <c r="M182" s="107"/>
      <c r="N182" s="107"/>
      <c r="O182" s="107"/>
      <c r="P182" s="107"/>
      <c r="Q182" s="107"/>
      <c r="R182" s="107"/>
      <c r="S182" s="107"/>
      <c r="T182" s="107"/>
      <c r="U182" s="107"/>
      <c r="V182" s="107"/>
      <c r="W182" s="16"/>
      <c r="X182" s="8"/>
    </row>
    <row r="183" spans="1:24" x14ac:dyDescent="0.35">
      <c r="A183" s="164"/>
      <c r="B183" s="7"/>
      <c r="C183" s="17"/>
      <c r="D183" s="12"/>
      <c r="E183" s="17"/>
      <c r="F183" s="13"/>
      <c r="G183" s="78"/>
      <c r="H183" s="75"/>
      <c r="I183" s="13"/>
      <c r="J183" s="653" t="str">
        <f t="shared" si="7"/>
        <v>ms</v>
      </c>
      <c r="K183" s="610">
        <v>0.45</v>
      </c>
      <c r="L183" s="107"/>
      <c r="M183" s="107"/>
      <c r="N183" s="107"/>
      <c r="O183" s="107"/>
      <c r="P183" s="107"/>
      <c r="Q183" s="107"/>
      <c r="R183" s="107"/>
      <c r="S183" s="107"/>
      <c r="T183" s="107"/>
      <c r="U183" s="107"/>
      <c r="V183" s="107"/>
      <c r="W183" s="16"/>
      <c r="X183" s="8"/>
    </row>
    <row r="184" spans="1:24" x14ac:dyDescent="0.35">
      <c r="A184" s="164"/>
      <c r="B184" s="7"/>
      <c r="C184" s="17"/>
      <c r="D184" s="12"/>
      <c r="E184" s="17"/>
      <c r="F184" s="13"/>
      <c r="G184" s="78"/>
      <c r="H184" s="75"/>
      <c r="I184" s="13"/>
      <c r="J184" s="653" t="str">
        <f t="shared" ref="J184:J193" si="8">G29</f>
        <v>o</v>
      </c>
      <c r="K184" s="610">
        <v>0.45</v>
      </c>
      <c r="L184" s="107"/>
      <c r="M184" s="107"/>
      <c r="N184" s="107"/>
      <c r="O184" s="107"/>
      <c r="P184" s="107"/>
      <c r="Q184" s="107"/>
      <c r="R184" s="107"/>
      <c r="S184" s="107"/>
      <c r="T184" s="107"/>
      <c r="U184" s="107"/>
      <c r="V184" s="107"/>
      <c r="W184" s="16"/>
      <c r="X184" s="8"/>
    </row>
    <row r="185" spans="1:24" x14ac:dyDescent="0.35">
      <c r="A185" s="164"/>
      <c r="B185" s="7"/>
      <c r="C185" s="17"/>
      <c r="D185" s="12"/>
      <c r="E185" s="17"/>
      <c r="F185" s="13"/>
      <c r="G185" s="78"/>
      <c r="H185" s="75"/>
      <c r="I185" s="13"/>
      <c r="J185" s="653" t="str">
        <f t="shared" si="8"/>
        <v>od</v>
      </c>
      <c r="K185" s="610">
        <v>0.45</v>
      </c>
      <c r="L185" s="107"/>
      <c r="M185" s="107"/>
      <c r="N185" s="107"/>
      <c r="O185" s="107"/>
      <c r="P185" s="107"/>
      <c r="Q185" s="107"/>
      <c r="R185" s="107"/>
      <c r="S185" s="107"/>
      <c r="T185" s="107"/>
      <c r="U185" s="107"/>
      <c r="V185" s="107"/>
      <c r="W185" s="16"/>
      <c r="X185" s="8"/>
    </row>
    <row r="186" spans="1:24" x14ac:dyDescent="0.35">
      <c r="A186" s="164"/>
      <c r="B186" s="7"/>
      <c r="C186" s="17"/>
      <c r="D186" s="12"/>
      <c r="E186" s="17"/>
      <c r="F186" s="13"/>
      <c r="G186" s="78"/>
      <c r="H186" s="75"/>
      <c r="I186" s="13"/>
      <c r="J186" s="653" t="str">
        <f t="shared" si="8"/>
        <v>of</v>
      </c>
      <c r="K186" s="610">
        <v>0.45</v>
      </c>
      <c r="L186" s="107"/>
      <c r="M186" s="107"/>
      <c r="N186" s="107"/>
      <c r="O186" s="107"/>
      <c r="P186" s="107"/>
      <c r="Q186" s="107"/>
      <c r="R186" s="107"/>
      <c r="S186" s="107"/>
      <c r="T186" s="107"/>
      <c r="U186" s="107"/>
      <c r="V186" s="107"/>
      <c r="W186" s="16"/>
      <c r="X186" s="8"/>
    </row>
    <row r="187" spans="1:24" x14ac:dyDescent="0.35">
      <c r="A187" s="164"/>
      <c r="B187" s="7"/>
      <c r="C187" s="17"/>
      <c r="D187" s="12"/>
      <c r="E187" s="17"/>
      <c r="F187" s="13"/>
      <c r="G187" s="78"/>
      <c r="H187" s="75"/>
      <c r="I187" s="13"/>
      <c r="J187" s="653" t="str">
        <f t="shared" si="8"/>
        <v>r</v>
      </c>
      <c r="K187" s="610">
        <v>0.45</v>
      </c>
      <c r="L187" s="107"/>
      <c r="M187" s="107"/>
      <c r="N187" s="107"/>
      <c r="O187" s="107"/>
      <c r="P187" s="107"/>
      <c r="Q187" s="107"/>
      <c r="R187" s="107"/>
      <c r="S187" s="107"/>
      <c r="T187" s="107"/>
      <c r="U187" s="107"/>
      <c r="V187" s="107"/>
      <c r="W187" s="16"/>
      <c r="X187" s="8"/>
    </row>
    <row r="188" spans="1:24" x14ac:dyDescent="0.35">
      <c r="A188" s="164"/>
      <c r="B188" s="7"/>
      <c r="C188" s="17"/>
      <c r="D188" s="12"/>
      <c r="E188" s="17"/>
      <c r="F188" s="13"/>
      <c r="G188" s="78"/>
      <c r="H188" s="75"/>
      <c r="I188" s="13"/>
      <c r="J188" s="653" t="str">
        <f t="shared" si="8"/>
        <v>rd</v>
      </c>
      <c r="K188" s="610">
        <v>0.45</v>
      </c>
      <c r="L188" s="107"/>
      <c r="M188" s="107"/>
      <c r="N188" s="107"/>
      <c r="O188" s="107"/>
      <c r="P188" s="107"/>
      <c r="Q188" s="107"/>
      <c r="R188" s="107"/>
      <c r="S188" s="107"/>
      <c r="T188" s="107"/>
      <c r="U188" s="107"/>
      <c r="V188" s="107"/>
      <c r="W188" s="16"/>
      <c r="X188" s="8"/>
    </row>
    <row r="189" spans="1:24" x14ac:dyDescent="0.35">
      <c r="A189" s="164"/>
      <c r="B189" s="7"/>
      <c r="C189" s="17"/>
      <c r="D189" s="12"/>
      <c r="E189" s="17"/>
      <c r="F189" s="13"/>
      <c r="G189" s="78"/>
      <c r="H189" s="75"/>
      <c r="I189" s="13"/>
      <c r="J189" s="653" t="str">
        <f t="shared" si="8"/>
        <v>v</v>
      </c>
      <c r="K189" s="610">
        <v>0.45</v>
      </c>
      <c r="L189" s="107"/>
      <c r="M189" s="107"/>
      <c r="N189" s="107"/>
      <c r="O189" s="107"/>
      <c r="P189" s="107"/>
      <c r="Q189" s="107"/>
      <c r="R189" s="107"/>
      <c r="S189" s="107"/>
      <c r="T189" s="107"/>
      <c r="U189" s="107"/>
      <c r="V189" s="107"/>
      <c r="W189" s="16"/>
      <c r="X189" s="8"/>
    </row>
    <row r="190" spans="1:24" x14ac:dyDescent="0.35">
      <c r="A190" s="164"/>
      <c r="B190" s="7"/>
      <c r="C190" s="17"/>
      <c r="D190" s="12"/>
      <c r="E190" s="17"/>
      <c r="F190" s="13"/>
      <c r="G190" s="78"/>
      <c r="H190" s="75"/>
      <c r="I190" s="13"/>
      <c r="J190" s="653" t="str">
        <f t="shared" si="8"/>
        <v>w</v>
      </c>
      <c r="K190" s="610">
        <v>0.45</v>
      </c>
      <c r="L190" s="107"/>
      <c r="M190" s="107"/>
      <c r="N190" s="107"/>
      <c r="O190" s="107"/>
      <c r="P190" s="107"/>
      <c r="Q190" s="107"/>
      <c r="R190" s="107"/>
      <c r="S190" s="107"/>
      <c r="T190" s="107"/>
      <c r="U190" s="107"/>
      <c r="V190" s="107"/>
      <c r="W190" s="16"/>
      <c r="X190" s="8"/>
    </row>
    <row r="191" spans="1:24" x14ac:dyDescent="0.35">
      <c r="A191" s="164"/>
      <c r="B191" s="7"/>
      <c r="C191" s="17"/>
      <c r="D191" s="12"/>
      <c r="E191" s="17"/>
      <c r="F191" s="13"/>
      <c r="G191" s="78"/>
      <c r="H191" s="75"/>
      <c r="I191" s="13"/>
      <c r="J191" s="653" t="str">
        <f t="shared" si="8"/>
        <v>wd</v>
      </c>
      <c r="K191" s="610">
        <v>0.45</v>
      </c>
      <c r="L191" s="107"/>
      <c r="M191" s="107"/>
      <c r="N191" s="107"/>
      <c r="O191" s="107"/>
      <c r="P191" s="107"/>
      <c r="Q191" s="107"/>
      <c r="R191" s="107"/>
      <c r="S191" s="107"/>
      <c r="T191" s="107"/>
      <c r="U191" s="107"/>
      <c r="V191" s="107"/>
      <c r="W191" s="16"/>
      <c r="X191" s="8"/>
    </row>
    <row r="192" spans="1:24" x14ac:dyDescent="0.35">
      <c r="A192" s="164"/>
      <c r="B192" s="7"/>
      <c r="C192" s="17"/>
      <c r="D192" s="12"/>
      <c r="E192" s="17"/>
      <c r="F192" s="13"/>
      <c r="G192" s="78"/>
      <c r="H192" s="75"/>
      <c r="I192" s="13"/>
      <c r="J192" s="653" t="str">
        <f t="shared" si="8"/>
        <v>z</v>
      </c>
      <c r="K192" s="610">
        <v>0.45</v>
      </c>
      <c r="L192" s="107"/>
      <c r="M192" s="107"/>
      <c r="N192" s="107"/>
      <c r="O192" s="107"/>
      <c r="P192" s="107"/>
      <c r="Q192" s="107"/>
      <c r="R192" s="107"/>
      <c r="S192" s="107"/>
      <c r="T192" s="107"/>
      <c r="U192" s="107"/>
      <c r="V192" s="107"/>
      <c r="W192" s="16"/>
      <c r="X192" s="8"/>
    </row>
    <row r="193" spans="1:24" x14ac:dyDescent="0.35">
      <c r="A193" s="164"/>
      <c r="B193" s="7"/>
      <c r="C193" s="17"/>
      <c r="D193" s="12"/>
      <c r="E193" s="17"/>
      <c r="F193" s="13"/>
      <c r="G193" s="78"/>
      <c r="H193" s="75"/>
      <c r="I193" s="13"/>
      <c r="J193" s="653" t="str">
        <f t="shared" si="8"/>
        <v>zd</v>
      </c>
      <c r="K193" s="610">
        <v>0.45</v>
      </c>
      <c r="L193" s="107"/>
      <c r="M193" s="107"/>
      <c r="N193" s="107"/>
      <c r="O193" s="107"/>
      <c r="P193" s="107"/>
      <c r="Q193" s="107"/>
      <c r="R193" s="107"/>
      <c r="S193" s="107"/>
      <c r="T193" s="107"/>
      <c r="U193" s="107"/>
      <c r="V193" s="107"/>
      <c r="W193" s="16"/>
      <c r="X193" s="8"/>
    </row>
    <row r="194" spans="1:24" x14ac:dyDescent="0.35">
      <c r="A194" s="164"/>
      <c r="B194" s="7"/>
      <c r="C194" s="17"/>
      <c r="D194" s="12"/>
      <c r="E194" s="17"/>
      <c r="F194" s="13"/>
      <c r="G194" s="78"/>
      <c r="H194" s="75"/>
      <c r="I194" s="13"/>
      <c r="L194" s="605"/>
      <c r="O194" s="13"/>
      <c r="P194" s="13"/>
      <c r="Q194" s="13"/>
      <c r="R194" s="13"/>
      <c r="S194" s="15"/>
      <c r="T194" s="108"/>
      <c r="U194" s="107"/>
      <c r="V194" s="107"/>
      <c r="W194" s="16"/>
      <c r="X194" s="8"/>
    </row>
    <row r="195" spans="1:24" x14ac:dyDescent="0.35">
      <c r="A195" s="164"/>
      <c r="B195" s="7"/>
      <c r="C195" s="17"/>
      <c r="D195" s="17"/>
      <c r="E195" s="17"/>
      <c r="F195" s="17"/>
      <c r="G195" s="53" t="s">
        <v>1225</v>
      </c>
      <c r="H195" s="17"/>
      <c r="I195" s="17"/>
      <c r="J195" s="17"/>
      <c r="K195" s="17"/>
      <c r="L195" s="22"/>
      <c r="M195" s="22"/>
      <c r="N195" s="22"/>
      <c r="O195" s="22"/>
      <c r="P195" s="22"/>
      <c r="Q195" s="22"/>
      <c r="R195" s="22"/>
      <c r="S195" s="22"/>
      <c r="T195" s="22"/>
      <c r="U195" s="22"/>
      <c r="V195" s="22"/>
      <c r="W195" s="16"/>
      <c r="X195" s="8"/>
    </row>
    <row r="196" spans="1:24" outlineLevel="1" x14ac:dyDescent="0.35">
      <c r="A196" s="164"/>
      <c r="B196" s="7"/>
      <c r="C196" s="17"/>
      <c r="D196" s="17"/>
      <c r="E196" s="17"/>
      <c r="F196" s="17"/>
      <c r="G196" s="53"/>
      <c r="H196" s="17"/>
      <c r="I196" s="17"/>
      <c r="J196" s="17"/>
      <c r="K196" s="23" t="s">
        <v>371</v>
      </c>
      <c r="L196" s="23" t="s">
        <v>132</v>
      </c>
      <c r="M196" s="23" t="s">
        <v>133</v>
      </c>
      <c r="N196" s="23" t="s">
        <v>134</v>
      </c>
      <c r="O196" s="23" t="s">
        <v>135</v>
      </c>
      <c r="P196" s="23" t="s">
        <v>136</v>
      </c>
      <c r="Q196" s="23" t="s">
        <v>137</v>
      </c>
      <c r="R196" s="23" t="s">
        <v>138</v>
      </c>
      <c r="S196" s="23" t="s">
        <v>139</v>
      </c>
      <c r="T196" s="23" t="s">
        <v>140</v>
      </c>
      <c r="U196" s="22"/>
      <c r="V196" s="22"/>
      <c r="W196" s="16"/>
      <c r="X196" s="8"/>
    </row>
    <row r="197" spans="1:24" outlineLevel="1" x14ac:dyDescent="0.35">
      <c r="A197" s="164"/>
      <c r="B197" s="7"/>
      <c r="C197" s="17"/>
      <c r="D197" s="12"/>
      <c r="E197" s="17"/>
      <c r="F197" s="13"/>
      <c r="G197" s="78"/>
      <c r="H197" s="75"/>
      <c r="I197" s="13"/>
      <c r="J197" s="13" t="s">
        <v>807</v>
      </c>
      <c r="K197" s="610">
        <v>2</v>
      </c>
      <c r="L197" s="610">
        <v>1</v>
      </c>
      <c r="M197" s="610">
        <v>1</v>
      </c>
      <c r="N197" s="610">
        <v>1</v>
      </c>
      <c r="O197" s="610">
        <v>2</v>
      </c>
      <c r="P197" s="610">
        <v>2</v>
      </c>
      <c r="Q197" s="610">
        <v>2</v>
      </c>
      <c r="R197" s="610">
        <v>2</v>
      </c>
      <c r="S197" s="610">
        <v>2</v>
      </c>
      <c r="T197" s="610">
        <v>2</v>
      </c>
      <c r="U197" s="107"/>
      <c r="V197" s="107"/>
      <c r="W197" s="16"/>
      <c r="X197" s="8"/>
    </row>
    <row r="198" spans="1:24" outlineLevel="1" x14ac:dyDescent="0.35">
      <c r="A198" s="164"/>
      <c r="B198" s="7"/>
      <c r="C198" s="17"/>
      <c r="D198" s="12"/>
      <c r="E198" s="17"/>
      <c r="F198" s="13"/>
      <c r="G198" s="78"/>
      <c r="H198" s="75"/>
      <c r="I198" s="13"/>
      <c r="J198" s="13" t="s">
        <v>386</v>
      </c>
      <c r="K198" s="610">
        <v>1</v>
      </c>
      <c r="L198" s="610">
        <v>1</v>
      </c>
      <c r="M198" s="610">
        <v>1</v>
      </c>
      <c r="N198" s="610">
        <v>1</v>
      </c>
      <c r="O198" s="610">
        <v>2</v>
      </c>
      <c r="P198" s="610">
        <v>2</v>
      </c>
      <c r="Q198" s="610">
        <v>2</v>
      </c>
      <c r="R198" s="610">
        <v>2</v>
      </c>
      <c r="S198" s="610">
        <v>2</v>
      </c>
      <c r="T198" s="610">
        <v>2</v>
      </c>
      <c r="U198" s="107"/>
      <c r="V198" s="107"/>
      <c r="W198" s="16"/>
      <c r="X198" s="8"/>
    </row>
    <row r="199" spans="1:24" outlineLevel="1" x14ac:dyDescent="0.35">
      <c r="A199" s="164"/>
      <c r="B199" s="7"/>
      <c r="C199" s="17"/>
      <c r="D199" s="12"/>
      <c r="E199" s="17"/>
      <c r="F199" s="13"/>
      <c r="G199" s="78"/>
      <c r="H199" s="75"/>
      <c r="I199" s="13"/>
      <c r="J199" s="13" t="s">
        <v>779</v>
      </c>
      <c r="K199" s="610">
        <v>1.3</v>
      </c>
      <c r="L199" s="610">
        <v>1.3</v>
      </c>
      <c r="M199" s="610">
        <v>1.3</v>
      </c>
      <c r="N199" s="610">
        <v>1.3</v>
      </c>
      <c r="O199" s="610">
        <v>2</v>
      </c>
      <c r="P199" s="610">
        <v>2</v>
      </c>
      <c r="Q199" s="610">
        <v>2</v>
      </c>
      <c r="R199" s="610">
        <v>2</v>
      </c>
      <c r="S199" s="610">
        <v>2</v>
      </c>
      <c r="T199" s="610">
        <v>2</v>
      </c>
      <c r="U199" s="107"/>
      <c r="V199" s="107"/>
      <c r="W199" s="16"/>
      <c r="X199" s="8"/>
    </row>
    <row r="200" spans="1:24" outlineLevel="1" x14ac:dyDescent="0.35">
      <c r="A200" s="164"/>
      <c r="B200" s="7"/>
      <c r="C200" s="17"/>
      <c r="D200" s="12"/>
      <c r="E200" s="17"/>
      <c r="F200" s="13"/>
      <c r="G200" s="78"/>
      <c r="H200" s="75"/>
      <c r="I200" s="13"/>
      <c r="J200" s="13" t="s">
        <v>780</v>
      </c>
      <c r="K200" s="610">
        <v>1</v>
      </c>
      <c r="L200" s="610">
        <v>1</v>
      </c>
      <c r="M200" s="610">
        <v>1</v>
      </c>
      <c r="N200" s="610">
        <v>1</v>
      </c>
      <c r="O200" s="610">
        <v>2</v>
      </c>
      <c r="P200" s="610">
        <v>2</v>
      </c>
      <c r="Q200" s="610">
        <v>2</v>
      </c>
      <c r="R200" s="610">
        <v>2</v>
      </c>
      <c r="S200" s="610">
        <v>2</v>
      </c>
      <c r="T200" s="610">
        <v>2</v>
      </c>
      <c r="U200" s="107"/>
      <c r="V200" s="107"/>
      <c r="W200" s="16"/>
      <c r="X200" s="8"/>
    </row>
    <row r="201" spans="1:24" outlineLevel="1" x14ac:dyDescent="0.35">
      <c r="A201" s="164"/>
      <c r="B201" s="7"/>
      <c r="C201" s="17"/>
      <c r="D201" s="12"/>
      <c r="E201" s="17"/>
      <c r="F201" s="13"/>
      <c r="G201" s="78"/>
      <c r="H201" s="75"/>
      <c r="I201" s="13"/>
      <c r="J201" s="13" t="s">
        <v>781</v>
      </c>
      <c r="K201" s="610">
        <v>1.3</v>
      </c>
      <c r="L201" s="610">
        <v>1.3</v>
      </c>
      <c r="M201" s="610">
        <v>1.3</v>
      </c>
      <c r="N201" s="610">
        <v>1.3</v>
      </c>
      <c r="O201" s="610">
        <v>2</v>
      </c>
      <c r="P201" s="610">
        <v>2</v>
      </c>
      <c r="Q201" s="610">
        <v>2</v>
      </c>
      <c r="R201" s="610">
        <v>2</v>
      </c>
      <c r="S201" s="610">
        <v>2</v>
      </c>
      <c r="T201" s="610">
        <v>2</v>
      </c>
      <c r="U201" s="107"/>
      <c r="V201" s="107"/>
      <c r="W201" s="16"/>
      <c r="X201" s="8"/>
    </row>
    <row r="202" spans="1:24" outlineLevel="1" x14ac:dyDescent="0.35">
      <c r="A202" s="164"/>
      <c r="B202" s="7"/>
      <c r="C202" s="17"/>
      <c r="D202" s="12"/>
      <c r="E202" s="17"/>
      <c r="F202" s="13"/>
      <c r="G202" s="78"/>
      <c r="H202" s="75"/>
      <c r="I202" s="13"/>
      <c r="J202" s="13" t="s">
        <v>782</v>
      </c>
      <c r="K202" s="610">
        <v>1</v>
      </c>
      <c r="L202" s="610">
        <v>1</v>
      </c>
      <c r="M202" s="610">
        <v>1</v>
      </c>
      <c r="N202" s="610">
        <v>1</v>
      </c>
      <c r="O202" s="610">
        <v>2</v>
      </c>
      <c r="P202" s="610">
        <v>2</v>
      </c>
      <c r="Q202" s="610">
        <v>2</v>
      </c>
      <c r="R202" s="610">
        <v>2</v>
      </c>
      <c r="S202" s="610">
        <v>2</v>
      </c>
      <c r="T202" s="610">
        <v>2</v>
      </c>
      <c r="U202" s="107"/>
      <c r="V202" s="107"/>
      <c r="W202" s="16"/>
      <c r="X202" s="8"/>
    </row>
    <row r="203" spans="1:24" outlineLevel="1" x14ac:dyDescent="0.35">
      <c r="A203" s="164"/>
      <c r="B203" s="7"/>
      <c r="C203" s="17"/>
      <c r="D203" s="12"/>
      <c r="E203" s="17"/>
      <c r="F203" s="13"/>
      <c r="G203" s="78"/>
      <c r="H203" s="75"/>
      <c r="I203" s="13"/>
      <c r="J203" s="13" t="s">
        <v>783</v>
      </c>
      <c r="K203" s="610">
        <v>1.3</v>
      </c>
      <c r="L203" s="610">
        <v>1.3</v>
      </c>
      <c r="M203" s="610">
        <v>1.3</v>
      </c>
      <c r="N203" s="610">
        <v>1.3</v>
      </c>
      <c r="O203" s="610">
        <v>2</v>
      </c>
      <c r="P203" s="610">
        <v>2</v>
      </c>
      <c r="Q203" s="610">
        <v>2</v>
      </c>
      <c r="R203" s="610">
        <v>2</v>
      </c>
      <c r="S203" s="610">
        <v>2</v>
      </c>
      <c r="T203" s="610">
        <v>2</v>
      </c>
      <c r="U203" s="107"/>
      <c r="V203" s="107"/>
      <c r="W203" s="16"/>
      <c r="X203" s="8"/>
    </row>
    <row r="204" spans="1:24" outlineLevel="1" x14ac:dyDescent="0.35">
      <c r="A204" s="164"/>
      <c r="B204" s="7"/>
      <c r="C204" s="17"/>
      <c r="D204" s="12"/>
      <c r="E204" s="17"/>
      <c r="F204" s="13"/>
      <c r="G204" s="78"/>
      <c r="H204" s="75"/>
      <c r="I204" s="13"/>
      <c r="J204" s="13" t="s">
        <v>784</v>
      </c>
      <c r="K204" s="610">
        <v>1</v>
      </c>
      <c r="L204" s="610">
        <v>1</v>
      </c>
      <c r="M204" s="610">
        <v>1</v>
      </c>
      <c r="N204" s="610">
        <v>1</v>
      </c>
      <c r="O204" s="610">
        <v>2</v>
      </c>
      <c r="P204" s="610">
        <v>2</v>
      </c>
      <c r="Q204" s="610">
        <v>2</v>
      </c>
      <c r="R204" s="610">
        <v>2</v>
      </c>
      <c r="S204" s="610">
        <v>2</v>
      </c>
      <c r="T204" s="610">
        <v>2</v>
      </c>
      <c r="U204" s="107"/>
      <c r="V204" s="107"/>
      <c r="W204" s="16"/>
      <c r="X204" s="8"/>
    </row>
    <row r="205" spans="1:24" outlineLevel="1" x14ac:dyDescent="0.35">
      <c r="A205" s="164"/>
      <c r="B205" s="7"/>
      <c r="C205" s="17"/>
      <c r="D205" s="12"/>
      <c r="E205" s="17"/>
      <c r="F205" s="13"/>
      <c r="G205" s="78"/>
      <c r="H205" s="75"/>
      <c r="I205" s="13"/>
      <c r="J205" s="13" t="s">
        <v>785</v>
      </c>
      <c r="K205" s="610">
        <v>1.3</v>
      </c>
      <c r="L205" s="610">
        <v>1.3</v>
      </c>
      <c r="M205" s="610">
        <v>1.3</v>
      </c>
      <c r="N205" s="610">
        <v>1.3</v>
      </c>
      <c r="O205" s="610">
        <v>2</v>
      </c>
      <c r="P205" s="610">
        <v>2</v>
      </c>
      <c r="Q205" s="610">
        <v>2</v>
      </c>
      <c r="R205" s="610">
        <v>2</v>
      </c>
      <c r="S205" s="610">
        <v>2</v>
      </c>
      <c r="T205" s="610">
        <v>2</v>
      </c>
      <c r="U205" s="107"/>
      <c r="V205" s="107"/>
      <c r="W205" s="16"/>
      <c r="X205" s="8"/>
    </row>
    <row r="206" spans="1:24" outlineLevel="1" x14ac:dyDescent="0.35">
      <c r="A206" s="164"/>
      <c r="B206" s="7"/>
      <c r="C206" s="17"/>
      <c r="D206" s="12"/>
      <c r="E206" s="17"/>
      <c r="F206" s="13"/>
      <c r="G206" s="78"/>
      <c r="H206" s="75"/>
      <c r="I206" s="13"/>
      <c r="J206" s="13" t="s">
        <v>786</v>
      </c>
      <c r="K206" s="610">
        <v>1</v>
      </c>
      <c r="L206" s="610">
        <v>1</v>
      </c>
      <c r="M206" s="610">
        <v>1</v>
      </c>
      <c r="N206" s="610">
        <v>1</v>
      </c>
      <c r="O206" s="610">
        <v>2</v>
      </c>
      <c r="P206" s="610">
        <v>2</v>
      </c>
      <c r="Q206" s="610">
        <v>2</v>
      </c>
      <c r="R206" s="610">
        <v>2</v>
      </c>
      <c r="S206" s="610">
        <v>2</v>
      </c>
      <c r="T206" s="610">
        <v>2</v>
      </c>
      <c r="U206" s="107"/>
      <c r="V206" s="107"/>
      <c r="W206" s="16"/>
      <c r="X206" s="8"/>
    </row>
    <row r="207" spans="1:24" x14ac:dyDescent="0.35">
      <c r="A207" s="164"/>
      <c r="B207" s="7"/>
      <c r="C207" s="17"/>
      <c r="D207" s="12"/>
      <c r="E207" s="17"/>
      <c r="F207" s="13"/>
      <c r="G207" s="21"/>
      <c r="H207" s="75"/>
      <c r="I207" s="13"/>
      <c r="J207" s="36"/>
      <c r="K207" s="13"/>
      <c r="L207" s="13"/>
      <c r="M207" s="13"/>
      <c r="N207" s="13"/>
      <c r="O207" s="13"/>
      <c r="P207" s="13"/>
      <c r="Q207" s="13"/>
      <c r="R207" s="13"/>
      <c r="S207" s="15"/>
      <c r="T207" s="108"/>
      <c r="U207" s="107"/>
      <c r="V207" s="107"/>
      <c r="W207" s="16"/>
      <c r="X207" s="8"/>
    </row>
    <row r="208" spans="1:24" x14ac:dyDescent="0.35">
      <c r="A208" s="164"/>
      <c r="B208" s="7"/>
      <c r="C208" s="39"/>
      <c r="D208" s="39"/>
      <c r="E208" s="39"/>
      <c r="F208" s="39"/>
      <c r="G208" s="40" t="str">
        <f>G170</f>
        <v>YIELD REDUCTION FROM GRAZING CROP</v>
      </c>
      <c r="H208" s="39"/>
      <c r="I208" s="39"/>
      <c r="J208" s="39"/>
      <c r="K208" s="39"/>
      <c r="L208" s="39"/>
      <c r="M208" s="39"/>
      <c r="N208" s="39"/>
      <c r="O208" s="39"/>
      <c r="P208" s="39"/>
      <c r="Q208" s="39"/>
      <c r="R208" s="39"/>
      <c r="S208" s="39"/>
      <c r="T208" s="94"/>
      <c r="U208" s="94"/>
      <c r="V208" s="94"/>
      <c r="W208" s="41" t="s">
        <v>116</v>
      </c>
      <c r="X208" s="8"/>
    </row>
    <row r="209" spans="1:24" x14ac:dyDescent="0.35">
      <c r="A209" s="164"/>
      <c r="B209" s="7"/>
      <c r="C209" s="7"/>
      <c r="D209" s="7"/>
      <c r="E209" s="7"/>
      <c r="F209" s="8"/>
      <c r="G209" s="8"/>
      <c r="H209" s="8"/>
      <c r="I209" s="8"/>
      <c r="J209" s="8"/>
      <c r="K209" s="8"/>
      <c r="L209" s="8"/>
      <c r="M209" s="8"/>
      <c r="N209" s="8"/>
      <c r="O209" s="8"/>
      <c r="P209" s="8"/>
      <c r="Q209" s="8"/>
      <c r="R209" s="8"/>
      <c r="S209" s="8"/>
      <c r="T209" s="8"/>
      <c r="U209" s="8"/>
      <c r="V209" s="8"/>
      <c r="W209" s="8"/>
      <c r="X209" s="8"/>
    </row>
    <row r="210" spans="1:24" x14ac:dyDescent="0.35">
      <c r="A210" s="164"/>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4"/>
      <c r="B211" s="7"/>
      <c r="C211" s="606"/>
      <c r="D211" s="606"/>
      <c r="E211" s="606"/>
      <c r="F211" s="606"/>
      <c r="G211" s="606"/>
      <c r="H211" s="607"/>
      <c r="I211" s="606"/>
      <c r="J211" s="606"/>
      <c r="K211" s="606"/>
      <c r="L211" s="606"/>
      <c r="M211" s="606"/>
      <c r="N211" s="606"/>
      <c r="O211" s="606"/>
      <c r="P211" s="606"/>
      <c r="Q211" s="606"/>
      <c r="R211" s="606"/>
      <c r="S211" s="606"/>
      <c r="T211" s="606"/>
      <c r="U211" s="606"/>
      <c r="V211" s="606"/>
      <c r="W211" s="606"/>
      <c r="X211" s="606"/>
    </row>
    <row r="212" spans="1:24" x14ac:dyDescent="0.35">
      <c r="A212" s="164"/>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4"/>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4"/>
      <c r="B214" s="7"/>
      <c r="C214" s="7"/>
      <c r="D214" s="7"/>
      <c r="E214" s="7"/>
      <c r="F214" s="8"/>
      <c r="G214" s="8"/>
      <c r="H214" s="8"/>
      <c r="I214" s="8"/>
      <c r="J214" s="8"/>
      <c r="K214" s="8"/>
      <c r="L214" s="8"/>
      <c r="M214" s="8"/>
      <c r="N214" s="8"/>
      <c r="O214" s="8"/>
      <c r="P214" s="8"/>
      <c r="Q214" s="8"/>
      <c r="R214" s="8"/>
      <c r="S214" s="8"/>
      <c r="T214" s="8"/>
      <c r="U214" s="8"/>
      <c r="V214" s="8"/>
      <c r="W214" s="8"/>
      <c r="X214"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1060</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1059</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1058</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1079</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1057</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1056</v>
      </c>
      <c r="K31" s="814" t="s">
        <v>1055</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1054</v>
      </c>
      <c r="H34" s="739"/>
      <c r="I34" s="826" t="s">
        <v>1053</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1052</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1051</v>
      </c>
      <c r="H36" s="739"/>
      <c r="I36" s="826" t="s">
        <v>1050</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1075</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1082</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1071</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1072</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1023</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1049</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1048</v>
      </c>
      <c r="J52" s="822" t="s">
        <v>1047</v>
      </c>
      <c r="K52" s="823" t="s">
        <v>1046</v>
      </c>
      <c r="L52" s="814"/>
      <c r="M52" s="789" t="s">
        <v>1035</v>
      </c>
      <c r="N52" s="789"/>
      <c r="O52" s="814"/>
      <c r="P52" s="795" t="s">
        <v>1033</v>
      </c>
      <c r="Q52" s="814"/>
      <c r="R52" s="789" t="s">
        <v>1031</v>
      </c>
      <c r="S52" s="814"/>
      <c r="T52" s="814" t="s">
        <v>1156</v>
      </c>
      <c r="U52" s="795"/>
      <c r="V52" s="795"/>
      <c r="W52" s="784"/>
      <c r="X52" s="778"/>
    </row>
    <row r="53" spans="1:24" ht="13" customHeight="1" x14ac:dyDescent="0.3">
      <c r="A53" s="729"/>
      <c r="B53" s="779"/>
      <c r="C53" s="789"/>
      <c r="D53" s="789"/>
      <c r="E53" s="789"/>
      <c r="F53" s="789"/>
      <c r="G53" s="789"/>
      <c r="H53" s="789"/>
      <c r="I53" s="814" t="s">
        <v>1045</v>
      </c>
      <c r="J53" s="814" t="s">
        <v>1044</v>
      </c>
      <c r="K53" s="814" t="s">
        <v>1043</v>
      </c>
      <c r="L53" s="814"/>
      <c r="M53" s="789" t="s">
        <v>1024</v>
      </c>
      <c r="N53" s="789" t="s">
        <v>1034</v>
      </c>
      <c r="O53" s="814"/>
      <c r="P53" s="795" t="s">
        <v>1032</v>
      </c>
      <c r="Q53" s="814"/>
      <c r="R53" s="789" t="s">
        <v>1030</v>
      </c>
      <c r="S53" s="814"/>
      <c r="T53" s="814" t="s">
        <v>1157</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1061</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1062</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1063</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1064</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1065</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1066</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1067</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1068</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1069</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1070</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1073</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868</v>
      </c>
      <c r="O170" s="23" t="s">
        <v>869</v>
      </c>
      <c r="P170" s="23" t="s">
        <v>870</v>
      </c>
      <c r="Q170" s="23" t="s">
        <v>1083</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1074</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1042</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1041</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1040</v>
      </c>
      <c r="J188" s="814" t="s">
        <v>1039</v>
      </c>
      <c r="K188" s="814" t="s">
        <v>1038</v>
      </c>
      <c r="L188" s="814" t="s">
        <v>1037</v>
      </c>
      <c r="M188" s="814" t="s">
        <v>1036</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1029</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1028</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1027</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1026</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1025</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70" zoomScale="90" zoomScaleNormal="90" workbookViewId="0">
      <selection activeCell="F106" sqref="F10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1016</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807</v>
      </c>
      <c r="G20" s="485" t="s">
        <v>752</v>
      </c>
      <c r="H20" s="485" t="s">
        <v>744</v>
      </c>
      <c r="I20" s="485" t="s">
        <v>745</v>
      </c>
      <c r="J20" s="485" t="s">
        <v>746</v>
      </c>
      <c r="K20" s="485" t="s">
        <v>747</v>
      </c>
      <c r="L20" s="485" t="s">
        <v>748</v>
      </c>
      <c r="M20" s="485" t="s">
        <v>749</v>
      </c>
      <c r="N20" s="485" t="s">
        <v>750</v>
      </c>
      <c r="O20" s="485" t="s">
        <v>751</v>
      </c>
      <c r="P20" s="22"/>
      <c r="Q20" s="22"/>
      <c r="R20" s="22"/>
      <c r="S20" s="22"/>
      <c r="T20" s="22" t="s">
        <v>90</v>
      </c>
      <c r="U20" s="22" t="s">
        <v>807</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959</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807</v>
      </c>
      <c r="H46" s="485" t="s">
        <v>752</v>
      </c>
      <c r="I46" s="485" t="s">
        <v>744</v>
      </c>
      <c r="J46" s="485" t="s">
        <v>745</v>
      </c>
      <c r="K46" s="485" t="s">
        <v>746</v>
      </c>
      <c r="L46" s="485" t="s">
        <v>747</v>
      </c>
      <c r="M46" s="485" t="s">
        <v>748</v>
      </c>
      <c r="N46" s="485" t="s">
        <v>749</v>
      </c>
      <c r="O46" s="485" t="s">
        <v>750</v>
      </c>
      <c r="P46" s="485"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1017</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1017</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MIN(Crop!I99:I117)</f>
        <v>43794</v>
      </c>
      <c r="H59" s="241">
        <f>MIN(Crop!J99:J117)</f>
        <v>43794</v>
      </c>
      <c r="I59" s="241">
        <f>MIN(Crop!K99:K117)</f>
        <v>43794</v>
      </c>
      <c r="J59" s="241">
        <f>MIN(Crop!L99:L117)</f>
        <v>43794</v>
      </c>
      <c r="K59" s="241">
        <f>MIN(Crop!M99:M117)</f>
        <v>43794</v>
      </c>
      <c r="L59" s="241">
        <f>MIN(Crop!N99:N117)</f>
        <v>43794</v>
      </c>
      <c r="M59" s="241">
        <f>MIN(Crop!O99:O117)</f>
        <v>43794</v>
      </c>
      <c r="N59" s="241">
        <f>MIN(Crop!P99:P117)</f>
        <v>43794</v>
      </c>
      <c r="O59" s="241">
        <f>MIN(Crop!Q99:Q117)</f>
        <v>43794</v>
      </c>
      <c r="P59" s="241">
        <f>MIN(Crop!R99:R117)</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1017</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1017</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2" t="s">
        <v>756</v>
      </c>
      <c r="H95" s="882"/>
      <c r="I95" s="882"/>
      <c r="J95" s="882"/>
      <c r="K95" s="882" t="s">
        <v>757</v>
      </c>
      <c r="L95" s="882"/>
      <c r="M95" s="882" t="s">
        <v>758</v>
      </c>
      <c r="N95" s="882"/>
      <c r="O95" s="17"/>
      <c r="P95" s="22"/>
      <c r="Q95" s="22"/>
      <c r="R95" s="22"/>
      <c r="S95" s="22"/>
      <c r="T95" s="22"/>
      <c r="U95" s="17" t="s">
        <v>1016</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807</v>
      </c>
      <c r="G97" s="485" t="s">
        <v>752</v>
      </c>
      <c r="H97" s="485" t="s">
        <v>744</v>
      </c>
      <c r="I97" s="485" t="s">
        <v>745</v>
      </c>
      <c r="J97" s="485" t="s">
        <v>746</v>
      </c>
      <c r="K97" s="485" t="s">
        <v>747</v>
      </c>
      <c r="L97" s="485" t="s">
        <v>748</v>
      </c>
      <c r="M97" s="485" t="s">
        <v>749</v>
      </c>
      <c r="N97" s="485" t="s">
        <v>750</v>
      </c>
      <c r="O97" s="485" t="s">
        <v>751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759</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773</v>
      </c>
      <c r="R98" s="2"/>
      <c r="S98" s="2"/>
      <c r="T98" s="2" t="s">
        <v>759</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760</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760</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761</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761</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762</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762</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763</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941</v>
      </c>
      <c r="R102" s="150"/>
      <c r="S102" s="709"/>
      <c r="T102" s="709" t="s">
        <v>763</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764</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940</v>
      </c>
      <c r="R103" s="150"/>
      <c r="S103" s="150"/>
      <c r="T103" s="150" t="s">
        <v>764</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765</v>
      </c>
      <c r="F104" s="486">
        <v>43678</v>
      </c>
      <c r="G104" s="486">
        <v>43678</v>
      </c>
      <c r="H104" s="486">
        <v>43678</v>
      </c>
      <c r="I104" s="486">
        <v>43678</v>
      </c>
      <c r="J104" s="486">
        <v>43678</v>
      </c>
      <c r="K104" s="486">
        <v>43678</v>
      </c>
      <c r="L104" s="486">
        <v>43678</v>
      </c>
      <c r="M104" s="486">
        <v>43678</v>
      </c>
      <c r="N104" s="486">
        <v>43678</v>
      </c>
      <c r="O104" s="486">
        <v>43678</v>
      </c>
      <c r="R104" s="150"/>
      <c r="S104" s="150"/>
      <c r="T104" s="150" t="s">
        <v>765</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766</v>
      </c>
      <c r="F105" s="486">
        <v>43709</v>
      </c>
      <c r="G105" s="486">
        <v>43709</v>
      </c>
      <c r="H105" s="486">
        <v>43709</v>
      </c>
      <c r="I105" s="486">
        <v>43709</v>
      </c>
      <c r="J105" s="486">
        <v>43678</v>
      </c>
      <c r="K105" s="486">
        <v>43678</v>
      </c>
      <c r="L105" s="486">
        <v>43678</v>
      </c>
      <c r="M105" s="486">
        <v>43709</v>
      </c>
      <c r="N105" s="486">
        <v>43709</v>
      </c>
      <c r="O105" s="486">
        <v>43709</v>
      </c>
      <c r="R105" s="150"/>
      <c r="S105" s="150"/>
      <c r="T105" s="150" t="s">
        <v>766</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767</v>
      </c>
      <c r="F106" s="486">
        <v>43749</v>
      </c>
      <c r="G106" s="626">
        <v>43753</v>
      </c>
      <c r="H106" s="626">
        <v>43753</v>
      </c>
      <c r="I106" s="626">
        <v>43753</v>
      </c>
      <c r="J106" s="626">
        <v>43753</v>
      </c>
      <c r="K106" s="626">
        <v>43753</v>
      </c>
      <c r="L106" s="626">
        <v>43753</v>
      </c>
      <c r="M106" s="626">
        <v>43753</v>
      </c>
      <c r="N106" s="626">
        <v>43753</v>
      </c>
      <c r="O106" s="626">
        <v>43753</v>
      </c>
      <c r="R106" s="150"/>
      <c r="S106" s="150"/>
      <c r="T106" s="150" t="s">
        <v>767</v>
      </c>
      <c r="U106" s="701">
        <f t="shared" si="15"/>
        <v>280</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768</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771</v>
      </c>
      <c r="R107" s="150"/>
      <c r="S107" s="150"/>
      <c r="T107" s="150" t="s">
        <v>768</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772</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769</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774</v>
      </c>
      <c r="R109" s="2"/>
      <c r="S109" s="2"/>
      <c r="T109" s="2" t="s">
        <v>769</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770</v>
      </c>
      <c r="F110" s="486">
        <v>43862</v>
      </c>
      <c r="G110" s="486">
        <v>43862</v>
      </c>
      <c r="H110" s="486">
        <v>43862</v>
      </c>
      <c r="I110" s="486">
        <v>43862</v>
      </c>
      <c r="J110" s="486">
        <v>43862</v>
      </c>
      <c r="K110" s="486">
        <v>43862</v>
      </c>
      <c r="L110" s="486">
        <v>43862</v>
      </c>
      <c r="M110" s="486">
        <v>43862</v>
      </c>
      <c r="N110" s="486">
        <v>43862</v>
      </c>
      <c r="O110" s="486">
        <v>43862</v>
      </c>
      <c r="R110" s="2"/>
      <c r="S110" s="2"/>
      <c r="T110" s="2" t="s">
        <v>770</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775</v>
      </c>
      <c r="F111" s="486">
        <v>43891</v>
      </c>
      <c r="G111" s="486">
        <v>43891</v>
      </c>
      <c r="H111" s="486">
        <v>43891</v>
      </c>
      <c r="I111" s="486">
        <v>43891</v>
      </c>
      <c r="J111" s="486">
        <v>43891</v>
      </c>
      <c r="K111" s="486">
        <v>43891</v>
      </c>
      <c r="L111" s="486">
        <v>43891</v>
      </c>
      <c r="M111" s="486">
        <v>43891</v>
      </c>
      <c r="N111" s="486">
        <v>43891</v>
      </c>
      <c r="O111" s="486">
        <v>43891</v>
      </c>
      <c r="R111" s="2"/>
      <c r="S111" s="2"/>
      <c r="T111" s="2" t="s">
        <v>775</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1018</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1019</v>
      </c>
      <c r="R112" s="2"/>
      <c r="S112" s="2"/>
      <c r="T112" s="2" t="s">
        <v>1018</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5"/>
  <sheetViews>
    <sheetView topLeftCell="A121"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911</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910</v>
      </c>
      <c r="H72" s="142" t="s">
        <v>254</v>
      </c>
      <c r="I72" s="22"/>
      <c r="J72" s="23" t="s">
        <v>91</v>
      </c>
      <c r="K72" s="23" t="s">
        <v>910</v>
      </c>
      <c r="L72" s="23" t="s">
        <v>254</v>
      </c>
      <c r="M72" s="22"/>
      <c r="N72" s="23" t="s">
        <v>91</v>
      </c>
      <c r="O72" s="23" t="s">
        <v>910</v>
      </c>
      <c r="P72" s="23" t="s">
        <v>254</v>
      </c>
      <c r="Q72" s="22"/>
      <c r="R72" s="23" t="s">
        <v>91</v>
      </c>
      <c r="S72" s="23" t="s">
        <v>910</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2"/>
      <c r="F99" s="883"/>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910</v>
      </c>
      <c r="L100" s="23" t="s">
        <v>254</v>
      </c>
      <c r="M100" s="23"/>
      <c r="N100" s="23" t="s">
        <v>91</v>
      </c>
      <c r="O100" s="23" t="s">
        <v>910</v>
      </c>
      <c r="P100" s="23" t="s">
        <v>254</v>
      </c>
      <c r="Q100" s="23"/>
      <c r="R100" s="23" t="s">
        <v>91</v>
      </c>
      <c r="S100" s="23" t="s">
        <v>910</v>
      </c>
      <c r="T100" s="23" t="s">
        <v>254</v>
      </c>
      <c r="U100" s="23"/>
      <c r="V100" s="23" t="s">
        <v>91</v>
      </c>
      <c r="W100" s="23" t="s">
        <v>910</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lf</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ms</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od</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of</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r</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rd</v>
      </c>
      <c r="H114" s="599">
        <v>1.2</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v</v>
      </c>
      <c r="H115" s="599">
        <v>1.2</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w</v>
      </c>
      <c r="H116" s="599">
        <v>1.3</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wd</v>
      </c>
      <c r="H117" s="599">
        <v>1.3</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26"/>
      <c r="E118" s="646"/>
      <c r="F118" s="646"/>
      <c r="G118" s="654" t="str">
        <f>General!G34</f>
        <v>z</v>
      </c>
      <c r="H118" s="599">
        <v>1.2</v>
      </c>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26"/>
      <c r="E119" s="646"/>
      <c r="F119" s="646"/>
      <c r="G119" s="654" t="str">
        <f>General!G35</f>
        <v>zd</v>
      </c>
      <c r="H119" s="599">
        <v>1.2</v>
      </c>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646"/>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646"/>
      <c r="F124" s="646"/>
      <c r="G124" s="646"/>
      <c r="H124" s="646"/>
      <c r="I124" s="646"/>
      <c r="J124" s="646"/>
      <c r="K124" s="646"/>
      <c r="L124" s="646"/>
      <c r="M124" s="646"/>
      <c r="N124" s="646"/>
      <c r="O124" s="646"/>
      <c r="P124" s="646"/>
      <c r="Q124" s="646"/>
      <c r="R124" s="646"/>
      <c r="S124" s="646"/>
      <c r="T124" s="646"/>
      <c r="U124" s="646"/>
      <c r="V124" s="646"/>
      <c r="W124" s="646"/>
      <c r="X124" s="646"/>
      <c r="Z124" s="16"/>
      <c r="AA124" s="8"/>
      <c r="AB124" s="8"/>
      <c r="AC124" s="8"/>
    </row>
    <row r="125" spans="1:29" ht="13.5" customHeight="1" outlineLevel="1" x14ac:dyDescent="0.35">
      <c r="A125" s="6"/>
      <c r="B125" s="7"/>
      <c r="C125" s="17"/>
      <c r="D125" s="33"/>
      <c r="E125" s="711" t="s">
        <v>729</v>
      </c>
      <c r="F125" s="646"/>
      <c r="G125" s="646"/>
      <c r="H125" s="646"/>
      <c r="I125" s="646"/>
      <c r="J125" s="646"/>
      <c r="K125" s="646"/>
      <c r="L125" s="646"/>
      <c r="M125" s="646"/>
      <c r="N125" s="646"/>
      <c r="O125" s="646"/>
      <c r="P125" s="646"/>
      <c r="Q125" s="646"/>
      <c r="R125" s="646"/>
      <c r="S125" s="646"/>
      <c r="T125" s="646"/>
      <c r="U125" s="646"/>
      <c r="V125" s="646"/>
      <c r="W125" s="646"/>
      <c r="X125" s="646"/>
      <c r="Z125" s="16"/>
      <c r="AA125" s="8"/>
      <c r="AB125" s="8"/>
      <c r="AC125" s="8"/>
    </row>
    <row r="126" spans="1:29" ht="13.5" customHeight="1" outlineLevel="1" x14ac:dyDescent="0.35">
      <c r="A126" s="6"/>
      <c r="B126" s="7"/>
      <c r="C126" s="17"/>
      <c r="D126" s="33"/>
      <c r="E126" s="711"/>
      <c r="F126" s="712">
        <v>43466</v>
      </c>
      <c r="G126" s="712">
        <v>43497</v>
      </c>
      <c r="H126" s="712">
        <v>43525</v>
      </c>
      <c r="I126" s="712">
        <v>43556</v>
      </c>
      <c r="J126" s="712">
        <v>43586</v>
      </c>
      <c r="K126" s="712">
        <v>43617</v>
      </c>
      <c r="L126" s="712">
        <v>43647</v>
      </c>
      <c r="M126" s="712">
        <v>43678</v>
      </c>
      <c r="N126" s="712">
        <v>43709</v>
      </c>
      <c r="O126" s="712">
        <v>43739</v>
      </c>
      <c r="P126" s="712">
        <v>43770</v>
      </c>
      <c r="Q126" s="712">
        <v>43800</v>
      </c>
      <c r="R126" s="646"/>
      <c r="S126" s="646"/>
      <c r="T126" s="646"/>
      <c r="U126" s="646"/>
      <c r="V126" s="646"/>
      <c r="W126" s="646"/>
      <c r="X126" s="646"/>
      <c r="Z126" s="16"/>
      <c r="AA126" s="8"/>
      <c r="AB126" s="8"/>
      <c r="AC126" s="8"/>
    </row>
    <row r="127" spans="1:29" ht="13.5" customHeight="1" outlineLevel="1" x14ac:dyDescent="0.35">
      <c r="A127" s="6"/>
      <c r="B127" s="7"/>
      <c r="C127" s="17"/>
      <c r="D127" s="33"/>
      <c r="E127" s="599" t="s">
        <v>91</v>
      </c>
      <c r="F127" s="713">
        <f>MIN(364,INT((F126 - DATE(YEAR(F126),1,1))))</f>
        <v>0</v>
      </c>
      <c r="G127" s="713">
        <f t="shared" ref="G127:Q127" si="7">MIN(364,INT((G126 - DATE(YEAR(G126),1,1))))</f>
        <v>31</v>
      </c>
      <c r="H127" s="713">
        <f t="shared" si="7"/>
        <v>59</v>
      </c>
      <c r="I127" s="713">
        <f t="shared" si="7"/>
        <v>90</v>
      </c>
      <c r="J127" s="713">
        <f t="shared" si="7"/>
        <v>120</v>
      </c>
      <c r="K127" s="713">
        <f t="shared" si="7"/>
        <v>151</v>
      </c>
      <c r="L127" s="713">
        <f t="shared" si="7"/>
        <v>181</v>
      </c>
      <c r="M127" s="713">
        <f t="shared" si="7"/>
        <v>212</v>
      </c>
      <c r="N127" s="713">
        <f t="shared" si="7"/>
        <v>243</v>
      </c>
      <c r="O127" s="713">
        <f t="shared" si="7"/>
        <v>273</v>
      </c>
      <c r="P127" s="713">
        <f t="shared" si="7"/>
        <v>304</v>
      </c>
      <c r="Q127" s="713">
        <f t="shared" si="7"/>
        <v>334</v>
      </c>
      <c r="R127" s="646"/>
      <c r="S127" s="646"/>
      <c r="T127" s="646"/>
      <c r="U127" s="646"/>
      <c r="V127" s="646"/>
      <c r="W127" s="646"/>
      <c r="X127" s="646"/>
      <c r="Z127" s="16"/>
      <c r="AA127" s="8"/>
      <c r="AB127" s="8"/>
      <c r="AC127" s="8"/>
    </row>
    <row r="128" spans="1:29" ht="13.5" customHeight="1" outlineLevel="1" x14ac:dyDescent="0.35">
      <c r="A128" s="6"/>
      <c r="B128" s="7"/>
      <c r="C128" s="17"/>
      <c r="D128" s="33"/>
      <c r="E128" s="599" t="s">
        <v>730</v>
      </c>
      <c r="F128" s="599">
        <v>0</v>
      </c>
      <c r="G128" s="599">
        <v>0</v>
      </c>
      <c r="H128" s="599">
        <v>0</v>
      </c>
      <c r="I128" s="599">
        <v>0</v>
      </c>
      <c r="J128" s="599">
        <v>0</v>
      </c>
      <c r="K128" s="599">
        <v>0.5</v>
      </c>
      <c r="L128" s="599">
        <v>0.5</v>
      </c>
      <c r="M128" s="599">
        <v>0.3</v>
      </c>
      <c r="N128" s="599">
        <v>0.3</v>
      </c>
      <c r="O128" s="599">
        <v>0</v>
      </c>
      <c r="P128" s="599">
        <v>0</v>
      </c>
      <c r="Q128" s="599">
        <v>0</v>
      </c>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646"/>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646"/>
      <c r="F131" s="646"/>
      <c r="G131" s="646"/>
      <c r="H131" s="646"/>
      <c r="I131" s="646"/>
      <c r="J131" s="646"/>
      <c r="K131" s="646"/>
      <c r="L131" s="646"/>
      <c r="M131" s="646"/>
      <c r="N131" s="646"/>
      <c r="O131" s="646"/>
      <c r="P131" s="646"/>
      <c r="Q131" s="646"/>
      <c r="R131" s="646"/>
      <c r="S131" s="646"/>
      <c r="T131" s="646"/>
      <c r="U131" s="646"/>
      <c r="V131" s="646"/>
      <c r="W131" s="646"/>
      <c r="X131" s="646"/>
      <c r="Z131" s="16"/>
      <c r="AA131" s="8"/>
      <c r="AB131" s="8"/>
      <c r="AC131" s="8"/>
    </row>
    <row r="132" spans="1:29" ht="13.5" customHeight="1" outlineLevel="1" x14ac:dyDescent="0.35">
      <c r="A132" s="6"/>
      <c r="B132" s="7"/>
      <c r="C132" s="17"/>
      <c r="D132" s="33"/>
      <c r="E132" s="711" t="s">
        <v>728</v>
      </c>
      <c r="F132" s="646"/>
      <c r="G132" s="646"/>
      <c r="H132" s="646"/>
      <c r="I132" s="646"/>
      <c r="J132" s="646"/>
      <c r="K132" s="646"/>
      <c r="L132" s="646"/>
      <c r="M132" s="646"/>
      <c r="N132" s="646"/>
      <c r="O132" s="646"/>
      <c r="P132" s="646"/>
      <c r="Q132" s="646"/>
      <c r="R132" s="646"/>
      <c r="S132" s="646"/>
      <c r="T132" s="646"/>
      <c r="U132" s="646"/>
      <c r="V132" s="646"/>
      <c r="W132" s="646"/>
      <c r="X132" s="646"/>
      <c r="Z132" s="16"/>
      <c r="AA132" s="8"/>
      <c r="AB132" s="8"/>
      <c r="AC132" s="8"/>
    </row>
    <row r="133" spans="1:29" ht="13.5" customHeight="1" outlineLevel="1" x14ac:dyDescent="0.35">
      <c r="A133" s="6"/>
      <c r="B133" s="7"/>
      <c r="C133" s="17"/>
      <c r="D133" s="33"/>
      <c r="E133" s="599"/>
      <c r="F133" s="655">
        <f>F127</f>
        <v>0</v>
      </c>
      <c r="G133" s="655">
        <f t="shared" ref="G133:Q133" si="8">G127</f>
        <v>31</v>
      </c>
      <c r="H133" s="655">
        <f t="shared" si="8"/>
        <v>59</v>
      </c>
      <c r="I133" s="655">
        <f t="shared" si="8"/>
        <v>90</v>
      </c>
      <c r="J133" s="655">
        <f t="shared" si="8"/>
        <v>120</v>
      </c>
      <c r="K133" s="655">
        <f t="shared" si="8"/>
        <v>151</v>
      </c>
      <c r="L133" s="655">
        <f t="shared" si="8"/>
        <v>181</v>
      </c>
      <c r="M133" s="655">
        <f t="shared" si="8"/>
        <v>212</v>
      </c>
      <c r="N133" s="655">
        <f t="shared" si="8"/>
        <v>243</v>
      </c>
      <c r="O133" s="655">
        <f t="shared" si="8"/>
        <v>273</v>
      </c>
      <c r="P133" s="655">
        <f t="shared" si="8"/>
        <v>304</v>
      </c>
      <c r="Q133" s="655">
        <f t="shared" si="8"/>
        <v>334</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General!G17</f>
        <v>b</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General!G18</f>
        <v>bd</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General!G19</f>
        <v>f</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General!G20</f>
        <v>h</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General!G21</f>
        <v>i</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General!G22</f>
        <v>k</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General!G23</f>
        <v>l</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General!G24</f>
        <v>lf</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General!G25</f>
        <v>ms</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General!G26</f>
        <v>o</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General!G27</f>
        <v>od</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General!G28</f>
        <v>of</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General!G29</f>
        <v>r</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General!G30</f>
        <v>rd</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General!G31</f>
        <v>v</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13.5" customHeight="1" outlineLevel="1" x14ac:dyDescent="0.35">
      <c r="A149" s="6"/>
      <c r="B149" s="7"/>
      <c r="C149" s="17"/>
      <c r="D149" s="33"/>
      <c r="E149" s="655" t="str">
        <f>General!G32</f>
        <v>w</v>
      </c>
      <c r="F149" s="599">
        <v>0</v>
      </c>
      <c r="G149" s="599">
        <v>0</v>
      </c>
      <c r="H149" s="599">
        <v>0</v>
      </c>
      <c r="I149" s="599">
        <v>0</v>
      </c>
      <c r="J149" s="599">
        <v>0</v>
      </c>
      <c r="K149" s="599">
        <v>0.1</v>
      </c>
      <c r="L149" s="599">
        <v>0.1</v>
      </c>
      <c r="M149" s="599">
        <v>0.1</v>
      </c>
      <c r="N149" s="599">
        <v>0.1</v>
      </c>
      <c r="O149" s="599">
        <v>0</v>
      </c>
      <c r="P149" s="599">
        <v>0</v>
      </c>
      <c r="Q149" s="599">
        <v>0</v>
      </c>
      <c r="R149" s="646"/>
      <c r="S149" s="646"/>
      <c r="T149" s="646"/>
      <c r="U149" s="646"/>
      <c r="V149" s="646"/>
      <c r="W149" s="646"/>
      <c r="X149" s="646"/>
      <c r="Z149" s="16"/>
      <c r="AA149" s="8"/>
      <c r="AB149" s="8"/>
      <c r="AC149" s="8"/>
    </row>
    <row r="150" spans="1:29" ht="13.5" customHeight="1" outlineLevel="1" x14ac:dyDescent="0.35">
      <c r="A150" s="6"/>
      <c r="B150" s="7"/>
      <c r="C150" s="17"/>
      <c r="D150" s="33"/>
      <c r="E150" s="655" t="str">
        <f>General!G33</f>
        <v>wd</v>
      </c>
      <c r="F150" s="599">
        <v>0</v>
      </c>
      <c r="G150" s="599">
        <v>0</v>
      </c>
      <c r="H150" s="599">
        <v>0</v>
      </c>
      <c r="I150" s="599">
        <v>0</v>
      </c>
      <c r="J150" s="599">
        <v>0</v>
      </c>
      <c r="K150" s="599">
        <v>0.1</v>
      </c>
      <c r="L150" s="599">
        <v>0.1</v>
      </c>
      <c r="M150" s="599">
        <v>0.1</v>
      </c>
      <c r="N150" s="599">
        <v>0.1</v>
      </c>
      <c r="O150" s="599">
        <v>0</v>
      </c>
      <c r="P150" s="599">
        <v>0</v>
      </c>
      <c r="Q150" s="599">
        <v>0</v>
      </c>
      <c r="R150" s="646"/>
      <c r="S150" s="646"/>
      <c r="T150" s="646"/>
      <c r="U150" s="646"/>
      <c r="V150" s="646"/>
      <c r="W150" s="646"/>
      <c r="X150" s="646"/>
      <c r="Z150" s="16"/>
      <c r="AA150" s="8"/>
      <c r="AB150" s="8"/>
      <c r="AC150" s="8"/>
    </row>
    <row r="151" spans="1:29" ht="13.5" customHeight="1" outlineLevel="1" x14ac:dyDescent="0.35">
      <c r="A151" s="6"/>
      <c r="B151" s="7"/>
      <c r="C151" s="17"/>
      <c r="D151" s="33"/>
      <c r="E151" s="655" t="str">
        <f>General!G34</f>
        <v>z</v>
      </c>
      <c r="F151" s="599">
        <v>0</v>
      </c>
      <c r="G151" s="599">
        <v>0</v>
      </c>
      <c r="H151" s="599">
        <v>0</v>
      </c>
      <c r="I151" s="599">
        <v>0</v>
      </c>
      <c r="J151" s="599">
        <v>0</v>
      </c>
      <c r="K151" s="599">
        <v>0.1</v>
      </c>
      <c r="L151" s="599">
        <v>0.1</v>
      </c>
      <c r="M151" s="599">
        <v>0.1</v>
      </c>
      <c r="N151" s="599">
        <v>0.1</v>
      </c>
      <c r="O151" s="599">
        <v>0</v>
      </c>
      <c r="P151" s="599">
        <v>0</v>
      </c>
      <c r="Q151" s="599">
        <v>0</v>
      </c>
      <c r="R151" s="646"/>
      <c r="S151" s="646"/>
      <c r="T151" s="646"/>
      <c r="U151" s="646"/>
      <c r="V151" s="646"/>
      <c r="W151" s="646"/>
      <c r="X151" s="646"/>
      <c r="Z151" s="16"/>
      <c r="AA151" s="8"/>
      <c r="AB151" s="8"/>
      <c r="AC151" s="8"/>
    </row>
    <row r="152" spans="1:29" ht="13.5" customHeight="1" outlineLevel="1" x14ac:dyDescent="0.35">
      <c r="A152" s="6"/>
      <c r="B152" s="7"/>
      <c r="C152" s="17"/>
      <c r="D152" s="33"/>
      <c r="E152" s="655" t="str">
        <f>General!G35</f>
        <v>zd</v>
      </c>
      <c r="F152" s="599">
        <v>0</v>
      </c>
      <c r="G152" s="599">
        <v>0</v>
      </c>
      <c r="H152" s="599">
        <v>0</v>
      </c>
      <c r="I152" s="599">
        <v>0</v>
      </c>
      <c r="J152" s="599">
        <v>0</v>
      </c>
      <c r="K152" s="599">
        <v>0.1</v>
      </c>
      <c r="L152" s="599">
        <v>0.1</v>
      </c>
      <c r="M152" s="599">
        <v>0.1</v>
      </c>
      <c r="N152" s="599">
        <v>0.1</v>
      </c>
      <c r="O152" s="599">
        <v>0</v>
      </c>
      <c r="P152" s="599">
        <v>0</v>
      </c>
      <c r="Q152" s="599">
        <v>0</v>
      </c>
      <c r="R152" s="646"/>
      <c r="S152" s="646"/>
      <c r="T152" s="646"/>
      <c r="U152" s="646"/>
      <c r="V152" s="646"/>
      <c r="W152" s="646"/>
      <c r="X152" s="646"/>
      <c r="Z152" s="16"/>
      <c r="AA152" s="8"/>
      <c r="AB152" s="8"/>
      <c r="AC152" s="8"/>
    </row>
    <row r="153" spans="1:29" ht="5.15" customHeight="1" outlineLevel="1" x14ac:dyDescent="0.35">
      <c r="A153" s="6"/>
      <c r="B153" s="7"/>
      <c r="C153" s="17"/>
      <c r="D153" s="33"/>
      <c r="E153" s="646"/>
      <c r="F153" s="646"/>
      <c r="G153" s="646"/>
      <c r="H153" s="646"/>
      <c r="I153" s="646"/>
      <c r="J153" s="646"/>
      <c r="K153" s="646"/>
      <c r="L153" s="646"/>
      <c r="M153" s="646"/>
      <c r="N153" s="646"/>
      <c r="O153" s="646"/>
      <c r="P153" s="646"/>
      <c r="Q153" s="646"/>
      <c r="R153" s="646"/>
      <c r="S153" s="646"/>
      <c r="T153" s="646"/>
      <c r="U153" s="646"/>
      <c r="V153" s="646"/>
      <c r="W153" s="646"/>
      <c r="X153" s="646"/>
      <c r="Z153" s="16"/>
      <c r="AA153" s="8"/>
      <c r="AB153" s="8"/>
      <c r="AC153" s="8"/>
    </row>
    <row r="154" spans="1:29" ht="25.4" customHeight="1" x14ac:dyDescent="0.35">
      <c r="A154" s="6"/>
      <c r="B154" s="7"/>
      <c r="C154" s="39"/>
      <c r="D154" s="39"/>
      <c r="E154" s="40" t="str">
        <f>E95</f>
        <v>Labour Phases</v>
      </c>
      <c r="F154" s="39"/>
      <c r="G154" s="39"/>
      <c r="H154" s="39"/>
      <c r="I154" s="39"/>
      <c r="J154" s="39"/>
      <c r="K154" s="39"/>
      <c r="L154" s="39"/>
      <c r="M154" s="39"/>
      <c r="N154" s="39"/>
      <c r="O154" s="39"/>
      <c r="P154" s="39"/>
      <c r="Q154" s="39"/>
      <c r="R154" s="39"/>
      <c r="S154" s="39"/>
      <c r="T154" s="39"/>
      <c r="U154" s="39"/>
      <c r="V154" s="39"/>
      <c r="W154" s="39"/>
      <c r="X154" s="39"/>
      <c r="Y154" s="39"/>
      <c r="Z154" s="41" t="s">
        <v>24</v>
      </c>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49" zoomScale="80" zoomScaleNormal="80"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1127</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1128</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1129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988</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1140</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4" t="s">
        <v>1214</v>
      </c>
      <c r="I61" s="885"/>
      <c r="J61" s="885"/>
      <c r="K61" s="885"/>
      <c r="L61" s="885"/>
      <c r="M61" s="885"/>
      <c r="N61" s="885"/>
      <c r="O61" s="885"/>
      <c r="P61" s="885"/>
      <c r="Q61" s="885"/>
      <c r="R61" s="885"/>
      <c r="S61" s="885"/>
      <c r="T61" s="886"/>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807</v>
      </c>
      <c r="K75" s="23" t="s">
        <v>386</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806</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1076</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1077</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871</v>
      </c>
      <c r="Q98" s="23" t="s">
        <v>872</v>
      </c>
      <c r="R98" s="23" t="s">
        <v>1084</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1078</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954</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956</v>
      </c>
      <c r="K117" s="99"/>
      <c r="L117" s="99"/>
      <c r="M117" s="99"/>
      <c r="N117" s="99"/>
      <c r="O117" s="99"/>
      <c r="P117" s="99"/>
      <c r="Q117" s="99"/>
      <c r="R117" s="99"/>
      <c r="S117" s="23"/>
      <c r="T117" s="99" t="s">
        <v>957</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871</v>
      </c>
      <c r="Q118" s="23" t="s">
        <v>872</v>
      </c>
      <c r="R118" s="23" t="s">
        <v>1084</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807</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779</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780</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781</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782</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783</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784</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785</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786</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1020</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1020</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871</v>
      </c>
      <c r="T163" s="123" t="s">
        <v>872</v>
      </c>
      <c r="U163" s="123" t="s">
        <v>1084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958</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1216</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1113</v>
      </c>
      <c r="M182" s="114" t="s">
        <v>1114</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1115</v>
      </c>
      <c r="M183" s="114" t="s">
        <v>1114</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1116</v>
      </c>
      <c r="L184" s="114" t="s">
        <v>75</v>
      </c>
      <c r="M184" s="114" t="s">
        <v>1114</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1116</v>
      </c>
      <c r="L185" s="114" t="s">
        <v>76</v>
      </c>
      <c r="M185" s="114" t="s">
        <v>1114</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1116</v>
      </c>
      <c r="L186" s="114" t="s">
        <v>77</v>
      </c>
      <c r="M186" s="114" t="s">
        <v>1114</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1116</v>
      </c>
      <c r="L187" s="114" t="s">
        <v>150</v>
      </c>
      <c r="M187" s="114" t="s">
        <v>1114</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75</v>
      </c>
      <c r="M188" s="114" t="s">
        <v>1114</v>
      </c>
      <c r="N188" s="186">
        <v>0.2</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76</v>
      </c>
      <c r="M189" s="114" t="s">
        <v>1114</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77</v>
      </c>
      <c r="M190" s="114" t="s">
        <v>1114</v>
      </c>
      <c r="N190" s="186">
        <v>0.4</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1114</v>
      </c>
      <c r="N191" s="186">
        <v>0.7</v>
      </c>
      <c r="O191" s="861"/>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1222</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1221</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56</v>
      </c>
      <c r="L205" s="23" t="s">
        <v>57</v>
      </c>
      <c r="M205" s="23" t="s">
        <v>58</v>
      </c>
      <c r="N205" s="23" t="s">
        <v>59</v>
      </c>
      <c r="O205" s="23" t="s">
        <v>868</v>
      </c>
      <c r="P205" s="23" t="s">
        <v>869</v>
      </c>
      <c r="Q205" s="23" t="s">
        <v>870</v>
      </c>
      <c r="R205" s="23" t="s">
        <v>1083</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2" t="s">
        <v>807</v>
      </c>
      <c r="J206" s="229">
        <v>1</v>
      </c>
      <c r="K206" s="229">
        <v>1</v>
      </c>
      <c r="L206" s="229">
        <v>1</v>
      </c>
      <c r="M206" s="229">
        <v>1</v>
      </c>
      <c r="N206" s="229">
        <v>1</v>
      </c>
      <c r="O206" s="229">
        <v>1</v>
      </c>
      <c r="P206" s="229">
        <v>1</v>
      </c>
      <c r="Q206" s="229">
        <v>1</v>
      </c>
      <c r="R206" s="229">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3" t="s">
        <v>386</v>
      </c>
      <c r="J207" s="229">
        <v>0.98044009779951102</v>
      </c>
      <c r="K207" s="229">
        <v>0.98044009779951102</v>
      </c>
      <c r="L207" s="229">
        <v>0.98044009779951102</v>
      </c>
      <c r="M207" s="229">
        <v>0.98044009779951102</v>
      </c>
      <c r="N207" s="228">
        <v>1.0195599022004891</v>
      </c>
      <c r="O207" s="228">
        <v>1.0195599022004891</v>
      </c>
      <c r="P207" s="229">
        <v>0.98044009779951102</v>
      </c>
      <c r="Q207" s="229">
        <v>0.98044009779951102</v>
      </c>
      <c r="R207" s="229">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3" t="s">
        <v>779</v>
      </c>
      <c r="J208" s="229">
        <v>0.98044009779951102</v>
      </c>
      <c r="K208" s="229">
        <v>0.98044009779951102</v>
      </c>
      <c r="L208" s="229">
        <v>0.98044009779951102</v>
      </c>
      <c r="M208" s="229">
        <v>0.98044009779951102</v>
      </c>
      <c r="N208" s="228">
        <v>1.0195599022004891</v>
      </c>
      <c r="O208" s="228">
        <v>1.0195599022004891</v>
      </c>
      <c r="P208" s="229">
        <v>0.98044009779951102</v>
      </c>
      <c r="Q208" s="229">
        <v>0.98044009779951102</v>
      </c>
      <c r="R208" s="229">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780</v>
      </c>
      <c r="J209" s="229">
        <v>0.94352159468438546</v>
      </c>
      <c r="K209" s="229">
        <v>0.94352159468438546</v>
      </c>
      <c r="L209" s="229">
        <v>0.94352159468438546</v>
      </c>
      <c r="M209" s="229">
        <v>0.94352159468438546</v>
      </c>
      <c r="N209" s="228">
        <v>1.0564784053156147</v>
      </c>
      <c r="O209" s="228">
        <v>1.0564784053156147</v>
      </c>
      <c r="P209" s="229">
        <v>0.94352159468438546</v>
      </c>
      <c r="Q209" s="229">
        <v>0.94352159468438546</v>
      </c>
      <c r="R209" s="229">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3" t="s">
        <v>781</v>
      </c>
      <c r="J210" s="229">
        <v>0.94352159468438546</v>
      </c>
      <c r="K210" s="229">
        <v>0.94352159468438546</v>
      </c>
      <c r="L210" s="229">
        <v>0.94352159468438546</v>
      </c>
      <c r="M210" s="229">
        <v>0.94352159468438546</v>
      </c>
      <c r="N210" s="228">
        <v>1.0564784053156147</v>
      </c>
      <c r="O210" s="228">
        <v>1.0564784053156147</v>
      </c>
      <c r="P210" s="229">
        <v>0.94352159468438546</v>
      </c>
      <c r="Q210" s="229">
        <v>0.94352159468438546</v>
      </c>
      <c r="R210" s="229">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3" t="s">
        <v>782</v>
      </c>
      <c r="J211" s="229">
        <v>1.0304789550072568</v>
      </c>
      <c r="K211" s="229">
        <v>1.0304789550072568</v>
      </c>
      <c r="L211" s="229">
        <v>1.0304789550072568</v>
      </c>
      <c r="M211" s="229">
        <v>1.0304789550072568</v>
      </c>
      <c r="N211" s="228">
        <v>0.96952104499274316</v>
      </c>
      <c r="O211" s="228">
        <v>0.96952104499274316</v>
      </c>
      <c r="P211" s="229">
        <v>1.0304789550072568</v>
      </c>
      <c r="Q211" s="229">
        <v>1.0304789550072568</v>
      </c>
      <c r="R211" s="229">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3" t="s">
        <v>783</v>
      </c>
      <c r="J212" s="229">
        <v>1.0815709969788521</v>
      </c>
      <c r="K212" s="229">
        <v>1.0815709969788521</v>
      </c>
      <c r="L212" s="229">
        <v>1.0815709969788521</v>
      </c>
      <c r="M212" s="229">
        <v>1.0815709969788521</v>
      </c>
      <c r="N212" s="228">
        <v>0.91842900302114805</v>
      </c>
      <c r="O212" s="228">
        <v>0.91842900302114805</v>
      </c>
      <c r="P212" s="229">
        <v>1.0815709969788521</v>
      </c>
      <c r="Q212" s="229">
        <v>1.0815709969788521</v>
      </c>
      <c r="R212" s="229">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3" t="s">
        <v>784</v>
      </c>
      <c r="J213" s="229">
        <v>1.0971428571428572</v>
      </c>
      <c r="K213" s="229">
        <v>1.0971428571428572</v>
      </c>
      <c r="L213" s="229">
        <v>1.0971428571428572</v>
      </c>
      <c r="M213" s="229">
        <v>1.0971428571428572</v>
      </c>
      <c r="N213" s="228">
        <v>0.90285714285714291</v>
      </c>
      <c r="O213" s="228">
        <v>0.90285714285714291</v>
      </c>
      <c r="P213" s="229">
        <v>1.0971428571428572</v>
      </c>
      <c r="Q213" s="229">
        <v>1.0971428571428572</v>
      </c>
      <c r="R213" s="229">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785</v>
      </c>
      <c r="J214" s="229">
        <v>1.125248508946322</v>
      </c>
      <c r="K214" s="229">
        <v>1.125248508946322</v>
      </c>
      <c r="L214" s="229">
        <v>1.125248508946322</v>
      </c>
      <c r="M214" s="229">
        <v>1.125248508946322</v>
      </c>
      <c r="N214" s="228">
        <v>0.874751491053678</v>
      </c>
      <c r="O214" s="228">
        <v>0.874751491053678</v>
      </c>
      <c r="P214" s="229">
        <v>1.125248508946322</v>
      </c>
      <c r="Q214" s="229">
        <v>1.125248508946322</v>
      </c>
      <c r="R214" s="229">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4" t="s">
        <v>786</v>
      </c>
      <c r="J215" s="229">
        <v>1</v>
      </c>
      <c r="K215" s="229">
        <v>1</v>
      </c>
      <c r="L215" s="229">
        <v>1</v>
      </c>
      <c r="M215" s="229">
        <v>1</v>
      </c>
      <c r="N215" s="229">
        <v>1</v>
      </c>
      <c r="O215" s="229">
        <v>1</v>
      </c>
      <c r="P215" s="229">
        <v>1</v>
      </c>
      <c r="Q215" s="229">
        <v>1</v>
      </c>
      <c r="R215" s="229">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3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15" customHeight="1" outlineLevel="1" collapsed="1" thickBot="1" x14ac:dyDescent="0.4">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15" customHeight="1" outlineLevel="1" x14ac:dyDescent="0.3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4" customHeight="1" outlineLevel="1" collapsed="1" x14ac:dyDescent="0.35">
      <c r="A224" s="103"/>
      <c r="B224" s="96"/>
      <c r="C224" s="12"/>
      <c r="D224" s="12">
        <v>0</v>
      </c>
      <c r="E224" s="12" t="s">
        <v>1</v>
      </c>
      <c r="F224" s="70"/>
      <c r="G224" s="71" t="s">
        <v>320</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7"/>
      <c r="G228" s="22"/>
      <c r="H228" s="22"/>
      <c r="I228" s="22"/>
      <c r="J228" s="22"/>
      <c r="K228" s="127" t="s">
        <v>167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3"/>
      <c r="H230" s="23"/>
      <c r="I230" s="23" t="s">
        <v>446</v>
      </c>
      <c r="J230" s="23" t="s">
        <v>742</v>
      </c>
      <c r="K230" s="99" t="s">
        <v>168</v>
      </c>
      <c r="L230" s="99"/>
      <c r="M230" s="23"/>
      <c r="N230" s="23"/>
      <c r="O230" s="23"/>
      <c r="P230" s="23"/>
      <c r="Q230" s="23"/>
      <c r="R230" s="23"/>
      <c r="S230" s="23"/>
      <c r="T230" s="23"/>
      <c r="U230" s="23"/>
      <c r="V230" s="99" t="s">
        <v>169</v>
      </c>
      <c r="W230" s="99"/>
      <c r="X230" s="23"/>
      <c r="Y230" s="23"/>
      <c r="Z230" s="23"/>
      <c r="AA230" s="23"/>
      <c r="AB230" s="23"/>
      <c r="AC230" s="23"/>
      <c r="AD230" s="23"/>
      <c r="AE230" s="99" t="s">
        <v>369</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23"/>
      <c r="H231" s="23"/>
      <c r="I231" s="23"/>
      <c r="J231" s="23"/>
      <c r="K231" s="23" t="s">
        <v>363</v>
      </c>
      <c r="L231" s="23" t="s">
        <v>364</v>
      </c>
      <c r="M231" s="23" t="s">
        <v>366</v>
      </c>
      <c r="N231" s="23" t="s">
        <v>367</v>
      </c>
      <c r="O231" s="23" t="s">
        <v>368</v>
      </c>
      <c r="P231" s="23" t="s">
        <v>370</v>
      </c>
      <c r="Q231" s="23" t="s">
        <v>871</v>
      </c>
      <c r="R231" s="23" t="s">
        <v>872</v>
      </c>
      <c r="S231" s="23" t="s">
        <v>1084</v>
      </c>
      <c r="T231" s="23"/>
      <c r="U231" s="23"/>
      <c r="V231" s="23" t="s">
        <v>363</v>
      </c>
      <c r="W231" s="23" t="s">
        <v>364</v>
      </c>
      <c r="X231" s="23" t="s">
        <v>366</v>
      </c>
      <c r="Y231" s="23" t="s">
        <v>367</v>
      </c>
      <c r="Z231" s="23" t="s">
        <v>368</v>
      </c>
      <c r="AA231" s="23" t="s">
        <v>370</v>
      </c>
      <c r="AB231" s="23" t="s">
        <v>871</v>
      </c>
      <c r="AC231" s="23" t="s">
        <v>872</v>
      </c>
      <c r="AD231" s="23" t="s">
        <v>1084</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3"/>
      <c r="G232" s="87"/>
      <c r="H232" s="87"/>
      <c r="I232" s="100" t="s">
        <v>807</v>
      </c>
      <c r="J232" s="100" t="s">
        <v>373</v>
      </c>
      <c r="K232" s="129">
        <v>1</v>
      </c>
      <c r="L232" s="129">
        <v>1</v>
      </c>
      <c r="M232" s="129">
        <v>1</v>
      </c>
      <c r="N232" s="129">
        <v>1</v>
      </c>
      <c r="O232" s="129">
        <v>1</v>
      </c>
      <c r="P232" s="129">
        <v>1</v>
      </c>
      <c r="Q232" s="129">
        <v>1</v>
      </c>
      <c r="R232" s="129">
        <v>1</v>
      </c>
      <c r="S232" s="129">
        <v>1</v>
      </c>
      <c r="T232" s="837">
        <v>0.9</v>
      </c>
      <c r="U232" s="100" t="s">
        <v>371</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3"/>
      <c r="G233" s="87"/>
      <c r="H233" s="87"/>
      <c r="I233" s="100"/>
      <c r="J233" s="100" t="s">
        <v>374</v>
      </c>
      <c r="K233" s="129">
        <v>0</v>
      </c>
      <c r="L233" s="129">
        <v>22</v>
      </c>
      <c r="M233" s="129">
        <v>120</v>
      </c>
      <c r="N233" s="129">
        <v>20</v>
      </c>
      <c r="O233" s="129">
        <v>30</v>
      </c>
      <c r="P233" s="129">
        <v>230</v>
      </c>
      <c r="Q233" s="129">
        <v>50</v>
      </c>
      <c r="R233" s="129">
        <v>80</v>
      </c>
      <c r="S233" s="129">
        <f>O233</f>
        <v>30</v>
      </c>
      <c r="T233" s="837">
        <v>0.75</v>
      </c>
      <c r="U233" s="100" t="s">
        <v>132</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c r="J234" s="100" t="s">
        <v>375</v>
      </c>
      <c r="K234" s="129">
        <v>0</v>
      </c>
      <c r="L234" s="129">
        <v>60</v>
      </c>
      <c r="M234" s="129">
        <v>185</v>
      </c>
      <c r="N234" s="129">
        <v>70</v>
      </c>
      <c r="O234" s="129">
        <v>100</v>
      </c>
      <c r="P234" s="129">
        <v>280</v>
      </c>
      <c r="Q234" s="129">
        <v>150</v>
      </c>
      <c r="R234" s="129">
        <v>150</v>
      </c>
      <c r="S234" s="129">
        <f t="shared" ref="S234:S236" si="30">O234</f>
        <v>100</v>
      </c>
      <c r="T234" s="837">
        <v>0.65</v>
      </c>
      <c r="U234" s="100" t="s">
        <v>133</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376</v>
      </c>
      <c r="K235" s="129">
        <v>60</v>
      </c>
      <c r="L235" s="129">
        <v>125</v>
      </c>
      <c r="M235" s="129">
        <v>480</v>
      </c>
      <c r="N235" s="129">
        <v>225</v>
      </c>
      <c r="O235" s="129">
        <v>425</v>
      </c>
      <c r="P235" s="129">
        <v>700</v>
      </c>
      <c r="Q235" s="129">
        <v>400</v>
      </c>
      <c r="R235" s="129">
        <v>400</v>
      </c>
      <c r="S235" s="129">
        <f t="shared" si="30"/>
        <v>425</v>
      </c>
      <c r="T235" s="837">
        <v>0.55000000000000004</v>
      </c>
      <c r="U235" s="100" t="s">
        <v>134</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377</v>
      </c>
      <c r="K236" s="129">
        <v>275</v>
      </c>
      <c r="L236" s="129">
        <v>396</v>
      </c>
      <c r="M236" s="129">
        <v>535</v>
      </c>
      <c r="N236" s="129">
        <v>480</v>
      </c>
      <c r="O236" s="129">
        <v>500</v>
      </c>
      <c r="P236" s="129">
        <v>550</v>
      </c>
      <c r="Q236" s="129">
        <v>550</v>
      </c>
      <c r="R236" s="129">
        <v>550</v>
      </c>
      <c r="S236" s="129">
        <f t="shared" si="30"/>
        <v>500</v>
      </c>
      <c r="T236" s="837">
        <v>0.45</v>
      </c>
      <c r="U236" s="100" t="s">
        <v>135</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378</v>
      </c>
      <c r="K237" s="129">
        <v>100</v>
      </c>
      <c r="L237" s="129">
        <v>100</v>
      </c>
      <c r="M237" s="129">
        <v>100</v>
      </c>
      <c r="N237" s="129">
        <v>100</v>
      </c>
      <c r="O237" s="129">
        <v>100</v>
      </c>
      <c r="P237" s="129">
        <v>100</v>
      </c>
      <c r="Q237" s="129">
        <v>100</v>
      </c>
      <c r="R237" s="129">
        <v>100</v>
      </c>
      <c r="S237" s="129">
        <v>100</v>
      </c>
      <c r="T237" s="87"/>
      <c r="U237" s="100" t="s">
        <v>136</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379</v>
      </c>
      <c r="K238" s="129">
        <v>100</v>
      </c>
      <c r="L238" s="129">
        <v>100</v>
      </c>
      <c r="M238" s="129">
        <v>100</v>
      </c>
      <c r="N238" s="129">
        <v>100</v>
      </c>
      <c r="O238" s="129">
        <v>100</v>
      </c>
      <c r="P238" s="129">
        <v>100</v>
      </c>
      <c r="Q238" s="129">
        <v>100</v>
      </c>
      <c r="R238" s="129">
        <v>100</v>
      </c>
      <c r="S238" s="129">
        <v>100</v>
      </c>
      <c r="T238" s="87"/>
      <c r="U238" s="100" t="s">
        <v>137</v>
      </c>
      <c r="V238" s="130">
        <v>1</v>
      </c>
      <c r="W238" s="130">
        <v>1</v>
      </c>
      <c r="X238" s="130">
        <v>1</v>
      </c>
      <c r="Y238" s="130">
        <v>1</v>
      </c>
      <c r="Z238" s="130">
        <v>1</v>
      </c>
      <c r="AA238" s="130">
        <v>1</v>
      </c>
      <c r="AB238" s="130">
        <v>1</v>
      </c>
      <c r="AC238" s="130">
        <v>1</v>
      </c>
      <c r="AD238" s="130">
        <v>1</v>
      </c>
      <c r="AE238" s="87"/>
      <c r="AF238" s="87">
        <v>0</v>
      </c>
      <c r="AG238" s="16"/>
      <c r="AH238" s="8"/>
      <c r="AI238"/>
      <c r="AJ238"/>
      <c r="AK238"/>
      <c r="AL238" s="86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380</v>
      </c>
      <c r="K239" s="129">
        <v>100</v>
      </c>
      <c r="L239" s="129">
        <v>100</v>
      </c>
      <c r="M239" s="129">
        <v>100</v>
      </c>
      <c r="N239" s="129">
        <v>100</v>
      </c>
      <c r="O239" s="129">
        <v>100</v>
      </c>
      <c r="P239" s="129">
        <v>100</v>
      </c>
      <c r="Q239" s="129">
        <v>100</v>
      </c>
      <c r="R239" s="129">
        <v>100</v>
      </c>
      <c r="S239" s="129">
        <v>100</v>
      </c>
      <c r="T239" s="87"/>
      <c r="U239" s="100" t="s">
        <v>138</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381</v>
      </c>
      <c r="K240" s="129">
        <v>100</v>
      </c>
      <c r="L240" s="129">
        <v>100</v>
      </c>
      <c r="M240" s="129">
        <v>100</v>
      </c>
      <c r="N240" s="129">
        <v>100</v>
      </c>
      <c r="O240" s="129">
        <v>100</v>
      </c>
      <c r="P240" s="129">
        <v>100</v>
      </c>
      <c r="Q240" s="129">
        <v>100</v>
      </c>
      <c r="R240" s="129">
        <v>100</v>
      </c>
      <c r="S240" s="129">
        <v>100</v>
      </c>
      <c r="T240" s="87"/>
      <c r="U240" s="100" t="s">
        <v>139</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382</v>
      </c>
      <c r="K241" s="129">
        <v>100</v>
      </c>
      <c r="L241" s="129">
        <v>100</v>
      </c>
      <c r="M241" s="129">
        <v>100</v>
      </c>
      <c r="N241" s="129">
        <v>100</v>
      </c>
      <c r="O241" s="129">
        <v>100</v>
      </c>
      <c r="P241" s="129">
        <v>100</v>
      </c>
      <c r="Q241" s="129">
        <v>100</v>
      </c>
      <c r="R241" s="129">
        <v>100</v>
      </c>
      <c r="S241" s="129">
        <v>100</v>
      </c>
      <c r="T241" s="87"/>
      <c r="U241" s="100" t="s">
        <v>140</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t="s">
        <v>386</v>
      </c>
      <c r="J242" s="100" t="s">
        <v>373</v>
      </c>
      <c r="K242" s="239">
        <f t="shared" ref="K242:N242" si="32">K356/2</f>
        <v>100</v>
      </c>
      <c r="L242" s="239">
        <f t="shared" si="32"/>
        <v>150</v>
      </c>
      <c r="M242" s="239">
        <f t="shared" si="32"/>
        <v>150</v>
      </c>
      <c r="N242" s="239">
        <f t="shared" si="32"/>
        <v>200</v>
      </c>
      <c r="O242" s="239">
        <f t="shared" ref="O242" si="33">O356/2</f>
        <v>200</v>
      </c>
      <c r="P242" s="129">
        <v>0</v>
      </c>
      <c r="Q242" s="129">
        <v>0</v>
      </c>
      <c r="R242" s="129">
        <v>0</v>
      </c>
      <c r="S242" s="129">
        <v>0</v>
      </c>
      <c r="T242" s="87"/>
      <c r="U242" s="100" t="s">
        <v>371</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374</v>
      </c>
      <c r="K243" s="239">
        <f t="shared" ref="K243:N243" si="35">K357/2</f>
        <v>366.5</v>
      </c>
      <c r="L243" s="239">
        <f t="shared" si="35"/>
        <v>366.5</v>
      </c>
      <c r="M243" s="239">
        <f t="shared" si="35"/>
        <v>366.5</v>
      </c>
      <c r="N243" s="239">
        <f t="shared" si="35"/>
        <v>366.5</v>
      </c>
      <c r="O243" s="239">
        <f t="shared" ref="O243" si="36">O357/2</f>
        <v>366.5</v>
      </c>
      <c r="P243" s="129">
        <v>0</v>
      </c>
      <c r="Q243" s="129">
        <v>0</v>
      </c>
      <c r="R243" s="129">
        <v>0</v>
      </c>
      <c r="S243" s="129">
        <v>0</v>
      </c>
      <c r="T243" s="87"/>
      <c r="U243" s="100" t="s">
        <v>132</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375</v>
      </c>
      <c r="K244" s="239">
        <f t="shared" ref="K244:N244" si="37">K358/2</f>
        <v>535.5</v>
      </c>
      <c r="L244" s="239">
        <f t="shared" si="37"/>
        <v>535.5</v>
      </c>
      <c r="M244" s="239">
        <f t="shared" si="37"/>
        <v>535.5</v>
      </c>
      <c r="N244" s="239">
        <f t="shared" si="37"/>
        <v>535.5</v>
      </c>
      <c r="O244" s="239">
        <f t="shared" ref="O244" si="38">O358/2</f>
        <v>535.5</v>
      </c>
      <c r="P244" s="129">
        <v>0</v>
      </c>
      <c r="Q244" s="129">
        <v>0</v>
      </c>
      <c r="R244" s="129">
        <v>0</v>
      </c>
      <c r="S244" s="129">
        <v>0</v>
      </c>
      <c r="T244" s="87"/>
      <c r="U244" s="100" t="s">
        <v>133</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376</v>
      </c>
      <c r="K245" s="239">
        <f t="shared" ref="K245:N245" si="39">K359/2</f>
        <v>650</v>
      </c>
      <c r="L245" s="239">
        <f t="shared" si="39"/>
        <v>650</v>
      </c>
      <c r="M245" s="239">
        <f t="shared" si="39"/>
        <v>650</v>
      </c>
      <c r="N245" s="239">
        <f t="shared" si="39"/>
        <v>650</v>
      </c>
      <c r="O245" s="239">
        <f t="shared" ref="O245" si="40">O359/2</f>
        <v>650</v>
      </c>
      <c r="P245" s="129">
        <v>0</v>
      </c>
      <c r="Q245" s="129">
        <v>0</v>
      </c>
      <c r="R245" s="129">
        <v>0</v>
      </c>
      <c r="S245" s="129">
        <v>0</v>
      </c>
      <c r="T245" s="87"/>
      <c r="U245" s="100" t="s">
        <v>134</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377</v>
      </c>
      <c r="K246" s="239">
        <f t="shared" ref="K246:N246" si="41">K360/2</f>
        <v>750</v>
      </c>
      <c r="L246" s="239">
        <f t="shared" si="41"/>
        <v>750</v>
      </c>
      <c r="M246" s="239">
        <f t="shared" si="41"/>
        <v>750</v>
      </c>
      <c r="N246" s="239">
        <f t="shared" si="41"/>
        <v>750</v>
      </c>
      <c r="O246" s="239">
        <f t="shared" ref="O246" si="42">O360/2</f>
        <v>750</v>
      </c>
      <c r="P246" s="129">
        <v>0</v>
      </c>
      <c r="Q246" s="129">
        <v>0</v>
      </c>
      <c r="R246" s="129">
        <v>0</v>
      </c>
      <c r="S246" s="129">
        <v>0</v>
      </c>
      <c r="T246" s="87"/>
      <c r="U246" s="100" t="s">
        <v>135</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39">
        <f t="shared" ref="K247:N247" si="44">K361*0.8</f>
        <v>80</v>
      </c>
      <c r="L247" s="239">
        <f t="shared" si="44"/>
        <v>80</v>
      </c>
      <c r="M247" s="239">
        <f t="shared" si="44"/>
        <v>80</v>
      </c>
      <c r="N247" s="239">
        <f t="shared" si="44"/>
        <v>80</v>
      </c>
      <c r="O247" s="239">
        <f t="shared" ref="O247" si="45">O361*0.8</f>
        <v>80</v>
      </c>
      <c r="P247" s="129">
        <v>0</v>
      </c>
      <c r="Q247" s="129">
        <v>0</v>
      </c>
      <c r="R247" s="129">
        <v>0</v>
      </c>
      <c r="S247" s="129">
        <v>0</v>
      </c>
      <c r="T247" s="87"/>
      <c r="U247" s="100" t="s">
        <v>136</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39">
        <f t="shared" ref="K248:N248" si="46">K362*0.8</f>
        <v>80</v>
      </c>
      <c r="L248" s="239">
        <f t="shared" si="46"/>
        <v>80</v>
      </c>
      <c r="M248" s="239">
        <f t="shared" si="46"/>
        <v>80</v>
      </c>
      <c r="N248" s="239">
        <f t="shared" si="46"/>
        <v>80</v>
      </c>
      <c r="O248" s="239">
        <f t="shared" ref="O248" si="47">O362*0.8</f>
        <v>80</v>
      </c>
      <c r="P248" s="129">
        <v>0</v>
      </c>
      <c r="Q248" s="129">
        <v>0</v>
      </c>
      <c r="R248" s="129">
        <v>0</v>
      </c>
      <c r="S248" s="129">
        <v>0</v>
      </c>
      <c r="T248" s="87"/>
      <c r="U248" s="100" t="s">
        <v>137</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39">
        <f t="shared" ref="K249:N249" si="48">K363*0.8</f>
        <v>80</v>
      </c>
      <c r="L249" s="239">
        <f t="shared" si="48"/>
        <v>80</v>
      </c>
      <c r="M249" s="239">
        <f t="shared" si="48"/>
        <v>80</v>
      </c>
      <c r="N249" s="239">
        <f t="shared" si="48"/>
        <v>80</v>
      </c>
      <c r="O249" s="239">
        <f t="shared" ref="O249" si="49">O363*0.8</f>
        <v>80</v>
      </c>
      <c r="P249" s="129">
        <v>0</v>
      </c>
      <c r="Q249" s="129">
        <v>0</v>
      </c>
      <c r="R249" s="129">
        <v>0</v>
      </c>
      <c r="S249" s="129">
        <v>0</v>
      </c>
      <c r="T249" s="87"/>
      <c r="U249" s="100" t="s">
        <v>138</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39">
        <f t="shared" ref="K250:N250" si="50">K364*0.8</f>
        <v>80</v>
      </c>
      <c r="L250" s="239">
        <f t="shared" si="50"/>
        <v>80</v>
      </c>
      <c r="M250" s="239">
        <f t="shared" si="50"/>
        <v>80</v>
      </c>
      <c r="N250" s="239">
        <f t="shared" si="50"/>
        <v>80</v>
      </c>
      <c r="O250" s="239">
        <f t="shared" ref="O250" si="51">O364*0.8</f>
        <v>80</v>
      </c>
      <c r="P250" s="129">
        <v>0</v>
      </c>
      <c r="Q250" s="129">
        <v>0</v>
      </c>
      <c r="R250" s="129">
        <v>0</v>
      </c>
      <c r="S250" s="129">
        <v>0</v>
      </c>
      <c r="T250" s="87"/>
      <c r="U250" s="100" t="s">
        <v>139</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39">
        <f t="shared" ref="K251:N251" si="52">K365*0.8</f>
        <v>80</v>
      </c>
      <c r="L251" s="239">
        <f t="shared" si="52"/>
        <v>80</v>
      </c>
      <c r="M251" s="239">
        <f t="shared" si="52"/>
        <v>80</v>
      </c>
      <c r="N251" s="239">
        <f t="shared" si="52"/>
        <v>80</v>
      </c>
      <c r="O251" s="239">
        <f t="shared" ref="O251" si="53">O365*0.8</f>
        <v>80</v>
      </c>
      <c r="P251" s="129">
        <v>0</v>
      </c>
      <c r="Q251" s="129">
        <v>0</v>
      </c>
      <c r="R251" s="129">
        <v>0</v>
      </c>
      <c r="S251" s="129">
        <v>0</v>
      </c>
      <c r="T251" s="87"/>
      <c r="U251" s="100" t="s">
        <v>140</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t="s">
        <v>779</v>
      </c>
      <c r="J252" s="100" t="s">
        <v>373</v>
      </c>
      <c r="K252" s="239">
        <f t="shared" ref="K252:N252" si="54">K366/2</f>
        <v>100</v>
      </c>
      <c r="L252" s="239">
        <f t="shared" si="54"/>
        <v>150</v>
      </c>
      <c r="M252" s="239">
        <f t="shared" si="54"/>
        <v>150</v>
      </c>
      <c r="N252" s="239">
        <f t="shared" si="54"/>
        <v>200</v>
      </c>
      <c r="O252" s="239">
        <f t="shared" ref="O252" si="55">O366/2</f>
        <v>200</v>
      </c>
      <c r="P252" s="129">
        <v>0</v>
      </c>
      <c r="Q252" s="129">
        <v>0</v>
      </c>
      <c r="R252" s="129">
        <v>0</v>
      </c>
      <c r="S252" s="129">
        <v>0</v>
      </c>
      <c r="T252" s="87"/>
      <c r="U252" s="100" t="s">
        <v>371</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374</v>
      </c>
      <c r="K253" s="239">
        <f t="shared" ref="K253:N253" si="57">K367/2</f>
        <v>366.5</v>
      </c>
      <c r="L253" s="239">
        <f t="shared" si="57"/>
        <v>366.5</v>
      </c>
      <c r="M253" s="239">
        <f t="shared" si="57"/>
        <v>366.5</v>
      </c>
      <c r="N253" s="239">
        <f t="shared" si="57"/>
        <v>366.5</v>
      </c>
      <c r="O253" s="239">
        <f t="shared" ref="O253" si="58">O367/2</f>
        <v>366.5</v>
      </c>
      <c r="P253" s="129">
        <v>0</v>
      </c>
      <c r="Q253" s="129">
        <v>0</v>
      </c>
      <c r="R253" s="129">
        <v>0</v>
      </c>
      <c r="S253" s="129">
        <v>0</v>
      </c>
      <c r="T253" s="87"/>
      <c r="U253" s="100" t="s">
        <v>132</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375</v>
      </c>
      <c r="K254" s="239">
        <f t="shared" ref="K254:N254" si="59">K368/2</f>
        <v>535.5</v>
      </c>
      <c r="L254" s="239">
        <f t="shared" si="59"/>
        <v>535.5</v>
      </c>
      <c r="M254" s="239">
        <f t="shared" si="59"/>
        <v>535.5</v>
      </c>
      <c r="N254" s="239">
        <f t="shared" si="59"/>
        <v>535.5</v>
      </c>
      <c r="O254" s="239">
        <f t="shared" ref="O254" si="60">O368/2</f>
        <v>535.5</v>
      </c>
      <c r="P254" s="129">
        <v>0</v>
      </c>
      <c r="Q254" s="129">
        <v>0</v>
      </c>
      <c r="R254" s="129">
        <v>0</v>
      </c>
      <c r="S254" s="129">
        <v>0</v>
      </c>
      <c r="T254" s="87"/>
      <c r="U254" s="100" t="s">
        <v>133</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376</v>
      </c>
      <c r="K255" s="239">
        <f t="shared" ref="K255:N255" si="61">K369/2</f>
        <v>650</v>
      </c>
      <c r="L255" s="239">
        <f t="shared" si="61"/>
        <v>650</v>
      </c>
      <c r="M255" s="239">
        <f t="shared" si="61"/>
        <v>650</v>
      </c>
      <c r="N255" s="239">
        <f t="shared" si="61"/>
        <v>650</v>
      </c>
      <c r="O255" s="239">
        <f t="shared" ref="O255" si="62">O369/2</f>
        <v>650</v>
      </c>
      <c r="P255" s="129">
        <v>0</v>
      </c>
      <c r="Q255" s="129">
        <v>0</v>
      </c>
      <c r="R255" s="129">
        <v>0</v>
      </c>
      <c r="S255" s="129">
        <v>0</v>
      </c>
      <c r="T255" s="87"/>
      <c r="U255" s="100" t="s">
        <v>134</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377</v>
      </c>
      <c r="K256" s="239">
        <f t="shared" ref="K256:N256" si="63">K370/2</f>
        <v>750</v>
      </c>
      <c r="L256" s="239">
        <f t="shared" si="63"/>
        <v>750</v>
      </c>
      <c r="M256" s="239">
        <f t="shared" si="63"/>
        <v>750</v>
      </c>
      <c r="N256" s="239">
        <f t="shared" si="63"/>
        <v>750</v>
      </c>
      <c r="O256" s="239">
        <f t="shared" ref="O256" si="64">O370/2</f>
        <v>750</v>
      </c>
      <c r="P256" s="129">
        <v>0</v>
      </c>
      <c r="Q256" s="129">
        <v>0</v>
      </c>
      <c r="R256" s="129">
        <v>0</v>
      </c>
      <c r="S256" s="129">
        <v>0</v>
      </c>
      <c r="T256" s="87"/>
      <c r="U256" s="100" t="s">
        <v>135</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39">
        <f t="shared" ref="K257:N257" si="66">K371*0.8</f>
        <v>80</v>
      </c>
      <c r="L257" s="239">
        <f t="shared" si="66"/>
        <v>80</v>
      </c>
      <c r="M257" s="239">
        <f t="shared" si="66"/>
        <v>80</v>
      </c>
      <c r="N257" s="239">
        <f t="shared" si="66"/>
        <v>80</v>
      </c>
      <c r="O257" s="239">
        <f t="shared" ref="O257" si="67">O371*0.8</f>
        <v>80</v>
      </c>
      <c r="P257" s="129">
        <v>0</v>
      </c>
      <c r="Q257" s="129">
        <v>0</v>
      </c>
      <c r="R257" s="129">
        <v>0</v>
      </c>
      <c r="S257" s="129">
        <v>0</v>
      </c>
      <c r="T257" s="87"/>
      <c r="U257" s="100" t="s">
        <v>136</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39">
        <f t="shared" ref="K258:N258" si="68">K372*0.8</f>
        <v>80</v>
      </c>
      <c r="L258" s="239">
        <f t="shared" si="68"/>
        <v>80</v>
      </c>
      <c r="M258" s="239">
        <f t="shared" si="68"/>
        <v>80</v>
      </c>
      <c r="N258" s="239">
        <f t="shared" si="68"/>
        <v>80</v>
      </c>
      <c r="O258" s="239">
        <f t="shared" ref="O258" si="69">O372*0.8</f>
        <v>80</v>
      </c>
      <c r="P258" s="129">
        <v>0</v>
      </c>
      <c r="Q258" s="129">
        <v>0</v>
      </c>
      <c r="R258" s="129">
        <v>0</v>
      </c>
      <c r="S258" s="129">
        <v>0</v>
      </c>
      <c r="T258" s="87"/>
      <c r="U258" s="100" t="s">
        <v>137</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39">
        <f t="shared" ref="K259:N259" si="70">K373*0.8</f>
        <v>80</v>
      </c>
      <c r="L259" s="239">
        <f t="shared" si="70"/>
        <v>80</v>
      </c>
      <c r="M259" s="239">
        <f t="shared" si="70"/>
        <v>80</v>
      </c>
      <c r="N259" s="239">
        <f t="shared" si="70"/>
        <v>80</v>
      </c>
      <c r="O259" s="239">
        <f t="shared" ref="O259" si="71">O373*0.8</f>
        <v>80</v>
      </c>
      <c r="P259" s="129">
        <v>0</v>
      </c>
      <c r="Q259" s="129">
        <v>0</v>
      </c>
      <c r="R259" s="129">
        <v>0</v>
      </c>
      <c r="S259" s="129">
        <v>0</v>
      </c>
      <c r="T259" s="87"/>
      <c r="U259" s="100" t="s">
        <v>138</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39">
        <f t="shared" ref="K260:N260" si="72">K374*0.8</f>
        <v>80</v>
      </c>
      <c r="L260" s="239">
        <f t="shared" si="72"/>
        <v>80</v>
      </c>
      <c r="M260" s="239">
        <f t="shared" si="72"/>
        <v>80</v>
      </c>
      <c r="N260" s="239">
        <f t="shared" si="72"/>
        <v>80</v>
      </c>
      <c r="O260" s="239">
        <f t="shared" ref="O260" si="73">O374*0.8</f>
        <v>80</v>
      </c>
      <c r="P260" s="129">
        <v>0</v>
      </c>
      <c r="Q260" s="129">
        <v>0</v>
      </c>
      <c r="R260" s="129">
        <v>0</v>
      </c>
      <c r="S260" s="129">
        <v>0</v>
      </c>
      <c r="T260" s="87"/>
      <c r="U260" s="100" t="s">
        <v>139</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39">
        <f t="shared" ref="K261:N261" si="74">K375*0.8</f>
        <v>80</v>
      </c>
      <c r="L261" s="239">
        <f t="shared" si="74"/>
        <v>80</v>
      </c>
      <c r="M261" s="239">
        <f t="shared" si="74"/>
        <v>80</v>
      </c>
      <c r="N261" s="239">
        <f t="shared" si="74"/>
        <v>80</v>
      </c>
      <c r="O261" s="239">
        <f t="shared" ref="O261" si="75">O375*0.8</f>
        <v>80</v>
      </c>
      <c r="P261" s="129">
        <v>0</v>
      </c>
      <c r="Q261" s="129">
        <v>0</v>
      </c>
      <c r="R261" s="129">
        <v>0</v>
      </c>
      <c r="S261" s="129">
        <v>0</v>
      </c>
      <c r="T261" s="87"/>
      <c r="U261" s="100" t="s">
        <v>140</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t="s">
        <v>780</v>
      </c>
      <c r="J262" s="100" t="s">
        <v>373</v>
      </c>
      <c r="K262" s="239">
        <f t="shared" ref="K262:N262" si="76">K376/2</f>
        <v>100</v>
      </c>
      <c r="L262" s="239">
        <f t="shared" si="76"/>
        <v>150</v>
      </c>
      <c r="M262" s="239">
        <f t="shared" si="76"/>
        <v>150</v>
      </c>
      <c r="N262" s="239">
        <f t="shared" si="76"/>
        <v>200</v>
      </c>
      <c r="O262" s="239">
        <f t="shared" ref="O262" si="77">O376/2</f>
        <v>200</v>
      </c>
      <c r="P262" s="129">
        <v>0</v>
      </c>
      <c r="Q262" s="129">
        <v>0</v>
      </c>
      <c r="R262" s="129">
        <v>0</v>
      </c>
      <c r="S262" s="129">
        <v>0</v>
      </c>
      <c r="T262" s="87"/>
      <c r="U262" s="100" t="s">
        <v>371</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374</v>
      </c>
      <c r="K263" s="239">
        <f t="shared" ref="K263:N263" si="79">K377/2</f>
        <v>366.5</v>
      </c>
      <c r="L263" s="239">
        <f t="shared" si="79"/>
        <v>366.5</v>
      </c>
      <c r="M263" s="239">
        <f t="shared" si="79"/>
        <v>366.5</v>
      </c>
      <c r="N263" s="239">
        <f t="shared" si="79"/>
        <v>366.5</v>
      </c>
      <c r="O263" s="239">
        <f t="shared" ref="O263" si="80">O377/2</f>
        <v>366.5</v>
      </c>
      <c r="P263" s="129">
        <v>0</v>
      </c>
      <c r="Q263" s="129">
        <v>0</v>
      </c>
      <c r="R263" s="129">
        <v>0</v>
      </c>
      <c r="S263" s="129">
        <v>0</v>
      </c>
      <c r="T263" s="87"/>
      <c r="U263" s="100" t="s">
        <v>132</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375</v>
      </c>
      <c r="K264" s="239">
        <f t="shared" ref="K264:N264" si="81">K378/2</f>
        <v>535.5</v>
      </c>
      <c r="L264" s="239">
        <f t="shared" si="81"/>
        <v>535.5</v>
      </c>
      <c r="M264" s="239">
        <f t="shared" si="81"/>
        <v>535.5</v>
      </c>
      <c r="N264" s="239">
        <f t="shared" si="81"/>
        <v>535.5</v>
      </c>
      <c r="O264" s="239">
        <f t="shared" ref="O264" si="82">O378/2</f>
        <v>535.5</v>
      </c>
      <c r="P264" s="129">
        <v>0</v>
      </c>
      <c r="Q264" s="129">
        <v>0</v>
      </c>
      <c r="R264" s="129">
        <v>0</v>
      </c>
      <c r="S264" s="129">
        <v>0</v>
      </c>
      <c r="T264" s="87"/>
      <c r="U264" s="100" t="s">
        <v>133</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376</v>
      </c>
      <c r="K265" s="239">
        <f t="shared" ref="K265:N265" si="83">K379/2</f>
        <v>650</v>
      </c>
      <c r="L265" s="239">
        <f t="shared" si="83"/>
        <v>650</v>
      </c>
      <c r="M265" s="239">
        <f t="shared" si="83"/>
        <v>650</v>
      </c>
      <c r="N265" s="239">
        <f t="shared" si="83"/>
        <v>650</v>
      </c>
      <c r="O265" s="239">
        <f t="shared" ref="O265" si="84">O379/2</f>
        <v>650</v>
      </c>
      <c r="P265" s="129">
        <v>0</v>
      </c>
      <c r="Q265" s="129">
        <v>0</v>
      </c>
      <c r="R265" s="129">
        <v>0</v>
      </c>
      <c r="S265" s="129">
        <v>0</v>
      </c>
      <c r="T265" s="87"/>
      <c r="U265" s="100" t="s">
        <v>134</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377</v>
      </c>
      <c r="K266" s="239">
        <f t="shared" ref="K266:N266" si="85">K380/2</f>
        <v>750</v>
      </c>
      <c r="L266" s="239">
        <f t="shared" si="85"/>
        <v>750</v>
      </c>
      <c r="M266" s="239">
        <f t="shared" si="85"/>
        <v>750</v>
      </c>
      <c r="N266" s="239">
        <f t="shared" si="85"/>
        <v>750</v>
      </c>
      <c r="O266" s="239">
        <f t="shared" ref="O266" si="86">O380/2</f>
        <v>750</v>
      </c>
      <c r="P266" s="129">
        <v>0</v>
      </c>
      <c r="Q266" s="129">
        <v>0</v>
      </c>
      <c r="R266" s="129">
        <v>0</v>
      </c>
      <c r="S266" s="129">
        <v>0</v>
      </c>
      <c r="T266" s="87"/>
      <c r="U266" s="100" t="s">
        <v>135</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39">
        <f t="shared" ref="K267:N267" si="88">K381*0.8</f>
        <v>80</v>
      </c>
      <c r="L267" s="239">
        <f t="shared" si="88"/>
        <v>80</v>
      </c>
      <c r="M267" s="239">
        <f t="shared" si="88"/>
        <v>80</v>
      </c>
      <c r="N267" s="239">
        <f t="shared" si="88"/>
        <v>80</v>
      </c>
      <c r="O267" s="239">
        <f t="shared" ref="O267" si="89">O381*0.8</f>
        <v>80</v>
      </c>
      <c r="P267" s="129">
        <v>0</v>
      </c>
      <c r="Q267" s="129">
        <v>0</v>
      </c>
      <c r="R267" s="129">
        <v>0</v>
      </c>
      <c r="S267" s="129">
        <v>0</v>
      </c>
      <c r="T267" s="87"/>
      <c r="U267" s="100" t="s">
        <v>136</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39">
        <f t="shared" ref="K268:N268" si="90">K382*0.8</f>
        <v>80</v>
      </c>
      <c r="L268" s="239">
        <f t="shared" si="90"/>
        <v>80</v>
      </c>
      <c r="M268" s="239">
        <f t="shared" si="90"/>
        <v>80</v>
      </c>
      <c r="N268" s="239">
        <f t="shared" si="90"/>
        <v>80</v>
      </c>
      <c r="O268" s="239">
        <f t="shared" ref="O268" si="91">O382*0.8</f>
        <v>80</v>
      </c>
      <c r="P268" s="129">
        <v>0</v>
      </c>
      <c r="Q268" s="129">
        <v>0</v>
      </c>
      <c r="R268" s="129">
        <v>0</v>
      </c>
      <c r="S268" s="129">
        <v>0</v>
      </c>
      <c r="T268" s="87"/>
      <c r="U268" s="100" t="s">
        <v>137</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39">
        <f t="shared" ref="K269:N269" si="92">K383*0.8</f>
        <v>80</v>
      </c>
      <c r="L269" s="239">
        <f t="shared" si="92"/>
        <v>80</v>
      </c>
      <c r="M269" s="239">
        <f t="shared" si="92"/>
        <v>80</v>
      </c>
      <c r="N269" s="239">
        <f t="shared" si="92"/>
        <v>80</v>
      </c>
      <c r="O269" s="239">
        <f t="shared" ref="O269" si="93">O383*0.8</f>
        <v>80</v>
      </c>
      <c r="P269" s="129">
        <v>0</v>
      </c>
      <c r="Q269" s="129">
        <v>0</v>
      </c>
      <c r="R269" s="129">
        <v>0</v>
      </c>
      <c r="S269" s="129">
        <v>0</v>
      </c>
      <c r="T269" s="87"/>
      <c r="U269" s="100" t="s">
        <v>138</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39">
        <f t="shared" ref="K270:N270" si="94">K384*0.8</f>
        <v>80</v>
      </c>
      <c r="L270" s="239">
        <f t="shared" si="94"/>
        <v>80</v>
      </c>
      <c r="M270" s="239">
        <f t="shared" si="94"/>
        <v>80</v>
      </c>
      <c r="N270" s="239">
        <f t="shared" si="94"/>
        <v>80</v>
      </c>
      <c r="O270" s="239">
        <f t="shared" ref="O270" si="95">O384*0.8</f>
        <v>80</v>
      </c>
      <c r="P270" s="129">
        <v>0</v>
      </c>
      <c r="Q270" s="129">
        <v>0</v>
      </c>
      <c r="R270" s="129">
        <v>0</v>
      </c>
      <c r="S270" s="129">
        <v>0</v>
      </c>
      <c r="T270" s="87"/>
      <c r="U270" s="100" t="s">
        <v>139</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39">
        <f t="shared" ref="K271:N271" si="96">K385*0.8</f>
        <v>80</v>
      </c>
      <c r="L271" s="239">
        <f t="shared" si="96"/>
        <v>80</v>
      </c>
      <c r="M271" s="239">
        <f t="shared" si="96"/>
        <v>80</v>
      </c>
      <c r="N271" s="239">
        <f t="shared" si="96"/>
        <v>80</v>
      </c>
      <c r="O271" s="239">
        <f t="shared" ref="O271" si="97">O385*0.8</f>
        <v>80</v>
      </c>
      <c r="P271" s="129">
        <v>0</v>
      </c>
      <c r="Q271" s="129">
        <v>0</v>
      </c>
      <c r="R271" s="129">
        <v>0</v>
      </c>
      <c r="S271" s="129">
        <v>0</v>
      </c>
      <c r="T271" s="87"/>
      <c r="U271" s="100" t="s">
        <v>140</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t="s">
        <v>781</v>
      </c>
      <c r="J272" s="100" t="s">
        <v>373</v>
      </c>
      <c r="K272" s="239">
        <f t="shared" ref="K272:N272" si="98">K386/2</f>
        <v>100</v>
      </c>
      <c r="L272" s="239">
        <f t="shared" si="98"/>
        <v>150</v>
      </c>
      <c r="M272" s="239">
        <f t="shared" si="98"/>
        <v>150</v>
      </c>
      <c r="N272" s="239">
        <f t="shared" si="98"/>
        <v>200</v>
      </c>
      <c r="O272" s="239">
        <f t="shared" ref="O272" si="99">O386/2</f>
        <v>200</v>
      </c>
      <c r="P272" s="129">
        <v>0</v>
      </c>
      <c r="Q272" s="129">
        <v>0</v>
      </c>
      <c r="R272" s="129">
        <v>0</v>
      </c>
      <c r="S272" s="129">
        <v>0</v>
      </c>
      <c r="T272" s="87"/>
      <c r="U272" s="100" t="s">
        <v>371</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374</v>
      </c>
      <c r="K273" s="239">
        <f t="shared" ref="K273:N273" si="101">K387/2</f>
        <v>366.5</v>
      </c>
      <c r="L273" s="239">
        <f t="shared" si="101"/>
        <v>366.5</v>
      </c>
      <c r="M273" s="239">
        <f t="shared" si="101"/>
        <v>366.5</v>
      </c>
      <c r="N273" s="239">
        <f t="shared" si="101"/>
        <v>366.5</v>
      </c>
      <c r="O273" s="239">
        <f t="shared" ref="O273" si="102">O387/2</f>
        <v>366.5</v>
      </c>
      <c r="P273" s="129">
        <v>0</v>
      </c>
      <c r="Q273" s="129">
        <v>0</v>
      </c>
      <c r="R273" s="129">
        <v>0</v>
      </c>
      <c r="S273" s="129">
        <v>0</v>
      </c>
      <c r="T273" s="87"/>
      <c r="U273" s="100" t="s">
        <v>132</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375</v>
      </c>
      <c r="K274" s="239">
        <f t="shared" ref="K274:N274" si="103">K388/2</f>
        <v>535.5</v>
      </c>
      <c r="L274" s="239">
        <f t="shared" si="103"/>
        <v>535.5</v>
      </c>
      <c r="M274" s="239">
        <f t="shared" si="103"/>
        <v>535.5</v>
      </c>
      <c r="N274" s="239">
        <f t="shared" si="103"/>
        <v>535.5</v>
      </c>
      <c r="O274" s="239">
        <f t="shared" ref="O274" si="104">O388/2</f>
        <v>535.5</v>
      </c>
      <c r="P274" s="129">
        <v>0</v>
      </c>
      <c r="Q274" s="129">
        <v>0</v>
      </c>
      <c r="R274" s="129">
        <v>0</v>
      </c>
      <c r="S274" s="129">
        <v>0</v>
      </c>
      <c r="T274" s="87"/>
      <c r="U274" s="100" t="s">
        <v>133</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376</v>
      </c>
      <c r="K275" s="239">
        <f t="shared" ref="K275:N275" si="105">K389/2</f>
        <v>650</v>
      </c>
      <c r="L275" s="239">
        <f t="shared" si="105"/>
        <v>650</v>
      </c>
      <c r="M275" s="239">
        <f t="shared" si="105"/>
        <v>650</v>
      </c>
      <c r="N275" s="239">
        <f t="shared" si="105"/>
        <v>650</v>
      </c>
      <c r="O275" s="239">
        <f t="shared" ref="O275" si="106">O389/2</f>
        <v>650</v>
      </c>
      <c r="P275" s="129">
        <v>0</v>
      </c>
      <c r="Q275" s="129">
        <v>0</v>
      </c>
      <c r="R275" s="129">
        <v>0</v>
      </c>
      <c r="S275" s="129">
        <v>0</v>
      </c>
      <c r="T275" s="87"/>
      <c r="U275" s="100" t="s">
        <v>134</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377</v>
      </c>
      <c r="K276" s="239">
        <f t="shared" ref="K276:N276" si="107">K390/2</f>
        <v>750</v>
      </c>
      <c r="L276" s="239">
        <f t="shared" si="107"/>
        <v>750</v>
      </c>
      <c r="M276" s="239">
        <f t="shared" si="107"/>
        <v>750</v>
      </c>
      <c r="N276" s="239">
        <f t="shared" si="107"/>
        <v>750</v>
      </c>
      <c r="O276" s="239">
        <f t="shared" ref="O276" si="108">O390/2</f>
        <v>750</v>
      </c>
      <c r="P276" s="129">
        <v>0</v>
      </c>
      <c r="Q276" s="129">
        <v>0</v>
      </c>
      <c r="R276" s="129">
        <v>0</v>
      </c>
      <c r="S276" s="129">
        <v>0</v>
      </c>
      <c r="T276" s="87"/>
      <c r="U276" s="100" t="s">
        <v>135</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39">
        <f t="shared" ref="K277:N277" si="110">K391*0.8</f>
        <v>80</v>
      </c>
      <c r="L277" s="239">
        <f t="shared" si="110"/>
        <v>80</v>
      </c>
      <c r="M277" s="239">
        <f t="shared" si="110"/>
        <v>80</v>
      </c>
      <c r="N277" s="239">
        <f t="shared" si="110"/>
        <v>80</v>
      </c>
      <c r="O277" s="239">
        <f t="shared" ref="O277" si="111">O391*0.8</f>
        <v>80</v>
      </c>
      <c r="P277" s="129">
        <v>0</v>
      </c>
      <c r="Q277" s="129">
        <v>0</v>
      </c>
      <c r="R277" s="129">
        <v>0</v>
      </c>
      <c r="S277" s="129">
        <v>0</v>
      </c>
      <c r="T277" s="87"/>
      <c r="U277" s="100" t="s">
        <v>136</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39">
        <f t="shared" ref="K278:N278" si="112">K392*0.8</f>
        <v>80</v>
      </c>
      <c r="L278" s="239">
        <f t="shared" si="112"/>
        <v>80</v>
      </c>
      <c r="M278" s="239">
        <f t="shared" si="112"/>
        <v>80</v>
      </c>
      <c r="N278" s="239">
        <f t="shared" si="112"/>
        <v>80</v>
      </c>
      <c r="O278" s="239">
        <f t="shared" ref="O278" si="113">O392*0.8</f>
        <v>80</v>
      </c>
      <c r="P278" s="129">
        <v>0</v>
      </c>
      <c r="Q278" s="129">
        <v>0</v>
      </c>
      <c r="R278" s="129">
        <v>0</v>
      </c>
      <c r="S278" s="129">
        <v>0</v>
      </c>
      <c r="T278" s="87"/>
      <c r="U278" s="100" t="s">
        <v>137</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39">
        <f t="shared" ref="K279:N279" si="114">K393*0.8</f>
        <v>80</v>
      </c>
      <c r="L279" s="239">
        <f t="shared" si="114"/>
        <v>80</v>
      </c>
      <c r="M279" s="239">
        <f t="shared" si="114"/>
        <v>80</v>
      </c>
      <c r="N279" s="239">
        <f t="shared" si="114"/>
        <v>80</v>
      </c>
      <c r="O279" s="239">
        <f t="shared" ref="O279" si="115">O393*0.8</f>
        <v>80</v>
      </c>
      <c r="P279" s="129">
        <v>0</v>
      </c>
      <c r="Q279" s="129">
        <v>0</v>
      </c>
      <c r="R279" s="129">
        <v>0</v>
      </c>
      <c r="S279" s="129">
        <v>0</v>
      </c>
      <c r="T279" s="87"/>
      <c r="U279" s="100" t="s">
        <v>138</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39">
        <f t="shared" ref="K280:N280" si="116">K394*0.8</f>
        <v>80</v>
      </c>
      <c r="L280" s="239">
        <f t="shared" si="116"/>
        <v>80</v>
      </c>
      <c r="M280" s="239">
        <f t="shared" si="116"/>
        <v>80</v>
      </c>
      <c r="N280" s="239">
        <f t="shared" si="116"/>
        <v>80</v>
      </c>
      <c r="O280" s="239">
        <f t="shared" ref="O280" si="117">O394*0.8</f>
        <v>80</v>
      </c>
      <c r="P280" s="129">
        <v>0</v>
      </c>
      <c r="Q280" s="129">
        <v>0</v>
      </c>
      <c r="R280" s="129">
        <v>0</v>
      </c>
      <c r="S280" s="129">
        <v>0</v>
      </c>
      <c r="T280" s="87"/>
      <c r="U280" s="100" t="s">
        <v>139</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39">
        <f t="shared" ref="K281:N281" si="118">K395*0.8</f>
        <v>80</v>
      </c>
      <c r="L281" s="239">
        <f t="shared" si="118"/>
        <v>80</v>
      </c>
      <c r="M281" s="239">
        <f t="shared" si="118"/>
        <v>80</v>
      </c>
      <c r="N281" s="239">
        <f t="shared" si="118"/>
        <v>80</v>
      </c>
      <c r="O281" s="239">
        <f t="shared" ref="O281" si="119">O395*0.8</f>
        <v>80</v>
      </c>
      <c r="P281" s="129">
        <v>0</v>
      </c>
      <c r="Q281" s="129">
        <v>0</v>
      </c>
      <c r="R281" s="129">
        <v>0</v>
      </c>
      <c r="S281" s="129">
        <v>0</v>
      </c>
      <c r="T281" s="87"/>
      <c r="U281" s="100" t="s">
        <v>140</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t="s">
        <v>782</v>
      </c>
      <c r="J282" s="100" t="s">
        <v>373</v>
      </c>
      <c r="K282" s="239">
        <f t="shared" ref="K282:N282" si="120">K396/2</f>
        <v>100</v>
      </c>
      <c r="L282" s="239">
        <f t="shared" si="120"/>
        <v>150</v>
      </c>
      <c r="M282" s="239">
        <f t="shared" si="120"/>
        <v>150</v>
      </c>
      <c r="N282" s="239">
        <f t="shared" si="120"/>
        <v>200</v>
      </c>
      <c r="O282" s="239">
        <f t="shared" ref="O282" si="121">O396/2</f>
        <v>200</v>
      </c>
      <c r="P282" s="129">
        <v>0</v>
      </c>
      <c r="Q282" s="129">
        <v>0</v>
      </c>
      <c r="R282" s="129">
        <v>0</v>
      </c>
      <c r="S282" s="129">
        <v>0</v>
      </c>
      <c r="T282" s="87"/>
      <c r="U282" s="100" t="s">
        <v>371</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374</v>
      </c>
      <c r="K283" s="239">
        <f t="shared" ref="K283:N283" si="123">K397/2</f>
        <v>366.5</v>
      </c>
      <c r="L283" s="239">
        <f t="shared" si="123"/>
        <v>366.5</v>
      </c>
      <c r="M283" s="239">
        <f t="shared" si="123"/>
        <v>366.5</v>
      </c>
      <c r="N283" s="239">
        <f t="shared" si="123"/>
        <v>366.5</v>
      </c>
      <c r="O283" s="239">
        <f t="shared" ref="O283" si="124">O397/2</f>
        <v>366.5</v>
      </c>
      <c r="P283" s="129">
        <v>0</v>
      </c>
      <c r="Q283" s="129">
        <v>0</v>
      </c>
      <c r="R283" s="129">
        <v>0</v>
      </c>
      <c r="S283" s="129">
        <v>0</v>
      </c>
      <c r="T283" s="87"/>
      <c r="U283" s="100" t="s">
        <v>132</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375</v>
      </c>
      <c r="K284" s="239">
        <f t="shared" ref="K284:N284" si="125">K398/2</f>
        <v>535.5</v>
      </c>
      <c r="L284" s="239">
        <f t="shared" si="125"/>
        <v>535.5</v>
      </c>
      <c r="M284" s="239">
        <f t="shared" si="125"/>
        <v>535.5</v>
      </c>
      <c r="N284" s="239">
        <f t="shared" si="125"/>
        <v>535.5</v>
      </c>
      <c r="O284" s="239">
        <f t="shared" ref="O284" si="126">O398/2</f>
        <v>535.5</v>
      </c>
      <c r="P284" s="129">
        <v>0</v>
      </c>
      <c r="Q284" s="129">
        <v>0</v>
      </c>
      <c r="R284" s="129">
        <v>0</v>
      </c>
      <c r="S284" s="129">
        <v>0</v>
      </c>
      <c r="T284" s="87"/>
      <c r="U284" s="100" t="s">
        <v>133</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376</v>
      </c>
      <c r="K285" s="239">
        <f t="shared" ref="K285:N285" si="127">K399/2</f>
        <v>650</v>
      </c>
      <c r="L285" s="239">
        <f t="shared" si="127"/>
        <v>650</v>
      </c>
      <c r="M285" s="239">
        <f t="shared" si="127"/>
        <v>650</v>
      </c>
      <c r="N285" s="239">
        <f t="shared" si="127"/>
        <v>650</v>
      </c>
      <c r="O285" s="239">
        <f t="shared" ref="O285" si="128">O399/2</f>
        <v>650</v>
      </c>
      <c r="P285" s="129">
        <v>0</v>
      </c>
      <c r="Q285" s="129">
        <v>0</v>
      </c>
      <c r="R285" s="129">
        <v>0</v>
      </c>
      <c r="S285" s="129">
        <v>0</v>
      </c>
      <c r="T285" s="87"/>
      <c r="U285" s="100" t="s">
        <v>134</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377</v>
      </c>
      <c r="K286" s="239">
        <f t="shared" ref="K286:N286" si="129">K400/2</f>
        <v>750</v>
      </c>
      <c r="L286" s="239">
        <f t="shared" si="129"/>
        <v>750</v>
      </c>
      <c r="M286" s="239">
        <f t="shared" si="129"/>
        <v>750</v>
      </c>
      <c r="N286" s="239">
        <f t="shared" si="129"/>
        <v>750</v>
      </c>
      <c r="O286" s="239">
        <f t="shared" ref="O286" si="130">O400/2</f>
        <v>750</v>
      </c>
      <c r="P286" s="129">
        <v>0</v>
      </c>
      <c r="Q286" s="129">
        <v>0</v>
      </c>
      <c r="R286" s="129">
        <v>0</v>
      </c>
      <c r="S286" s="129">
        <v>0</v>
      </c>
      <c r="T286" s="87"/>
      <c r="U286" s="100" t="s">
        <v>135</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39">
        <f t="shared" ref="K287:N287" si="132">K401*0.8</f>
        <v>80</v>
      </c>
      <c r="L287" s="239">
        <f t="shared" si="132"/>
        <v>80</v>
      </c>
      <c r="M287" s="239">
        <f t="shared" si="132"/>
        <v>80</v>
      </c>
      <c r="N287" s="239">
        <f t="shared" si="132"/>
        <v>80</v>
      </c>
      <c r="O287" s="239">
        <f t="shared" ref="O287" si="133">O401*0.8</f>
        <v>80</v>
      </c>
      <c r="P287" s="129">
        <v>0</v>
      </c>
      <c r="Q287" s="129">
        <v>0</v>
      </c>
      <c r="R287" s="129">
        <v>0</v>
      </c>
      <c r="S287" s="129">
        <v>0</v>
      </c>
      <c r="T287" s="87"/>
      <c r="U287" s="100" t="s">
        <v>136</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39">
        <f t="shared" ref="K288:N288" si="134">K402*0.8</f>
        <v>80</v>
      </c>
      <c r="L288" s="239">
        <f t="shared" si="134"/>
        <v>80</v>
      </c>
      <c r="M288" s="239">
        <f t="shared" si="134"/>
        <v>80</v>
      </c>
      <c r="N288" s="239">
        <f t="shared" si="134"/>
        <v>80</v>
      </c>
      <c r="O288" s="239">
        <f t="shared" ref="O288" si="135">O402*0.8</f>
        <v>80</v>
      </c>
      <c r="P288" s="129">
        <v>0</v>
      </c>
      <c r="Q288" s="129">
        <v>0</v>
      </c>
      <c r="R288" s="129">
        <v>0</v>
      </c>
      <c r="S288" s="129">
        <v>0</v>
      </c>
      <c r="T288" s="87"/>
      <c r="U288" s="100" t="s">
        <v>137</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39">
        <f t="shared" ref="K289:N289" si="136">K403*0.8</f>
        <v>80</v>
      </c>
      <c r="L289" s="239">
        <f t="shared" si="136"/>
        <v>80</v>
      </c>
      <c r="M289" s="239">
        <f t="shared" si="136"/>
        <v>80</v>
      </c>
      <c r="N289" s="239">
        <f t="shared" si="136"/>
        <v>80</v>
      </c>
      <c r="O289" s="239">
        <f t="shared" ref="O289" si="137">O403*0.8</f>
        <v>80</v>
      </c>
      <c r="P289" s="129">
        <v>0</v>
      </c>
      <c r="Q289" s="129">
        <v>0</v>
      </c>
      <c r="R289" s="129">
        <v>0</v>
      </c>
      <c r="S289" s="129">
        <v>0</v>
      </c>
      <c r="T289" s="87"/>
      <c r="U289" s="100" t="s">
        <v>138</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39">
        <f t="shared" ref="K290:N290" si="138">K404*0.8</f>
        <v>80</v>
      </c>
      <c r="L290" s="239">
        <f t="shared" si="138"/>
        <v>80</v>
      </c>
      <c r="M290" s="239">
        <f t="shared" si="138"/>
        <v>80</v>
      </c>
      <c r="N290" s="239">
        <f t="shared" si="138"/>
        <v>80</v>
      </c>
      <c r="O290" s="239">
        <f t="shared" ref="O290" si="139">O404*0.8</f>
        <v>80</v>
      </c>
      <c r="P290" s="129">
        <v>0</v>
      </c>
      <c r="Q290" s="129">
        <v>0</v>
      </c>
      <c r="R290" s="129">
        <v>0</v>
      </c>
      <c r="S290" s="129">
        <v>0</v>
      </c>
      <c r="T290" s="87"/>
      <c r="U290" s="100" t="s">
        <v>139</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39">
        <f t="shared" ref="K291:N291" si="140">K405*0.8</f>
        <v>80</v>
      </c>
      <c r="L291" s="239">
        <f t="shared" si="140"/>
        <v>80</v>
      </c>
      <c r="M291" s="239">
        <f t="shared" si="140"/>
        <v>80</v>
      </c>
      <c r="N291" s="239">
        <f t="shared" si="140"/>
        <v>80</v>
      </c>
      <c r="O291" s="239">
        <f t="shared" ref="O291" si="141">O405*0.8</f>
        <v>80</v>
      </c>
      <c r="P291" s="129">
        <v>0</v>
      </c>
      <c r="Q291" s="129">
        <v>0</v>
      </c>
      <c r="R291" s="129">
        <v>0</v>
      </c>
      <c r="S291" s="129">
        <v>0</v>
      </c>
      <c r="T291" s="87"/>
      <c r="U291" s="100" t="s">
        <v>140</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t="s">
        <v>783</v>
      </c>
      <c r="J292" s="100" t="s">
        <v>373</v>
      </c>
      <c r="K292" s="239">
        <f t="shared" ref="K292:N292" si="142">K406/2</f>
        <v>100</v>
      </c>
      <c r="L292" s="239">
        <f t="shared" si="142"/>
        <v>150</v>
      </c>
      <c r="M292" s="239">
        <f t="shared" si="142"/>
        <v>150</v>
      </c>
      <c r="N292" s="239">
        <f t="shared" si="142"/>
        <v>200</v>
      </c>
      <c r="O292" s="239">
        <f t="shared" ref="O292" si="143">O406/2</f>
        <v>200</v>
      </c>
      <c r="P292" s="129">
        <v>0</v>
      </c>
      <c r="Q292" s="129">
        <v>0</v>
      </c>
      <c r="R292" s="129">
        <v>0</v>
      </c>
      <c r="S292" s="129">
        <v>0</v>
      </c>
      <c r="T292" s="87"/>
      <c r="U292" s="100" t="s">
        <v>371</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374</v>
      </c>
      <c r="K293" s="239">
        <f t="shared" ref="K293:N293" si="145">K407/2</f>
        <v>366.5</v>
      </c>
      <c r="L293" s="239">
        <f t="shared" si="145"/>
        <v>366.5</v>
      </c>
      <c r="M293" s="239">
        <f t="shared" si="145"/>
        <v>366.5</v>
      </c>
      <c r="N293" s="239">
        <f t="shared" si="145"/>
        <v>366.5</v>
      </c>
      <c r="O293" s="239">
        <f t="shared" ref="O293" si="146">O407/2</f>
        <v>366.5</v>
      </c>
      <c r="P293" s="129">
        <v>0</v>
      </c>
      <c r="Q293" s="129">
        <v>0</v>
      </c>
      <c r="R293" s="129">
        <v>0</v>
      </c>
      <c r="S293" s="129">
        <v>0</v>
      </c>
      <c r="T293" s="87"/>
      <c r="U293" s="100" t="s">
        <v>132</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375</v>
      </c>
      <c r="K294" s="239">
        <f t="shared" ref="K294:N294" si="147">K408/2</f>
        <v>535.5</v>
      </c>
      <c r="L294" s="239">
        <f t="shared" si="147"/>
        <v>535.5</v>
      </c>
      <c r="M294" s="239">
        <f t="shared" si="147"/>
        <v>535.5</v>
      </c>
      <c r="N294" s="239">
        <f t="shared" si="147"/>
        <v>535.5</v>
      </c>
      <c r="O294" s="239">
        <f t="shared" ref="O294" si="148">O408/2</f>
        <v>535.5</v>
      </c>
      <c r="P294" s="129">
        <v>0</v>
      </c>
      <c r="Q294" s="129">
        <v>0</v>
      </c>
      <c r="R294" s="129">
        <v>0</v>
      </c>
      <c r="S294" s="129">
        <v>0</v>
      </c>
      <c r="T294" s="87"/>
      <c r="U294" s="100" t="s">
        <v>133</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376</v>
      </c>
      <c r="K295" s="239">
        <f t="shared" ref="K295:N295" si="149">K409/2</f>
        <v>650</v>
      </c>
      <c r="L295" s="239">
        <f t="shared" si="149"/>
        <v>650</v>
      </c>
      <c r="M295" s="239">
        <f t="shared" si="149"/>
        <v>650</v>
      </c>
      <c r="N295" s="239">
        <f t="shared" si="149"/>
        <v>650</v>
      </c>
      <c r="O295" s="239">
        <f t="shared" ref="O295" si="150">O409/2</f>
        <v>650</v>
      </c>
      <c r="P295" s="129">
        <v>0</v>
      </c>
      <c r="Q295" s="129">
        <v>0</v>
      </c>
      <c r="R295" s="129">
        <v>0</v>
      </c>
      <c r="S295" s="129">
        <v>0</v>
      </c>
      <c r="T295" s="87"/>
      <c r="U295" s="100" t="s">
        <v>134</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377</v>
      </c>
      <c r="K296" s="239">
        <f t="shared" ref="K296:N296" si="151">K410/2</f>
        <v>750</v>
      </c>
      <c r="L296" s="239">
        <f t="shared" si="151"/>
        <v>750</v>
      </c>
      <c r="M296" s="239">
        <f t="shared" si="151"/>
        <v>750</v>
      </c>
      <c r="N296" s="239">
        <f t="shared" si="151"/>
        <v>750</v>
      </c>
      <c r="O296" s="239">
        <f t="shared" ref="O296" si="152">O410/2</f>
        <v>750</v>
      </c>
      <c r="P296" s="129">
        <v>0</v>
      </c>
      <c r="Q296" s="129">
        <v>0</v>
      </c>
      <c r="R296" s="129">
        <v>0</v>
      </c>
      <c r="S296" s="129">
        <v>0</v>
      </c>
      <c r="T296" s="87"/>
      <c r="U296" s="100" t="s">
        <v>135</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39">
        <f t="shared" ref="K297:N297" si="154">K411*0.8</f>
        <v>80</v>
      </c>
      <c r="L297" s="239">
        <f t="shared" si="154"/>
        <v>80</v>
      </c>
      <c r="M297" s="239">
        <f t="shared" si="154"/>
        <v>80</v>
      </c>
      <c r="N297" s="239">
        <f t="shared" si="154"/>
        <v>80</v>
      </c>
      <c r="O297" s="239">
        <f t="shared" ref="O297" si="155">O411*0.8</f>
        <v>80</v>
      </c>
      <c r="P297" s="129">
        <v>0</v>
      </c>
      <c r="Q297" s="129">
        <v>0</v>
      </c>
      <c r="R297" s="129">
        <v>0</v>
      </c>
      <c r="S297" s="129">
        <v>0</v>
      </c>
      <c r="T297" s="87"/>
      <c r="U297" s="100" t="s">
        <v>136</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39">
        <f t="shared" ref="K298:N298" si="156">K412*0.8</f>
        <v>80</v>
      </c>
      <c r="L298" s="239">
        <f t="shared" si="156"/>
        <v>80</v>
      </c>
      <c r="M298" s="239">
        <f t="shared" si="156"/>
        <v>80</v>
      </c>
      <c r="N298" s="239">
        <f t="shared" si="156"/>
        <v>80</v>
      </c>
      <c r="O298" s="239">
        <f t="shared" ref="O298" si="157">O412*0.8</f>
        <v>80</v>
      </c>
      <c r="P298" s="129">
        <v>0</v>
      </c>
      <c r="Q298" s="129">
        <v>0</v>
      </c>
      <c r="R298" s="129">
        <v>0</v>
      </c>
      <c r="S298" s="129">
        <v>0</v>
      </c>
      <c r="T298" s="87"/>
      <c r="U298" s="100" t="s">
        <v>137</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39">
        <f t="shared" ref="K299:N299" si="158">K413*0.8</f>
        <v>80</v>
      </c>
      <c r="L299" s="239">
        <f t="shared" si="158"/>
        <v>80</v>
      </c>
      <c r="M299" s="239">
        <f t="shared" si="158"/>
        <v>80</v>
      </c>
      <c r="N299" s="239">
        <f t="shared" si="158"/>
        <v>80</v>
      </c>
      <c r="O299" s="239">
        <f t="shared" ref="O299" si="159">O413*0.8</f>
        <v>80</v>
      </c>
      <c r="P299" s="129">
        <v>0</v>
      </c>
      <c r="Q299" s="129">
        <v>0</v>
      </c>
      <c r="R299" s="129">
        <v>0</v>
      </c>
      <c r="S299" s="129">
        <v>0</v>
      </c>
      <c r="T299" s="87"/>
      <c r="U299" s="100" t="s">
        <v>138</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39">
        <f t="shared" ref="K300:N300" si="160">K414*0.8</f>
        <v>80</v>
      </c>
      <c r="L300" s="239">
        <f t="shared" si="160"/>
        <v>80</v>
      </c>
      <c r="M300" s="239">
        <f t="shared" si="160"/>
        <v>80</v>
      </c>
      <c r="N300" s="239">
        <f t="shared" si="160"/>
        <v>80</v>
      </c>
      <c r="O300" s="239">
        <f t="shared" ref="O300" si="161">O414*0.8</f>
        <v>80</v>
      </c>
      <c r="P300" s="129">
        <v>0</v>
      </c>
      <c r="Q300" s="129">
        <v>0</v>
      </c>
      <c r="R300" s="129">
        <v>0</v>
      </c>
      <c r="S300" s="129">
        <v>0</v>
      </c>
      <c r="T300" s="87"/>
      <c r="U300" s="100" t="s">
        <v>139</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39">
        <f t="shared" ref="K301:N301" si="162">K415*0.8</f>
        <v>80</v>
      </c>
      <c r="L301" s="239">
        <f t="shared" si="162"/>
        <v>80</v>
      </c>
      <c r="M301" s="239">
        <f t="shared" si="162"/>
        <v>80</v>
      </c>
      <c r="N301" s="239">
        <f t="shared" si="162"/>
        <v>80</v>
      </c>
      <c r="O301" s="239">
        <f t="shared" ref="O301" si="163">O415*0.8</f>
        <v>80</v>
      </c>
      <c r="P301" s="129">
        <v>0</v>
      </c>
      <c r="Q301" s="129">
        <v>0</v>
      </c>
      <c r="R301" s="129">
        <v>0</v>
      </c>
      <c r="S301" s="129">
        <v>0</v>
      </c>
      <c r="T301" s="87"/>
      <c r="U301" s="100" t="s">
        <v>140</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t="s">
        <v>784</v>
      </c>
      <c r="J302" s="100" t="s">
        <v>373</v>
      </c>
      <c r="K302" s="239">
        <f t="shared" ref="K302:N302" si="164">K416/2</f>
        <v>100</v>
      </c>
      <c r="L302" s="239">
        <f t="shared" si="164"/>
        <v>150</v>
      </c>
      <c r="M302" s="239">
        <f t="shared" si="164"/>
        <v>150</v>
      </c>
      <c r="N302" s="239">
        <f t="shared" si="164"/>
        <v>200</v>
      </c>
      <c r="O302" s="239">
        <f t="shared" ref="O302" si="165">O416/2</f>
        <v>200</v>
      </c>
      <c r="P302" s="129">
        <v>0</v>
      </c>
      <c r="Q302" s="129">
        <v>0</v>
      </c>
      <c r="R302" s="129">
        <v>0</v>
      </c>
      <c r="S302" s="129">
        <v>0</v>
      </c>
      <c r="T302" s="87"/>
      <c r="U302" s="100" t="s">
        <v>371</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374</v>
      </c>
      <c r="K303" s="239">
        <f t="shared" ref="K303:N303" si="167">K417/2</f>
        <v>366.5</v>
      </c>
      <c r="L303" s="239">
        <f t="shared" si="167"/>
        <v>366.5</v>
      </c>
      <c r="M303" s="239">
        <f t="shared" si="167"/>
        <v>366.5</v>
      </c>
      <c r="N303" s="239">
        <f t="shared" si="167"/>
        <v>366.5</v>
      </c>
      <c r="O303" s="239">
        <f t="shared" ref="O303" si="168">O417/2</f>
        <v>366.5</v>
      </c>
      <c r="P303" s="129">
        <v>0</v>
      </c>
      <c r="Q303" s="129">
        <v>0</v>
      </c>
      <c r="R303" s="129">
        <v>0</v>
      </c>
      <c r="S303" s="129">
        <v>0</v>
      </c>
      <c r="T303" s="87"/>
      <c r="U303" s="100" t="s">
        <v>132</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375</v>
      </c>
      <c r="K304" s="239">
        <f t="shared" ref="K304:N304" si="169">K418/2</f>
        <v>535.5</v>
      </c>
      <c r="L304" s="239">
        <f t="shared" si="169"/>
        <v>535.5</v>
      </c>
      <c r="M304" s="239">
        <f t="shared" si="169"/>
        <v>535.5</v>
      </c>
      <c r="N304" s="239">
        <f t="shared" si="169"/>
        <v>535.5</v>
      </c>
      <c r="O304" s="239">
        <f t="shared" ref="O304" si="170">O418/2</f>
        <v>535.5</v>
      </c>
      <c r="P304" s="129">
        <v>0</v>
      </c>
      <c r="Q304" s="129">
        <v>0</v>
      </c>
      <c r="R304" s="129">
        <v>0</v>
      </c>
      <c r="S304" s="129">
        <v>0</v>
      </c>
      <c r="T304" s="87"/>
      <c r="U304" s="100" t="s">
        <v>133</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376</v>
      </c>
      <c r="K305" s="239">
        <f t="shared" ref="K305:N305" si="171">K419/2</f>
        <v>650</v>
      </c>
      <c r="L305" s="239">
        <f t="shared" si="171"/>
        <v>650</v>
      </c>
      <c r="M305" s="239">
        <f t="shared" si="171"/>
        <v>650</v>
      </c>
      <c r="N305" s="239">
        <f t="shared" si="171"/>
        <v>650</v>
      </c>
      <c r="O305" s="239">
        <f t="shared" ref="O305" si="172">O419/2</f>
        <v>650</v>
      </c>
      <c r="P305" s="129">
        <v>0</v>
      </c>
      <c r="Q305" s="129">
        <v>0</v>
      </c>
      <c r="R305" s="129">
        <v>0</v>
      </c>
      <c r="S305" s="129">
        <v>0</v>
      </c>
      <c r="T305" s="87"/>
      <c r="U305" s="100" t="s">
        <v>134</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377</v>
      </c>
      <c r="K306" s="239">
        <f t="shared" ref="K306:N306" si="173">K420/2</f>
        <v>750</v>
      </c>
      <c r="L306" s="239">
        <f t="shared" si="173"/>
        <v>750</v>
      </c>
      <c r="M306" s="239">
        <f t="shared" si="173"/>
        <v>750</v>
      </c>
      <c r="N306" s="239">
        <f t="shared" si="173"/>
        <v>750</v>
      </c>
      <c r="O306" s="239">
        <f t="shared" ref="O306" si="174">O420/2</f>
        <v>750</v>
      </c>
      <c r="P306" s="129">
        <v>0</v>
      </c>
      <c r="Q306" s="129">
        <v>0</v>
      </c>
      <c r="R306" s="129">
        <v>0</v>
      </c>
      <c r="S306" s="129">
        <v>0</v>
      </c>
      <c r="T306" s="87"/>
      <c r="U306" s="100" t="s">
        <v>135</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378</v>
      </c>
      <c r="K307" s="239">
        <f t="shared" ref="K307:N307" si="176">K421*0.8</f>
        <v>80</v>
      </c>
      <c r="L307" s="239">
        <f t="shared" si="176"/>
        <v>80</v>
      </c>
      <c r="M307" s="239">
        <f t="shared" si="176"/>
        <v>80</v>
      </c>
      <c r="N307" s="239">
        <f t="shared" si="176"/>
        <v>80</v>
      </c>
      <c r="O307" s="239">
        <f t="shared" ref="O307" si="177">O421*0.8</f>
        <v>80</v>
      </c>
      <c r="P307" s="129">
        <v>0</v>
      </c>
      <c r="Q307" s="129">
        <v>0</v>
      </c>
      <c r="R307" s="129">
        <v>0</v>
      </c>
      <c r="S307" s="129">
        <v>0</v>
      </c>
      <c r="T307" s="87"/>
      <c r="U307" s="100" t="s">
        <v>136</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379</v>
      </c>
      <c r="K308" s="239">
        <f t="shared" ref="K308:N308" si="178">K422*0.8</f>
        <v>80</v>
      </c>
      <c r="L308" s="239">
        <f t="shared" si="178"/>
        <v>80</v>
      </c>
      <c r="M308" s="239">
        <f t="shared" si="178"/>
        <v>80</v>
      </c>
      <c r="N308" s="239">
        <f t="shared" si="178"/>
        <v>80</v>
      </c>
      <c r="O308" s="239">
        <f t="shared" ref="O308" si="179">O422*0.8</f>
        <v>80</v>
      </c>
      <c r="P308" s="129">
        <v>0</v>
      </c>
      <c r="Q308" s="129">
        <v>0</v>
      </c>
      <c r="R308" s="129">
        <v>0</v>
      </c>
      <c r="S308" s="129">
        <v>0</v>
      </c>
      <c r="T308" s="87"/>
      <c r="U308" s="100" t="s">
        <v>137</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380</v>
      </c>
      <c r="K309" s="239">
        <f t="shared" ref="K309:N309" si="180">K423*0.8</f>
        <v>80</v>
      </c>
      <c r="L309" s="239">
        <f t="shared" si="180"/>
        <v>80</v>
      </c>
      <c r="M309" s="239">
        <f t="shared" si="180"/>
        <v>80</v>
      </c>
      <c r="N309" s="239">
        <f t="shared" si="180"/>
        <v>80</v>
      </c>
      <c r="O309" s="239">
        <f t="shared" ref="O309" si="181">O423*0.8</f>
        <v>80</v>
      </c>
      <c r="P309" s="129">
        <v>0</v>
      </c>
      <c r="Q309" s="129">
        <v>0</v>
      </c>
      <c r="R309" s="129">
        <v>0</v>
      </c>
      <c r="S309" s="129">
        <v>0</v>
      </c>
      <c r="T309" s="87"/>
      <c r="U309" s="100" t="s">
        <v>138</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381</v>
      </c>
      <c r="K310" s="239">
        <f t="shared" ref="K310:N310" si="182">K424*0.8</f>
        <v>80</v>
      </c>
      <c r="L310" s="239">
        <f t="shared" si="182"/>
        <v>80</v>
      </c>
      <c r="M310" s="239">
        <f t="shared" si="182"/>
        <v>80</v>
      </c>
      <c r="N310" s="239">
        <f t="shared" si="182"/>
        <v>80</v>
      </c>
      <c r="O310" s="239">
        <f t="shared" ref="O310" si="183">O424*0.8</f>
        <v>80</v>
      </c>
      <c r="P310" s="129">
        <v>0</v>
      </c>
      <c r="Q310" s="129">
        <v>0</v>
      </c>
      <c r="R310" s="129">
        <v>0</v>
      </c>
      <c r="S310" s="129">
        <v>0</v>
      </c>
      <c r="T310" s="87"/>
      <c r="U310" s="100" t="s">
        <v>139</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382</v>
      </c>
      <c r="K311" s="239">
        <f t="shared" ref="K311:N311" si="184">K425*0.8</f>
        <v>80</v>
      </c>
      <c r="L311" s="239">
        <f t="shared" si="184"/>
        <v>80</v>
      </c>
      <c r="M311" s="239">
        <f t="shared" si="184"/>
        <v>80</v>
      </c>
      <c r="N311" s="239">
        <f t="shared" si="184"/>
        <v>80</v>
      </c>
      <c r="O311" s="239">
        <f t="shared" ref="O311" si="185">O425*0.8</f>
        <v>80</v>
      </c>
      <c r="P311" s="129">
        <v>0</v>
      </c>
      <c r="Q311" s="129">
        <v>0</v>
      </c>
      <c r="R311" s="129">
        <v>0</v>
      </c>
      <c r="S311" s="129">
        <v>0</v>
      </c>
      <c r="T311" s="87"/>
      <c r="U311" s="100" t="s">
        <v>140</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t="s">
        <v>785</v>
      </c>
      <c r="J312" s="100" t="s">
        <v>373</v>
      </c>
      <c r="K312" s="239">
        <f t="shared" ref="K312:N312" si="186">K426/2</f>
        <v>100</v>
      </c>
      <c r="L312" s="239">
        <f t="shared" si="186"/>
        <v>150</v>
      </c>
      <c r="M312" s="239">
        <f t="shared" si="186"/>
        <v>150</v>
      </c>
      <c r="N312" s="239">
        <f t="shared" si="186"/>
        <v>200</v>
      </c>
      <c r="O312" s="239">
        <f t="shared" ref="O312" si="187">O426/2</f>
        <v>200</v>
      </c>
      <c r="P312" s="129">
        <v>0</v>
      </c>
      <c r="Q312" s="129">
        <v>0</v>
      </c>
      <c r="R312" s="129">
        <v>0</v>
      </c>
      <c r="S312" s="129">
        <v>0</v>
      </c>
      <c r="T312" s="87"/>
      <c r="U312" s="100" t="s">
        <v>371</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374</v>
      </c>
      <c r="K313" s="239">
        <f t="shared" ref="K313:N313" si="189">K427/2</f>
        <v>366.5</v>
      </c>
      <c r="L313" s="239">
        <f t="shared" si="189"/>
        <v>366.5</v>
      </c>
      <c r="M313" s="239">
        <f t="shared" si="189"/>
        <v>366.5</v>
      </c>
      <c r="N313" s="239">
        <f t="shared" si="189"/>
        <v>366.5</v>
      </c>
      <c r="O313" s="239">
        <f t="shared" ref="O313" si="190">O427/2</f>
        <v>366.5</v>
      </c>
      <c r="P313" s="129">
        <v>0</v>
      </c>
      <c r="Q313" s="129">
        <v>0</v>
      </c>
      <c r="R313" s="129">
        <v>0</v>
      </c>
      <c r="S313" s="129">
        <v>0</v>
      </c>
      <c r="T313" s="87"/>
      <c r="U313" s="100" t="s">
        <v>132</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375</v>
      </c>
      <c r="K314" s="239">
        <f t="shared" ref="K314:N314" si="191">K428/2</f>
        <v>535.5</v>
      </c>
      <c r="L314" s="239">
        <f t="shared" si="191"/>
        <v>535.5</v>
      </c>
      <c r="M314" s="239">
        <f t="shared" si="191"/>
        <v>535.5</v>
      </c>
      <c r="N314" s="239">
        <f t="shared" si="191"/>
        <v>535.5</v>
      </c>
      <c r="O314" s="239">
        <f t="shared" ref="O314" si="192">O428/2</f>
        <v>535.5</v>
      </c>
      <c r="P314" s="129">
        <v>0</v>
      </c>
      <c r="Q314" s="129">
        <v>0</v>
      </c>
      <c r="R314" s="129">
        <v>0</v>
      </c>
      <c r="S314" s="129">
        <v>0</v>
      </c>
      <c r="T314" s="87"/>
      <c r="U314" s="100" t="s">
        <v>133</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376</v>
      </c>
      <c r="K315" s="239">
        <f t="shared" ref="K315:N315" si="193">K429/2</f>
        <v>650</v>
      </c>
      <c r="L315" s="239">
        <f t="shared" si="193"/>
        <v>650</v>
      </c>
      <c r="M315" s="239">
        <f t="shared" si="193"/>
        <v>650</v>
      </c>
      <c r="N315" s="239">
        <f t="shared" si="193"/>
        <v>650</v>
      </c>
      <c r="O315" s="239">
        <f t="shared" ref="O315" si="194">O429/2</f>
        <v>650</v>
      </c>
      <c r="P315" s="129">
        <v>0</v>
      </c>
      <c r="Q315" s="129">
        <v>0</v>
      </c>
      <c r="R315" s="129">
        <v>0</v>
      </c>
      <c r="S315" s="129">
        <v>0</v>
      </c>
      <c r="T315" s="87"/>
      <c r="U315" s="100" t="s">
        <v>134</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377</v>
      </c>
      <c r="K316" s="239">
        <f t="shared" ref="K316:N316" si="195">K430/2</f>
        <v>750</v>
      </c>
      <c r="L316" s="239">
        <f t="shared" si="195"/>
        <v>750</v>
      </c>
      <c r="M316" s="239">
        <f t="shared" si="195"/>
        <v>750</v>
      </c>
      <c r="N316" s="239">
        <f t="shared" si="195"/>
        <v>750</v>
      </c>
      <c r="O316" s="239">
        <f t="shared" ref="O316" si="196">O430/2</f>
        <v>750</v>
      </c>
      <c r="P316" s="129">
        <v>0</v>
      </c>
      <c r="Q316" s="129">
        <v>0</v>
      </c>
      <c r="R316" s="129">
        <v>0</v>
      </c>
      <c r="S316" s="129">
        <v>0</v>
      </c>
      <c r="T316" s="87"/>
      <c r="U316" s="100" t="s">
        <v>135</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378</v>
      </c>
      <c r="K317" s="239">
        <f t="shared" ref="K317:N317" si="198">K431*0.8</f>
        <v>80</v>
      </c>
      <c r="L317" s="239">
        <f t="shared" si="198"/>
        <v>80</v>
      </c>
      <c r="M317" s="239">
        <f t="shared" si="198"/>
        <v>80</v>
      </c>
      <c r="N317" s="239">
        <f t="shared" si="198"/>
        <v>80</v>
      </c>
      <c r="O317" s="239">
        <f t="shared" ref="O317" si="199">O431*0.8</f>
        <v>80</v>
      </c>
      <c r="P317" s="129">
        <v>0</v>
      </c>
      <c r="Q317" s="129">
        <v>0</v>
      </c>
      <c r="R317" s="129">
        <v>0</v>
      </c>
      <c r="S317" s="129">
        <v>0</v>
      </c>
      <c r="T317" s="87"/>
      <c r="U317" s="100" t="s">
        <v>136</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379</v>
      </c>
      <c r="K318" s="239">
        <f t="shared" ref="K318:N318" si="200">K432*0.8</f>
        <v>80</v>
      </c>
      <c r="L318" s="239">
        <f t="shared" si="200"/>
        <v>80</v>
      </c>
      <c r="M318" s="239">
        <f t="shared" si="200"/>
        <v>80</v>
      </c>
      <c r="N318" s="239">
        <f t="shared" si="200"/>
        <v>80</v>
      </c>
      <c r="O318" s="239">
        <f t="shared" ref="O318" si="201">O432*0.8</f>
        <v>80</v>
      </c>
      <c r="P318" s="129">
        <v>0</v>
      </c>
      <c r="Q318" s="129">
        <v>0</v>
      </c>
      <c r="R318" s="129">
        <v>0</v>
      </c>
      <c r="S318" s="129">
        <v>0</v>
      </c>
      <c r="T318" s="87"/>
      <c r="U318" s="100" t="s">
        <v>137</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380</v>
      </c>
      <c r="K319" s="239">
        <f t="shared" ref="K319:N319" si="202">K433*0.8</f>
        <v>80</v>
      </c>
      <c r="L319" s="239">
        <f t="shared" si="202"/>
        <v>80</v>
      </c>
      <c r="M319" s="239">
        <f t="shared" si="202"/>
        <v>80</v>
      </c>
      <c r="N319" s="239">
        <f t="shared" si="202"/>
        <v>80</v>
      </c>
      <c r="O319" s="239">
        <f t="shared" ref="O319" si="203">O433*0.8</f>
        <v>80</v>
      </c>
      <c r="P319" s="129">
        <v>0</v>
      </c>
      <c r="Q319" s="129">
        <v>0</v>
      </c>
      <c r="R319" s="129">
        <v>0</v>
      </c>
      <c r="S319" s="129">
        <v>0</v>
      </c>
      <c r="T319" s="87"/>
      <c r="U319" s="100" t="s">
        <v>138</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381</v>
      </c>
      <c r="K320" s="239">
        <f t="shared" ref="K320:N320" si="204">K434*0.8</f>
        <v>80</v>
      </c>
      <c r="L320" s="239">
        <f t="shared" si="204"/>
        <v>80</v>
      </c>
      <c r="M320" s="239">
        <f t="shared" si="204"/>
        <v>80</v>
      </c>
      <c r="N320" s="239">
        <f t="shared" si="204"/>
        <v>80</v>
      </c>
      <c r="O320" s="239">
        <f t="shared" ref="O320" si="205">O434*0.8</f>
        <v>80</v>
      </c>
      <c r="P320" s="129">
        <v>0</v>
      </c>
      <c r="Q320" s="129">
        <v>0</v>
      </c>
      <c r="R320" s="129">
        <v>0</v>
      </c>
      <c r="S320" s="129">
        <v>0</v>
      </c>
      <c r="T320" s="87"/>
      <c r="U320" s="100" t="s">
        <v>139</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382</v>
      </c>
      <c r="K321" s="239">
        <f t="shared" ref="K321:N321" si="206">K435*0.8</f>
        <v>80</v>
      </c>
      <c r="L321" s="239">
        <f t="shared" si="206"/>
        <v>80</v>
      </c>
      <c r="M321" s="239">
        <f t="shared" si="206"/>
        <v>80</v>
      </c>
      <c r="N321" s="239">
        <f t="shared" si="206"/>
        <v>80</v>
      </c>
      <c r="O321" s="239">
        <f t="shared" ref="O321" si="207">O435*0.8</f>
        <v>80</v>
      </c>
      <c r="P321" s="129">
        <v>0</v>
      </c>
      <c r="Q321" s="129">
        <v>0</v>
      </c>
      <c r="R321" s="129">
        <v>0</v>
      </c>
      <c r="S321" s="129">
        <v>0</v>
      </c>
      <c r="T321" s="87"/>
      <c r="U321" s="100" t="s">
        <v>140</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t="s">
        <v>786</v>
      </c>
      <c r="J322" s="100" t="s">
        <v>373</v>
      </c>
      <c r="K322" s="239">
        <f t="shared" ref="K322:N322" si="208">K436/2</f>
        <v>100</v>
      </c>
      <c r="L322" s="239">
        <f t="shared" si="208"/>
        <v>150</v>
      </c>
      <c r="M322" s="239">
        <f t="shared" si="208"/>
        <v>150</v>
      </c>
      <c r="N322" s="239">
        <f t="shared" si="208"/>
        <v>200</v>
      </c>
      <c r="O322" s="239">
        <f t="shared" ref="O322" si="209">O436/2</f>
        <v>200</v>
      </c>
      <c r="P322" s="129">
        <v>0</v>
      </c>
      <c r="Q322" s="129">
        <v>0</v>
      </c>
      <c r="R322" s="129">
        <v>0</v>
      </c>
      <c r="S322" s="129">
        <v>0</v>
      </c>
      <c r="T322" s="87"/>
      <c r="U322" s="100" t="s">
        <v>371</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374</v>
      </c>
      <c r="K323" s="239">
        <f t="shared" ref="K323:N323" si="211">K437/2</f>
        <v>366.5</v>
      </c>
      <c r="L323" s="239">
        <f t="shared" si="211"/>
        <v>366.5</v>
      </c>
      <c r="M323" s="239">
        <f t="shared" si="211"/>
        <v>366.5</v>
      </c>
      <c r="N323" s="239">
        <f t="shared" si="211"/>
        <v>366.5</v>
      </c>
      <c r="O323" s="239">
        <f t="shared" ref="O323" si="212">O437/2</f>
        <v>366.5</v>
      </c>
      <c r="P323" s="129">
        <v>0</v>
      </c>
      <c r="Q323" s="129">
        <v>0</v>
      </c>
      <c r="R323" s="129">
        <v>0</v>
      </c>
      <c r="S323" s="129">
        <v>0</v>
      </c>
      <c r="T323" s="87"/>
      <c r="U323" s="100" t="s">
        <v>132</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375</v>
      </c>
      <c r="K324" s="239">
        <f t="shared" ref="K324:N324" si="213">K438/2</f>
        <v>535.5</v>
      </c>
      <c r="L324" s="239">
        <f t="shared" si="213"/>
        <v>535.5</v>
      </c>
      <c r="M324" s="239">
        <f t="shared" si="213"/>
        <v>535.5</v>
      </c>
      <c r="N324" s="239">
        <f t="shared" si="213"/>
        <v>535.5</v>
      </c>
      <c r="O324" s="239">
        <f t="shared" ref="O324" si="214">O438/2</f>
        <v>535.5</v>
      </c>
      <c r="P324" s="129">
        <v>0</v>
      </c>
      <c r="Q324" s="129">
        <v>0</v>
      </c>
      <c r="R324" s="129">
        <v>0</v>
      </c>
      <c r="S324" s="129">
        <v>0</v>
      </c>
      <c r="T324" s="87"/>
      <c r="U324" s="100" t="s">
        <v>133</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376</v>
      </c>
      <c r="K325" s="239">
        <f t="shared" ref="K325:N325" si="215">K439/2</f>
        <v>650</v>
      </c>
      <c r="L325" s="239">
        <f t="shared" si="215"/>
        <v>650</v>
      </c>
      <c r="M325" s="239">
        <f t="shared" si="215"/>
        <v>650</v>
      </c>
      <c r="N325" s="239">
        <f t="shared" si="215"/>
        <v>650</v>
      </c>
      <c r="O325" s="239">
        <f t="shared" ref="O325" si="216">O439/2</f>
        <v>650</v>
      </c>
      <c r="P325" s="129">
        <v>0</v>
      </c>
      <c r="Q325" s="129">
        <v>0</v>
      </c>
      <c r="R325" s="129">
        <v>0</v>
      </c>
      <c r="S325" s="129">
        <v>0</v>
      </c>
      <c r="T325" s="87"/>
      <c r="U325" s="100" t="s">
        <v>134</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377</v>
      </c>
      <c r="K326" s="239">
        <f t="shared" ref="K326:N326" si="217">K440/2</f>
        <v>750</v>
      </c>
      <c r="L326" s="239">
        <f t="shared" si="217"/>
        <v>750</v>
      </c>
      <c r="M326" s="239">
        <f t="shared" si="217"/>
        <v>750</v>
      </c>
      <c r="N326" s="239">
        <f t="shared" si="217"/>
        <v>750</v>
      </c>
      <c r="O326" s="239">
        <f t="shared" ref="O326" si="218">O440/2</f>
        <v>750</v>
      </c>
      <c r="P326" s="129">
        <v>0</v>
      </c>
      <c r="Q326" s="129">
        <v>0</v>
      </c>
      <c r="R326" s="129">
        <v>0</v>
      </c>
      <c r="S326" s="129">
        <v>0</v>
      </c>
      <c r="T326" s="87"/>
      <c r="U326" s="100" t="s">
        <v>135</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378</v>
      </c>
      <c r="K327" s="239">
        <f t="shared" ref="K327:N327" si="220">K441*0.8</f>
        <v>80</v>
      </c>
      <c r="L327" s="239">
        <f t="shared" si="220"/>
        <v>80</v>
      </c>
      <c r="M327" s="239">
        <f t="shared" si="220"/>
        <v>80</v>
      </c>
      <c r="N327" s="239">
        <f t="shared" si="220"/>
        <v>80</v>
      </c>
      <c r="O327" s="239">
        <f t="shared" ref="O327" si="221">O441*0.8</f>
        <v>80</v>
      </c>
      <c r="P327" s="129">
        <v>0</v>
      </c>
      <c r="Q327" s="129">
        <v>0</v>
      </c>
      <c r="R327" s="129">
        <v>0</v>
      </c>
      <c r="S327" s="129">
        <v>0</v>
      </c>
      <c r="T327" s="87"/>
      <c r="U327" s="100" t="s">
        <v>136</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379</v>
      </c>
      <c r="K328" s="239">
        <f t="shared" ref="K328:N328" si="222">K442*0.8</f>
        <v>80</v>
      </c>
      <c r="L328" s="239">
        <f t="shared" si="222"/>
        <v>80</v>
      </c>
      <c r="M328" s="239">
        <f t="shared" si="222"/>
        <v>80</v>
      </c>
      <c r="N328" s="239">
        <f t="shared" si="222"/>
        <v>80</v>
      </c>
      <c r="O328" s="239">
        <f t="shared" ref="O328" si="223">O442*0.8</f>
        <v>80</v>
      </c>
      <c r="P328" s="129">
        <v>0</v>
      </c>
      <c r="Q328" s="129">
        <v>0</v>
      </c>
      <c r="R328" s="129">
        <v>0</v>
      </c>
      <c r="S328" s="129">
        <v>0</v>
      </c>
      <c r="T328" s="87"/>
      <c r="U328" s="100" t="s">
        <v>137</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380</v>
      </c>
      <c r="K329" s="239">
        <f t="shared" ref="K329:N329" si="224">K443*0.8</f>
        <v>80</v>
      </c>
      <c r="L329" s="239">
        <f t="shared" si="224"/>
        <v>80</v>
      </c>
      <c r="M329" s="239">
        <f t="shared" si="224"/>
        <v>80</v>
      </c>
      <c r="N329" s="239">
        <f t="shared" si="224"/>
        <v>80</v>
      </c>
      <c r="O329" s="239">
        <f t="shared" ref="O329" si="225">O443*0.8</f>
        <v>80</v>
      </c>
      <c r="P329" s="129">
        <v>0</v>
      </c>
      <c r="Q329" s="129">
        <v>0</v>
      </c>
      <c r="R329" s="129">
        <v>0</v>
      </c>
      <c r="S329" s="129">
        <v>0</v>
      </c>
      <c r="T329" s="87"/>
      <c r="U329" s="100" t="s">
        <v>138</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381</v>
      </c>
      <c r="K330" s="239">
        <f t="shared" ref="K330:N330" si="226">K444*0.8</f>
        <v>80</v>
      </c>
      <c r="L330" s="239">
        <f t="shared" si="226"/>
        <v>80</v>
      </c>
      <c r="M330" s="239">
        <f t="shared" si="226"/>
        <v>80</v>
      </c>
      <c r="N330" s="239">
        <f t="shared" si="226"/>
        <v>80</v>
      </c>
      <c r="O330" s="239">
        <f t="shared" ref="O330" si="227">O444*0.8</f>
        <v>80</v>
      </c>
      <c r="P330" s="129">
        <v>0</v>
      </c>
      <c r="Q330" s="129">
        <v>0</v>
      </c>
      <c r="R330" s="129">
        <v>0</v>
      </c>
      <c r="S330" s="129">
        <v>0</v>
      </c>
      <c r="T330" s="87"/>
      <c r="U330" s="100" t="s">
        <v>139</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4.5" hidden="1" outlineLevel="2" x14ac:dyDescent="0.35">
      <c r="A331" s="103"/>
      <c r="B331" s="96"/>
      <c r="C331" s="17"/>
      <c r="D331" s="17"/>
      <c r="E331" s="17"/>
      <c r="F331" s="13"/>
      <c r="G331" s="87"/>
      <c r="H331" s="87"/>
      <c r="I331" s="100"/>
      <c r="J331" s="100" t="s">
        <v>382</v>
      </c>
      <c r="K331" s="239">
        <f t="shared" ref="K331:N331" si="228">K445*0.8</f>
        <v>80</v>
      </c>
      <c r="L331" s="239">
        <f t="shared" si="228"/>
        <v>80</v>
      </c>
      <c r="M331" s="239">
        <f t="shared" si="228"/>
        <v>80</v>
      </c>
      <c r="N331" s="239">
        <f t="shared" si="228"/>
        <v>80</v>
      </c>
      <c r="O331" s="239">
        <f t="shared" ref="O331" si="229">O445*0.8</f>
        <v>80</v>
      </c>
      <c r="P331" s="129">
        <v>0</v>
      </c>
      <c r="Q331" s="129">
        <v>0</v>
      </c>
      <c r="R331" s="129">
        <v>0</v>
      </c>
      <c r="S331" s="129">
        <v>0</v>
      </c>
      <c r="T331" s="87"/>
      <c r="U331" s="100" t="s">
        <v>140</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4.5" outlineLevel="1" collapsed="1" x14ac:dyDescent="0.35">
      <c r="A332" s="103"/>
      <c r="B332" s="96"/>
      <c r="C332" s="12" t="s">
        <v>114</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3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116</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3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3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15" customHeight="1" outlineLevel="1" collapsed="1" thickBot="1" x14ac:dyDescent="0.4">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15" customHeight="1" outlineLevel="1" x14ac:dyDescent="0.3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collapsed="1" x14ac:dyDescent="0.35">
      <c r="A338" s="103"/>
      <c r="B338" s="96"/>
      <c r="C338" s="12"/>
      <c r="D338" s="12">
        <v>0</v>
      </c>
      <c r="E338" s="12" t="s">
        <v>1</v>
      </c>
      <c r="F338" s="70"/>
      <c r="G338" s="71" t="s">
        <v>321</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7"/>
      <c r="G342" s="22"/>
      <c r="H342" s="22"/>
      <c r="I342" s="22"/>
      <c r="J342" s="22"/>
      <c r="K342" s="127" t="s">
        <v>167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1213</v>
      </c>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3"/>
      <c r="H344" s="23"/>
      <c r="I344" s="23" t="s">
        <v>446</v>
      </c>
      <c r="J344" s="23"/>
      <c r="K344" s="99" t="s">
        <v>170</v>
      </c>
      <c r="L344" s="99"/>
      <c r="M344" s="23"/>
      <c r="N344" s="23"/>
      <c r="O344" s="23"/>
      <c r="P344" s="23"/>
      <c r="Q344" s="23"/>
      <c r="R344" s="23"/>
      <c r="S344" s="23"/>
      <c r="T344" s="23"/>
      <c r="U344" s="23"/>
      <c r="V344" s="99" t="s">
        <v>171</v>
      </c>
      <c r="W344" s="99"/>
      <c r="X344" s="23"/>
      <c r="Y344" s="23"/>
      <c r="Z344" s="23"/>
      <c r="AA344" s="23"/>
      <c r="AB344" s="23"/>
      <c r="AC344" s="23"/>
      <c r="AD344" s="23"/>
      <c r="AE344" s="99" t="s">
        <v>369</v>
      </c>
      <c r="AF344" s="99"/>
      <c r="AG344" s="16"/>
      <c r="AH344" s="8"/>
      <c r="AI344"/>
      <c r="AJ344"/>
      <c r="AK344"/>
      <c r="AL344" s="872">
        <v>5</v>
      </c>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23"/>
      <c r="H345" s="23"/>
      <c r="I345" s="23"/>
      <c r="J345" s="23"/>
      <c r="K345" s="23" t="s">
        <v>363</v>
      </c>
      <c r="L345" s="23" t="s">
        <v>364</v>
      </c>
      <c r="M345" s="23" t="s">
        <v>366</v>
      </c>
      <c r="N345" s="23" t="s">
        <v>367</v>
      </c>
      <c r="O345" s="23" t="s">
        <v>368</v>
      </c>
      <c r="P345" s="23" t="s">
        <v>370</v>
      </c>
      <c r="Q345" s="23" t="s">
        <v>871</v>
      </c>
      <c r="R345" s="23" t="s">
        <v>872</v>
      </c>
      <c r="S345" s="23" t="s">
        <v>1084</v>
      </c>
      <c r="T345" s="23"/>
      <c r="U345" s="23"/>
      <c r="V345" s="23" t="s">
        <v>363</v>
      </c>
      <c r="W345" s="23" t="s">
        <v>364</v>
      </c>
      <c r="X345" s="23" t="s">
        <v>366</v>
      </c>
      <c r="Y345" s="23" t="s">
        <v>367</v>
      </c>
      <c r="Z345" s="23" t="s">
        <v>368</v>
      </c>
      <c r="AA345" s="23" t="s">
        <v>370</v>
      </c>
      <c r="AB345" s="23" t="s">
        <v>871</v>
      </c>
      <c r="AC345" s="23" t="s">
        <v>872</v>
      </c>
      <c r="AD345" s="23" t="s">
        <v>1084</v>
      </c>
      <c r="AE345" s="23" t="s">
        <v>368</v>
      </c>
      <c r="AF345" s="23" t="s">
        <v>368</v>
      </c>
      <c r="AG345" s="16"/>
      <c r="AH345" s="8"/>
      <c r="AJ345" s="24" t="s">
        <v>1212</v>
      </c>
      <c r="AK345" s="23" t="s">
        <v>1207</v>
      </c>
      <c r="AL345" s="23" t="s">
        <v>1208</v>
      </c>
      <c r="AM345" s="23" t="s">
        <v>1209</v>
      </c>
      <c r="AN345" s="23" t="s">
        <v>1211</v>
      </c>
      <c r="AO345" s="23" t="s">
        <v>1210</v>
      </c>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3"/>
      <c r="G346" s="87"/>
      <c r="H346" s="87"/>
      <c r="I346" s="100" t="s">
        <v>807</v>
      </c>
      <c r="J346" s="100" t="s">
        <v>371</v>
      </c>
      <c r="K346" s="129">
        <v>100</v>
      </c>
      <c r="L346" s="129">
        <v>100</v>
      </c>
      <c r="M346" s="129">
        <v>100</v>
      </c>
      <c r="N346" s="129">
        <v>100</v>
      </c>
      <c r="O346" s="129">
        <v>100</v>
      </c>
      <c r="P346" s="129">
        <v>100</v>
      </c>
      <c r="Q346" s="129">
        <v>100</v>
      </c>
      <c r="R346" s="129">
        <v>100</v>
      </c>
      <c r="S346" s="129">
        <v>100</v>
      </c>
      <c r="T346" s="87"/>
      <c r="U346" s="100" t="s">
        <v>371</v>
      </c>
      <c r="V346" s="130">
        <v>0</v>
      </c>
      <c r="W346" s="130">
        <v>0</v>
      </c>
      <c r="X346" s="130">
        <v>0</v>
      </c>
      <c r="Y346" s="130">
        <v>0</v>
      </c>
      <c r="Z346" s="130">
        <v>0</v>
      </c>
      <c r="AA346" s="130">
        <v>0</v>
      </c>
      <c r="AB346" s="130">
        <v>0</v>
      </c>
      <c r="AC346" s="130">
        <v>0</v>
      </c>
      <c r="AD346" s="130">
        <v>0</v>
      </c>
      <c r="AE346" s="87">
        <v>600</v>
      </c>
      <c r="AF346" s="87">
        <v>25</v>
      </c>
      <c r="AG346" s="16"/>
      <c r="AH346" s="8"/>
      <c r="AI346" s="643">
        <v>43595</v>
      </c>
      <c r="AJ346">
        <f>(Periods!$U22-Periods!$U21)</f>
        <v>14</v>
      </c>
      <c r="AK346" s="870">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AM355" si="230">AK346*(1-$AN346)*(1-(1-$I494)^$AJ346)+AL346*(1-$AN346)*AJ346*(1-(((1 -(1 -$I494)^($AJ346+1)) /$I494-1)/$AJ346))</f>
        <v>0.34519831019369507</v>
      </c>
      <c r="AN346" s="868">
        <v>0</v>
      </c>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3"/>
      <c r="G347" s="87"/>
      <c r="H347" s="87"/>
      <c r="I347" s="100"/>
      <c r="J347" s="100" t="s">
        <v>132</v>
      </c>
      <c r="K347" s="129">
        <v>5</v>
      </c>
      <c r="L347" s="129">
        <v>93</v>
      </c>
      <c r="M347" s="129">
        <v>411</v>
      </c>
      <c r="N347" s="129">
        <v>137</v>
      </c>
      <c r="O347" s="129">
        <v>315</v>
      </c>
      <c r="P347" s="129">
        <v>589</v>
      </c>
      <c r="Q347" s="129">
        <v>357</v>
      </c>
      <c r="R347" s="129">
        <v>356</v>
      </c>
      <c r="S347" s="129">
        <f>O347</f>
        <v>315</v>
      </c>
      <c r="T347" s="87"/>
      <c r="U347" s="100" t="s">
        <v>132</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42">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871">
        <f>AK347*(1-$AN347)*(1-(1-$I495)^$AJ347)+AL347*(1-$AN347)*AJ347*(1-(((1 -(1 -$I495)^($AJ347+1)) /$I495-1)/$AJ347))</f>
        <v>2.5121634172149845</v>
      </c>
      <c r="AN347" s="868">
        <v>0</v>
      </c>
      <c r="AO347"/>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c r="J348" s="100" t="s">
        <v>133</v>
      </c>
      <c r="K348" s="129">
        <v>37</v>
      </c>
      <c r="L348" s="129">
        <v>288</v>
      </c>
      <c r="M348" s="129">
        <v>873</v>
      </c>
      <c r="N348" s="129">
        <v>410</v>
      </c>
      <c r="O348" s="129">
        <v>739</v>
      </c>
      <c r="P348" s="129">
        <v>700</v>
      </c>
      <c r="Q348" s="129">
        <v>763</v>
      </c>
      <c r="R348" s="129">
        <v>762</v>
      </c>
      <c r="S348" s="129">
        <f t="shared" ref="S348:S350" si="231">O348</f>
        <v>739</v>
      </c>
      <c r="T348" s="87"/>
      <c r="U348" s="100" t="s">
        <v>133</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42">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871">
        <f t="shared" si="230"/>
        <v>11.959784982385024</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134</v>
      </c>
      <c r="K349" s="129">
        <v>261</v>
      </c>
      <c r="L349" s="129">
        <v>987</v>
      </c>
      <c r="M349" s="129">
        <v>1800</v>
      </c>
      <c r="N349" s="129">
        <v>1279</v>
      </c>
      <c r="O349" s="129">
        <v>1822</v>
      </c>
      <c r="P349" s="129">
        <v>2000</v>
      </c>
      <c r="Q349" s="129">
        <v>1680</v>
      </c>
      <c r="R349" s="129">
        <v>1680</v>
      </c>
      <c r="S349" s="129">
        <f t="shared" si="231"/>
        <v>1822</v>
      </c>
      <c r="T349" s="87"/>
      <c r="U349" s="100" t="s">
        <v>134</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42">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871">
        <f t="shared" si="230"/>
        <v>145.06609820555224</v>
      </c>
      <c r="AN349" s="868">
        <v>0.45</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135</v>
      </c>
      <c r="K350" s="129">
        <v>1021</v>
      </c>
      <c r="L350" s="129">
        <v>2037</v>
      </c>
      <c r="M350" s="129">
        <v>2900</v>
      </c>
      <c r="N350" s="129">
        <v>2464</v>
      </c>
      <c r="O350" s="129">
        <v>2864</v>
      </c>
      <c r="P350" s="129">
        <v>2650</v>
      </c>
      <c r="Q350" s="129">
        <v>2600</v>
      </c>
      <c r="R350" s="129">
        <v>2500</v>
      </c>
      <c r="S350" s="129">
        <f t="shared" si="231"/>
        <v>2864</v>
      </c>
      <c r="T350" s="87"/>
      <c r="U350" s="100" t="s">
        <v>135</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42">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871">
        <f t="shared" si="230"/>
        <v>87.305855171118594</v>
      </c>
      <c r="AN350" s="868">
        <v>0.45</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136</v>
      </c>
      <c r="K351" s="129">
        <v>100</v>
      </c>
      <c r="L351" s="129">
        <v>100</v>
      </c>
      <c r="M351" s="129">
        <v>100</v>
      </c>
      <c r="N351" s="129">
        <v>100</v>
      </c>
      <c r="O351" s="129">
        <v>100</v>
      </c>
      <c r="P351" s="129">
        <v>100</v>
      </c>
      <c r="Q351" s="129">
        <v>100</v>
      </c>
      <c r="R351" s="129">
        <v>100</v>
      </c>
      <c r="S351" s="129">
        <v>100</v>
      </c>
      <c r="T351" s="87"/>
      <c r="U351" s="100" t="s">
        <v>136</v>
      </c>
      <c r="V351" s="130">
        <v>1</v>
      </c>
      <c r="W351" s="130">
        <v>1</v>
      </c>
      <c r="X351" s="130">
        <v>1</v>
      </c>
      <c r="Y351" s="130">
        <v>1</v>
      </c>
      <c r="Z351" s="130">
        <v>1</v>
      </c>
      <c r="AA351" s="130">
        <v>1</v>
      </c>
      <c r="AB351" s="130">
        <v>1</v>
      </c>
      <c r="AC351" s="130">
        <v>1</v>
      </c>
      <c r="AD351" s="130">
        <v>1</v>
      </c>
      <c r="AE351" s="87"/>
      <c r="AF351" s="87">
        <v>0</v>
      </c>
      <c r="AG351" s="16"/>
      <c r="AH351" s="8"/>
      <c r="AI351" s="642">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871">
        <f t="shared" si="230"/>
        <v>132.51571568501302</v>
      </c>
      <c r="AN351" s="868">
        <v>0</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137</v>
      </c>
      <c r="K352" s="129">
        <v>100</v>
      </c>
      <c r="L352" s="129">
        <v>100</v>
      </c>
      <c r="M352" s="129">
        <v>100</v>
      </c>
      <c r="N352" s="129">
        <v>100</v>
      </c>
      <c r="O352" s="129">
        <v>100</v>
      </c>
      <c r="P352" s="129">
        <v>100</v>
      </c>
      <c r="Q352" s="129">
        <v>100</v>
      </c>
      <c r="R352" s="129">
        <v>100</v>
      </c>
      <c r="S352" s="129">
        <v>100</v>
      </c>
      <c r="T352" s="87"/>
      <c r="U352" s="100" t="s">
        <v>137</v>
      </c>
      <c r="V352" s="130">
        <v>1</v>
      </c>
      <c r="W352" s="130">
        <v>1</v>
      </c>
      <c r="X352" s="130">
        <v>1</v>
      </c>
      <c r="Y352" s="130">
        <v>1</v>
      </c>
      <c r="Z352" s="130">
        <v>1</v>
      </c>
      <c r="AA352" s="130">
        <v>1</v>
      </c>
      <c r="AB352" s="130">
        <v>1</v>
      </c>
      <c r="AC352" s="130">
        <v>1</v>
      </c>
      <c r="AD352" s="130">
        <v>1</v>
      </c>
      <c r="AE352" s="87"/>
      <c r="AF352" s="87">
        <v>0</v>
      </c>
      <c r="AG352" s="16"/>
      <c r="AH352" s="8"/>
      <c r="AI352" s="642">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871">
        <f t="shared" si="230"/>
        <v>104.94823183021005</v>
      </c>
      <c r="AN352" s="868">
        <v>0</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138</v>
      </c>
      <c r="K353" s="129">
        <v>100</v>
      </c>
      <c r="L353" s="129">
        <v>100</v>
      </c>
      <c r="M353" s="129">
        <v>100</v>
      </c>
      <c r="N353" s="129">
        <v>100</v>
      </c>
      <c r="O353" s="129">
        <v>100</v>
      </c>
      <c r="P353" s="129">
        <v>100</v>
      </c>
      <c r="Q353" s="129">
        <v>100</v>
      </c>
      <c r="R353" s="129">
        <v>100</v>
      </c>
      <c r="S353" s="129">
        <v>100</v>
      </c>
      <c r="T353" s="87"/>
      <c r="U353" s="100" t="s">
        <v>138</v>
      </c>
      <c r="V353" s="130">
        <v>1</v>
      </c>
      <c r="W353" s="130">
        <v>1</v>
      </c>
      <c r="X353" s="130">
        <v>1</v>
      </c>
      <c r="Y353" s="130">
        <v>1</v>
      </c>
      <c r="Z353" s="130">
        <v>1</v>
      </c>
      <c r="AA353" s="130">
        <v>1</v>
      </c>
      <c r="AB353" s="130">
        <v>1</v>
      </c>
      <c r="AC353" s="130">
        <v>1</v>
      </c>
      <c r="AD353" s="130">
        <v>1</v>
      </c>
      <c r="AE353" s="87"/>
      <c r="AF353" s="87">
        <v>0</v>
      </c>
      <c r="AG353" s="16"/>
      <c r="AH353" s="8"/>
      <c r="AI353" s="642">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871">
        <f t="shared" si="230"/>
        <v>155.08005626520443</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139</v>
      </c>
      <c r="K354" s="129">
        <v>100</v>
      </c>
      <c r="L354" s="129">
        <v>100</v>
      </c>
      <c r="M354" s="129">
        <v>100</v>
      </c>
      <c r="N354" s="129">
        <v>100</v>
      </c>
      <c r="O354" s="129">
        <v>100</v>
      </c>
      <c r="P354" s="129">
        <v>100</v>
      </c>
      <c r="Q354" s="129">
        <v>100</v>
      </c>
      <c r="R354" s="129">
        <v>100</v>
      </c>
      <c r="S354" s="129">
        <v>100</v>
      </c>
      <c r="T354" s="87"/>
      <c r="U354" s="100" t="s">
        <v>139</v>
      </c>
      <c r="V354" s="130">
        <v>1</v>
      </c>
      <c r="W354" s="130">
        <v>1</v>
      </c>
      <c r="X354" s="130">
        <v>1</v>
      </c>
      <c r="Y354" s="130">
        <v>1</v>
      </c>
      <c r="Z354" s="130">
        <v>1</v>
      </c>
      <c r="AA354" s="130">
        <v>1</v>
      </c>
      <c r="AB354" s="130">
        <v>1</v>
      </c>
      <c r="AC354" s="130">
        <v>1</v>
      </c>
      <c r="AD354" s="130">
        <v>1</v>
      </c>
      <c r="AE354" s="87"/>
      <c r="AF354" s="87">
        <v>0</v>
      </c>
      <c r="AG354" s="16"/>
      <c r="AH354" s="8"/>
      <c r="AI354" s="642">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871">
        <f t="shared" si="230"/>
        <v>37.343328476027423</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140</v>
      </c>
      <c r="K355" s="129">
        <v>100</v>
      </c>
      <c r="L355" s="129">
        <v>100</v>
      </c>
      <c r="M355" s="129">
        <v>100</v>
      </c>
      <c r="N355" s="129">
        <v>100</v>
      </c>
      <c r="O355" s="129">
        <v>100</v>
      </c>
      <c r="P355" s="129">
        <v>100</v>
      </c>
      <c r="Q355" s="129">
        <v>100</v>
      </c>
      <c r="R355" s="129">
        <v>100</v>
      </c>
      <c r="S355" s="129">
        <v>100</v>
      </c>
      <c r="T355" s="87"/>
      <c r="U355" s="100" t="s">
        <v>140</v>
      </c>
      <c r="V355" s="130">
        <v>1</v>
      </c>
      <c r="W355" s="130">
        <v>1</v>
      </c>
      <c r="X355" s="130">
        <v>1</v>
      </c>
      <c r="Y355" s="130">
        <v>1</v>
      </c>
      <c r="Z355" s="130">
        <v>1</v>
      </c>
      <c r="AA355" s="130">
        <v>1</v>
      </c>
      <c r="AB355" s="130">
        <v>1</v>
      </c>
      <c r="AC355" s="130">
        <v>1</v>
      </c>
      <c r="AD355" s="130">
        <v>1</v>
      </c>
      <c r="AE355" s="87"/>
      <c r="AF355" s="87">
        <v>0</v>
      </c>
      <c r="AG355" s="16"/>
      <c r="AH355" s="8"/>
      <c r="AI355" s="642">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871">
        <f t="shared" si="230"/>
        <v>18.47888945796274</v>
      </c>
      <c r="AN355" s="868">
        <v>0</v>
      </c>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t="s">
        <v>386</v>
      </c>
      <c r="J356" s="100" t="s">
        <v>371</v>
      </c>
      <c r="K356" s="129">
        <v>200</v>
      </c>
      <c r="L356" s="129">
        <v>300</v>
      </c>
      <c r="M356" s="129">
        <v>300</v>
      </c>
      <c r="N356" s="239">
        <f t="shared" ref="N356:N377" si="234">$O356</f>
        <v>400</v>
      </c>
      <c r="O356" s="129">
        <v>400</v>
      </c>
      <c r="P356" s="129">
        <v>0</v>
      </c>
      <c r="Q356" s="129">
        <v>0</v>
      </c>
      <c r="R356" s="129">
        <v>0</v>
      </c>
      <c r="S356" s="129">
        <v>0</v>
      </c>
      <c r="T356" s="87"/>
      <c r="U356" s="100" t="s">
        <v>371</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132</v>
      </c>
      <c r="K357" s="239">
        <f t="shared" ref="K357:M365" si="237">$O357</f>
        <v>733</v>
      </c>
      <c r="L357" s="239">
        <f t="shared" si="237"/>
        <v>733</v>
      </c>
      <c r="M357" s="239">
        <f t="shared" si="237"/>
        <v>733</v>
      </c>
      <c r="N357" s="239">
        <f t="shared" si="234"/>
        <v>733</v>
      </c>
      <c r="O357" s="129">
        <v>733</v>
      </c>
      <c r="P357" s="129">
        <v>0</v>
      </c>
      <c r="Q357" s="129">
        <v>0</v>
      </c>
      <c r="R357" s="129">
        <v>0</v>
      </c>
      <c r="S357" s="129">
        <v>0</v>
      </c>
      <c r="T357" s="87"/>
      <c r="U357" s="100" t="s">
        <v>132</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133</v>
      </c>
      <c r="K358" s="239">
        <f t="shared" si="237"/>
        <v>1071</v>
      </c>
      <c r="L358" s="239">
        <f t="shared" si="237"/>
        <v>1071</v>
      </c>
      <c r="M358" s="239">
        <f t="shared" si="237"/>
        <v>1071</v>
      </c>
      <c r="N358" s="239">
        <f t="shared" si="234"/>
        <v>1071</v>
      </c>
      <c r="O358" s="129">
        <v>1071</v>
      </c>
      <c r="P358" s="129">
        <v>0</v>
      </c>
      <c r="Q358" s="129">
        <v>0</v>
      </c>
      <c r="R358" s="129">
        <v>0</v>
      </c>
      <c r="S358" s="129">
        <v>0</v>
      </c>
      <c r="T358" s="87"/>
      <c r="U358" s="100" t="s">
        <v>133</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134</v>
      </c>
      <c r="K359" s="239">
        <f t="shared" si="237"/>
        <v>1300</v>
      </c>
      <c r="L359" s="239">
        <f t="shared" si="237"/>
        <v>1300</v>
      </c>
      <c r="M359" s="239">
        <f t="shared" si="237"/>
        <v>1300</v>
      </c>
      <c r="N359" s="239">
        <f t="shared" si="234"/>
        <v>1300</v>
      </c>
      <c r="O359" s="129">
        <v>1300</v>
      </c>
      <c r="P359" s="129">
        <v>0</v>
      </c>
      <c r="Q359" s="129">
        <v>0</v>
      </c>
      <c r="R359" s="129">
        <v>0</v>
      </c>
      <c r="S359" s="129">
        <v>0</v>
      </c>
      <c r="T359" s="87"/>
      <c r="U359" s="100" t="s">
        <v>134</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135</v>
      </c>
      <c r="K360" s="239">
        <f t="shared" si="237"/>
        <v>1500</v>
      </c>
      <c r="L360" s="239">
        <f t="shared" si="237"/>
        <v>1500</v>
      </c>
      <c r="M360" s="239">
        <f t="shared" si="237"/>
        <v>1500</v>
      </c>
      <c r="N360" s="239">
        <f t="shared" si="234"/>
        <v>1500</v>
      </c>
      <c r="O360" s="129">
        <v>1500</v>
      </c>
      <c r="P360" s="129">
        <v>0</v>
      </c>
      <c r="Q360" s="129">
        <v>0</v>
      </c>
      <c r="R360" s="129">
        <v>0</v>
      </c>
      <c r="S360" s="129">
        <v>0</v>
      </c>
      <c r="T360" s="87"/>
      <c r="U360" s="100" t="s">
        <v>135</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136</v>
      </c>
      <c r="K361" s="239">
        <f t="shared" si="237"/>
        <v>100</v>
      </c>
      <c r="L361" s="239">
        <f t="shared" si="237"/>
        <v>100</v>
      </c>
      <c r="M361" s="239">
        <f t="shared" si="237"/>
        <v>100</v>
      </c>
      <c r="N361" s="239">
        <f t="shared" si="234"/>
        <v>100</v>
      </c>
      <c r="O361" s="129">
        <v>100</v>
      </c>
      <c r="P361" s="129">
        <v>0</v>
      </c>
      <c r="Q361" s="129">
        <v>0</v>
      </c>
      <c r="R361" s="129">
        <v>0</v>
      </c>
      <c r="S361" s="129">
        <v>0</v>
      </c>
      <c r="T361" s="87"/>
      <c r="U361" s="100" t="s">
        <v>136</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137</v>
      </c>
      <c r="K362" s="239">
        <f t="shared" si="237"/>
        <v>100</v>
      </c>
      <c r="L362" s="239">
        <f t="shared" si="237"/>
        <v>100</v>
      </c>
      <c r="M362" s="239">
        <f t="shared" si="237"/>
        <v>100</v>
      </c>
      <c r="N362" s="239">
        <f t="shared" si="234"/>
        <v>100</v>
      </c>
      <c r="O362" s="129">
        <v>100</v>
      </c>
      <c r="P362" s="129">
        <v>0</v>
      </c>
      <c r="Q362" s="129">
        <v>0</v>
      </c>
      <c r="R362" s="129">
        <v>0</v>
      </c>
      <c r="S362" s="129">
        <v>0</v>
      </c>
      <c r="T362" s="87"/>
      <c r="U362" s="100" t="s">
        <v>137</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138</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138</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139</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139</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140</v>
      </c>
      <c r="K365" s="239">
        <f t="shared" si="237"/>
        <v>100</v>
      </c>
      <c r="L365" s="239">
        <f t="shared" si="237"/>
        <v>100</v>
      </c>
      <c r="M365" s="239">
        <f t="shared" si="237"/>
        <v>100</v>
      </c>
      <c r="N365" s="239">
        <f t="shared" si="234"/>
        <v>100</v>
      </c>
      <c r="O365" s="129">
        <v>100</v>
      </c>
      <c r="P365" s="129">
        <v>0</v>
      </c>
      <c r="Q365" s="129">
        <v>0</v>
      </c>
      <c r="R365" s="129">
        <v>0</v>
      </c>
      <c r="S365" s="129">
        <v>0</v>
      </c>
      <c r="T365" s="87"/>
      <c r="U365" s="100" t="s">
        <v>140</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t="s">
        <v>779</v>
      </c>
      <c r="J366" s="100" t="s">
        <v>371</v>
      </c>
      <c r="K366" s="129">
        <v>200</v>
      </c>
      <c r="L366" s="129">
        <v>300</v>
      </c>
      <c r="M366" s="129">
        <v>300</v>
      </c>
      <c r="N366" s="239">
        <f t="shared" si="234"/>
        <v>400</v>
      </c>
      <c r="O366" s="129">
        <v>400</v>
      </c>
      <c r="P366" s="129">
        <v>0</v>
      </c>
      <c r="Q366" s="129">
        <v>0</v>
      </c>
      <c r="R366" s="129">
        <v>0</v>
      </c>
      <c r="S366" s="129">
        <v>0</v>
      </c>
      <c r="T366" s="87"/>
      <c r="U366" s="100" t="s">
        <v>371</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132</v>
      </c>
      <c r="K367" s="239">
        <f t="shared" ref="K367:M375" si="240">$O367</f>
        <v>733</v>
      </c>
      <c r="L367" s="239">
        <f t="shared" si="240"/>
        <v>733</v>
      </c>
      <c r="M367" s="239">
        <f t="shared" si="240"/>
        <v>733</v>
      </c>
      <c r="N367" s="239">
        <f t="shared" si="234"/>
        <v>733</v>
      </c>
      <c r="O367" s="129">
        <v>733</v>
      </c>
      <c r="P367" s="129">
        <v>0</v>
      </c>
      <c r="Q367" s="129">
        <v>0</v>
      </c>
      <c r="R367" s="129">
        <v>0</v>
      </c>
      <c r="S367" s="129">
        <v>0</v>
      </c>
      <c r="T367" s="87"/>
      <c r="U367" s="100" t="s">
        <v>132</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133</v>
      </c>
      <c r="K368" s="239">
        <f t="shared" si="240"/>
        <v>1071</v>
      </c>
      <c r="L368" s="239">
        <f t="shared" si="240"/>
        <v>1071</v>
      </c>
      <c r="M368" s="239">
        <f t="shared" si="240"/>
        <v>1071</v>
      </c>
      <c r="N368" s="239">
        <f t="shared" si="234"/>
        <v>1071</v>
      </c>
      <c r="O368" s="129">
        <v>1071</v>
      </c>
      <c r="P368" s="129">
        <v>0</v>
      </c>
      <c r="Q368" s="129">
        <v>0</v>
      </c>
      <c r="R368" s="129">
        <v>0</v>
      </c>
      <c r="S368" s="129">
        <v>0</v>
      </c>
      <c r="T368" s="87"/>
      <c r="U368" s="100" t="s">
        <v>133</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134</v>
      </c>
      <c r="K369" s="239">
        <f t="shared" si="240"/>
        <v>1300</v>
      </c>
      <c r="L369" s="239">
        <f t="shared" si="240"/>
        <v>1300</v>
      </c>
      <c r="M369" s="239">
        <f t="shared" si="240"/>
        <v>1300</v>
      </c>
      <c r="N369" s="239">
        <f t="shared" si="234"/>
        <v>1300</v>
      </c>
      <c r="O369" s="129">
        <v>1300</v>
      </c>
      <c r="P369" s="129">
        <v>0</v>
      </c>
      <c r="Q369" s="129">
        <v>0</v>
      </c>
      <c r="R369" s="129">
        <v>0</v>
      </c>
      <c r="S369" s="129">
        <v>0</v>
      </c>
      <c r="T369" s="87"/>
      <c r="U369" s="100" t="s">
        <v>134</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135</v>
      </c>
      <c r="K370" s="239">
        <f t="shared" si="240"/>
        <v>1500</v>
      </c>
      <c r="L370" s="239">
        <f t="shared" si="240"/>
        <v>1500</v>
      </c>
      <c r="M370" s="239">
        <f t="shared" si="240"/>
        <v>1500</v>
      </c>
      <c r="N370" s="239">
        <f t="shared" si="234"/>
        <v>1500</v>
      </c>
      <c r="O370" s="129">
        <v>1500</v>
      </c>
      <c r="P370" s="129">
        <v>0</v>
      </c>
      <c r="Q370" s="129">
        <v>0</v>
      </c>
      <c r="R370" s="129">
        <v>0</v>
      </c>
      <c r="S370" s="129">
        <v>0</v>
      </c>
      <c r="T370" s="87"/>
      <c r="U370" s="100" t="s">
        <v>135</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136</v>
      </c>
      <c r="K371" s="239">
        <f t="shared" si="240"/>
        <v>100</v>
      </c>
      <c r="L371" s="239">
        <f t="shared" si="240"/>
        <v>100</v>
      </c>
      <c r="M371" s="239">
        <f t="shared" si="240"/>
        <v>100</v>
      </c>
      <c r="N371" s="239">
        <f t="shared" si="234"/>
        <v>100</v>
      </c>
      <c r="O371" s="129">
        <v>100</v>
      </c>
      <c r="P371" s="129">
        <v>0</v>
      </c>
      <c r="Q371" s="129">
        <v>0</v>
      </c>
      <c r="R371" s="129">
        <v>0</v>
      </c>
      <c r="S371" s="129">
        <v>0</v>
      </c>
      <c r="T371" s="87"/>
      <c r="U371" s="100" t="s">
        <v>136</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137</v>
      </c>
      <c r="K372" s="239">
        <f t="shared" si="240"/>
        <v>100</v>
      </c>
      <c r="L372" s="239">
        <f t="shared" si="240"/>
        <v>100</v>
      </c>
      <c r="M372" s="239">
        <f t="shared" si="240"/>
        <v>100</v>
      </c>
      <c r="N372" s="239">
        <f t="shared" si="234"/>
        <v>100</v>
      </c>
      <c r="O372" s="129">
        <v>100</v>
      </c>
      <c r="P372" s="129">
        <v>0</v>
      </c>
      <c r="Q372" s="129">
        <v>0</v>
      </c>
      <c r="R372" s="129">
        <v>0</v>
      </c>
      <c r="S372" s="129">
        <v>0</v>
      </c>
      <c r="T372" s="87"/>
      <c r="U372" s="100" t="s">
        <v>137</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138</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138</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139</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139</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140</v>
      </c>
      <c r="K375" s="239">
        <f t="shared" si="240"/>
        <v>100</v>
      </c>
      <c r="L375" s="239">
        <f t="shared" si="240"/>
        <v>100</v>
      </c>
      <c r="M375" s="239">
        <f t="shared" si="240"/>
        <v>100</v>
      </c>
      <c r="N375" s="239">
        <f t="shared" si="234"/>
        <v>100</v>
      </c>
      <c r="O375" s="129">
        <v>100</v>
      </c>
      <c r="P375" s="129">
        <v>0</v>
      </c>
      <c r="Q375" s="129">
        <v>0</v>
      </c>
      <c r="R375" s="129">
        <v>0</v>
      </c>
      <c r="S375" s="129">
        <v>0</v>
      </c>
      <c r="T375" s="87"/>
      <c r="U375" s="100" t="s">
        <v>140</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t="s">
        <v>780</v>
      </c>
      <c r="J376" s="100" t="s">
        <v>371</v>
      </c>
      <c r="K376" s="129">
        <v>200</v>
      </c>
      <c r="L376" s="129">
        <v>300</v>
      </c>
      <c r="M376" s="129">
        <v>300</v>
      </c>
      <c r="N376" s="239">
        <f t="shared" si="234"/>
        <v>400</v>
      </c>
      <c r="O376" s="129">
        <v>400</v>
      </c>
      <c r="P376" s="129">
        <v>0</v>
      </c>
      <c r="Q376" s="129">
        <v>0</v>
      </c>
      <c r="R376" s="129">
        <v>0</v>
      </c>
      <c r="S376" s="129">
        <v>0</v>
      </c>
      <c r="T376" s="87"/>
      <c r="U376" s="100" t="s">
        <v>371</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132</v>
      </c>
      <c r="K377" s="239">
        <f t="shared" ref="K377:M385" si="243">$O377</f>
        <v>733</v>
      </c>
      <c r="L377" s="239">
        <f t="shared" si="243"/>
        <v>733</v>
      </c>
      <c r="M377" s="239">
        <f t="shared" si="243"/>
        <v>733</v>
      </c>
      <c r="N377" s="239">
        <f t="shared" si="234"/>
        <v>733</v>
      </c>
      <c r="O377" s="129">
        <v>733</v>
      </c>
      <c r="P377" s="129">
        <v>0</v>
      </c>
      <c r="Q377" s="129">
        <v>0</v>
      </c>
      <c r="R377" s="129">
        <v>0</v>
      </c>
      <c r="S377" s="129">
        <v>0</v>
      </c>
      <c r="T377" s="87"/>
      <c r="U377" s="100" t="s">
        <v>132</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133</v>
      </c>
      <c r="K378" s="239">
        <f t="shared" si="243"/>
        <v>1071</v>
      </c>
      <c r="L378" s="239">
        <f t="shared" si="243"/>
        <v>1071</v>
      </c>
      <c r="M378" s="239">
        <f t="shared" si="243"/>
        <v>1071</v>
      </c>
      <c r="N378" s="239">
        <f t="shared" ref="N378:N409" si="244">$O378</f>
        <v>1071</v>
      </c>
      <c r="O378" s="129">
        <v>1071</v>
      </c>
      <c r="P378" s="129">
        <v>0</v>
      </c>
      <c r="Q378" s="129">
        <v>0</v>
      </c>
      <c r="R378" s="129">
        <v>0</v>
      </c>
      <c r="S378" s="129">
        <v>0</v>
      </c>
      <c r="T378" s="87"/>
      <c r="U378" s="100" t="s">
        <v>133</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134</v>
      </c>
      <c r="K379" s="239">
        <f t="shared" si="243"/>
        <v>1300</v>
      </c>
      <c r="L379" s="239">
        <f t="shared" si="243"/>
        <v>1300</v>
      </c>
      <c r="M379" s="239">
        <f t="shared" si="243"/>
        <v>1300</v>
      </c>
      <c r="N379" s="239">
        <f t="shared" si="244"/>
        <v>1300</v>
      </c>
      <c r="O379" s="129">
        <v>1300</v>
      </c>
      <c r="P379" s="129">
        <v>0</v>
      </c>
      <c r="Q379" s="129">
        <v>0</v>
      </c>
      <c r="R379" s="129">
        <v>0</v>
      </c>
      <c r="S379" s="129">
        <v>0</v>
      </c>
      <c r="T379" s="87"/>
      <c r="U379" s="100" t="s">
        <v>134</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135</v>
      </c>
      <c r="K380" s="239">
        <f t="shared" si="243"/>
        <v>1500</v>
      </c>
      <c r="L380" s="239">
        <f t="shared" si="243"/>
        <v>1500</v>
      </c>
      <c r="M380" s="239">
        <f t="shared" si="243"/>
        <v>1500</v>
      </c>
      <c r="N380" s="239">
        <f t="shared" si="244"/>
        <v>1500</v>
      </c>
      <c r="O380" s="129">
        <v>1500</v>
      </c>
      <c r="P380" s="129">
        <v>0</v>
      </c>
      <c r="Q380" s="129">
        <v>0</v>
      </c>
      <c r="R380" s="129">
        <v>0</v>
      </c>
      <c r="S380" s="129">
        <v>0</v>
      </c>
      <c r="T380" s="87"/>
      <c r="U380" s="100" t="s">
        <v>135</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136</v>
      </c>
      <c r="K381" s="239">
        <f t="shared" si="243"/>
        <v>100</v>
      </c>
      <c r="L381" s="239">
        <f t="shared" si="243"/>
        <v>100</v>
      </c>
      <c r="M381" s="239">
        <f t="shared" si="243"/>
        <v>100</v>
      </c>
      <c r="N381" s="239">
        <f t="shared" si="244"/>
        <v>100</v>
      </c>
      <c r="O381" s="129">
        <v>100</v>
      </c>
      <c r="P381" s="129">
        <v>0</v>
      </c>
      <c r="Q381" s="129">
        <v>0</v>
      </c>
      <c r="R381" s="129">
        <v>0</v>
      </c>
      <c r="S381" s="129">
        <v>0</v>
      </c>
      <c r="T381" s="87"/>
      <c r="U381" s="100" t="s">
        <v>136</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137</v>
      </c>
      <c r="K382" s="239">
        <f t="shared" si="243"/>
        <v>100</v>
      </c>
      <c r="L382" s="239">
        <f t="shared" si="243"/>
        <v>100</v>
      </c>
      <c r="M382" s="239">
        <f t="shared" si="243"/>
        <v>100</v>
      </c>
      <c r="N382" s="239">
        <f t="shared" si="244"/>
        <v>100</v>
      </c>
      <c r="O382" s="129">
        <v>100</v>
      </c>
      <c r="P382" s="129">
        <v>0</v>
      </c>
      <c r="Q382" s="129">
        <v>0</v>
      </c>
      <c r="R382" s="129">
        <v>0</v>
      </c>
      <c r="S382" s="129">
        <v>0</v>
      </c>
      <c r="T382" s="87"/>
      <c r="U382" s="100" t="s">
        <v>137</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138</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138</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139</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139</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140</v>
      </c>
      <c r="K385" s="239">
        <f t="shared" si="243"/>
        <v>100</v>
      </c>
      <c r="L385" s="239">
        <f t="shared" si="243"/>
        <v>100</v>
      </c>
      <c r="M385" s="239">
        <f t="shared" si="243"/>
        <v>100</v>
      </c>
      <c r="N385" s="239">
        <f t="shared" si="244"/>
        <v>100</v>
      </c>
      <c r="O385" s="129">
        <v>100</v>
      </c>
      <c r="P385" s="129">
        <v>0</v>
      </c>
      <c r="Q385" s="129">
        <v>0</v>
      </c>
      <c r="R385" s="129">
        <v>0</v>
      </c>
      <c r="S385" s="129">
        <v>0</v>
      </c>
      <c r="T385" s="87"/>
      <c r="U385" s="100" t="s">
        <v>140</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t="s">
        <v>781</v>
      </c>
      <c r="J386" s="100" t="s">
        <v>371</v>
      </c>
      <c r="K386" s="129">
        <v>200</v>
      </c>
      <c r="L386" s="129">
        <v>300</v>
      </c>
      <c r="M386" s="129">
        <v>300</v>
      </c>
      <c r="N386" s="239">
        <f t="shared" si="244"/>
        <v>400</v>
      </c>
      <c r="O386" s="129">
        <v>400</v>
      </c>
      <c r="P386" s="129">
        <v>0</v>
      </c>
      <c r="Q386" s="129">
        <v>0</v>
      </c>
      <c r="R386" s="129">
        <v>0</v>
      </c>
      <c r="S386" s="129">
        <v>0</v>
      </c>
      <c r="T386" s="87"/>
      <c r="U386" s="100" t="s">
        <v>371</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132</v>
      </c>
      <c r="K387" s="239">
        <f t="shared" ref="K387:M395" si="247">$O387</f>
        <v>733</v>
      </c>
      <c r="L387" s="239">
        <f t="shared" si="247"/>
        <v>733</v>
      </c>
      <c r="M387" s="239">
        <f t="shared" si="247"/>
        <v>733</v>
      </c>
      <c r="N387" s="239">
        <f t="shared" si="244"/>
        <v>733</v>
      </c>
      <c r="O387" s="129">
        <v>733</v>
      </c>
      <c r="P387" s="129">
        <v>0</v>
      </c>
      <c r="Q387" s="129">
        <v>0</v>
      </c>
      <c r="R387" s="129">
        <v>0</v>
      </c>
      <c r="S387" s="129">
        <v>0</v>
      </c>
      <c r="T387" s="87"/>
      <c r="U387" s="100" t="s">
        <v>132</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133</v>
      </c>
      <c r="K388" s="239">
        <f t="shared" si="247"/>
        <v>1071</v>
      </c>
      <c r="L388" s="239">
        <f t="shared" si="247"/>
        <v>1071</v>
      </c>
      <c r="M388" s="239">
        <f t="shared" si="247"/>
        <v>1071</v>
      </c>
      <c r="N388" s="239">
        <f t="shared" si="244"/>
        <v>1071</v>
      </c>
      <c r="O388" s="129">
        <v>1071</v>
      </c>
      <c r="P388" s="129">
        <v>0</v>
      </c>
      <c r="Q388" s="129">
        <v>0</v>
      </c>
      <c r="R388" s="129">
        <v>0</v>
      </c>
      <c r="S388" s="129">
        <v>0</v>
      </c>
      <c r="T388" s="87"/>
      <c r="U388" s="100" t="s">
        <v>133</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134</v>
      </c>
      <c r="K389" s="239">
        <f t="shared" si="247"/>
        <v>1300</v>
      </c>
      <c r="L389" s="239">
        <f t="shared" si="247"/>
        <v>1300</v>
      </c>
      <c r="M389" s="239">
        <f t="shared" si="247"/>
        <v>1300</v>
      </c>
      <c r="N389" s="239">
        <f t="shared" si="244"/>
        <v>1300</v>
      </c>
      <c r="O389" s="129">
        <v>1300</v>
      </c>
      <c r="P389" s="129">
        <v>0</v>
      </c>
      <c r="Q389" s="129">
        <v>0</v>
      </c>
      <c r="R389" s="129">
        <v>0</v>
      </c>
      <c r="S389" s="129">
        <v>0</v>
      </c>
      <c r="T389" s="87"/>
      <c r="U389" s="100" t="s">
        <v>134</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135</v>
      </c>
      <c r="K390" s="239">
        <f t="shared" si="247"/>
        <v>1500</v>
      </c>
      <c r="L390" s="239">
        <f t="shared" si="247"/>
        <v>1500</v>
      </c>
      <c r="M390" s="239">
        <f t="shared" si="247"/>
        <v>1500</v>
      </c>
      <c r="N390" s="239">
        <f t="shared" si="244"/>
        <v>1500</v>
      </c>
      <c r="O390" s="129">
        <v>1500</v>
      </c>
      <c r="P390" s="129">
        <v>0</v>
      </c>
      <c r="Q390" s="129">
        <v>0</v>
      </c>
      <c r="R390" s="129">
        <v>0</v>
      </c>
      <c r="S390" s="129">
        <v>0</v>
      </c>
      <c r="T390" s="87"/>
      <c r="U390" s="100" t="s">
        <v>135</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136</v>
      </c>
      <c r="K391" s="239">
        <f t="shared" si="247"/>
        <v>100</v>
      </c>
      <c r="L391" s="239">
        <f t="shared" si="247"/>
        <v>100</v>
      </c>
      <c r="M391" s="239">
        <f t="shared" si="247"/>
        <v>100</v>
      </c>
      <c r="N391" s="239">
        <f t="shared" si="244"/>
        <v>100</v>
      </c>
      <c r="O391" s="129">
        <v>100</v>
      </c>
      <c r="P391" s="129">
        <v>0</v>
      </c>
      <c r="Q391" s="129">
        <v>0</v>
      </c>
      <c r="R391" s="129">
        <v>0</v>
      </c>
      <c r="S391" s="129">
        <v>0</v>
      </c>
      <c r="T391" s="87"/>
      <c r="U391" s="100" t="s">
        <v>136</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137</v>
      </c>
      <c r="K392" s="239">
        <f t="shared" si="247"/>
        <v>100</v>
      </c>
      <c r="L392" s="239">
        <f t="shared" si="247"/>
        <v>100</v>
      </c>
      <c r="M392" s="239">
        <f t="shared" si="247"/>
        <v>100</v>
      </c>
      <c r="N392" s="239">
        <f t="shared" si="244"/>
        <v>100</v>
      </c>
      <c r="O392" s="129">
        <v>100</v>
      </c>
      <c r="P392" s="129">
        <v>0</v>
      </c>
      <c r="Q392" s="129">
        <v>0</v>
      </c>
      <c r="R392" s="129">
        <v>0</v>
      </c>
      <c r="S392" s="129">
        <v>0</v>
      </c>
      <c r="T392" s="87"/>
      <c r="U392" s="100" t="s">
        <v>137</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138</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138</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139</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139</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140</v>
      </c>
      <c r="K395" s="239">
        <f t="shared" si="247"/>
        <v>100</v>
      </c>
      <c r="L395" s="239">
        <f t="shared" si="247"/>
        <v>100</v>
      </c>
      <c r="M395" s="239">
        <f t="shared" si="247"/>
        <v>100</v>
      </c>
      <c r="N395" s="239">
        <f t="shared" si="244"/>
        <v>100</v>
      </c>
      <c r="O395" s="129">
        <v>100</v>
      </c>
      <c r="P395" s="129">
        <v>0</v>
      </c>
      <c r="Q395" s="129">
        <v>0</v>
      </c>
      <c r="R395" s="129">
        <v>0</v>
      </c>
      <c r="S395" s="129">
        <v>0</v>
      </c>
      <c r="T395" s="87"/>
      <c r="U395" s="100" t="s">
        <v>140</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t="s">
        <v>782</v>
      </c>
      <c r="J396" s="100" t="s">
        <v>371</v>
      </c>
      <c r="K396" s="129">
        <v>200</v>
      </c>
      <c r="L396" s="129">
        <v>300</v>
      </c>
      <c r="M396" s="129">
        <v>300</v>
      </c>
      <c r="N396" s="239">
        <f t="shared" si="244"/>
        <v>400</v>
      </c>
      <c r="O396" s="129">
        <v>400</v>
      </c>
      <c r="P396" s="129">
        <v>0</v>
      </c>
      <c r="Q396" s="129">
        <v>0</v>
      </c>
      <c r="R396" s="129">
        <v>0</v>
      </c>
      <c r="S396" s="129">
        <v>0</v>
      </c>
      <c r="T396" s="87"/>
      <c r="U396" s="100" t="s">
        <v>371</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132</v>
      </c>
      <c r="K397" s="239">
        <f t="shared" ref="K397:M405" si="252">$O397</f>
        <v>733</v>
      </c>
      <c r="L397" s="239">
        <f t="shared" si="252"/>
        <v>733</v>
      </c>
      <c r="M397" s="239">
        <f t="shared" si="252"/>
        <v>733</v>
      </c>
      <c r="N397" s="239">
        <f t="shared" si="244"/>
        <v>733</v>
      </c>
      <c r="O397" s="129">
        <v>733</v>
      </c>
      <c r="P397" s="129">
        <v>0</v>
      </c>
      <c r="Q397" s="129">
        <v>0</v>
      </c>
      <c r="R397" s="129">
        <v>0</v>
      </c>
      <c r="S397" s="129">
        <v>0</v>
      </c>
      <c r="T397" s="87"/>
      <c r="U397" s="100" t="s">
        <v>132</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133</v>
      </c>
      <c r="K398" s="239">
        <f t="shared" si="252"/>
        <v>1071</v>
      </c>
      <c r="L398" s="239">
        <f t="shared" si="252"/>
        <v>1071</v>
      </c>
      <c r="M398" s="239">
        <f t="shared" si="252"/>
        <v>1071</v>
      </c>
      <c r="N398" s="239">
        <f t="shared" si="244"/>
        <v>1071</v>
      </c>
      <c r="O398" s="129">
        <v>1071</v>
      </c>
      <c r="P398" s="129">
        <v>0</v>
      </c>
      <c r="Q398" s="129">
        <v>0</v>
      </c>
      <c r="R398" s="129">
        <v>0</v>
      </c>
      <c r="S398" s="129">
        <v>0</v>
      </c>
      <c r="T398" s="87"/>
      <c r="U398" s="100" t="s">
        <v>133</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134</v>
      </c>
      <c r="K399" s="239">
        <f t="shared" si="252"/>
        <v>1300</v>
      </c>
      <c r="L399" s="239">
        <f t="shared" si="252"/>
        <v>1300</v>
      </c>
      <c r="M399" s="239">
        <f t="shared" si="252"/>
        <v>1300</v>
      </c>
      <c r="N399" s="239">
        <f t="shared" si="244"/>
        <v>1300</v>
      </c>
      <c r="O399" s="129">
        <v>1300</v>
      </c>
      <c r="P399" s="129">
        <v>0</v>
      </c>
      <c r="Q399" s="129">
        <v>0</v>
      </c>
      <c r="R399" s="129">
        <v>0</v>
      </c>
      <c r="S399" s="129">
        <v>0</v>
      </c>
      <c r="T399" s="87"/>
      <c r="U399" s="100" t="s">
        <v>134</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135</v>
      </c>
      <c r="K400" s="239">
        <f t="shared" si="252"/>
        <v>1500</v>
      </c>
      <c r="L400" s="239">
        <f t="shared" si="252"/>
        <v>1500</v>
      </c>
      <c r="M400" s="239">
        <f t="shared" si="252"/>
        <v>1500</v>
      </c>
      <c r="N400" s="239">
        <f t="shared" si="244"/>
        <v>1500</v>
      </c>
      <c r="O400" s="129">
        <v>1500</v>
      </c>
      <c r="P400" s="129">
        <v>0</v>
      </c>
      <c r="Q400" s="129">
        <v>0</v>
      </c>
      <c r="R400" s="129">
        <v>0</v>
      </c>
      <c r="S400" s="129">
        <v>0</v>
      </c>
      <c r="T400" s="87"/>
      <c r="U400" s="100" t="s">
        <v>135</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136</v>
      </c>
      <c r="K401" s="239">
        <f t="shared" si="252"/>
        <v>100</v>
      </c>
      <c r="L401" s="239">
        <f t="shared" si="252"/>
        <v>100</v>
      </c>
      <c r="M401" s="239">
        <f t="shared" si="252"/>
        <v>100</v>
      </c>
      <c r="N401" s="239">
        <f t="shared" si="244"/>
        <v>100</v>
      </c>
      <c r="O401" s="129">
        <v>100</v>
      </c>
      <c r="P401" s="129">
        <v>0</v>
      </c>
      <c r="Q401" s="129">
        <v>0</v>
      </c>
      <c r="R401" s="129">
        <v>0</v>
      </c>
      <c r="S401" s="129">
        <v>0</v>
      </c>
      <c r="T401" s="87"/>
      <c r="U401" s="100" t="s">
        <v>136</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137</v>
      </c>
      <c r="K402" s="239">
        <f t="shared" si="252"/>
        <v>100</v>
      </c>
      <c r="L402" s="239">
        <f t="shared" si="252"/>
        <v>100</v>
      </c>
      <c r="M402" s="239">
        <f t="shared" si="252"/>
        <v>100</v>
      </c>
      <c r="N402" s="239">
        <f t="shared" si="244"/>
        <v>100</v>
      </c>
      <c r="O402" s="129">
        <v>100</v>
      </c>
      <c r="P402" s="129">
        <v>0</v>
      </c>
      <c r="Q402" s="129">
        <v>0</v>
      </c>
      <c r="R402" s="129">
        <v>0</v>
      </c>
      <c r="S402" s="129">
        <v>0</v>
      </c>
      <c r="T402" s="87"/>
      <c r="U402" s="100" t="s">
        <v>137</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138</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138</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139</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139</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140</v>
      </c>
      <c r="K405" s="239">
        <f t="shared" si="252"/>
        <v>100</v>
      </c>
      <c r="L405" s="239">
        <f t="shared" si="252"/>
        <v>100</v>
      </c>
      <c r="M405" s="239">
        <f t="shared" si="252"/>
        <v>100</v>
      </c>
      <c r="N405" s="239">
        <f t="shared" si="244"/>
        <v>100</v>
      </c>
      <c r="O405" s="129">
        <v>100</v>
      </c>
      <c r="P405" s="129">
        <v>0</v>
      </c>
      <c r="Q405" s="129">
        <v>0</v>
      </c>
      <c r="R405" s="129">
        <v>0</v>
      </c>
      <c r="S405" s="129">
        <v>0</v>
      </c>
      <c r="T405" s="87"/>
      <c r="U405" s="100" t="s">
        <v>140</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t="s">
        <v>783</v>
      </c>
      <c r="J406" s="100" t="s">
        <v>371</v>
      </c>
      <c r="K406" s="129">
        <v>200</v>
      </c>
      <c r="L406" s="129">
        <v>300</v>
      </c>
      <c r="M406" s="129">
        <v>300</v>
      </c>
      <c r="N406" s="239">
        <f t="shared" si="244"/>
        <v>400</v>
      </c>
      <c r="O406" s="129">
        <v>400</v>
      </c>
      <c r="P406" s="129">
        <v>0</v>
      </c>
      <c r="Q406" s="129">
        <v>0</v>
      </c>
      <c r="R406" s="129">
        <v>0</v>
      </c>
      <c r="S406" s="129">
        <v>0</v>
      </c>
      <c r="T406" s="87"/>
      <c r="U406" s="100" t="s">
        <v>371</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132</v>
      </c>
      <c r="K407" s="239">
        <f t="shared" ref="K407:M415" si="255">$O407</f>
        <v>733</v>
      </c>
      <c r="L407" s="239">
        <f t="shared" si="255"/>
        <v>733</v>
      </c>
      <c r="M407" s="239">
        <f t="shared" si="255"/>
        <v>733</v>
      </c>
      <c r="N407" s="239">
        <f t="shared" si="244"/>
        <v>733</v>
      </c>
      <c r="O407" s="129">
        <v>733</v>
      </c>
      <c r="P407" s="129">
        <v>0</v>
      </c>
      <c r="Q407" s="129">
        <v>0</v>
      </c>
      <c r="R407" s="129">
        <v>0</v>
      </c>
      <c r="S407" s="129">
        <v>0</v>
      </c>
      <c r="T407" s="87"/>
      <c r="U407" s="100" t="s">
        <v>132</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133</v>
      </c>
      <c r="K408" s="239">
        <f t="shared" si="255"/>
        <v>1071</v>
      </c>
      <c r="L408" s="239">
        <f t="shared" si="255"/>
        <v>1071</v>
      </c>
      <c r="M408" s="239">
        <f t="shared" si="255"/>
        <v>1071</v>
      </c>
      <c r="N408" s="239">
        <f t="shared" si="244"/>
        <v>1071</v>
      </c>
      <c r="O408" s="129">
        <v>1071</v>
      </c>
      <c r="P408" s="129">
        <v>0</v>
      </c>
      <c r="Q408" s="129">
        <v>0</v>
      </c>
      <c r="R408" s="129">
        <v>0</v>
      </c>
      <c r="S408" s="129">
        <v>0</v>
      </c>
      <c r="T408" s="87"/>
      <c r="U408" s="100" t="s">
        <v>133</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134</v>
      </c>
      <c r="K409" s="239">
        <f t="shared" si="255"/>
        <v>1300</v>
      </c>
      <c r="L409" s="239">
        <f t="shared" si="255"/>
        <v>1300</v>
      </c>
      <c r="M409" s="239">
        <f t="shared" si="255"/>
        <v>1300</v>
      </c>
      <c r="N409" s="239">
        <f t="shared" si="244"/>
        <v>1300</v>
      </c>
      <c r="O409" s="129">
        <v>1300</v>
      </c>
      <c r="P409" s="129">
        <v>0</v>
      </c>
      <c r="Q409" s="129">
        <v>0</v>
      </c>
      <c r="R409" s="129">
        <v>0</v>
      </c>
      <c r="S409" s="129">
        <v>0</v>
      </c>
      <c r="T409" s="87"/>
      <c r="U409" s="100" t="s">
        <v>134</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135</v>
      </c>
      <c r="K410" s="239">
        <f t="shared" si="255"/>
        <v>1500</v>
      </c>
      <c r="L410" s="239">
        <f t="shared" si="255"/>
        <v>1500</v>
      </c>
      <c r="M410" s="239">
        <f t="shared" si="255"/>
        <v>1500</v>
      </c>
      <c r="N410" s="239">
        <f t="shared" ref="N410:N445" si="257">$O410</f>
        <v>1500</v>
      </c>
      <c r="O410" s="129">
        <v>1500</v>
      </c>
      <c r="P410" s="129">
        <v>0</v>
      </c>
      <c r="Q410" s="129">
        <v>0</v>
      </c>
      <c r="R410" s="129">
        <v>0</v>
      </c>
      <c r="S410" s="129">
        <v>0</v>
      </c>
      <c r="T410" s="87"/>
      <c r="U410" s="100" t="s">
        <v>135</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136</v>
      </c>
      <c r="K411" s="239">
        <f t="shared" si="255"/>
        <v>100</v>
      </c>
      <c r="L411" s="239">
        <f t="shared" si="255"/>
        <v>100</v>
      </c>
      <c r="M411" s="239">
        <f t="shared" si="255"/>
        <v>100</v>
      </c>
      <c r="N411" s="239">
        <f t="shared" si="257"/>
        <v>100</v>
      </c>
      <c r="O411" s="129">
        <v>100</v>
      </c>
      <c r="P411" s="129">
        <v>0</v>
      </c>
      <c r="Q411" s="129">
        <v>0</v>
      </c>
      <c r="R411" s="129">
        <v>0</v>
      </c>
      <c r="S411" s="129">
        <v>0</v>
      </c>
      <c r="T411" s="87"/>
      <c r="U411" s="100" t="s">
        <v>136</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137</v>
      </c>
      <c r="K412" s="239">
        <f t="shared" si="255"/>
        <v>100</v>
      </c>
      <c r="L412" s="239">
        <f t="shared" si="255"/>
        <v>100</v>
      </c>
      <c r="M412" s="239">
        <f t="shared" si="255"/>
        <v>100</v>
      </c>
      <c r="N412" s="239">
        <f t="shared" si="257"/>
        <v>100</v>
      </c>
      <c r="O412" s="129">
        <v>100</v>
      </c>
      <c r="P412" s="129">
        <v>0</v>
      </c>
      <c r="Q412" s="129">
        <v>0</v>
      </c>
      <c r="R412" s="129">
        <v>0</v>
      </c>
      <c r="S412" s="129">
        <v>0</v>
      </c>
      <c r="T412" s="87"/>
      <c r="U412" s="100" t="s">
        <v>137</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138</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138</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139</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139</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140</v>
      </c>
      <c r="K415" s="239">
        <f t="shared" si="255"/>
        <v>100</v>
      </c>
      <c r="L415" s="239">
        <f t="shared" si="255"/>
        <v>100</v>
      </c>
      <c r="M415" s="239">
        <f t="shared" si="255"/>
        <v>100</v>
      </c>
      <c r="N415" s="239">
        <f t="shared" si="257"/>
        <v>100</v>
      </c>
      <c r="O415" s="129">
        <v>100</v>
      </c>
      <c r="P415" s="129">
        <v>0</v>
      </c>
      <c r="Q415" s="129">
        <v>0</v>
      </c>
      <c r="R415" s="129">
        <v>0</v>
      </c>
      <c r="S415" s="129">
        <v>0</v>
      </c>
      <c r="T415" s="87"/>
      <c r="U415" s="100" t="s">
        <v>140</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t="s">
        <v>784</v>
      </c>
      <c r="J416" s="100" t="s">
        <v>371</v>
      </c>
      <c r="K416" s="129">
        <v>200</v>
      </c>
      <c r="L416" s="129">
        <v>300</v>
      </c>
      <c r="M416" s="129">
        <v>300</v>
      </c>
      <c r="N416" s="239">
        <f t="shared" si="257"/>
        <v>400</v>
      </c>
      <c r="O416" s="129">
        <v>400</v>
      </c>
      <c r="P416" s="129">
        <v>0</v>
      </c>
      <c r="Q416" s="129">
        <v>0</v>
      </c>
      <c r="R416" s="129">
        <v>0</v>
      </c>
      <c r="S416" s="129">
        <v>0</v>
      </c>
      <c r="T416" s="87"/>
      <c r="U416" s="100" t="s">
        <v>371</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132</v>
      </c>
      <c r="K417" s="239">
        <f t="shared" ref="K417:M425" si="259">$O417</f>
        <v>733</v>
      </c>
      <c r="L417" s="239">
        <f t="shared" si="259"/>
        <v>733</v>
      </c>
      <c r="M417" s="239">
        <f t="shared" si="259"/>
        <v>733</v>
      </c>
      <c r="N417" s="239">
        <f t="shared" si="257"/>
        <v>733</v>
      </c>
      <c r="O417" s="129">
        <v>733</v>
      </c>
      <c r="P417" s="129">
        <v>0</v>
      </c>
      <c r="Q417" s="129">
        <v>0</v>
      </c>
      <c r="R417" s="129">
        <v>0</v>
      </c>
      <c r="S417" s="129">
        <v>0</v>
      </c>
      <c r="T417" s="87"/>
      <c r="U417" s="100" t="s">
        <v>132</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c r="J418" s="100" t="s">
        <v>133</v>
      </c>
      <c r="K418" s="239">
        <f t="shared" si="259"/>
        <v>1071</v>
      </c>
      <c r="L418" s="239">
        <f t="shared" si="259"/>
        <v>1071</v>
      </c>
      <c r="M418" s="239">
        <f t="shared" si="259"/>
        <v>1071</v>
      </c>
      <c r="N418" s="239">
        <f t="shared" si="257"/>
        <v>1071</v>
      </c>
      <c r="O418" s="129">
        <v>1071</v>
      </c>
      <c r="P418" s="129">
        <v>0</v>
      </c>
      <c r="Q418" s="129">
        <v>0</v>
      </c>
      <c r="R418" s="129">
        <v>0</v>
      </c>
      <c r="S418" s="129">
        <v>0</v>
      </c>
      <c r="T418" s="87"/>
      <c r="U418" s="100" t="s">
        <v>133</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134</v>
      </c>
      <c r="K419" s="239">
        <f t="shared" si="259"/>
        <v>1300</v>
      </c>
      <c r="L419" s="239">
        <f t="shared" si="259"/>
        <v>1300</v>
      </c>
      <c r="M419" s="239">
        <f t="shared" si="259"/>
        <v>1300</v>
      </c>
      <c r="N419" s="239">
        <f t="shared" si="257"/>
        <v>1300</v>
      </c>
      <c r="O419" s="129">
        <v>1300</v>
      </c>
      <c r="P419" s="129">
        <v>0</v>
      </c>
      <c r="Q419" s="129">
        <v>0</v>
      </c>
      <c r="R419" s="129">
        <v>0</v>
      </c>
      <c r="S419" s="129">
        <v>0</v>
      </c>
      <c r="T419" s="87"/>
      <c r="U419" s="100" t="s">
        <v>134</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135</v>
      </c>
      <c r="K420" s="239">
        <f t="shared" si="259"/>
        <v>1500</v>
      </c>
      <c r="L420" s="239">
        <f t="shared" si="259"/>
        <v>1500</v>
      </c>
      <c r="M420" s="239">
        <f t="shared" si="259"/>
        <v>1500</v>
      </c>
      <c r="N420" s="239">
        <f t="shared" si="257"/>
        <v>1500</v>
      </c>
      <c r="O420" s="129">
        <v>1500</v>
      </c>
      <c r="P420" s="129">
        <v>0</v>
      </c>
      <c r="Q420" s="129">
        <v>0</v>
      </c>
      <c r="R420" s="129">
        <v>0</v>
      </c>
      <c r="S420" s="129">
        <v>0</v>
      </c>
      <c r="T420" s="87"/>
      <c r="U420" s="100" t="s">
        <v>135</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136</v>
      </c>
      <c r="K421" s="239">
        <f t="shared" si="259"/>
        <v>100</v>
      </c>
      <c r="L421" s="239">
        <f t="shared" si="259"/>
        <v>100</v>
      </c>
      <c r="M421" s="239">
        <f t="shared" si="259"/>
        <v>100</v>
      </c>
      <c r="N421" s="239">
        <f t="shared" si="257"/>
        <v>100</v>
      </c>
      <c r="O421" s="129">
        <v>100</v>
      </c>
      <c r="P421" s="129">
        <v>0</v>
      </c>
      <c r="Q421" s="129">
        <v>0</v>
      </c>
      <c r="R421" s="129">
        <v>0</v>
      </c>
      <c r="S421" s="129">
        <v>0</v>
      </c>
      <c r="T421" s="87"/>
      <c r="U421" s="100" t="s">
        <v>136</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137</v>
      </c>
      <c r="K422" s="239">
        <f t="shared" si="259"/>
        <v>100</v>
      </c>
      <c r="L422" s="239">
        <f t="shared" si="259"/>
        <v>100</v>
      </c>
      <c r="M422" s="239">
        <f t="shared" si="259"/>
        <v>100</v>
      </c>
      <c r="N422" s="239">
        <f t="shared" si="257"/>
        <v>100</v>
      </c>
      <c r="O422" s="129">
        <v>100</v>
      </c>
      <c r="P422" s="129">
        <v>0</v>
      </c>
      <c r="Q422" s="129">
        <v>0</v>
      </c>
      <c r="R422" s="129">
        <v>0</v>
      </c>
      <c r="S422" s="129">
        <v>0</v>
      </c>
      <c r="T422" s="87"/>
      <c r="U422" s="100" t="s">
        <v>137</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138</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138</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139</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139</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140</v>
      </c>
      <c r="K425" s="239">
        <f t="shared" si="259"/>
        <v>100</v>
      </c>
      <c r="L425" s="239">
        <f t="shared" si="259"/>
        <v>100</v>
      </c>
      <c r="M425" s="239">
        <f t="shared" si="259"/>
        <v>100</v>
      </c>
      <c r="N425" s="239">
        <f t="shared" si="257"/>
        <v>100</v>
      </c>
      <c r="O425" s="129">
        <v>100</v>
      </c>
      <c r="P425" s="129">
        <v>0</v>
      </c>
      <c r="Q425" s="129">
        <v>0</v>
      </c>
      <c r="R425" s="129">
        <v>0</v>
      </c>
      <c r="S425" s="129">
        <v>0</v>
      </c>
      <c r="T425" s="87"/>
      <c r="U425" s="100" t="s">
        <v>140</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t="s">
        <v>785</v>
      </c>
      <c r="J426" s="100" t="s">
        <v>371</v>
      </c>
      <c r="K426" s="129">
        <v>200</v>
      </c>
      <c r="L426" s="129">
        <v>300</v>
      </c>
      <c r="M426" s="129">
        <v>300</v>
      </c>
      <c r="N426" s="239">
        <f t="shared" si="257"/>
        <v>400</v>
      </c>
      <c r="O426" s="129">
        <v>400</v>
      </c>
      <c r="P426" s="129">
        <v>0</v>
      </c>
      <c r="Q426" s="129">
        <v>0</v>
      </c>
      <c r="R426" s="129">
        <v>0</v>
      </c>
      <c r="S426" s="129">
        <v>0</v>
      </c>
      <c r="T426" s="87"/>
      <c r="U426" s="100" t="s">
        <v>371</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132</v>
      </c>
      <c r="K427" s="239">
        <f t="shared" ref="K427:M435" si="264">$O427</f>
        <v>733</v>
      </c>
      <c r="L427" s="239">
        <f t="shared" si="264"/>
        <v>733</v>
      </c>
      <c r="M427" s="239">
        <f t="shared" si="264"/>
        <v>733</v>
      </c>
      <c r="N427" s="239">
        <f t="shared" si="257"/>
        <v>733</v>
      </c>
      <c r="O427" s="129">
        <v>733</v>
      </c>
      <c r="P427" s="129">
        <v>0</v>
      </c>
      <c r="Q427" s="129">
        <v>0</v>
      </c>
      <c r="R427" s="129">
        <v>0</v>
      </c>
      <c r="S427" s="129">
        <v>0</v>
      </c>
      <c r="T427" s="87"/>
      <c r="U427" s="100" t="s">
        <v>132</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c r="J428" s="100" t="s">
        <v>133</v>
      </c>
      <c r="K428" s="239">
        <f t="shared" si="264"/>
        <v>1071</v>
      </c>
      <c r="L428" s="239">
        <f t="shared" si="264"/>
        <v>1071</v>
      </c>
      <c r="M428" s="239">
        <f t="shared" si="264"/>
        <v>1071</v>
      </c>
      <c r="N428" s="239">
        <f t="shared" si="257"/>
        <v>1071</v>
      </c>
      <c r="O428" s="129">
        <v>1071</v>
      </c>
      <c r="P428" s="129">
        <v>0</v>
      </c>
      <c r="Q428" s="129">
        <v>0</v>
      </c>
      <c r="R428" s="129">
        <v>0</v>
      </c>
      <c r="S428" s="129">
        <v>0</v>
      </c>
      <c r="T428" s="87"/>
      <c r="U428" s="100" t="s">
        <v>133</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134</v>
      </c>
      <c r="K429" s="239">
        <f t="shared" si="264"/>
        <v>1300</v>
      </c>
      <c r="L429" s="239">
        <f t="shared" si="264"/>
        <v>1300</v>
      </c>
      <c r="M429" s="239">
        <f t="shared" si="264"/>
        <v>1300</v>
      </c>
      <c r="N429" s="239">
        <f t="shared" si="257"/>
        <v>1300</v>
      </c>
      <c r="O429" s="129">
        <v>1300</v>
      </c>
      <c r="P429" s="129">
        <v>0</v>
      </c>
      <c r="Q429" s="129">
        <v>0</v>
      </c>
      <c r="R429" s="129">
        <v>0</v>
      </c>
      <c r="S429" s="129">
        <v>0</v>
      </c>
      <c r="T429" s="87"/>
      <c r="U429" s="100" t="s">
        <v>134</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135</v>
      </c>
      <c r="K430" s="239">
        <f t="shared" si="264"/>
        <v>1500</v>
      </c>
      <c r="L430" s="239">
        <f t="shared" si="264"/>
        <v>1500</v>
      </c>
      <c r="M430" s="239">
        <f t="shared" si="264"/>
        <v>1500</v>
      </c>
      <c r="N430" s="239">
        <f t="shared" si="257"/>
        <v>1500</v>
      </c>
      <c r="O430" s="129">
        <v>1500</v>
      </c>
      <c r="P430" s="129">
        <v>0</v>
      </c>
      <c r="Q430" s="129">
        <v>0</v>
      </c>
      <c r="R430" s="129">
        <v>0</v>
      </c>
      <c r="S430" s="129">
        <v>0</v>
      </c>
      <c r="T430" s="87"/>
      <c r="U430" s="100" t="s">
        <v>135</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136</v>
      </c>
      <c r="K431" s="239">
        <f t="shared" si="264"/>
        <v>100</v>
      </c>
      <c r="L431" s="239">
        <f t="shared" si="264"/>
        <v>100</v>
      </c>
      <c r="M431" s="239">
        <f t="shared" si="264"/>
        <v>100</v>
      </c>
      <c r="N431" s="239">
        <f t="shared" si="257"/>
        <v>100</v>
      </c>
      <c r="O431" s="129">
        <v>100</v>
      </c>
      <c r="P431" s="129">
        <v>0</v>
      </c>
      <c r="Q431" s="129">
        <v>0</v>
      </c>
      <c r="R431" s="129">
        <v>0</v>
      </c>
      <c r="S431" s="129">
        <v>0</v>
      </c>
      <c r="T431" s="87"/>
      <c r="U431" s="100" t="s">
        <v>136</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137</v>
      </c>
      <c r="K432" s="239">
        <f t="shared" si="264"/>
        <v>100</v>
      </c>
      <c r="L432" s="239">
        <f t="shared" si="264"/>
        <v>100</v>
      </c>
      <c r="M432" s="239">
        <f t="shared" si="264"/>
        <v>100</v>
      </c>
      <c r="N432" s="239">
        <f t="shared" si="257"/>
        <v>100</v>
      </c>
      <c r="O432" s="129">
        <v>100</v>
      </c>
      <c r="P432" s="129">
        <v>0</v>
      </c>
      <c r="Q432" s="129">
        <v>0</v>
      </c>
      <c r="R432" s="129">
        <v>0</v>
      </c>
      <c r="S432" s="129">
        <v>0</v>
      </c>
      <c r="T432" s="87"/>
      <c r="U432" s="100" t="s">
        <v>137</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138</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138</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139</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139</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140</v>
      </c>
      <c r="K435" s="239">
        <f t="shared" si="264"/>
        <v>100</v>
      </c>
      <c r="L435" s="239">
        <f t="shared" si="264"/>
        <v>100</v>
      </c>
      <c r="M435" s="239">
        <f t="shared" si="264"/>
        <v>100</v>
      </c>
      <c r="N435" s="239">
        <f t="shared" si="257"/>
        <v>100</v>
      </c>
      <c r="O435" s="129">
        <v>100</v>
      </c>
      <c r="P435" s="129">
        <v>0</v>
      </c>
      <c r="Q435" s="129">
        <v>0</v>
      </c>
      <c r="R435" s="129">
        <v>0</v>
      </c>
      <c r="S435" s="129">
        <v>0</v>
      </c>
      <c r="T435" s="87"/>
      <c r="U435" s="100" t="s">
        <v>140</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t="s">
        <v>786</v>
      </c>
      <c r="J436" s="100" t="s">
        <v>371</v>
      </c>
      <c r="K436" s="129">
        <v>200</v>
      </c>
      <c r="L436" s="129">
        <v>300</v>
      </c>
      <c r="M436" s="129">
        <v>300</v>
      </c>
      <c r="N436" s="239">
        <f t="shared" si="257"/>
        <v>400</v>
      </c>
      <c r="O436" s="129">
        <v>400</v>
      </c>
      <c r="P436" s="129">
        <v>0</v>
      </c>
      <c r="Q436" s="129">
        <v>0</v>
      </c>
      <c r="R436" s="129">
        <v>0</v>
      </c>
      <c r="S436" s="129">
        <v>0</v>
      </c>
      <c r="T436" s="87"/>
      <c r="U436" s="100" t="s">
        <v>371</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132</v>
      </c>
      <c r="K437" s="239">
        <f t="shared" ref="K437:M445" si="267">$O437</f>
        <v>733</v>
      </c>
      <c r="L437" s="239">
        <f t="shared" si="267"/>
        <v>733</v>
      </c>
      <c r="M437" s="239">
        <f t="shared" si="267"/>
        <v>733</v>
      </c>
      <c r="N437" s="239">
        <f t="shared" si="257"/>
        <v>733</v>
      </c>
      <c r="O437" s="129">
        <v>733</v>
      </c>
      <c r="P437" s="129">
        <v>0</v>
      </c>
      <c r="Q437" s="129">
        <v>0</v>
      </c>
      <c r="R437" s="129">
        <v>0</v>
      </c>
      <c r="S437" s="129">
        <v>0</v>
      </c>
      <c r="T437" s="87"/>
      <c r="U437" s="100" t="s">
        <v>132</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c r="J438" s="100" t="s">
        <v>133</v>
      </c>
      <c r="K438" s="239">
        <f t="shared" si="267"/>
        <v>1071</v>
      </c>
      <c r="L438" s="239">
        <f t="shared" si="267"/>
        <v>1071</v>
      </c>
      <c r="M438" s="239">
        <f t="shared" si="267"/>
        <v>1071</v>
      </c>
      <c r="N438" s="239">
        <f t="shared" si="257"/>
        <v>1071</v>
      </c>
      <c r="O438" s="129">
        <v>1071</v>
      </c>
      <c r="P438" s="129">
        <v>0</v>
      </c>
      <c r="Q438" s="129">
        <v>0</v>
      </c>
      <c r="R438" s="129">
        <v>0</v>
      </c>
      <c r="S438" s="129">
        <v>0</v>
      </c>
      <c r="T438" s="87"/>
      <c r="U438" s="100" t="s">
        <v>133</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134</v>
      </c>
      <c r="K439" s="239">
        <f t="shared" si="267"/>
        <v>1300</v>
      </c>
      <c r="L439" s="239">
        <f t="shared" si="267"/>
        <v>1300</v>
      </c>
      <c r="M439" s="239">
        <f t="shared" si="267"/>
        <v>1300</v>
      </c>
      <c r="N439" s="239">
        <f t="shared" si="257"/>
        <v>1300</v>
      </c>
      <c r="O439" s="129">
        <v>1300</v>
      </c>
      <c r="P439" s="129">
        <v>0</v>
      </c>
      <c r="Q439" s="129">
        <v>0</v>
      </c>
      <c r="R439" s="129">
        <v>0</v>
      </c>
      <c r="S439" s="129">
        <v>0</v>
      </c>
      <c r="T439" s="87"/>
      <c r="U439" s="100" t="s">
        <v>134</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135</v>
      </c>
      <c r="K440" s="239">
        <f t="shared" si="267"/>
        <v>1500</v>
      </c>
      <c r="L440" s="239">
        <f t="shared" si="267"/>
        <v>1500</v>
      </c>
      <c r="M440" s="239">
        <f t="shared" si="267"/>
        <v>1500</v>
      </c>
      <c r="N440" s="239">
        <f t="shared" si="257"/>
        <v>1500</v>
      </c>
      <c r="O440" s="129">
        <v>1500</v>
      </c>
      <c r="P440" s="129">
        <v>0</v>
      </c>
      <c r="Q440" s="129">
        <v>0</v>
      </c>
      <c r="R440" s="129">
        <v>0</v>
      </c>
      <c r="S440" s="129">
        <v>0</v>
      </c>
      <c r="T440" s="87"/>
      <c r="U440" s="100" t="s">
        <v>135</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136</v>
      </c>
      <c r="K441" s="239">
        <f t="shared" si="267"/>
        <v>100</v>
      </c>
      <c r="L441" s="239">
        <f t="shared" si="267"/>
        <v>100</v>
      </c>
      <c r="M441" s="239">
        <f t="shared" si="267"/>
        <v>100</v>
      </c>
      <c r="N441" s="239">
        <f t="shared" si="257"/>
        <v>100</v>
      </c>
      <c r="O441" s="129">
        <v>100</v>
      </c>
      <c r="P441" s="129">
        <v>0</v>
      </c>
      <c r="Q441" s="129">
        <v>0</v>
      </c>
      <c r="R441" s="129">
        <v>0</v>
      </c>
      <c r="S441" s="129">
        <v>0</v>
      </c>
      <c r="T441" s="87"/>
      <c r="U441" s="100" t="s">
        <v>136</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137</v>
      </c>
      <c r="K442" s="239">
        <f t="shared" si="267"/>
        <v>100</v>
      </c>
      <c r="L442" s="239">
        <f t="shared" si="267"/>
        <v>100</v>
      </c>
      <c r="M442" s="239">
        <f t="shared" si="267"/>
        <v>100</v>
      </c>
      <c r="N442" s="239">
        <f t="shared" si="257"/>
        <v>100</v>
      </c>
      <c r="O442" s="129">
        <v>100</v>
      </c>
      <c r="P442" s="129">
        <v>0</v>
      </c>
      <c r="Q442" s="129">
        <v>0</v>
      </c>
      <c r="R442" s="129">
        <v>0</v>
      </c>
      <c r="S442" s="129">
        <v>0</v>
      </c>
      <c r="T442" s="87"/>
      <c r="U442" s="100" t="s">
        <v>137</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138</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138</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139</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139</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140</v>
      </c>
      <c r="K445" s="239">
        <f t="shared" si="267"/>
        <v>100</v>
      </c>
      <c r="L445" s="239">
        <f t="shared" si="267"/>
        <v>100</v>
      </c>
      <c r="M445" s="239">
        <f t="shared" si="267"/>
        <v>100</v>
      </c>
      <c r="N445" s="239">
        <f t="shared" si="257"/>
        <v>100</v>
      </c>
      <c r="O445" s="129">
        <v>100</v>
      </c>
      <c r="P445" s="129">
        <v>0</v>
      </c>
      <c r="Q445" s="129">
        <v>0</v>
      </c>
      <c r="R445" s="129">
        <v>0</v>
      </c>
      <c r="S445" s="129">
        <v>0</v>
      </c>
      <c r="T445" s="87"/>
      <c r="U445" s="100" t="s">
        <v>140</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4.5" outlineLevel="1" x14ac:dyDescent="0.35">
      <c r="A446" s="103"/>
      <c r="B446" s="96"/>
      <c r="C446" s="12" t="s">
        <v>114</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3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116</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3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3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15" customHeight="1" outlineLevel="1" collapsed="1" thickBot="1" x14ac:dyDescent="0.4">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15" customHeight="1" outlineLevel="1" x14ac:dyDescent="0.3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107</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collapsed="1" x14ac:dyDescent="0.35">
      <c r="A452" s="103"/>
      <c r="B452" s="96"/>
      <c r="C452" s="12"/>
      <c r="D452" s="12">
        <v>0</v>
      </c>
      <c r="E452" s="12" t="s">
        <v>1</v>
      </c>
      <c r="F452" s="70"/>
      <c r="G452" s="71" t="s">
        <v>172</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2"/>
      <c r="D453" s="12"/>
      <c r="E453" s="17"/>
      <c r="F453" s="74"/>
      <c r="G453" s="75" t="s">
        <v>173</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7"/>
      <c r="G456" s="22"/>
      <c r="H456" s="22"/>
      <c r="I456" s="22"/>
      <c r="J456" s="22"/>
      <c r="K456" s="22"/>
      <c r="L456" s="22"/>
      <c r="M456" s="23" t="s">
        <v>174</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7"/>
      <c r="G457" s="17"/>
      <c r="H457" s="17"/>
      <c r="I457" s="17"/>
      <c r="J457" s="17"/>
      <c r="K457" s="17"/>
      <c r="L457" s="22"/>
      <c r="M457" s="23" t="s">
        <v>176</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3"/>
      <c r="H458" s="23"/>
      <c r="I458" s="23"/>
      <c r="J458" s="23"/>
      <c r="K458" s="23" t="s">
        <v>175</v>
      </c>
      <c r="L458" s="23"/>
      <c r="M458" s="23" t="s">
        <v>818</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23"/>
      <c r="H459" s="23"/>
      <c r="I459" s="23"/>
      <c r="J459" s="23"/>
      <c r="K459" s="23" t="s">
        <v>177</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15" customHeight="1" outlineLevel="1" x14ac:dyDescent="0.35">
      <c r="A460" s="103"/>
      <c r="B460" s="96"/>
      <c r="C460" s="12" t="s">
        <v>110</v>
      </c>
      <c r="D460" s="17"/>
      <c r="E460" s="17"/>
      <c r="F460" s="17"/>
      <c r="G460" s="23"/>
      <c r="H460" s="23"/>
      <c r="I460" s="23"/>
      <c r="J460" s="85" t="s">
        <v>111</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15" customHeight="1" outlineLevel="1" x14ac:dyDescent="0.3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87"/>
      <c r="I462" s="100" t="s">
        <v>371</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87"/>
      <c r="I463" s="100" t="s">
        <v>132</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133</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134</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135</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136</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137</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138</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139</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92"/>
      <c r="H471" s="92"/>
      <c r="I471" s="100" t="s">
        <v>140</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t="s">
        <v>217</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t="s">
        <v>178</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218</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219</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179</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115</v>
      </c>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68" t="s">
        <v>107</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collapsed="1" x14ac:dyDescent="0.35">
      <c r="A484" s="103"/>
      <c r="B484" s="96"/>
      <c r="C484" s="12"/>
      <c r="D484" s="12">
        <v>0</v>
      </c>
      <c r="E484" s="12" t="s">
        <v>1</v>
      </c>
      <c r="F484" s="70"/>
      <c r="G484" s="71" t="s">
        <v>180</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2"/>
      <c r="D485" s="12"/>
      <c r="E485" s="17"/>
      <c r="F485" s="74"/>
      <c r="G485" s="75" t="s">
        <v>181</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7"/>
      <c r="G489" s="17"/>
      <c r="H489" s="17"/>
      <c r="I489" s="17"/>
      <c r="J489" s="598" t="s">
        <v>1098</v>
      </c>
      <c r="K489" s="598"/>
      <c r="L489" s="99"/>
      <c r="M489" s="99"/>
      <c r="N489" s="99"/>
      <c r="O489" s="598"/>
      <c r="P489" s="99"/>
      <c r="Q489" s="99"/>
      <c r="R489" s="99"/>
      <c r="T489" s="22"/>
      <c r="U489" s="127" t="s">
        <v>794</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3"/>
      <c r="H490" s="23"/>
      <c r="I490" s="23"/>
      <c r="J490" s="23"/>
      <c r="K490" s="23"/>
      <c r="L490" s="99"/>
      <c r="M490" s="99"/>
      <c r="N490" s="99"/>
      <c r="O490" s="598"/>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23"/>
      <c r="H491" s="23" t="s">
        <v>154</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15" customHeight="1" outlineLevel="1" x14ac:dyDescent="0.35">
      <c r="A492" s="103"/>
      <c r="B492" s="96"/>
      <c r="C492" s="12" t="s">
        <v>110</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15" customHeight="1" outlineLevel="1" x14ac:dyDescent="0.3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4" customHeight="1" outlineLevel="1" x14ac:dyDescent="0.35">
      <c r="A494" s="103"/>
      <c r="B494" s="96"/>
      <c r="C494" s="17"/>
      <c r="D494" s="17"/>
      <c r="E494" s="17"/>
      <c r="F494" s="13"/>
      <c r="G494" s="87"/>
      <c r="H494" s="100" t="s">
        <v>373</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4" customHeight="1" outlineLevel="1" x14ac:dyDescent="0.35">
      <c r="A495" s="103"/>
      <c r="B495" s="96"/>
      <c r="C495" s="17"/>
      <c r="D495" s="17"/>
      <c r="E495" s="17"/>
      <c r="F495" s="13"/>
      <c r="G495" s="87"/>
      <c r="H495" s="100" t="s">
        <v>374</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375</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376</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377</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378</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379</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380</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381</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92"/>
      <c r="H503" s="100" t="s">
        <v>382</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15" customHeight="1" outlineLevel="1" x14ac:dyDescent="0.35">
      <c r="A504" s="103"/>
      <c r="B504" s="96"/>
      <c r="C504" s="12" t="s">
        <v>114</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3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182</v>
      </c>
      <c r="S505" s="39"/>
      <c r="T505" s="94"/>
      <c r="U505" s="94"/>
      <c r="V505" s="95" t="s">
        <v>115</v>
      </c>
      <c r="W505" s="95"/>
      <c r="X505" s="95"/>
      <c r="Y505" s="95"/>
      <c r="Z505" s="95"/>
      <c r="AA505" s="95"/>
      <c r="AB505" s="95"/>
      <c r="AC505" s="95"/>
      <c r="AD505" s="95"/>
      <c r="AE505" s="41" t="s">
        <v>116</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3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3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15" hidden="1" customHeight="1" outlineLevel="1" collapsed="1" thickBot="1" x14ac:dyDescent="0.4">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15" hidden="1" customHeight="1" outlineLevel="1" x14ac:dyDescent="0.3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4" hidden="1" customHeight="1" outlineLevel="1" collapsed="1" x14ac:dyDescent="0.35">
      <c r="A510" s="103"/>
      <c r="B510" s="96"/>
      <c r="C510" s="12"/>
      <c r="D510" s="12">
        <v>0</v>
      </c>
      <c r="E510" s="12" t="s">
        <v>1</v>
      </c>
      <c r="F510" s="70"/>
      <c r="G510" s="71" t="s">
        <v>183</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4" hidden="1" customHeight="1" outlineLevel="1" x14ac:dyDescent="0.35">
      <c r="A511" s="103"/>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x14ac:dyDescent="0.3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7"/>
      <c r="E514" s="17"/>
      <c r="F514" s="17"/>
      <c r="G514" s="22"/>
      <c r="H514" s="22"/>
      <c r="I514" s="22"/>
      <c r="J514" s="22"/>
      <c r="K514" s="22"/>
      <c r="L514" s="22"/>
      <c r="M514" s="22"/>
      <c r="N514" s="22"/>
      <c r="O514" s="22"/>
      <c r="P514" s="22"/>
      <c r="Q514" s="22"/>
      <c r="R514" s="22"/>
      <c r="S514" s="22"/>
      <c r="T514" s="22" t="s">
        <v>185</v>
      </c>
      <c r="U514" s="22"/>
      <c r="V514" s="22" t="s">
        <v>184</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c r="D515" s="17"/>
      <c r="E515" s="17"/>
      <c r="F515" s="17"/>
      <c r="G515" s="17"/>
      <c r="H515" s="17"/>
      <c r="I515" s="17"/>
      <c r="J515" s="17" t="s">
        <v>814</v>
      </c>
      <c r="K515" s="17"/>
      <c r="L515" s="22"/>
      <c r="M515" s="22"/>
      <c r="N515" s="22"/>
      <c r="O515" s="22"/>
      <c r="P515" s="22"/>
      <c r="Q515" s="22"/>
      <c r="R515" s="22"/>
      <c r="S515" s="22"/>
      <c r="T515" s="23" t="s">
        <v>186</v>
      </c>
      <c r="U515" s="22"/>
      <c r="V515" s="22" t="s">
        <v>817</v>
      </c>
      <c r="W515" s="22"/>
      <c r="X515" s="23" t="s">
        <v>187</v>
      </c>
      <c r="Y515" s="23"/>
      <c r="Z515" s="24"/>
      <c r="AA515" s="24"/>
      <c r="AB515" s="24"/>
      <c r="AC515" s="237" t="s">
        <v>876</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584"/>
      <c r="H516" s="584" t="s">
        <v>797</v>
      </c>
      <c r="I516" s="585" t="s">
        <v>154</v>
      </c>
      <c r="J516" s="585" t="s">
        <v>372</v>
      </c>
      <c r="K516" s="585" t="s">
        <v>56</v>
      </c>
      <c r="L516" s="585" t="s">
        <v>57</v>
      </c>
      <c r="M516" s="585" t="s">
        <v>58</v>
      </c>
      <c r="N516" s="585" t="s">
        <v>59</v>
      </c>
      <c r="O516" s="585" t="s">
        <v>868</v>
      </c>
      <c r="P516" s="585" t="s">
        <v>869</v>
      </c>
      <c r="Q516" s="585" t="s">
        <v>870</v>
      </c>
      <c r="R516" s="585" t="s">
        <v>1083</v>
      </c>
      <c r="S516" s="584"/>
      <c r="T516" s="584" t="s">
        <v>188</v>
      </c>
      <c r="U516" s="584"/>
      <c r="V516" s="584" t="s">
        <v>816</v>
      </c>
      <c r="W516" s="584"/>
      <c r="X516" s="584"/>
      <c r="Y516" s="584"/>
      <c r="Z516" s="584"/>
      <c r="AA516" s="584"/>
      <c r="AB516" s="584"/>
      <c r="AC516" s="584" t="s">
        <v>797</v>
      </c>
      <c r="AD516" s="584" t="s">
        <v>877</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3"/>
      <c r="G517" s="92"/>
      <c r="H517" s="92" t="s">
        <v>807</v>
      </c>
      <c r="I517" s="102" t="s">
        <v>373</v>
      </c>
      <c r="J517" s="227">
        <v>0.81</v>
      </c>
      <c r="K517" s="227">
        <v>0.81</v>
      </c>
      <c r="L517" s="227">
        <v>0.81</v>
      </c>
      <c r="M517" s="227">
        <v>0.81</v>
      </c>
      <c r="N517" s="227">
        <v>0.81</v>
      </c>
      <c r="O517" s="227">
        <v>0.81</v>
      </c>
      <c r="P517" s="227">
        <v>0.81</v>
      </c>
      <c r="Q517" s="227">
        <v>0.81</v>
      </c>
      <c r="R517" s="227">
        <v>0.81</v>
      </c>
      <c r="S517" s="586"/>
      <c r="T517" s="227">
        <v>-0.09</v>
      </c>
      <c r="U517" s="92"/>
      <c r="V517" s="227">
        <v>0</v>
      </c>
      <c r="W517" s="92"/>
      <c r="X517" s="227">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3"/>
      <c r="G518" s="92"/>
      <c r="H518" s="92"/>
      <c r="I518" s="102" t="s">
        <v>374</v>
      </c>
      <c r="J518" s="227">
        <v>0.81</v>
      </c>
      <c r="K518" s="227">
        <v>0.81</v>
      </c>
      <c r="L518" s="227">
        <v>0.81</v>
      </c>
      <c r="M518" s="227">
        <v>0.81</v>
      </c>
      <c r="N518" s="227">
        <v>0.81</v>
      </c>
      <c r="O518" s="227">
        <v>0.81</v>
      </c>
      <c r="P518" s="227">
        <v>0.81</v>
      </c>
      <c r="Q518" s="227">
        <v>0.81</v>
      </c>
      <c r="R518" s="227">
        <v>0.81</v>
      </c>
      <c r="S518" s="586"/>
      <c r="T518" s="227">
        <v>-0.09</v>
      </c>
      <c r="U518" s="92"/>
      <c r="V518" s="227">
        <v>0</v>
      </c>
      <c r="W518" s="92"/>
      <c r="X518" s="227">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c r="I519" s="102" t="s">
        <v>375</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376</v>
      </c>
      <c r="J520" s="227">
        <v>0.8</v>
      </c>
      <c r="K520" s="227">
        <v>0.8</v>
      </c>
      <c r="L520" s="227">
        <v>0.8</v>
      </c>
      <c r="M520" s="227">
        <v>0.8</v>
      </c>
      <c r="N520" s="227">
        <v>0.8</v>
      </c>
      <c r="O520" s="227">
        <v>0.8</v>
      </c>
      <c r="P520" s="227">
        <v>0.8</v>
      </c>
      <c r="Q520" s="227">
        <v>0.8</v>
      </c>
      <c r="R520" s="227">
        <v>0.8</v>
      </c>
      <c r="S520" s="586"/>
      <c r="T520" s="227">
        <v>-0.08</v>
      </c>
      <c r="U520" s="92"/>
      <c r="V520" s="227">
        <v>0.05</v>
      </c>
      <c r="W520" s="92"/>
      <c r="X520" s="227">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377</v>
      </c>
      <c r="J521" s="227">
        <v>0.78</v>
      </c>
      <c r="K521" s="227">
        <v>0.78</v>
      </c>
      <c r="L521" s="227">
        <v>0.78</v>
      </c>
      <c r="M521" s="227">
        <v>0.78</v>
      </c>
      <c r="N521" s="227">
        <v>0.78</v>
      </c>
      <c r="O521" s="227">
        <v>0.78</v>
      </c>
      <c r="P521" s="227">
        <v>0.78</v>
      </c>
      <c r="Q521" s="227">
        <v>0.78</v>
      </c>
      <c r="R521" s="227">
        <v>0.78</v>
      </c>
      <c r="S521" s="586"/>
      <c r="T521" s="227">
        <v>-0.06</v>
      </c>
      <c r="U521" s="92"/>
      <c r="V521" s="227">
        <v>0.1</v>
      </c>
      <c r="W521" s="92"/>
      <c r="X521" s="227">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86"/>
      <c r="T522" s="227">
        <v>-0.1</v>
      </c>
      <c r="U522" s="92"/>
      <c r="V522" s="227">
        <v>0</v>
      </c>
      <c r="W522" s="92"/>
      <c r="X522" s="227">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379</v>
      </c>
      <c r="J523" s="227">
        <v>0.71</v>
      </c>
      <c r="K523" s="227">
        <v>0.71</v>
      </c>
      <c r="L523" s="227">
        <v>0.71</v>
      </c>
      <c r="M523" s="227">
        <v>0.71</v>
      </c>
      <c r="N523" s="227">
        <v>0.71</v>
      </c>
      <c r="O523" s="227">
        <v>0.71</v>
      </c>
      <c r="P523" s="227">
        <v>0.71</v>
      </c>
      <c r="Q523" s="227">
        <v>0.71</v>
      </c>
      <c r="R523" s="227">
        <v>0.71</v>
      </c>
      <c r="S523" s="586"/>
      <c r="T523" s="227">
        <v>-0.1</v>
      </c>
      <c r="U523" s="92"/>
      <c r="V523" s="227">
        <v>0</v>
      </c>
      <c r="W523" s="92"/>
      <c r="X523" s="227">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380</v>
      </c>
      <c r="J524" s="227">
        <v>0.7</v>
      </c>
      <c r="K524" s="227">
        <v>0.7</v>
      </c>
      <c r="L524" s="227">
        <v>0.7</v>
      </c>
      <c r="M524" s="227">
        <v>0.7</v>
      </c>
      <c r="N524" s="227">
        <v>0.7</v>
      </c>
      <c r="O524" s="227">
        <v>0.7</v>
      </c>
      <c r="P524" s="227">
        <v>0.7</v>
      </c>
      <c r="Q524" s="227">
        <v>0.7</v>
      </c>
      <c r="R524" s="227">
        <v>0.7</v>
      </c>
      <c r="S524" s="586"/>
      <c r="T524" s="227">
        <v>-0.1</v>
      </c>
      <c r="U524" s="92"/>
      <c r="V524" s="227">
        <v>0</v>
      </c>
      <c r="W524" s="92"/>
      <c r="X524" s="227">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381</v>
      </c>
      <c r="J525" s="227">
        <v>0.68</v>
      </c>
      <c r="K525" s="227">
        <v>0.68</v>
      </c>
      <c r="L525" s="227">
        <v>0.68</v>
      </c>
      <c r="M525" s="227">
        <v>0.68</v>
      </c>
      <c r="N525" s="227">
        <v>0.68</v>
      </c>
      <c r="O525" s="227">
        <v>0.68</v>
      </c>
      <c r="P525" s="227">
        <v>0.68</v>
      </c>
      <c r="Q525" s="227">
        <v>0.68</v>
      </c>
      <c r="R525" s="227">
        <v>0.68</v>
      </c>
      <c r="S525" s="586"/>
      <c r="T525" s="227">
        <v>-0.1</v>
      </c>
      <c r="U525" s="92"/>
      <c r="V525" s="227">
        <v>0</v>
      </c>
      <c r="W525" s="92"/>
      <c r="X525" s="227">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382</v>
      </c>
      <c r="J526" s="227">
        <v>0.65</v>
      </c>
      <c r="K526" s="227">
        <v>0.65</v>
      </c>
      <c r="L526" s="227">
        <v>0.65</v>
      </c>
      <c r="M526" s="227">
        <v>0.65</v>
      </c>
      <c r="N526" s="227">
        <v>0.65</v>
      </c>
      <c r="O526" s="227">
        <v>0.65</v>
      </c>
      <c r="P526" s="227">
        <v>0.65</v>
      </c>
      <c r="Q526" s="227">
        <v>0.65</v>
      </c>
      <c r="R526" s="227">
        <v>0.65</v>
      </c>
      <c r="S526" s="586"/>
      <c r="T526" s="227">
        <v>-0.1</v>
      </c>
      <c r="U526" s="92"/>
      <c r="V526" s="227">
        <v>0</v>
      </c>
      <c r="W526" s="92"/>
      <c r="X526" s="227">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t="s">
        <v>386</v>
      </c>
      <c r="I527" s="102" t="s">
        <v>373</v>
      </c>
      <c r="J527" s="227">
        <v>0.81</v>
      </c>
      <c r="K527" s="227">
        <v>0.81</v>
      </c>
      <c r="L527" s="227">
        <v>0.81</v>
      </c>
      <c r="M527" s="227">
        <v>0.81</v>
      </c>
      <c r="N527" s="227">
        <v>0.81</v>
      </c>
      <c r="O527" s="227">
        <v>0.81</v>
      </c>
      <c r="P527" s="227">
        <v>0.81</v>
      </c>
      <c r="Q527" s="227">
        <v>0.81</v>
      </c>
      <c r="R527" s="227">
        <v>0.81</v>
      </c>
      <c r="S527" s="586"/>
      <c r="T527" s="227">
        <v>-0.13</v>
      </c>
      <c r="U527" s="92"/>
      <c r="V527" s="72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374</v>
      </c>
      <c r="J528" s="227">
        <v>0.81</v>
      </c>
      <c r="K528" s="227">
        <v>0.81</v>
      </c>
      <c r="L528" s="227">
        <v>0.81</v>
      </c>
      <c r="M528" s="227">
        <v>0.81</v>
      </c>
      <c r="N528" s="227">
        <v>0.81</v>
      </c>
      <c r="O528" s="227">
        <v>0.81</v>
      </c>
      <c r="P528" s="227">
        <v>0.81</v>
      </c>
      <c r="Q528" s="227">
        <v>0.81</v>
      </c>
      <c r="R528" s="227">
        <v>0.81</v>
      </c>
      <c r="S528" s="586"/>
      <c r="T528" s="227">
        <v>-0.13</v>
      </c>
      <c r="U528" s="92"/>
      <c r="V528" s="722">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375</v>
      </c>
      <c r="J529" s="227">
        <v>0.81</v>
      </c>
      <c r="K529" s="227">
        <v>0.81</v>
      </c>
      <c r="L529" s="227">
        <v>0.81</v>
      </c>
      <c r="M529" s="227">
        <v>0.81</v>
      </c>
      <c r="N529" s="227">
        <v>0.81</v>
      </c>
      <c r="O529" s="227">
        <v>0.81</v>
      </c>
      <c r="P529" s="227">
        <v>0.81</v>
      </c>
      <c r="Q529" s="227">
        <v>0.81</v>
      </c>
      <c r="R529" s="227">
        <v>0.81</v>
      </c>
      <c r="S529" s="586"/>
      <c r="T529" s="227">
        <v>-0.13</v>
      </c>
      <c r="U529" s="92"/>
      <c r="V529" s="722">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376</v>
      </c>
      <c r="J530" s="227">
        <v>0.75</v>
      </c>
      <c r="K530" s="227">
        <v>0.78</v>
      </c>
      <c r="L530" s="227">
        <v>0.78</v>
      </c>
      <c r="M530" s="227">
        <v>0.78</v>
      </c>
      <c r="N530" s="227">
        <v>0.78</v>
      </c>
      <c r="O530" s="227">
        <v>0.78</v>
      </c>
      <c r="P530" s="227">
        <v>0.78</v>
      </c>
      <c r="Q530" s="227">
        <v>0.78</v>
      </c>
      <c r="R530" s="227">
        <v>0.78</v>
      </c>
      <c r="S530" s="586"/>
      <c r="T530" s="227">
        <v>-0.1</v>
      </c>
      <c r="U530" s="92"/>
      <c r="V530" s="722">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377</v>
      </c>
      <c r="J531" s="227">
        <v>0.67</v>
      </c>
      <c r="K531" s="227">
        <v>0.72</v>
      </c>
      <c r="L531" s="227">
        <v>0.72</v>
      </c>
      <c r="M531" s="227">
        <v>0.72</v>
      </c>
      <c r="N531" s="227">
        <v>0.72</v>
      </c>
      <c r="O531" s="227">
        <v>0.72</v>
      </c>
      <c r="P531" s="227">
        <v>0.72</v>
      </c>
      <c r="Q531" s="227">
        <v>0.72</v>
      </c>
      <c r="R531" s="227">
        <v>0.72</v>
      </c>
      <c r="S531" s="586"/>
      <c r="T531" s="227">
        <v>-0.05</v>
      </c>
      <c r="U531" s="92"/>
      <c r="V531" s="722">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7">
        <v>0.73499999999999999</v>
      </c>
      <c r="K532" s="227">
        <v>0.6</v>
      </c>
      <c r="L532" s="227">
        <v>0.6</v>
      </c>
      <c r="M532" s="227">
        <v>0.6</v>
      </c>
      <c r="N532" s="227">
        <v>0.6</v>
      </c>
      <c r="O532" s="227">
        <v>0.6</v>
      </c>
      <c r="P532" s="227">
        <v>0.6</v>
      </c>
      <c r="Q532" s="227">
        <v>0.6</v>
      </c>
      <c r="R532" s="227">
        <v>0.6</v>
      </c>
      <c r="S532" s="586"/>
      <c r="T532" s="227">
        <v>-0.17</v>
      </c>
      <c r="U532" s="92"/>
      <c r="V532" s="722">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7">
        <v>0.71</v>
      </c>
      <c r="K533" s="227">
        <v>0.71</v>
      </c>
      <c r="L533" s="227">
        <v>0.71</v>
      </c>
      <c r="M533" s="227">
        <v>0.71</v>
      </c>
      <c r="N533" s="227">
        <v>0.71</v>
      </c>
      <c r="O533" s="227">
        <v>0.71</v>
      </c>
      <c r="P533" s="227">
        <v>0.71</v>
      </c>
      <c r="Q533" s="227">
        <v>0.71</v>
      </c>
      <c r="R533" s="227">
        <v>0.71</v>
      </c>
      <c r="S533" s="586"/>
      <c r="T533" s="227">
        <v>-0.17</v>
      </c>
      <c r="U533" s="92"/>
      <c r="V533" s="722">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7">
        <v>0.7</v>
      </c>
      <c r="K534" s="227">
        <v>0.75</v>
      </c>
      <c r="L534" s="227">
        <v>0.75</v>
      </c>
      <c r="M534" s="227">
        <v>0.75</v>
      </c>
      <c r="N534" s="227">
        <v>0.75</v>
      </c>
      <c r="O534" s="227">
        <v>0.75</v>
      </c>
      <c r="P534" s="227">
        <v>0.75</v>
      </c>
      <c r="Q534" s="227">
        <v>0.75</v>
      </c>
      <c r="R534" s="227">
        <v>0.75</v>
      </c>
      <c r="S534" s="586"/>
      <c r="T534" s="227">
        <v>-0.17</v>
      </c>
      <c r="U534" s="92"/>
      <c r="V534" s="722">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7">
        <v>0.74</v>
      </c>
      <c r="K535" s="227">
        <v>0.75</v>
      </c>
      <c r="L535" s="227">
        <v>0.75</v>
      </c>
      <c r="M535" s="227">
        <v>0.75</v>
      </c>
      <c r="N535" s="227">
        <v>0.75</v>
      </c>
      <c r="O535" s="227">
        <v>0.75</v>
      </c>
      <c r="P535" s="227">
        <v>0.75</v>
      </c>
      <c r="Q535" s="227">
        <v>0.75</v>
      </c>
      <c r="R535" s="227">
        <v>0.75</v>
      </c>
      <c r="S535" s="586"/>
      <c r="T535" s="227">
        <v>-0.17</v>
      </c>
      <c r="U535" s="92"/>
      <c r="V535" s="722">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7">
        <v>0.75</v>
      </c>
      <c r="K536" s="227">
        <v>0.75</v>
      </c>
      <c r="L536" s="227">
        <v>0.75</v>
      </c>
      <c r="M536" s="227">
        <v>0.75</v>
      </c>
      <c r="N536" s="227">
        <v>0.75</v>
      </c>
      <c r="O536" s="227">
        <v>0.75</v>
      </c>
      <c r="P536" s="227">
        <v>0.75</v>
      </c>
      <c r="Q536" s="227">
        <v>0.75</v>
      </c>
      <c r="R536" s="227">
        <v>0.75</v>
      </c>
      <c r="S536" s="586"/>
      <c r="T536" s="227">
        <v>-0.2</v>
      </c>
      <c r="U536" s="92"/>
      <c r="V536" s="722">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t="s">
        <v>779</v>
      </c>
      <c r="I537" s="102" t="s">
        <v>373</v>
      </c>
      <c r="J537" s="227">
        <v>0.81</v>
      </c>
      <c r="K537" s="227">
        <v>0.81</v>
      </c>
      <c r="L537" s="227">
        <v>0.81</v>
      </c>
      <c r="M537" s="227">
        <v>0.81</v>
      </c>
      <c r="N537" s="227">
        <v>0.81</v>
      </c>
      <c r="O537" s="227">
        <v>0.81</v>
      </c>
      <c r="P537" s="227">
        <v>0.81</v>
      </c>
      <c r="Q537" s="227">
        <v>0.81</v>
      </c>
      <c r="R537" s="227">
        <v>0.81</v>
      </c>
      <c r="S537" s="586"/>
      <c r="T537" s="227">
        <v>-0.13</v>
      </c>
      <c r="U537" s="92"/>
      <c r="V537" s="722">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374</v>
      </c>
      <c r="J538" s="227">
        <v>0.81</v>
      </c>
      <c r="K538" s="227">
        <v>0.81</v>
      </c>
      <c r="L538" s="227">
        <v>0.81</v>
      </c>
      <c r="M538" s="227">
        <v>0.81</v>
      </c>
      <c r="N538" s="227">
        <v>0.81</v>
      </c>
      <c r="O538" s="227">
        <v>0.81</v>
      </c>
      <c r="P538" s="227">
        <v>0.81</v>
      </c>
      <c r="Q538" s="227">
        <v>0.81</v>
      </c>
      <c r="R538" s="227">
        <v>0.81</v>
      </c>
      <c r="S538" s="586"/>
      <c r="T538" s="227">
        <v>-0.13</v>
      </c>
      <c r="U538" s="92"/>
      <c r="V538" s="722">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375</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376</v>
      </c>
      <c r="J540" s="227">
        <v>0.75</v>
      </c>
      <c r="K540" s="227">
        <v>0.78</v>
      </c>
      <c r="L540" s="227">
        <v>0.78</v>
      </c>
      <c r="M540" s="227">
        <v>0.78</v>
      </c>
      <c r="N540" s="227">
        <v>0.78</v>
      </c>
      <c r="O540" s="227">
        <v>0.78</v>
      </c>
      <c r="P540" s="227">
        <v>0.78</v>
      </c>
      <c r="Q540" s="227">
        <v>0.78</v>
      </c>
      <c r="R540" s="227">
        <v>0.78</v>
      </c>
      <c r="S540" s="586"/>
      <c r="T540" s="227">
        <v>-0.1</v>
      </c>
      <c r="U540" s="92"/>
      <c r="V540" s="722">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377</v>
      </c>
      <c r="J541" s="227">
        <v>0.67</v>
      </c>
      <c r="K541" s="227">
        <v>0.72</v>
      </c>
      <c r="L541" s="227">
        <v>0.72</v>
      </c>
      <c r="M541" s="227">
        <v>0.72</v>
      </c>
      <c r="N541" s="227">
        <v>0.72</v>
      </c>
      <c r="O541" s="227">
        <v>0.72</v>
      </c>
      <c r="P541" s="227">
        <v>0.72</v>
      </c>
      <c r="Q541" s="227">
        <v>0.72</v>
      </c>
      <c r="R541" s="227">
        <v>0.72</v>
      </c>
      <c r="S541" s="586"/>
      <c r="T541" s="227">
        <v>-0.05</v>
      </c>
      <c r="U541" s="92"/>
      <c r="V541" s="722">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7">
        <v>0.73499999999999999</v>
      </c>
      <c r="K542" s="227">
        <v>0.6</v>
      </c>
      <c r="L542" s="227">
        <v>0.6</v>
      </c>
      <c r="M542" s="227">
        <v>0.6</v>
      </c>
      <c r="N542" s="227">
        <v>0.6</v>
      </c>
      <c r="O542" s="227">
        <v>0.6</v>
      </c>
      <c r="P542" s="227">
        <v>0.6</v>
      </c>
      <c r="Q542" s="227">
        <v>0.6</v>
      </c>
      <c r="R542" s="227">
        <v>0.6</v>
      </c>
      <c r="S542" s="586"/>
      <c r="T542" s="227">
        <v>-0.17</v>
      </c>
      <c r="U542" s="92"/>
      <c r="V542" s="722">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7">
        <v>0.71</v>
      </c>
      <c r="K543" s="227">
        <v>0.71</v>
      </c>
      <c r="L543" s="227">
        <v>0.71</v>
      </c>
      <c r="M543" s="227">
        <v>0.71</v>
      </c>
      <c r="N543" s="227">
        <v>0.71</v>
      </c>
      <c r="O543" s="227">
        <v>0.71</v>
      </c>
      <c r="P543" s="227">
        <v>0.71</v>
      </c>
      <c r="Q543" s="227">
        <v>0.71</v>
      </c>
      <c r="R543" s="227">
        <v>0.71</v>
      </c>
      <c r="S543" s="586"/>
      <c r="T543" s="227">
        <v>-0.17</v>
      </c>
      <c r="U543" s="92"/>
      <c r="V543" s="722">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7">
        <v>0.7</v>
      </c>
      <c r="K544" s="227">
        <v>0.75</v>
      </c>
      <c r="L544" s="227">
        <v>0.75</v>
      </c>
      <c r="M544" s="227">
        <v>0.75</v>
      </c>
      <c r="N544" s="227">
        <v>0.75</v>
      </c>
      <c r="O544" s="227">
        <v>0.75</v>
      </c>
      <c r="P544" s="227">
        <v>0.75</v>
      </c>
      <c r="Q544" s="227">
        <v>0.75</v>
      </c>
      <c r="R544" s="227">
        <v>0.75</v>
      </c>
      <c r="S544" s="586"/>
      <c r="T544" s="227">
        <v>-0.17</v>
      </c>
      <c r="U544" s="92"/>
      <c r="V544" s="722">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7">
        <v>0.74</v>
      </c>
      <c r="K545" s="227">
        <v>0.75</v>
      </c>
      <c r="L545" s="227">
        <v>0.75</v>
      </c>
      <c r="M545" s="227">
        <v>0.75</v>
      </c>
      <c r="N545" s="227">
        <v>0.75</v>
      </c>
      <c r="O545" s="227">
        <v>0.75</v>
      </c>
      <c r="P545" s="227">
        <v>0.75</v>
      </c>
      <c r="Q545" s="227">
        <v>0.75</v>
      </c>
      <c r="R545" s="227">
        <v>0.75</v>
      </c>
      <c r="S545" s="586"/>
      <c r="T545" s="227">
        <v>-0.17</v>
      </c>
      <c r="U545" s="92"/>
      <c r="V545" s="722">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7">
        <v>0.75</v>
      </c>
      <c r="K546" s="227">
        <v>0.75</v>
      </c>
      <c r="L546" s="227">
        <v>0.75</v>
      </c>
      <c r="M546" s="227">
        <v>0.75</v>
      </c>
      <c r="N546" s="227">
        <v>0.75</v>
      </c>
      <c r="O546" s="227">
        <v>0.75</v>
      </c>
      <c r="P546" s="227">
        <v>0.75</v>
      </c>
      <c r="Q546" s="227">
        <v>0.75</v>
      </c>
      <c r="R546" s="227">
        <v>0.75</v>
      </c>
      <c r="S546" s="586"/>
      <c r="T546" s="227">
        <v>-0.2</v>
      </c>
      <c r="U546" s="92"/>
      <c r="V546" s="722">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t="s">
        <v>780</v>
      </c>
      <c r="I547" s="102" t="s">
        <v>373</v>
      </c>
      <c r="J547" s="227">
        <v>0.81</v>
      </c>
      <c r="K547" s="227">
        <v>0.81</v>
      </c>
      <c r="L547" s="227">
        <v>0.81</v>
      </c>
      <c r="M547" s="227">
        <v>0.81</v>
      </c>
      <c r="N547" s="227">
        <v>0.81</v>
      </c>
      <c r="O547" s="227">
        <v>0.81</v>
      </c>
      <c r="P547" s="227">
        <v>0.81</v>
      </c>
      <c r="Q547" s="227">
        <v>0.81</v>
      </c>
      <c r="R547" s="227">
        <v>0.81</v>
      </c>
      <c r="S547" s="586"/>
      <c r="T547" s="227">
        <v>-0.13</v>
      </c>
      <c r="U547" s="92"/>
      <c r="V547" s="722">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374</v>
      </c>
      <c r="J548" s="227">
        <v>0.81</v>
      </c>
      <c r="K548" s="227">
        <v>0.81</v>
      </c>
      <c r="L548" s="227">
        <v>0.81</v>
      </c>
      <c r="M548" s="227">
        <v>0.81</v>
      </c>
      <c r="N548" s="227">
        <v>0.81</v>
      </c>
      <c r="O548" s="227">
        <v>0.81</v>
      </c>
      <c r="P548" s="227">
        <v>0.81</v>
      </c>
      <c r="Q548" s="227">
        <v>0.81</v>
      </c>
      <c r="R548" s="227">
        <v>0.81</v>
      </c>
      <c r="S548" s="586"/>
      <c r="T548" s="227">
        <v>-0.13</v>
      </c>
      <c r="U548" s="92"/>
      <c r="V548" s="722">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375</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376</v>
      </c>
      <c r="J550" s="227">
        <v>0.75</v>
      </c>
      <c r="K550" s="227">
        <v>0.78</v>
      </c>
      <c r="L550" s="227">
        <v>0.78</v>
      </c>
      <c r="M550" s="227">
        <v>0.78</v>
      </c>
      <c r="N550" s="227">
        <v>0.78</v>
      </c>
      <c r="O550" s="227">
        <v>0.78</v>
      </c>
      <c r="P550" s="227">
        <v>0.78</v>
      </c>
      <c r="Q550" s="227">
        <v>0.78</v>
      </c>
      <c r="R550" s="227">
        <v>0.78</v>
      </c>
      <c r="S550" s="586"/>
      <c r="T550" s="227">
        <v>-0.1</v>
      </c>
      <c r="U550" s="92"/>
      <c r="V550" s="722">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377</v>
      </c>
      <c r="J551" s="227">
        <v>0.67</v>
      </c>
      <c r="K551" s="227">
        <v>0.72</v>
      </c>
      <c r="L551" s="227">
        <v>0.72</v>
      </c>
      <c r="M551" s="227">
        <v>0.72</v>
      </c>
      <c r="N551" s="227">
        <v>0.72</v>
      </c>
      <c r="O551" s="227">
        <v>0.72</v>
      </c>
      <c r="P551" s="227">
        <v>0.72</v>
      </c>
      <c r="Q551" s="227">
        <v>0.72</v>
      </c>
      <c r="R551" s="227">
        <v>0.72</v>
      </c>
      <c r="S551" s="586"/>
      <c r="T551" s="227">
        <v>-0.05</v>
      </c>
      <c r="U551" s="92"/>
      <c r="V551" s="722">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7">
        <v>0.73499999999999999</v>
      </c>
      <c r="K552" s="227">
        <v>0.6</v>
      </c>
      <c r="L552" s="227">
        <v>0.6</v>
      </c>
      <c r="M552" s="227">
        <v>0.6</v>
      </c>
      <c r="N552" s="227">
        <v>0.6</v>
      </c>
      <c r="O552" s="227">
        <v>0.6</v>
      </c>
      <c r="P552" s="227">
        <v>0.6</v>
      </c>
      <c r="Q552" s="227">
        <v>0.6</v>
      </c>
      <c r="R552" s="227">
        <v>0.6</v>
      </c>
      <c r="S552" s="586"/>
      <c r="T552" s="227">
        <v>-0.17</v>
      </c>
      <c r="U552" s="92"/>
      <c r="V552" s="722">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7">
        <v>0.71</v>
      </c>
      <c r="K553" s="227">
        <v>0.71</v>
      </c>
      <c r="L553" s="227">
        <v>0.71</v>
      </c>
      <c r="M553" s="227">
        <v>0.71</v>
      </c>
      <c r="N553" s="227">
        <v>0.71</v>
      </c>
      <c r="O553" s="227">
        <v>0.71</v>
      </c>
      <c r="P553" s="227">
        <v>0.71</v>
      </c>
      <c r="Q553" s="227">
        <v>0.71</v>
      </c>
      <c r="R553" s="227">
        <v>0.71</v>
      </c>
      <c r="S553" s="586"/>
      <c r="T553" s="227">
        <v>-0.17</v>
      </c>
      <c r="U553" s="92"/>
      <c r="V553" s="722">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7">
        <v>0.7</v>
      </c>
      <c r="K554" s="227">
        <v>0.75</v>
      </c>
      <c r="L554" s="227">
        <v>0.75</v>
      </c>
      <c r="M554" s="227">
        <v>0.75</v>
      </c>
      <c r="N554" s="227">
        <v>0.75</v>
      </c>
      <c r="O554" s="227">
        <v>0.75</v>
      </c>
      <c r="P554" s="227">
        <v>0.75</v>
      </c>
      <c r="Q554" s="227">
        <v>0.75</v>
      </c>
      <c r="R554" s="227">
        <v>0.75</v>
      </c>
      <c r="S554" s="586"/>
      <c r="T554" s="227">
        <v>-0.17</v>
      </c>
      <c r="U554" s="92"/>
      <c r="V554" s="722">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7">
        <v>0.74</v>
      </c>
      <c r="K555" s="227">
        <v>0.75</v>
      </c>
      <c r="L555" s="227">
        <v>0.75</v>
      </c>
      <c r="M555" s="227">
        <v>0.75</v>
      </c>
      <c r="N555" s="227">
        <v>0.75</v>
      </c>
      <c r="O555" s="227">
        <v>0.75</v>
      </c>
      <c r="P555" s="227">
        <v>0.75</v>
      </c>
      <c r="Q555" s="227">
        <v>0.75</v>
      </c>
      <c r="R555" s="227">
        <v>0.75</v>
      </c>
      <c r="S555" s="586"/>
      <c r="T555" s="227">
        <v>-0.17</v>
      </c>
      <c r="U555" s="92"/>
      <c r="V555" s="722">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7">
        <v>0.75</v>
      </c>
      <c r="K556" s="227">
        <v>0.75</v>
      </c>
      <c r="L556" s="227">
        <v>0.75</v>
      </c>
      <c r="M556" s="227">
        <v>0.75</v>
      </c>
      <c r="N556" s="227">
        <v>0.75</v>
      </c>
      <c r="O556" s="227">
        <v>0.75</v>
      </c>
      <c r="P556" s="227">
        <v>0.75</v>
      </c>
      <c r="Q556" s="227">
        <v>0.75</v>
      </c>
      <c r="R556" s="227">
        <v>0.75</v>
      </c>
      <c r="S556" s="586"/>
      <c r="T556" s="227">
        <v>-0.2</v>
      </c>
      <c r="U556" s="92"/>
      <c r="V556" s="722">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t="s">
        <v>781</v>
      </c>
      <c r="I557" s="102" t="s">
        <v>373</v>
      </c>
      <c r="J557" s="227">
        <v>0.81</v>
      </c>
      <c r="K557" s="227">
        <v>0.81</v>
      </c>
      <c r="L557" s="227">
        <v>0.81</v>
      </c>
      <c r="M557" s="227">
        <v>0.81</v>
      </c>
      <c r="N557" s="227">
        <v>0.81</v>
      </c>
      <c r="O557" s="227">
        <v>0.81</v>
      </c>
      <c r="P557" s="227">
        <v>0.81</v>
      </c>
      <c r="Q557" s="227">
        <v>0.81</v>
      </c>
      <c r="R557" s="227">
        <v>0.81</v>
      </c>
      <c r="S557" s="586"/>
      <c r="T557" s="227">
        <v>-0.13</v>
      </c>
      <c r="U557" s="92"/>
      <c r="V557" s="722">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374</v>
      </c>
      <c r="J558" s="227">
        <v>0.81</v>
      </c>
      <c r="K558" s="227">
        <v>0.81</v>
      </c>
      <c r="L558" s="227">
        <v>0.81</v>
      </c>
      <c r="M558" s="227">
        <v>0.81</v>
      </c>
      <c r="N558" s="227">
        <v>0.81</v>
      </c>
      <c r="O558" s="227">
        <v>0.81</v>
      </c>
      <c r="P558" s="227">
        <v>0.81</v>
      </c>
      <c r="Q558" s="227">
        <v>0.81</v>
      </c>
      <c r="R558" s="227">
        <v>0.81</v>
      </c>
      <c r="S558" s="586"/>
      <c r="T558" s="227">
        <v>-0.13</v>
      </c>
      <c r="U558" s="92"/>
      <c r="V558" s="722">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375</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376</v>
      </c>
      <c r="J560" s="227">
        <v>0.75</v>
      </c>
      <c r="K560" s="227">
        <v>0.78</v>
      </c>
      <c r="L560" s="227">
        <v>0.78</v>
      </c>
      <c r="M560" s="227">
        <v>0.78</v>
      </c>
      <c r="N560" s="227">
        <v>0.78</v>
      </c>
      <c r="O560" s="227">
        <v>0.78</v>
      </c>
      <c r="P560" s="227">
        <v>0.78</v>
      </c>
      <c r="Q560" s="227">
        <v>0.78</v>
      </c>
      <c r="R560" s="227">
        <v>0.78</v>
      </c>
      <c r="S560" s="586"/>
      <c r="T560" s="227">
        <v>-0.1</v>
      </c>
      <c r="U560" s="92"/>
      <c r="V560" s="722">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377</v>
      </c>
      <c r="J561" s="227">
        <v>0.67</v>
      </c>
      <c r="K561" s="227">
        <v>0.72</v>
      </c>
      <c r="L561" s="227">
        <v>0.72</v>
      </c>
      <c r="M561" s="227">
        <v>0.72</v>
      </c>
      <c r="N561" s="227">
        <v>0.72</v>
      </c>
      <c r="O561" s="227">
        <v>0.72</v>
      </c>
      <c r="P561" s="227">
        <v>0.72</v>
      </c>
      <c r="Q561" s="227">
        <v>0.72</v>
      </c>
      <c r="R561" s="227">
        <v>0.72</v>
      </c>
      <c r="S561" s="586"/>
      <c r="T561" s="227">
        <v>-0.05</v>
      </c>
      <c r="U561" s="92"/>
      <c r="V561" s="722">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7">
        <v>0.73499999999999999</v>
      </c>
      <c r="K562" s="227">
        <v>0.6</v>
      </c>
      <c r="L562" s="227">
        <v>0.6</v>
      </c>
      <c r="M562" s="227">
        <v>0.6</v>
      </c>
      <c r="N562" s="227">
        <v>0.6</v>
      </c>
      <c r="O562" s="227">
        <v>0.6</v>
      </c>
      <c r="P562" s="227">
        <v>0.6</v>
      </c>
      <c r="Q562" s="227">
        <v>0.6</v>
      </c>
      <c r="R562" s="227">
        <v>0.6</v>
      </c>
      <c r="S562" s="586"/>
      <c r="T562" s="227">
        <v>-0.17</v>
      </c>
      <c r="U562" s="92"/>
      <c r="V562" s="722">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7">
        <v>0.71</v>
      </c>
      <c r="K563" s="227">
        <v>0.71</v>
      </c>
      <c r="L563" s="227">
        <v>0.71</v>
      </c>
      <c r="M563" s="227">
        <v>0.71</v>
      </c>
      <c r="N563" s="227">
        <v>0.71</v>
      </c>
      <c r="O563" s="227">
        <v>0.71</v>
      </c>
      <c r="P563" s="227">
        <v>0.71</v>
      </c>
      <c r="Q563" s="227">
        <v>0.71</v>
      </c>
      <c r="R563" s="227">
        <v>0.71</v>
      </c>
      <c r="S563" s="586"/>
      <c r="T563" s="227">
        <v>-0.17</v>
      </c>
      <c r="U563" s="92"/>
      <c r="V563" s="722">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7">
        <v>0.7</v>
      </c>
      <c r="K564" s="227">
        <v>0.75</v>
      </c>
      <c r="L564" s="227">
        <v>0.75</v>
      </c>
      <c r="M564" s="227">
        <v>0.75</v>
      </c>
      <c r="N564" s="227">
        <v>0.75</v>
      </c>
      <c r="O564" s="227">
        <v>0.75</v>
      </c>
      <c r="P564" s="227">
        <v>0.75</v>
      </c>
      <c r="Q564" s="227">
        <v>0.75</v>
      </c>
      <c r="R564" s="227">
        <v>0.75</v>
      </c>
      <c r="S564" s="586"/>
      <c r="T564" s="227">
        <v>-0.17</v>
      </c>
      <c r="U564" s="92"/>
      <c r="V564" s="722">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7">
        <v>0.74</v>
      </c>
      <c r="K565" s="227">
        <v>0.75</v>
      </c>
      <c r="L565" s="227">
        <v>0.75</v>
      </c>
      <c r="M565" s="227">
        <v>0.75</v>
      </c>
      <c r="N565" s="227">
        <v>0.75</v>
      </c>
      <c r="O565" s="227">
        <v>0.75</v>
      </c>
      <c r="P565" s="227">
        <v>0.75</v>
      </c>
      <c r="Q565" s="227">
        <v>0.75</v>
      </c>
      <c r="R565" s="227">
        <v>0.75</v>
      </c>
      <c r="S565" s="586"/>
      <c r="T565" s="227">
        <v>-0.17</v>
      </c>
      <c r="U565" s="92"/>
      <c r="V565" s="722">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7">
        <v>0.75</v>
      </c>
      <c r="K566" s="227">
        <v>0.75</v>
      </c>
      <c r="L566" s="227">
        <v>0.75</v>
      </c>
      <c r="M566" s="227">
        <v>0.75</v>
      </c>
      <c r="N566" s="227">
        <v>0.75</v>
      </c>
      <c r="O566" s="227">
        <v>0.75</v>
      </c>
      <c r="P566" s="227">
        <v>0.75</v>
      </c>
      <c r="Q566" s="227">
        <v>0.75</v>
      </c>
      <c r="R566" s="227">
        <v>0.75</v>
      </c>
      <c r="S566" s="586"/>
      <c r="T566" s="227">
        <v>-0.2</v>
      </c>
      <c r="U566" s="92"/>
      <c r="V566" s="722">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t="s">
        <v>782</v>
      </c>
      <c r="I567" s="102" t="s">
        <v>373</v>
      </c>
      <c r="J567" s="227">
        <v>0.81</v>
      </c>
      <c r="K567" s="227">
        <v>0.81</v>
      </c>
      <c r="L567" s="227">
        <v>0.81</v>
      </c>
      <c r="M567" s="227">
        <v>0.81</v>
      </c>
      <c r="N567" s="227">
        <v>0.81</v>
      </c>
      <c r="O567" s="227">
        <v>0.81</v>
      </c>
      <c r="P567" s="227">
        <v>0.81</v>
      </c>
      <c r="Q567" s="227">
        <v>0.81</v>
      </c>
      <c r="R567" s="227">
        <v>0.81</v>
      </c>
      <c r="S567" s="586"/>
      <c r="T567" s="227">
        <v>-0.13</v>
      </c>
      <c r="U567" s="92"/>
      <c r="V567" s="722">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374</v>
      </c>
      <c r="J568" s="227">
        <v>0.81</v>
      </c>
      <c r="K568" s="227">
        <v>0.81</v>
      </c>
      <c r="L568" s="227">
        <v>0.81</v>
      </c>
      <c r="M568" s="227">
        <v>0.81</v>
      </c>
      <c r="N568" s="227">
        <v>0.81</v>
      </c>
      <c r="O568" s="227">
        <v>0.81</v>
      </c>
      <c r="P568" s="227">
        <v>0.81</v>
      </c>
      <c r="Q568" s="227">
        <v>0.81</v>
      </c>
      <c r="R568" s="227">
        <v>0.81</v>
      </c>
      <c r="S568" s="586"/>
      <c r="T568" s="227">
        <v>-0.13</v>
      </c>
      <c r="U568" s="92"/>
      <c r="V568" s="722">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375</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376</v>
      </c>
      <c r="J570" s="227">
        <v>0.75</v>
      </c>
      <c r="K570" s="227">
        <v>0.78</v>
      </c>
      <c r="L570" s="227">
        <v>0.78</v>
      </c>
      <c r="M570" s="227">
        <v>0.78</v>
      </c>
      <c r="N570" s="227">
        <v>0.78</v>
      </c>
      <c r="O570" s="227">
        <v>0.78</v>
      </c>
      <c r="P570" s="227">
        <v>0.78</v>
      </c>
      <c r="Q570" s="227">
        <v>0.78</v>
      </c>
      <c r="R570" s="227">
        <v>0.78</v>
      </c>
      <c r="S570" s="586"/>
      <c r="T570" s="227">
        <v>-0.1</v>
      </c>
      <c r="U570" s="92"/>
      <c r="V570" s="722">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377</v>
      </c>
      <c r="J571" s="227">
        <v>0.67</v>
      </c>
      <c r="K571" s="227">
        <v>0.72</v>
      </c>
      <c r="L571" s="227">
        <v>0.72</v>
      </c>
      <c r="M571" s="227">
        <v>0.72</v>
      </c>
      <c r="N571" s="227">
        <v>0.72</v>
      </c>
      <c r="O571" s="227">
        <v>0.72</v>
      </c>
      <c r="P571" s="227">
        <v>0.72</v>
      </c>
      <c r="Q571" s="227">
        <v>0.72</v>
      </c>
      <c r="R571" s="227">
        <v>0.72</v>
      </c>
      <c r="S571" s="586"/>
      <c r="T571" s="227">
        <v>-0.05</v>
      </c>
      <c r="U571" s="92"/>
      <c r="V571" s="722">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7">
        <v>0.73499999999999999</v>
      </c>
      <c r="K572" s="227">
        <v>0.6</v>
      </c>
      <c r="L572" s="227">
        <v>0.6</v>
      </c>
      <c r="M572" s="227">
        <v>0.6</v>
      </c>
      <c r="N572" s="227">
        <v>0.6</v>
      </c>
      <c r="O572" s="227">
        <v>0.6</v>
      </c>
      <c r="P572" s="227">
        <v>0.6</v>
      </c>
      <c r="Q572" s="227">
        <v>0.6</v>
      </c>
      <c r="R572" s="227">
        <v>0.6</v>
      </c>
      <c r="S572" s="586"/>
      <c r="T572" s="227">
        <v>-0.17</v>
      </c>
      <c r="U572" s="92"/>
      <c r="V572" s="722">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7">
        <v>0.71</v>
      </c>
      <c r="K573" s="227">
        <v>0.71</v>
      </c>
      <c r="L573" s="227">
        <v>0.71</v>
      </c>
      <c r="M573" s="227">
        <v>0.71</v>
      </c>
      <c r="N573" s="227">
        <v>0.71</v>
      </c>
      <c r="O573" s="227">
        <v>0.71</v>
      </c>
      <c r="P573" s="227">
        <v>0.71</v>
      </c>
      <c r="Q573" s="227">
        <v>0.71</v>
      </c>
      <c r="R573" s="227">
        <v>0.71</v>
      </c>
      <c r="S573" s="586"/>
      <c r="T573" s="227">
        <v>-0.17</v>
      </c>
      <c r="U573" s="92"/>
      <c r="V573" s="722">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7">
        <v>0.7</v>
      </c>
      <c r="K574" s="227">
        <v>0.75</v>
      </c>
      <c r="L574" s="227">
        <v>0.75</v>
      </c>
      <c r="M574" s="227">
        <v>0.75</v>
      </c>
      <c r="N574" s="227">
        <v>0.75</v>
      </c>
      <c r="O574" s="227">
        <v>0.75</v>
      </c>
      <c r="P574" s="227">
        <v>0.75</v>
      </c>
      <c r="Q574" s="227">
        <v>0.75</v>
      </c>
      <c r="R574" s="227">
        <v>0.75</v>
      </c>
      <c r="S574" s="586"/>
      <c r="T574" s="227">
        <v>-0.17</v>
      </c>
      <c r="U574" s="92"/>
      <c r="V574" s="722">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7">
        <v>0.74</v>
      </c>
      <c r="K575" s="227">
        <v>0.75</v>
      </c>
      <c r="L575" s="227">
        <v>0.75</v>
      </c>
      <c r="M575" s="227">
        <v>0.75</v>
      </c>
      <c r="N575" s="227">
        <v>0.75</v>
      </c>
      <c r="O575" s="227">
        <v>0.75</v>
      </c>
      <c r="P575" s="227">
        <v>0.75</v>
      </c>
      <c r="Q575" s="227">
        <v>0.75</v>
      </c>
      <c r="R575" s="227">
        <v>0.75</v>
      </c>
      <c r="S575" s="586"/>
      <c r="T575" s="227">
        <v>-0.17</v>
      </c>
      <c r="U575" s="92"/>
      <c r="V575" s="722">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7">
        <v>0.75</v>
      </c>
      <c r="K576" s="227">
        <v>0.75</v>
      </c>
      <c r="L576" s="227">
        <v>0.75</v>
      </c>
      <c r="M576" s="227">
        <v>0.75</v>
      </c>
      <c r="N576" s="227">
        <v>0.75</v>
      </c>
      <c r="O576" s="227">
        <v>0.75</v>
      </c>
      <c r="P576" s="227">
        <v>0.75</v>
      </c>
      <c r="Q576" s="227">
        <v>0.75</v>
      </c>
      <c r="R576" s="227">
        <v>0.75</v>
      </c>
      <c r="S576" s="586"/>
      <c r="T576" s="227">
        <v>-0.2</v>
      </c>
      <c r="U576" s="92"/>
      <c r="V576" s="722">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t="s">
        <v>783</v>
      </c>
      <c r="I577" s="102" t="s">
        <v>373</v>
      </c>
      <c r="J577" s="227">
        <v>0.81</v>
      </c>
      <c r="K577" s="227">
        <v>0.81</v>
      </c>
      <c r="L577" s="227">
        <v>0.81</v>
      </c>
      <c r="M577" s="227">
        <v>0.81</v>
      </c>
      <c r="N577" s="227">
        <v>0.81</v>
      </c>
      <c r="O577" s="227">
        <v>0.81</v>
      </c>
      <c r="P577" s="227">
        <v>0.81</v>
      </c>
      <c r="Q577" s="227">
        <v>0.81</v>
      </c>
      <c r="R577" s="227">
        <v>0.81</v>
      </c>
      <c r="S577" s="586"/>
      <c r="T577" s="227">
        <v>-0.13</v>
      </c>
      <c r="U577" s="92"/>
      <c r="V577" s="722">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374</v>
      </c>
      <c r="J578" s="227">
        <v>0.81</v>
      </c>
      <c r="K578" s="227">
        <v>0.81</v>
      </c>
      <c r="L578" s="227">
        <v>0.81</v>
      </c>
      <c r="M578" s="227">
        <v>0.81</v>
      </c>
      <c r="N578" s="227">
        <v>0.81</v>
      </c>
      <c r="O578" s="227">
        <v>0.81</v>
      </c>
      <c r="P578" s="227">
        <v>0.81</v>
      </c>
      <c r="Q578" s="227">
        <v>0.81</v>
      </c>
      <c r="R578" s="227">
        <v>0.81</v>
      </c>
      <c r="S578" s="586"/>
      <c r="T578" s="227">
        <v>-0.13</v>
      </c>
      <c r="U578" s="92"/>
      <c r="V578" s="722">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375</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376</v>
      </c>
      <c r="J580" s="227">
        <v>0.75</v>
      </c>
      <c r="K580" s="227">
        <v>0.78</v>
      </c>
      <c r="L580" s="227">
        <v>0.78</v>
      </c>
      <c r="M580" s="227">
        <v>0.78</v>
      </c>
      <c r="N580" s="227">
        <v>0.78</v>
      </c>
      <c r="O580" s="227">
        <v>0.78</v>
      </c>
      <c r="P580" s="227">
        <v>0.78</v>
      </c>
      <c r="Q580" s="227">
        <v>0.78</v>
      </c>
      <c r="R580" s="227">
        <v>0.78</v>
      </c>
      <c r="S580" s="586"/>
      <c r="T580" s="227">
        <v>-0.1</v>
      </c>
      <c r="U580" s="92"/>
      <c r="V580" s="722">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377</v>
      </c>
      <c r="J581" s="227">
        <v>0.67</v>
      </c>
      <c r="K581" s="227">
        <v>0.72</v>
      </c>
      <c r="L581" s="227">
        <v>0.72</v>
      </c>
      <c r="M581" s="227">
        <v>0.72</v>
      </c>
      <c r="N581" s="227">
        <v>0.72</v>
      </c>
      <c r="O581" s="227">
        <v>0.72</v>
      </c>
      <c r="P581" s="227">
        <v>0.72</v>
      </c>
      <c r="Q581" s="227">
        <v>0.72</v>
      </c>
      <c r="R581" s="227">
        <v>0.72</v>
      </c>
      <c r="S581" s="586"/>
      <c r="T581" s="227">
        <v>-0.05</v>
      </c>
      <c r="U581" s="92"/>
      <c r="V581" s="722">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7">
        <v>0.73499999999999999</v>
      </c>
      <c r="K582" s="227">
        <v>0.6</v>
      </c>
      <c r="L582" s="227">
        <v>0.6</v>
      </c>
      <c r="M582" s="227">
        <v>0.6</v>
      </c>
      <c r="N582" s="227">
        <v>0.6</v>
      </c>
      <c r="O582" s="227">
        <v>0.6</v>
      </c>
      <c r="P582" s="227">
        <v>0.6</v>
      </c>
      <c r="Q582" s="227">
        <v>0.6</v>
      </c>
      <c r="R582" s="227">
        <v>0.6</v>
      </c>
      <c r="S582" s="586"/>
      <c r="T582" s="227">
        <v>-0.17</v>
      </c>
      <c r="U582" s="92"/>
      <c r="V582" s="722">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7">
        <v>0.71</v>
      </c>
      <c r="K583" s="227">
        <v>0.71</v>
      </c>
      <c r="L583" s="227">
        <v>0.71</v>
      </c>
      <c r="M583" s="227">
        <v>0.71</v>
      </c>
      <c r="N583" s="227">
        <v>0.71</v>
      </c>
      <c r="O583" s="227">
        <v>0.71</v>
      </c>
      <c r="P583" s="227">
        <v>0.71</v>
      </c>
      <c r="Q583" s="227">
        <v>0.71</v>
      </c>
      <c r="R583" s="227">
        <v>0.71</v>
      </c>
      <c r="S583" s="586"/>
      <c r="T583" s="227">
        <v>-0.17</v>
      </c>
      <c r="U583" s="92"/>
      <c r="V583" s="722">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7">
        <v>0.7</v>
      </c>
      <c r="K584" s="227">
        <v>0.75</v>
      </c>
      <c r="L584" s="227">
        <v>0.75</v>
      </c>
      <c r="M584" s="227">
        <v>0.75</v>
      </c>
      <c r="N584" s="227">
        <v>0.75</v>
      </c>
      <c r="O584" s="227">
        <v>0.75</v>
      </c>
      <c r="P584" s="227">
        <v>0.75</v>
      </c>
      <c r="Q584" s="227">
        <v>0.75</v>
      </c>
      <c r="R584" s="227">
        <v>0.75</v>
      </c>
      <c r="S584" s="586"/>
      <c r="T584" s="227">
        <v>-0.17</v>
      </c>
      <c r="U584" s="92"/>
      <c r="V584" s="722">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7">
        <v>0.74</v>
      </c>
      <c r="K585" s="227">
        <v>0.75</v>
      </c>
      <c r="L585" s="227">
        <v>0.75</v>
      </c>
      <c r="M585" s="227">
        <v>0.75</v>
      </c>
      <c r="N585" s="227">
        <v>0.75</v>
      </c>
      <c r="O585" s="227">
        <v>0.75</v>
      </c>
      <c r="P585" s="227">
        <v>0.75</v>
      </c>
      <c r="Q585" s="227">
        <v>0.75</v>
      </c>
      <c r="R585" s="227">
        <v>0.75</v>
      </c>
      <c r="S585" s="586"/>
      <c r="T585" s="227">
        <v>-0.17</v>
      </c>
      <c r="U585" s="92"/>
      <c r="V585" s="722">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7">
        <v>0.75</v>
      </c>
      <c r="K586" s="227">
        <v>0.75</v>
      </c>
      <c r="L586" s="227">
        <v>0.75</v>
      </c>
      <c r="M586" s="227">
        <v>0.75</v>
      </c>
      <c r="N586" s="227">
        <v>0.75</v>
      </c>
      <c r="O586" s="227">
        <v>0.75</v>
      </c>
      <c r="P586" s="227">
        <v>0.75</v>
      </c>
      <c r="Q586" s="227">
        <v>0.75</v>
      </c>
      <c r="R586" s="227">
        <v>0.75</v>
      </c>
      <c r="S586" s="586"/>
      <c r="T586" s="227">
        <v>-0.2</v>
      </c>
      <c r="U586" s="92"/>
      <c r="V586" s="722">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t="s">
        <v>784</v>
      </c>
      <c r="I587" s="102" t="s">
        <v>373</v>
      </c>
      <c r="J587" s="227">
        <v>0.81</v>
      </c>
      <c r="K587" s="227">
        <v>0.81</v>
      </c>
      <c r="L587" s="227">
        <v>0.81</v>
      </c>
      <c r="M587" s="227">
        <v>0.81</v>
      </c>
      <c r="N587" s="227">
        <v>0.81</v>
      </c>
      <c r="O587" s="227">
        <v>0.81</v>
      </c>
      <c r="P587" s="227">
        <v>0.81</v>
      </c>
      <c r="Q587" s="227">
        <v>0.81</v>
      </c>
      <c r="R587" s="227">
        <v>0.81</v>
      </c>
      <c r="S587" s="586"/>
      <c r="T587" s="227">
        <v>-0.13</v>
      </c>
      <c r="U587" s="92"/>
      <c r="V587" s="722">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374</v>
      </c>
      <c r="J588" s="227">
        <v>0.81</v>
      </c>
      <c r="K588" s="227">
        <v>0.81</v>
      </c>
      <c r="L588" s="227">
        <v>0.81</v>
      </c>
      <c r="M588" s="227">
        <v>0.81</v>
      </c>
      <c r="N588" s="227">
        <v>0.81</v>
      </c>
      <c r="O588" s="227">
        <v>0.81</v>
      </c>
      <c r="P588" s="227">
        <v>0.81</v>
      </c>
      <c r="Q588" s="227">
        <v>0.81</v>
      </c>
      <c r="R588" s="227">
        <v>0.81</v>
      </c>
      <c r="S588" s="586"/>
      <c r="T588" s="227">
        <v>-0.13</v>
      </c>
      <c r="U588" s="92"/>
      <c r="V588" s="722">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375</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376</v>
      </c>
      <c r="J590" s="227">
        <v>0.75</v>
      </c>
      <c r="K590" s="227">
        <v>0.78</v>
      </c>
      <c r="L590" s="227">
        <v>0.78</v>
      </c>
      <c r="M590" s="227">
        <v>0.78</v>
      </c>
      <c r="N590" s="227">
        <v>0.78</v>
      </c>
      <c r="O590" s="227">
        <v>0.78</v>
      </c>
      <c r="P590" s="227">
        <v>0.78</v>
      </c>
      <c r="Q590" s="227">
        <v>0.78</v>
      </c>
      <c r="R590" s="227">
        <v>0.78</v>
      </c>
      <c r="S590" s="586"/>
      <c r="T590" s="227">
        <v>-0.1</v>
      </c>
      <c r="U590" s="92"/>
      <c r="V590" s="722">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377</v>
      </c>
      <c r="J591" s="227">
        <v>0.67</v>
      </c>
      <c r="K591" s="227">
        <v>0.72</v>
      </c>
      <c r="L591" s="227">
        <v>0.72</v>
      </c>
      <c r="M591" s="227">
        <v>0.72</v>
      </c>
      <c r="N591" s="227">
        <v>0.72</v>
      </c>
      <c r="O591" s="227">
        <v>0.72</v>
      </c>
      <c r="P591" s="227">
        <v>0.72</v>
      </c>
      <c r="Q591" s="227">
        <v>0.72</v>
      </c>
      <c r="R591" s="227">
        <v>0.72</v>
      </c>
      <c r="S591" s="586"/>
      <c r="T591" s="227">
        <v>-0.05</v>
      </c>
      <c r="U591" s="92"/>
      <c r="V591" s="722">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378</v>
      </c>
      <c r="J592" s="227">
        <v>0.73499999999999999</v>
      </c>
      <c r="K592" s="227">
        <v>0.6</v>
      </c>
      <c r="L592" s="227">
        <v>0.6</v>
      </c>
      <c r="M592" s="227">
        <v>0.6</v>
      </c>
      <c r="N592" s="227">
        <v>0.6</v>
      </c>
      <c r="O592" s="227">
        <v>0.6</v>
      </c>
      <c r="P592" s="227">
        <v>0.6</v>
      </c>
      <c r="Q592" s="227">
        <v>0.6</v>
      </c>
      <c r="R592" s="227">
        <v>0.6</v>
      </c>
      <c r="S592" s="586"/>
      <c r="T592" s="227">
        <v>-0.17</v>
      </c>
      <c r="U592" s="92"/>
      <c r="V592" s="722">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379</v>
      </c>
      <c r="J593" s="227">
        <v>0.71</v>
      </c>
      <c r="K593" s="227">
        <v>0.71</v>
      </c>
      <c r="L593" s="227">
        <v>0.71</v>
      </c>
      <c r="M593" s="227">
        <v>0.71</v>
      </c>
      <c r="N593" s="227">
        <v>0.71</v>
      </c>
      <c r="O593" s="227">
        <v>0.71</v>
      </c>
      <c r="P593" s="227">
        <v>0.71</v>
      </c>
      <c r="Q593" s="227">
        <v>0.71</v>
      </c>
      <c r="R593" s="227">
        <v>0.71</v>
      </c>
      <c r="S593" s="586"/>
      <c r="T593" s="227">
        <v>-0.17</v>
      </c>
      <c r="U593" s="92"/>
      <c r="V593" s="722">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380</v>
      </c>
      <c r="J594" s="227">
        <v>0.7</v>
      </c>
      <c r="K594" s="227">
        <v>0.75</v>
      </c>
      <c r="L594" s="227">
        <v>0.75</v>
      </c>
      <c r="M594" s="227">
        <v>0.75</v>
      </c>
      <c r="N594" s="227">
        <v>0.75</v>
      </c>
      <c r="O594" s="227">
        <v>0.75</v>
      </c>
      <c r="P594" s="227">
        <v>0.75</v>
      </c>
      <c r="Q594" s="227">
        <v>0.75</v>
      </c>
      <c r="R594" s="227">
        <v>0.75</v>
      </c>
      <c r="S594" s="586"/>
      <c r="T594" s="227">
        <v>-0.17</v>
      </c>
      <c r="U594" s="92"/>
      <c r="V594" s="722">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381</v>
      </c>
      <c r="J595" s="227">
        <v>0.74</v>
      </c>
      <c r="K595" s="227">
        <v>0.75</v>
      </c>
      <c r="L595" s="227">
        <v>0.75</v>
      </c>
      <c r="M595" s="227">
        <v>0.75</v>
      </c>
      <c r="N595" s="227">
        <v>0.75</v>
      </c>
      <c r="O595" s="227">
        <v>0.75</v>
      </c>
      <c r="P595" s="227">
        <v>0.75</v>
      </c>
      <c r="Q595" s="227">
        <v>0.75</v>
      </c>
      <c r="R595" s="227">
        <v>0.75</v>
      </c>
      <c r="S595" s="586"/>
      <c r="T595" s="227">
        <v>-0.17</v>
      </c>
      <c r="U595" s="92"/>
      <c r="V595" s="722">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382</v>
      </c>
      <c r="J596" s="227">
        <v>0.75</v>
      </c>
      <c r="K596" s="227">
        <v>0.75</v>
      </c>
      <c r="L596" s="227">
        <v>0.75</v>
      </c>
      <c r="M596" s="227">
        <v>0.75</v>
      </c>
      <c r="N596" s="227">
        <v>0.75</v>
      </c>
      <c r="O596" s="227">
        <v>0.75</v>
      </c>
      <c r="P596" s="227">
        <v>0.75</v>
      </c>
      <c r="Q596" s="227">
        <v>0.75</v>
      </c>
      <c r="R596" s="227">
        <v>0.75</v>
      </c>
      <c r="S596" s="586"/>
      <c r="T596" s="227">
        <v>-0.2</v>
      </c>
      <c r="U596" s="92"/>
      <c r="V596" s="722">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t="s">
        <v>785</v>
      </c>
      <c r="I597" s="102" t="s">
        <v>373</v>
      </c>
      <c r="J597" s="227">
        <v>0.81</v>
      </c>
      <c r="K597" s="227">
        <v>0.81</v>
      </c>
      <c r="L597" s="227">
        <v>0.81</v>
      </c>
      <c r="M597" s="227">
        <v>0.81</v>
      </c>
      <c r="N597" s="227">
        <v>0.81</v>
      </c>
      <c r="O597" s="227">
        <v>0.81</v>
      </c>
      <c r="P597" s="227">
        <v>0.81</v>
      </c>
      <c r="Q597" s="227">
        <v>0.81</v>
      </c>
      <c r="R597" s="227">
        <v>0.81</v>
      </c>
      <c r="S597" s="586"/>
      <c r="T597" s="227">
        <v>-0.13</v>
      </c>
      <c r="U597" s="92"/>
      <c r="V597" s="722">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374</v>
      </c>
      <c r="J598" s="227">
        <v>0.81</v>
      </c>
      <c r="K598" s="227">
        <v>0.81</v>
      </c>
      <c r="L598" s="227">
        <v>0.81</v>
      </c>
      <c r="M598" s="227">
        <v>0.81</v>
      </c>
      <c r="N598" s="227">
        <v>0.81</v>
      </c>
      <c r="O598" s="227">
        <v>0.81</v>
      </c>
      <c r="P598" s="227">
        <v>0.81</v>
      </c>
      <c r="Q598" s="227">
        <v>0.81</v>
      </c>
      <c r="R598" s="227">
        <v>0.81</v>
      </c>
      <c r="S598" s="586"/>
      <c r="T598" s="227">
        <v>-0.13</v>
      </c>
      <c r="U598" s="92"/>
      <c r="V598" s="722">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c r="I599" s="102" t="s">
        <v>375</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376</v>
      </c>
      <c r="J600" s="227">
        <v>0.75</v>
      </c>
      <c r="K600" s="227">
        <v>0.78</v>
      </c>
      <c r="L600" s="227">
        <v>0.78</v>
      </c>
      <c r="M600" s="227">
        <v>0.78</v>
      </c>
      <c r="N600" s="227">
        <v>0.78</v>
      </c>
      <c r="O600" s="227">
        <v>0.78</v>
      </c>
      <c r="P600" s="227">
        <v>0.78</v>
      </c>
      <c r="Q600" s="227">
        <v>0.78</v>
      </c>
      <c r="R600" s="227">
        <v>0.78</v>
      </c>
      <c r="S600" s="586"/>
      <c r="T600" s="227">
        <v>-0.1</v>
      </c>
      <c r="U600" s="92"/>
      <c r="V600" s="722">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377</v>
      </c>
      <c r="J601" s="227">
        <v>0.67</v>
      </c>
      <c r="K601" s="227">
        <v>0.72</v>
      </c>
      <c r="L601" s="227">
        <v>0.72</v>
      </c>
      <c r="M601" s="227">
        <v>0.72</v>
      </c>
      <c r="N601" s="227">
        <v>0.72</v>
      </c>
      <c r="O601" s="227">
        <v>0.72</v>
      </c>
      <c r="P601" s="227">
        <v>0.72</v>
      </c>
      <c r="Q601" s="227">
        <v>0.72</v>
      </c>
      <c r="R601" s="227">
        <v>0.72</v>
      </c>
      <c r="S601" s="586"/>
      <c r="T601" s="227">
        <v>-0.05</v>
      </c>
      <c r="U601" s="92"/>
      <c r="V601" s="722">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378</v>
      </c>
      <c r="J602" s="227">
        <v>0.73499999999999999</v>
      </c>
      <c r="K602" s="227">
        <v>0.6</v>
      </c>
      <c r="L602" s="227">
        <v>0.6</v>
      </c>
      <c r="M602" s="227">
        <v>0.6</v>
      </c>
      <c r="N602" s="227">
        <v>0.6</v>
      </c>
      <c r="O602" s="227">
        <v>0.6</v>
      </c>
      <c r="P602" s="227">
        <v>0.6</v>
      </c>
      <c r="Q602" s="227">
        <v>0.6</v>
      </c>
      <c r="R602" s="227">
        <v>0.6</v>
      </c>
      <c r="S602" s="586"/>
      <c r="T602" s="227">
        <v>-0.17</v>
      </c>
      <c r="U602" s="92"/>
      <c r="V602" s="722">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379</v>
      </c>
      <c r="J603" s="227">
        <v>0.71</v>
      </c>
      <c r="K603" s="227">
        <v>0.71</v>
      </c>
      <c r="L603" s="227">
        <v>0.71</v>
      </c>
      <c r="M603" s="227">
        <v>0.71</v>
      </c>
      <c r="N603" s="227">
        <v>0.71</v>
      </c>
      <c r="O603" s="227">
        <v>0.71</v>
      </c>
      <c r="P603" s="227">
        <v>0.71</v>
      </c>
      <c r="Q603" s="227">
        <v>0.71</v>
      </c>
      <c r="R603" s="227">
        <v>0.71</v>
      </c>
      <c r="S603" s="586"/>
      <c r="T603" s="227">
        <v>-0.17</v>
      </c>
      <c r="U603" s="92"/>
      <c r="V603" s="722">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380</v>
      </c>
      <c r="J604" s="227">
        <v>0.7</v>
      </c>
      <c r="K604" s="227">
        <v>0.75</v>
      </c>
      <c r="L604" s="227">
        <v>0.75</v>
      </c>
      <c r="M604" s="227">
        <v>0.75</v>
      </c>
      <c r="N604" s="227">
        <v>0.75</v>
      </c>
      <c r="O604" s="227">
        <v>0.75</v>
      </c>
      <c r="P604" s="227">
        <v>0.75</v>
      </c>
      <c r="Q604" s="227">
        <v>0.75</v>
      </c>
      <c r="R604" s="227">
        <v>0.75</v>
      </c>
      <c r="S604" s="586"/>
      <c r="T604" s="227">
        <v>-0.17</v>
      </c>
      <c r="U604" s="92"/>
      <c r="V604" s="722">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381</v>
      </c>
      <c r="J605" s="227">
        <v>0.74</v>
      </c>
      <c r="K605" s="227">
        <v>0.75</v>
      </c>
      <c r="L605" s="227">
        <v>0.75</v>
      </c>
      <c r="M605" s="227">
        <v>0.75</v>
      </c>
      <c r="N605" s="227">
        <v>0.75</v>
      </c>
      <c r="O605" s="227">
        <v>0.75</v>
      </c>
      <c r="P605" s="227">
        <v>0.75</v>
      </c>
      <c r="Q605" s="227">
        <v>0.75</v>
      </c>
      <c r="R605" s="227">
        <v>0.75</v>
      </c>
      <c r="S605" s="586"/>
      <c r="T605" s="227">
        <v>-0.17</v>
      </c>
      <c r="U605" s="92"/>
      <c r="V605" s="722">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382</v>
      </c>
      <c r="J606" s="227">
        <v>0.75</v>
      </c>
      <c r="K606" s="227">
        <v>0.75</v>
      </c>
      <c r="L606" s="227">
        <v>0.75</v>
      </c>
      <c r="M606" s="227">
        <v>0.75</v>
      </c>
      <c r="N606" s="227">
        <v>0.75</v>
      </c>
      <c r="O606" s="227">
        <v>0.75</v>
      </c>
      <c r="P606" s="227">
        <v>0.75</v>
      </c>
      <c r="Q606" s="227">
        <v>0.75</v>
      </c>
      <c r="R606" s="227">
        <v>0.75</v>
      </c>
      <c r="S606" s="586"/>
      <c r="T606" s="227">
        <v>-0.2</v>
      </c>
      <c r="U606" s="92"/>
      <c r="V606" s="722">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t="s">
        <v>786</v>
      </c>
      <c r="I607" s="102" t="s">
        <v>373</v>
      </c>
      <c r="J607" s="227">
        <v>0.81</v>
      </c>
      <c r="K607" s="227">
        <v>0.81</v>
      </c>
      <c r="L607" s="227">
        <v>0.81</v>
      </c>
      <c r="M607" s="227">
        <v>0.81</v>
      </c>
      <c r="N607" s="227">
        <v>0.81</v>
      </c>
      <c r="O607" s="227">
        <v>0.81</v>
      </c>
      <c r="P607" s="227">
        <v>0.81</v>
      </c>
      <c r="Q607" s="227">
        <v>0.81</v>
      </c>
      <c r="R607" s="227">
        <v>0.81</v>
      </c>
      <c r="S607" s="586"/>
      <c r="T607" s="227">
        <v>-0.13</v>
      </c>
      <c r="U607" s="92"/>
      <c r="V607" s="722">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374</v>
      </c>
      <c r="J608" s="227">
        <v>0.81</v>
      </c>
      <c r="K608" s="227">
        <v>0.81</v>
      </c>
      <c r="L608" s="227">
        <v>0.81</v>
      </c>
      <c r="M608" s="227">
        <v>0.81</v>
      </c>
      <c r="N608" s="227">
        <v>0.81</v>
      </c>
      <c r="O608" s="227">
        <v>0.81</v>
      </c>
      <c r="P608" s="227">
        <v>0.81</v>
      </c>
      <c r="Q608" s="227">
        <v>0.81</v>
      </c>
      <c r="R608" s="227">
        <v>0.81</v>
      </c>
      <c r="S608" s="586"/>
      <c r="T608" s="227">
        <v>-0.13</v>
      </c>
      <c r="U608" s="92"/>
      <c r="V608" s="722">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c r="I609" s="102" t="s">
        <v>375</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376</v>
      </c>
      <c r="J610" s="227">
        <v>0.75</v>
      </c>
      <c r="K610" s="227">
        <v>0.78</v>
      </c>
      <c r="L610" s="227">
        <v>0.78</v>
      </c>
      <c r="M610" s="227">
        <v>0.78</v>
      </c>
      <c r="N610" s="227">
        <v>0.78</v>
      </c>
      <c r="O610" s="227">
        <v>0.78</v>
      </c>
      <c r="P610" s="227">
        <v>0.78</v>
      </c>
      <c r="Q610" s="227">
        <v>0.78</v>
      </c>
      <c r="R610" s="227">
        <v>0.78</v>
      </c>
      <c r="S610" s="586"/>
      <c r="T610" s="227">
        <v>-0.1</v>
      </c>
      <c r="U610" s="92"/>
      <c r="V610" s="722">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377</v>
      </c>
      <c r="J611" s="227">
        <v>0.67</v>
      </c>
      <c r="K611" s="227">
        <v>0.72</v>
      </c>
      <c r="L611" s="227">
        <v>0.72</v>
      </c>
      <c r="M611" s="227">
        <v>0.72</v>
      </c>
      <c r="N611" s="227">
        <v>0.72</v>
      </c>
      <c r="O611" s="227">
        <v>0.72</v>
      </c>
      <c r="P611" s="227">
        <v>0.72</v>
      </c>
      <c r="Q611" s="227">
        <v>0.72</v>
      </c>
      <c r="R611" s="227">
        <v>0.72</v>
      </c>
      <c r="S611" s="586"/>
      <c r="T611" s="227">
        <v>-0.05</v>
      </c>
      <c r="U611" s="92"/>
      <c r="V611" s="722">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378</v>
      </c>
      <c r="J612" s="227">
        <v>0.73499999999999999</v>
      </c>
      <c r="K612" s="227">
        <v>0.6</v>
      </c>
      <c r="L612" s="227">
        <v>0.6</v>
      </c>
      <c r="M612" s="227">
        <v>0.6</v>
      </c>
      <c r="N612" s="227">
        <v>0.6</v>
      </c>
      <c r="O612" s="227">
        <v>0.6</v>
      </c>
      <c r="P612" s="227">
        <v>0.6</v>
      </c>
      <c r="Q612" s="227">
        <v>0.6</v>
      </c>
      <c r="R612" s="227">
        <v>0.6</v>
      </c>
      <c r="S612" s="586"/>
      <c r="T612" s="227">
        <v>-0.17</v>
      </c>
      <c r="U612" s="92"/>
      <c r="V612" s="722">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379</v>
      </c>
      <c r="J613" s="227">
        <v>0.71</v>
      </c>
      <c r="K613" s="227">
        <v>0.71</v>
      </c>
      <c r="L613" s="227">
        <v>0.71</v>
      </c>
      <c r="M613" s="227">
        <v>0.71</v>
      </c>
      <c r="N613" s="227">
        <v>0.71</v>
      </c>
      <c r="O613" s="227">
        <v>0.71</v>
      </c>
      <c r="P613" s="227">
        <v>0.71</v>
      </c>
      <c r="Q613" s="227">
        <v>0.71</v>
      </c>
      <c r="R613" s="227">
        <v>0.71</v>
      </c>
      <c r="S613" s="586"/>
      <c r="T613" s="227">
        <v>-0.17</v>
      </c>
      <c r="U613" s="92"/>
      <c r="V613" s="722">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380</v>
      </c>
      <c r="J614" s="227">
        <v>0.7</v>
      </c>
      <c r="K614" s="227">
        <v>0.75</v>
      </c>
      <c r="L614" s="227">
        <v>0.75</v>
      </c>
      <c r="M614" s="227">
        <v>0.75</v>
      </c>
      <c r="N614" s="227">
        <v>0.75</v>
      </c>
      <c r="O614" s="227">
        <v>0.75</v>
      </c>
      <c r="P614" s="227">
        <v>0.75</v>
      </c>
      <c r="Q614" s="227">
        <v>0.75</v>
      </c>
      <c r="R614" s="227">
        <v>0.75</v>
      </c>
      <c r="S614" s="586"/>
      <c r="T614" s="227">
        <v>-0.17</v>
      </c>
      <c r="U614" s="92"/>
      <c r="V614" s="722">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381</v>
      </c>
      <c r="J615" s="227">
        <v>0.74</v>
      </c>
      <c r="K615" s="227">
        <v>0.75</v>
      </c>
      <c r="L615" s="227">
        <v>0.75</v>
      </c>
      <c r="M615" s="227">
        <v>0.75</v>
      </c>
      <c r="N615" s="227">
        <v>0.75</v>
      </c>
      <c r="O615" s="227">
        <v>0.75</v>
      </c>
      <c r="P615" s="227">
        <v>0.75</v>
      </c>
      <c r="Q615" s="227">
        <v>0.75</v>
      </c>
      <c r="R615" s="227">
        <v>0.75</v>
      </c>
      <c r="S615" s="586"/>
      <c r="T615" s="227">
        <v>-0.17</v>
      </c>
      <c r="U615" s="92"/>
      <c r="V615" s="722">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382</v>
      </c>
      <c r="J616" s="227">
        <v>0.75</v>
      </c>
      <c r="K616" s="227">
        <v>0.75</v>
      </c>
      <c r="L616" s="227">
        <v>0.75</v>
      </c>
      <c r="M616" s="227">
        <v>0.75</v>
      </c>
      <c r="N616" s="227">
        <v>0.75</v>
      </c>
      <c r="O616" s="227">
        <v>0.75</v>
      </c>
      <c r="P616" s="227">
        <v>0.75</v>
      </c>
      <c r="Q616" s="227">
        <v>0.75</v>
      </c>
      <c r="R616" s="227">
        <v>0.75</v>
      </c>
      <c r="S616" s="586"/>
      <c r="T616" s="227">
        <v>-0.2</v>
      </c>
      <c r="U616" s="92"/>
      <c r="V616" s="722">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4.5" hidden="1" outlineLevel="1" collapsed="1" x14ac:dyDescent="0.35">
      <c r="A617" s="103"/>
      <c r="B617" s="96"/>
      <c r="C617" s="12" t="s">
        <v>114</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3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116</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3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3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15" hidden="1" customHeight="1" outlineLevel="1" collapsed="1" thickBot="1" x14ac:dyDescent="0.4">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15" hidden="1" customHeight="1" outlineLevel="1" x14ac:dyDescent="0.35">
      <c r="A622" s="103"/>
      <c r="B622" s="96"/>
      <c r="C622" s="9" t="s">
        <v>0</v>
      </c>
      <c r="D622" s="9"/>
      <c r="E622" s="9"/>
      <c r="F622" s="9"/>
      <c r="G622" s="9"/>
      <c r="H622" s="9"/>
      <c r="I622" s="9"/>
      <c r="J622" s="9"/>
      <c r="K622" s="10"/>
      <c r="L622" s="10"/>
      <c r="M622" s="10"/>
      <c r="N622" s="10"/>
      <c r="O622" s="10"/>
      <c r="P622" s="10"/>
      <c r="Q622" s="10"/>
      <c r="R622" s="10"/>
      <c r="S622" s="10"/>
      <c r="T622" s="10"/>
      <c r="U622" s="10"/>
      <c r="V622" s="68" t="s">
        <v>107</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collapsed="1" x14ac:dyDescent="0.35">
      <c r="A623" s="103"/>
      <c r="B623" s="96"/>
      <c r="C623" s="12"/>
      <c r="D623" s="12">
        <v>0</v>
      </c>
      <c r="E623" s="12" t="s">
        <v>1</v>
      </c>
      <c r="F623" s="70"/>
      <c r="G623" s="71" t="s">
        <v>995</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35">
      <c r="A624" s="103"/>
      <c r="B624" s="96"/>
      <c r="C624" s="12"/>
      <c r="D624" s="12"/>
      <c r="E624" s="17"/>
      <c r="F624" s="74"/>
      <c r="G624" s="887" t="s">
        <v>996</v>
      </c>
      <c r="H624" s="887"/>
      <c r="I624" s="887"/>
      <c r="J624" s="887"/>
      <c r="K624" s="887"/>
      <c r="L624" s="887"/>
      <c r="M624" s="887"/>
      <c r="N624" s="887"/>
      <c r="O624" s="887"/>
      <c r="P624" s="887"/>
      <c r="Q624" s="887"/>
      <c r="R624" s="887"/>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x14ac:dyDescent="0.3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1" x14ac:dyDescent="0.3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7"/>
      <c r="G628" s="17"/>
      <c r="H628" s="17"/>
      <c r="I628" s="17"/>
      <c r="J628" s="17"/>
      <c r="K628" s="17"/>
      <c r="L628" s="23"/>
      <c r="M628" s="132" t="s">
        <v>446</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23"/>
      <c r="H630" s="23"/>
      <c r="I630" s="23" t="s">
        <v>154</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15" hidden="1" customHeight="1" outlineLevel="1" x14ac:dyDescent="0.35">
      <c r="A631" s="103"/>
      <c r="B631" s="96"/>
      <c r="C631" s="12" t="s">
        <v>110</v>
      </c>
      <c r="D631" s="17"/>
      <c r="E631" s="17"/>
      <c r="F631" s="17"/>
      <c r="G631" s="23"/>
      <c r="H631" s="23"/>
      <c r="I631" s="23"/>
      <c r="J631" s="85" t="s">
        <v>111</v>
      </c>
      <c r="K631" s="85" t="s">
        <v>111</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15" hidden="1" customHeight="1" outlineLevel="1" x14ac:dyDescent="0.3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G633" s="87"/>
      <c r="H633" s="87"/>
      <c r="I633" s="100" t="s">
        <v>997</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G634" s="87"/>
      <c r="H634" s="87"/>
      <c r="I634" s="100" t="s">
        <v>998</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15" hidden="1" customHeight="1" outlineLevel="1" x14ac:dyDescent="0.35">
      <c r="A637" s="103"/>
      <c r="B637" s="96"/>
      <c r="C637" s="12" t="s">
        <v>114</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3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182</v>
      </c>
      <c r="S638" s="39"/>
      <c r="T638" s="94"/>
      <c r="U638" s="94"/>
      <c r="V638" s="95" t="s">
        <v>115</v>
      </c>
      <c r="W638" s="95"/>
      <c r="X638" s="95"/>
      <c r="Y638" s="95"/>
      <c r="Z638" s="95"/>
      <c r="AA638" s="95"/>
      <c r="AB638" s="95"/>
      <c r="AC638" s="95"/>
      <c r="AD638" s="95"/>
      <c r="AE638" s="41" t="s">
        <v>116</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3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3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15" hidden="1" customHeight="1" outlineLevel="1" collapsed="1" thickBot="1" x14ac:dyDescent="0.4">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15" hidden="1" customHeight="1" outlineLevel="1" x14ac:dyDescent="0.35">
      <c r="A642" s="103"/>
      <c r="B642" s="96"/>
      <c r="C642" s="9" t="s">
        <v>0</v>
      </c>
      <c r="D642" s="9"/>
      <c r="E642" s="9"/>
      <c r="F642" s="9"/>
      <c r="G642" s="9"/>
      <c r="H642" s="9"/>
      <c r="I642" s="9"/>
      <c r="J642" s="9"/>
      <c r="K642" s="10"/>
      <c r="L642" s="10"/>
      <c r="M642" s="10"/>
      <c r="N642" s="10"/>
      <c r="O642" s="10"/>
      <c r="P642" s="10"/>
      <c r="Q642" s="10"/>
      <c r="R642" s="10"/>
      <c r="S642" s="10"/>
      <c r="T642" s="10"/>
      <c r="U642" s="10"/>
      <c r="V642" s="68" t="s">
        <v>107</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1" collapsed="1" x14ac:dyDescent="0.35">
      <c r="A643" s="103"/>
      <c r="B643" s="96"/>
      <c r="C643" s="12"/>
      <c r="D643" s="12">
        <v>0</v>
      </c>
      <c r="E643" s="12" t="s">
        <v>1</v>
      </c>
      <c r="F643" s="70"/>
      <c r="G643" s="71" t="s">
        <v>189</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1" x14ac:dyDescent="0.35">
      <c r="A644" s="103"/>
      <c r="B644" s="96"/>
      <c r="C644" s="12"/>
      <c r="D644" s="12"/>
      <c r="E644" s="17"/>
      <c r="F644" s="74"/>
      <c r="G644" s="75" t="s">
        <v>190</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x14ac:dyDescent="0.3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7"/>
      <c r="E647" s="17"/>
      <c r="F647" s="17"/>
      <c r="G647" s="22"/>
      <c r="H647" s="22"/>
      <c r="I647" s="22"/>
      <c r="J647" s="22"/>
      <c r="K647" s="22"/>
      <c r="L647" s="17"/>
      <c r="M647" s="136"/>
      <c r="N647" s="46" t="s">
        <v>822</v>
      </c>
      <c r="O647" s="136"/>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3"/>
      <c r="H649" s="23"/>
      <c r="I649" s="23"/>
      <c r="J649" s="23"/>
      <c r="K649" s="23"/>
      <c r="L649" s="23"/>
      <c r="M649" s="23"/>
      <c r="N649" s="23" t="s">
        <v>795</v>
      </c>
      <c r="O649" s="23"/>
      <c r="P649" s="23" t="s">
        <v>796</v>
      </c>
      <c r="Q649" s="22"/>
      <c r="R649" s="23"/>
      <c r="S649" s="99" t="s">
        <v>193</v>
      </c>
      <c r="T649" s="99"/>
      <c r="U649" s="23"/>
      <c r="V649" s="24" t="s">
        <v>187</v>
      </c>
      <c r="W649" s="24"/>
      <c r="X649" s="24"/>
      <c r="Y649" s="24"/>
      <c r="Z649" s="24"/>
      <c r="AA649" s="24"/>
      <c r="AB649" s="24"/>
      <c r="AC649" s="237" t="s">
        <v>876</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t="s">
        <v>792</v>
      </c>
      <c r="I650" s="23" t="s">
        <v>154</v>
      </c>
      <c r="J650" s="23" t="s">
        <v>194</v>
      </c>
      <c r="K650" s="23" t="s">
        <v>195</v>
      </c>
      <c r="L650" s="23" t="s">
        <v>197</v>
      </c>
      <c r="M650" s="23"/>
      <c r="N650" s="23" t="s">
        <v>196</v>
      </c>
      <c r="O650" s="23"/>
      <c r="P650" s="23" t="s">
        <v>196</v>
      </c>
      <c r="Q650" s="22"/>
      <c r="R650" s="23"/>
      <c r="S650" s="23" t="s">
        <v>199</v>
      </c>
      <c r="T650" s="23" t="s">
        <v>198</v>
      </c>
      <c r="U650" s="23"/>
      <c r="V650" s="24"/>
      <c r="W650" s="24"/>
      <c r="X650" s="24"/>
      <c r="Y650" s="24"/>
      <c r="Z650" s="24"/>
      <c r="AA650" s="24"/>
      <c r="AB650" s="24"/>
      <c r="AC650" s="24" t="s">
        <v>797</v>
      </c>
      <c r="AD650" s="24" t="s">
        <v>877</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15" hidden="1" customHeight="1" outlineLevel="1" x14ac:dyDescent="0.35">
      <c r="A651" s="103"/>
      <c r="B651" s="96"/>
      <c r="C651" s="12" t="s">
        <v>110</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15" hidden="1" customHeight="1" outlineLevel="1" x14ac:dyDescent="0.3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1" x14ac:dyDescent="0.35">
      <c r="A653" s="103"/>
      <c r="B653" s="96"/>
      <c r="C653" s="17"/>
      <c r="D653" s="17"/>
      <c r="E653" s="17"/>
      <c r="F653" s="13"/>
      <c r="H653" s="105" t="s">
        <v>807</v>
      </c>
      <c r="I653" s="100" t="s">
        <v>373</v>
      </c>
      <c r="J653" s="110">
        <v>0.72</v>
      </c>
      <c r="K653" s="562">
        <v>5.5E-2</v>
      </c>
      <c r="L653" s="98">
        <v>400</v>
      </c>
      <c r="M653" s="86"/>
      <c r="N653" s="563">
        <f t="shared" ref="N653:N684" si="284">$J653+$K653/2</f>
        <v>0.74749999999999994</v>
      </c>
      <c r="P653" s="563">
        <f t="shared" ref="P653:P684" si="285">$J653-$K653/2</f>
        <v>0.6925</v>
      </c>
      <c r="S653" s="564">
        <f t="shared" ref="S653:S684" si="286">MAX($J517:$R517)+$T517</f>
        <v>0.72000000000000008</v>
      </c>
      <c r="T653" s="564">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1" x14ac:dyDescent="0.35">
      <c r="A654" s="103"/>
      <c r="B654" s="96"/>
      <c r="C654" s="17"/>
      <c r="D654" s="17"/>
      <c r="E654" s="17"/>
      <c r="F654" s="13"/>
      <c r="I654" s="100" t="s">
        <v>374</v>
      </c>
      <c r="J654" s="110">
        <v>0.72</v>
      </c>
      <c r="K654" s="562">
        <v>5.5E-2</v>
      </c>
      <c r="L654" s="98">
        <v>400</v>
      </c>
      <c r="M654" s="86"/>
      <c r="N654" s="563">
        <f t="shared" si="284"/>
        <v>0.74749999999999994</v>
      </c>
      <c r="P654" s="563">
        <f t="shared" si="285"/>
        <v>0.6925</v>
      </c>
      <c r="S654" s="564">
        <f t="shared" si="286"/>
        <v>0.72000000000000008</v>
      </c>
      <c r="T654" s="564">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I655" s="100" t="s">
        <v>375</v>
      </c>
      <c r="J655" s="110">
        <v>0.72</v>
      </c>
      <c r="K655" s="562">
        <v>5.5E-2</v>
      </c>
      <c r="L655" s="98">
        <v>800</v>
      </c>
      <c r="M655" s="86"/>
      <c r="N655" s="563">
        <f t="shared" si="284"/>
        <v>0.74749999999999994</v>
      </c>
      <c r="P655" s="563">
        <f t="shared" si="285"/>
        <v>0.6925</v>
      </c>
      <c r="S655" s="564">
        <f t="shared" si="286"/>
        <v>0.72000000000000008</v>
      </c>
      <c r="T655" s="564">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376</v>
      </c>
      <c r="J656" s="110">
        <v>0.72</v>
      </c>
      <c r="K656" s="562">
        <v>5.5E-2</v>
      </c>
      <c r="L656" s="98">
        <v>2000</v>
      </c>
      <c r="M656" s="86"/>
      <c r="N656" s="563">
        <f t="shared" si="284"/>
        <v>0.74749999999999994</v>
      </c>
      <c r="P656" s="563">
        <f t="shared" si="285"/>
        <v>0.6925</v>
      </c>
      <c r="S656" s="564">
        <f t="shared" si="286"/>
        <v>0.72000000000000008</v>
      </c>
      <c r="T656" s="564">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377</v>
      </c>
      <c r="J657" s="110">
        <v>0.68</v>
      </c>
      <c r="K657" s="562">
        <v>0.125</v>
      </c>
      <c r="L657" s="98">
        <v>2990</v>
      </c>
      <c r="M657" s="86"/>
      <c r="N657" s="563">
        <f t="shared" si="284"/>
        <v>0.74250000000000005</v>
      </c>
      <c r="P657" s="563">
        <f t="shared" si="285"/>
        <v>0.61750000000000005</v>
      </c>
      <c r="S657" s="564">
        <f t="shared" si="286"/>
        <v>0.72</v>
      </c>
      <c r="T657" s="564">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378</v>
      </c>
      <c r="J658" s="110">
        <v>0.66</v>
      </c>
      <c r="K658" s="562">
        <v>0.105</v>
      </c>
      <c r="L658" s="98">
        <v>3800</v>
      </c>
      <c r="M658" s="86"/>
      <c r="N658" s="563">
        <f t="shared" si="284"/>
        <v>0.71250000000000002</v>
      </c>
      <c r="P658" s="563">
        <f t="shared" si="285"/>
        <v>0.60750000000000004</v>
      </c>
      <c r="S658" s="564">
        <f t="shared" si="286"/>
        <v>0.63500000000000001</v>
      </c>
      <c r="T658" s="564">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379</v>
      </c>
      <c r="J659" s="110">
        <v>0.61</v>
      </c>
      <c r="K659" s="562">
        <v>0.105</v>
      </c>
      <c r="L659" s="98">
        <v>2500</v>
      </c>
      <c r="M659" s="86"/>
      <c r="N659" s="563">
        <f t="shared" si="284"/>
        <v>0.66249999999999998</v>
      </c>
      <c r="P659" s="563">
        <f t="shared" si="285"/>
        <v>0.5575</v>
      </c>
      <c r="S659" s="564">
        <f t="shared" si="286"/>
        <v>0.61</v>
      </c>
      <c r="T659" s="564">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380</v>
      </c>
      <c r="J660" s="110">
        <v>0.56999999999999995</v>
      </c>
      <c r="K660" s="562">
        <v>8.5000000000000006E-2</v>
      </c>
      <c r="L660" s="98">
        <v>1500</v>
      </c>
      <c r="M660" s="86"/>
      <c r="N660" s="563">
        <f t="shared" si="284"/>
        <v>0.61249999999999993</v>
      </c>
      <c r="P660" s="563">
        <f t="shared" si="285"/>
        <v>0.52749999999999997</v>
      </c>
      <c r="S660" s="564">
        <f t="shared" si="286"/>
        <v>0.6</v>
      </c>
      <c r="T660" s="564">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381</v>
      </c>
      <c r="J661" s="110">
        <v>0.54</v>
      </c>
      <c r="K661" s="562">
        <v>0.06</v>
      </c>
      <c r="L661" s="98">
        <v>800</v>
      </c>
      <c r="M661" s="86"/>
      <c r="N661" s="563">
        <f t="shared" si="284"/>
        <v>0.57000000000000006</v>
      </c>
      <c r="P661" s="563">
        <f t="shared" si="285"/>
        <v>0.51</v>
      </c>
      <c r="S661" s="564">
        <f t="shared" si="286"/>
        <v>0.58000000000000007</v>
      </c>
      <c r="T661" s="564">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382</v>
      </c>
      <c r="J662" s="138">
        <v>0.52</v>
      </c>
      <c r="K662" s="562">
        <v>0.04</v>
      </c>
      <c r="L662" s="98">
        <v>650</v>
      </c>
      <c r="M662" s="86"/>
      <c r="N662" s="563">
        <f t="shared" si="284"/>
        <v>0.54</v>
      </c>
      <c r="P662" s="563">
        <f t="shared" si="285"/>
        <v>0.5</v>
      </c>
      <c r="S662" s="564">
        <f t="shared" si="286"/>
        <v>0.55000000000000004</v>
      </c>
      <c r="T662" s="564">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H663" s="105" t="s">
        <v>386</v>
      </c>
      <c r="I663" s="100" t="s">
        <v>373</v>
      </c>
      <c r="J663" s="110">
        <v>0.68</v>
      </c>
      <c r="K663" s="562">
        <v>0.05</v>
      </c>
      <c r="L663" s="98">
        <v>150</v>
      </c>
      <c r="M663" s="86"/>
      <c r="N663" s="240">
        <f t="shared" si="284"/>
        <v>0.70500000000000007</v>
      </c>
      <c r="P663" s="240">
        <f t="shared" si="285"/>
        <v>0.65500000000000003</v>
      </c>
      <c r="S663" s="564">
        <f t="shared" si="286"/>
        <v>0.68</v>
      </c>
      <c r="T663" s="564">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374</v>
      </c>
      <c r="J664" s="110">
        <v>0.68</v>
      </c>
      <c r="K664" s="562">
        <v>0.05</v>
      </c>
      <c r="L664" s="98">
        <v>100</v>
      </c>
      <c r="M664" s="86"/>
      <c r="N664" s="240">
        <f t="shared" si="284"/>
        <v>0.70500000000000007</v>
      </c>
      <c r="P664" s="240">
        <f t="shared" si="285"/>
        <v>0.65500000000000003</v>
      </c>
      <c r="S664" s="564">
        <f t="shared" si="286"/>
        <v>0.68</v>
      </c>
      <c r="T664" s="564">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375</v>
      </c>
      <c r="J665" s="110">
        <v>0.68</v>
      </c>
      <c r="K665" s="562">
        <v>0.05</v>
      </c>
      <c r="L665" s="98">
        <v>200</v>
      </c>
      <c r="M665" s="86"/>
      <c r="N665" s="240">
        <f t="shared" si="284"/>
        <v>0.70500000000000007</v>
      </c>
      <c r="P665" s="240">
        <f t="shared" si="285"/>
        <v>0.65500000000000003</v>
      </c>
      <c r="S665" s="564">
        <f t="shared" si="286"/>
        <v>0.68</v>
      </c>
      <c r="T665" s="564">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376</v>
      </c>
      <c r="J666" s="110">
        <v>0.68</v>
      </c>
      <c r="K666" s="562">
        <v>0.05</v>
      </c>
      <c r="L666" s="98">
        <v>300</v>
      </c>
      <c r="M666" s="86"/>
      <c r="N666" s="240">
        <f t="shared" si="284"/>
        <v>0.70500000000000007</v>
      </c>
      <c r="P666" s="240">
        <f t="shared" si="285"/>
        <v>0.65500000000000003</v>
      </c>
      <c r="S666" s="564">
        <f t="shared" si="286"/>
        <v>0.68</v>
      </c>
      <c r="T666" s="564">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377</v>
      </c>
      <c r="J667" s="110">
        <v>0.67</v>
      </c>
      <c r="K667" s="562">
        <v>0.1</v>
      </c>
      <c r="L667" s="98">
        <v>1000</v>
      </c>
      <c r="M667" s="86"/>
      <c r="N667" s="240">
        <f t="shared" si="284"/>
        <v>0.72000000000000008</v>
      </c>
      <c r="P667" s="240">
        <f t="shared" si="285"/>
        <v>0.62</v>
      </c>
      <c r="S667" s="564">
        <f t="shared" si="286"/>
        <v>0.66999999999999993</v>
      </c>
      <c r="T667" s="564">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v>
      </c>
      <c r="K668" s="562">
        <v>0.15</v>
      </c>
      <c r="L668" s="98">
        <v>4000</v>
      </c>
      <c r="M668" s="86"/>
      <c r="N668" s="240">
        <f t="shared" si="284"/>
        <v>0.67499999999999993</v>
      </c>
      <c r="P668" s="240">
        <f t="shared" si="285"/>
        <v>0.52500000000000002</v>
      </c>
      <c r="S668" s="564">
        <f t="shared" si="286"/>
        <v>0.56499999999999995</v>
      </c>
      <c r="T668" s="564">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0.56999999999999995</v>
      </c>
      <c r="K669" s="562">
        <v>0.15</v>
      </c>
      <c r="L669" s="98">
        <v>3500</v>
      </c>
      <c r="M669" s="86"/>
      <c r="N669" s="240">
        <f t="shared" si="284"/>
        <v>0.64499999999999991</v>
      </c>
      <c r="P669" s="240">
        <f t="shared" si="285"/>
        <v>0.49499999999999994</v>
      </c>
      <c r="S669" s="564">
        <f t="shared" si="286"/>
        <v>0.53999999999999992</v>
      </c>
      <c r="T669" s="564">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0.54</v>
      </c>
      <c r="K670" s="562">
        <v>0.1</v>
      </c>
      <c r="L670" s="98">
        <v>2200</v>
      </c>
      <c r="M670" s="86"/>
      <c r="N670" s="240">
        <f t="shared" si="284"/>
        <v>0.59000000000000008</v>
      </c>
      <c r="P670" s="240">
        <f t="shared" si="285"/>
        <v>0.49000000000000005</v>
      </c>
      <c r="S670" s="564">
        <f t="shared" si="286"/>
        <v>0.57999999999999996</v>
      </c>
      <c r="T670" s="564">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0.52</v>
      </c>
      <c r="K671" s="562">
        <v>7.0000000000000007E-2</v>
      </c>
      <c r="L671" s="98">
        <v>1200</v>
      </c>
      <c r="M671" s="86"/>
      <c r="N671" s="240">
        <f t="shared" si="284"/>
        <v>0.55500000000000005</v>
      </c>
      <c r="P671" s="240">
        <f t="shared" si="285"/>
        <v>0.48499999999999999</v>
      </c>
      <c r="S671" s="564">
        <f t="shared" si="286"/>
        <v>0.57999999999999996</v>
      </c>
      <c r="T671" s="564">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38">
        <v>0.5</v>
      </c>
      <c r="K672" s="562">
        <v>0.05</v>
      </c>
      <c r="L672" s="98">
        <v>850</v>
      </c>
      <c r="M672" s="86"/>
      <c r="N672" s="240">
        <f t="shared" si="284"/>
        <v>0.52500000000000002</v>
      </c>
      <c r="P672" s="240">
        <f t="shared" si="285"/>
        <v>0.47499999999999998</v>
      </c>
      <c r="S672" s="564">
        <f t="shared" si="286"/>
        <v>0.55000000000000004</v>
      </c>
      <c r="T672" s="564">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H673" s="105" t="s">
        <v>779</v>
      </c>
      <c r="I673" s="100" t="s">
        <v>373</v>
      </c>
      <c r="J673" s="110">
        <v>0.68</v>
      </c>
      <c r="K673" s="562">
        <v>0.05</v>
      </c>
      <c r="L673" s="98">
        <v>150</v>
      </c>
      <c r="M673" s="86"/>
      <c r="N673" s="240">
        <f t="shared" si="284"/>
        <v>0.70500000000000007</v>
      </c>
      <c r="P673" s="240">
        <f t="shared" si="285"/>
        <v>0.65500000000000003</v>
      </c>
      <c r="S673" s="564">
        <f t="shared" si="286"/>
        <v>0.68</v>
      </c>
      <c r="T673" s="564">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374</v>
      </c>
      <c r="J674" s="110">
        <v>0.68</v>
      </c>
      <c r="K674" s="562">
        <v>0.05</v>
      </c>
      <c r="L674" s="98">
        <v>100</v>
      </c>
      <c r="M674" s="86"/>
      <c r="N674" s="240">
        <f t="shared" si="284"/>
        <v>0.70500000000000007</v>
      </c>
      <c r="P674" s="240">
        <f t="shared" si="285"/>
        <v>0.65500000000000003</v>
      </c>
      <c r="S674" s="564">
        <f t="shared" si="286"/>
        <v>0.68</v>
      </c>
      <c r="T674" s="564">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375</v>
      </c>
      <c r="J675" s="110">
        <v>0.68</v>
      </c>
      <c r="K675" s="562">
        <v>0.05</v>
      </c>
      <c r="L675" s="98">
        <v>200</v>
      </c>
      <c r="M675" s="86"/>
      <c r="N675" s="240">
        <f t="shared" si="284"/>
        <v>0.70500000000000007</v>
      </c>
      <c r="P675" s="240">
        <f t="shared" si="285"/>
        <v>0.65500000000000003</v>
      </c>
      <c r="S675" s="564">
        <f t="shared" si="286"/>
        <v>0.68</v>
      </c>
      <c r="T675" s="564">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376</v>
      </c>
      <c r="J676" s="110">
        <v>0.68</v>
      </c>
      <c r="K676" s="562">
        <v>0.05</v>
      </c>
      <c r="L676" s="98">
        <v>300</v>
      </c>
      <c r="M676" s="86"/>
      <c r="N676" s="240">
        <f t="shared" si="284"/>
        <v>0.70500000000000007</v>
      </c>
      <c r="P676" s="240">
        <f t="shared" si="285"/>
        <v>0.65500000000000003</v>
      </c>
      <c r="S676" s="564">
        <f t="shared" si="286"/>
        <v>0.68</v>
      </c>
      <c r="T676" s="564">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377</v>
      </c>
      <c r="J677" s="110">
        <v>0.67</v>
      </c>
      <c r="K677" s="562">
        <v>0.1</v>
      </c>
      <c r="L677" s="98">
        <v>1000</v>
      </c>
      <c r="M677" s="86"/>
      <c r="N677" s="240">
        <f t="shared" si="284"/>
        <v>0.72000000000000008</v>
      </c>
      <c r="P677" s="240">
        <f t="shared" si="285"/>
        <v>0.62</v>
      </c>
      <c r="S677" s="564">
        <f t="shared" si="286"/>
        <v>0.66999999999999993</v>
      </c>
      <c r="T677" s="564">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v>
      </c>
      <c r="K678" s="562">
        <v>0.15</v>
      </c>
      <c r="L678" s="98">
        <v>4000</v>
      </c>
      <c r="M678" s="86"/>
      <c r="N678" s="240">
        <f t="shared" si="284"/>
        <v>0.67499999999999993</v>
      </c>
      <c r="P678" s="240">
        <f t="shared" si="285"/>
        <v>0.52500000000000002</v>
      </c>
      <c r="S678" s="564">
        <f t="shared" si="286"/>
        <v>0.56499999999999995</v>
      </c>
      <c r="T678" s="564">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0.56999999999999995</v>
      </c>
      <c r="K679" s="562">
        <v>0.15</v>
      </c>
      <c r="L679" s="98">
        <v>3500</v>
      </c>
      <c r="M679" s="86"/>
      <c r="N679" s="240">
        <f t="shared" si="284"/>
        <v>0.64499999999999991</v>
      </c>
      <c r="P679" s="240">
        <f t="shared" si="285"/>
        <v>0.49499999999999994</v>
      </c>
      <c r="S679" s="564">
        <f t="shared" si="286"/>
        <v>0.53999999999999992</v>
      </c>
      <c r="T679" s="564">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0.54</v>
      </c>
      <c r="K680" s="562">
        <v>0.1</v>
      </c>
      <c r="L680" s="98">
        <v>2200</v>
      </c>
      <c r="M680" s="86"/>
      <c r="N680" s="240">
        <f t="shared" si="284"/>
        <v>0.59000000000000008</v>
      </c>
      <c r="P680" s="240">
        <f t="shared" si="285"/>
        <v>0.49000000000000005</v>
      </c>
      <c r="S680" s="564">
        <f t="shared" si="286"/>
        <v>0.57999999999999996</v>
      </c>
      <c r="T680" s="564">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0.52</v>
      </c>
      <c r="K681" s="562">
        <v>7.0000000000000007E-2</v>
      </c>
      <c r="L681" s="98">
        <v>1200</v>
      </c>
      <c r="M681" s="86"/>
      <c r="N681" s="240">
        <f t="shared" si="284"/>
        <v>0.55500000000000005</v>
      </c>
      <c r="P681" s="240">
        <f t="shared" si="285"/>
        <v>0.48499999999999999</v>
      </c>
      <c r="S681" s="564">
        <f t="shared" si="286"/>
        <v>0.57999999999999996</v>
      </c>
      <c r="T681" s="564">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38">
        <v>0.5</v>
      </c>
      <c r="K682" s="562">
        <v>0.05</v>
      </c>
      <c r="L682" s="98">
        <v>850</v>
      </c>
      <c r="M682" s="86"/>
      <c r="N682" s="240">
        <f t="shared" si="284"/>
        <v>0.52500000000000002</v>
      </c>
      <c r="P682" s="240">
        <f t="shared" si="285"/>
        <v>0.47499999999999998</v>
      </c>
      <c r="S682" s="564">
        <f t="shared" si="286"/>
        <v>0.55000000000000004</v>
      </c>
      <c r="T682" s="564">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H683" s="105" t="s">
        <v>780</v>
      </c>
      <c r="I683" s="100" t="s">
        <v>373</v>
      </c>
      <c r="J683" s="110">
        <v>0.68</v>
      </c>
      <c r="K683" s="562">
        <v>0.05</v>
      </c>
      <c r="L683" s="98">
        <v>150</v>
      </c>
      <c r="M683" s="86"/>
      <c r="N683" s="240">
        <f t="shared" si="284"/>
        <v>0.70500000000000007</v>
      </c>
      <c r="P683" s="240">
        <f t="shared" si="285"/>
        <v>0.65500000000000003</v>
      </c>
      <c r="S683" s="564">
        <f t="shared" si="286"/>
        <v>0.68</v>
      </c>
      <c r="T683" s="564">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374</v>
      </c>
      <c r="J684" s="110">
        <v>0.68</v>
      </c>
      <c r="K684" s="562">
        <v>0.05</v>
      </c>
      <c r="L684" s="98">
        <v>100</v>
      </c>
      <c r="M684" s="86"/>
      <c r="N684" s="240">
        <f t="shared" si="284"/>
        <v>0.70500000000000007</v>
      </c>
      <c r="P684" s="240">
        <f t="shared" si="285"/>
        <v>0.65500000000000003</v>
      </c>
      <c r="S684" s="564">
        <f t="shared" si="286"/>
        <v>0.68</v>
      </c>
      <c r="T684" s="564">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375</v>
      </c>
      <c r="J685" s="110">
        <v>0.68</v>
      </c>
      <c r="K685" s="562">
        <v>0.05</v>
      </c>
      <c r="L685" s="98">
        <v>200</v>
      </c>
      <c r="M685" s="86"/>
      <c r="N685" s="240">
        <f t="shared" ref="N685:N716" si="292">$J685+$K685/2</f>
        <v>0.70500000000000007</v>
      </c>
      <c r="P685" s="240">
        <f t="shared" ref="P685:P716" si="293">$J685-$K685/2</f>
        <v>0.65500000000000003</v>
      </c>
      <c r="S685" s="564">
        <f t="shared" ref="S685:S716" si="294">MAX($J549:$R549)+$T549</f>
        <v>0.68</v>
      </c>
      <c r="T685" s="564">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376</v>
      </c>
      <c r="J686" s="110">
        <v>0.68</v>
      </c>
      <c r="K686" s="562">
        <v>0.05</v>
      </c>
      <c r="L686" s="98">
        <v>300</v>
      </c>
      <c r="M686" s="86"/>
      <c r="N686" s="240">
        <f t="shared" si="292"/>
        <v>0.70500000000000007</v>
      </c>
      <c r="P686" s="240">
        <f t="shared" si="293"/>
        <v>0.65500000000000003</v>
      </c>
      <c r="S686" s="564">
        <f t="shared" si="294"/>
        <v>0.68</v>
      </c>
      <c r="T686" s="564">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377</v>
      </c>
      <c r="J687" s="110">
        <v>0.67</v>
      </c>
      <c r="K687" s="562">
        <v>0.1</v>
      </c>
      <c r="L687" s="98">
        <v>1000</v>
      </c>
      <c r="M687" s="86"/>
      <c r="N687" s="240">
        <f t="shared" si="292"/>
        <v>0.72000000000000008</v>
      </c>
      <c r="P687" s="240">
        <f t="shared" si="293"/>
        <v>0.62</v>
      </c>
      <c r="S687" s="564">
        <f t="shared" si="294"/>
        <v>0.66999999999999993</v>
      </c>
      <c r="T687" s="564">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v>
      </c>
      <c r="K688" s="562">
        <v>0.15</v>
      </c>
      <c r="L688" s="98">
        <v>4000</v>
      </c>
      <c r="M688" s="86"/>
      <c r="N688" s="240">
        <f t="shared" si="292"/>
        <v>0.67499999999999993</v>
      </c>
      <c r="P688" s="240">
        <f t="shared" si="293"/>
        <v>0.52500000000000002</v>
      </c>
      <c r="S688" s="564">
        <f t="shared" si="294"/>
        <v>0.56499999999999995</v>
      </c>
      <c r="T688" s="564">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0.56999999999999995</v>
      </c>
      <c r="K689" s="562">
        <v>0.15</v>
      </c>
      <c r="L689" s="98">
        <v>3500</v>
      </c>
      <c r="M689" s="86"/>
      <c r="N689" s="240">
        <f t="shared" si="292"/>
        <v>0.64499999999999991</v>
      </c>
      <c r="P689" s="240">
        <f t="shared" si="293"/>
        <v>0.49499999999999994</v>
      </c>
      <c r="S689" s="564">
        <f t="shared" si="294"/>
        <v>0.53999999999999992</v>
      </c>
      <c r="T689" s="564">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0.54</v>
      </c>
      <c r="K690" s="562">
        <v>0.1</v>
      </c>
      <c r="L690" s="98">
        <v>2200</v>
      </c>
      <c r="M690" s="86"/>
      <c r="N690" s="240">
        <f t="shared" si="292"/>
        <v>0.59000000000000008</v>
      </c>
      <c r="P690" s="240">
        <f t="shared" si="293"/>
        <v>0.49000000000000005</v>
      </c>
      <c r="S690" s="564">
        <f t="shared" si="294"/>
        <v>0.57999999999999996</v>
      </c>
      <c r="T690" s="564">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0.52</v>
      </c>
      <c r="K691" s="562">
        <v>7.0000000000000007E-2</v>
      </c>
      <c r="L691" s="98">
        <v>1200</v>
      </c>
      <c r="M691" s="86"/>
      <c r="N691" s="240">
        <f t="shared" si="292"/>
        <v>0.55500000000000005</v>
      </c>
      <c r="P691" s="240">
        <f t="shared" si="293"/>
        <v>0.48499999999999999</v>
      </c>
      <c r="S691" s="564">
        <f t="shared" si="294"/>
        <v>0.57999999999999996</v>
      </c>
      <c r="T691" s="564">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38">
        <v>0.5</v>
      </c>
      <c r="K692" s="562">
        <v>0.05</v>
      </c>
      <c r="L692" s="98">
        <v>850</v>
      </c>
      <c r="M692" s="86"/>
      <c r="N692" s="240">
        <f t="shared" si="292"/>
        <v>0.52500000000000002</v>
      </c>
      <c r="P692" s="240">
        <f t="shared" si="293"/>
        <v>0.47499999999999998</v>
      </c>
      <c r="S692" s="564">
        <f t="shared" si="294"/>
        <v>0.55000000000000004</v>
      </c>
      <c r="T692" s="564">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H693" s="105" t="s">
        <v>781</v>
      </c>
      <c r="I693" s="100" t="s">
        <v>373</v>
      </c>
      <c r="J693" s="110">
        <v>0.68</v>
      </c>
      <c r="K693" s="562">
        <v>0.05</v>
      </c>
      <c r="L693" s="98">
        <v>150</v>
      </c>
      <c r="M693" s="86"/>
      <c r="N693" s="240">
        <f t="shared" si="292"/>
        <v>0.70500000000000007</v>
      </c>
      <c r="P693" s="240">
        <f t="shared" si="293"/>
        <v>0.65500000000000003</v>
      </c>
      <c r="S693" s="564">
        <f t="shared" si="294"/>
        <v>0.68</v>
      </c>
      <c r="T693" s="564">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374</v>
      </c>
      <c r="J694" s="110">
        <v>0.68</v>
      </c>
      <c r="K694" s="562">
        <v>0.05</v>
      </c>
      <c r="L694" s="98">
        <v>100</v>
      </c>
      <c r="M694" s="86"/>
      <c r="N694" s="240">
        <f t="shared" si="292"/>
        <v>0.70500000000000007</v>
      </c>
      <c r="P694" s="240">
        <f t="shared" si="293"/>
        <v>0.65500000000000003</v>
      </c>
      <c r="S694" s="564">
        <f t="shared" si="294"/>
        <v>0.68</v>
      </c>
      <c r="T694" s="564">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375</v>
      </c>
      <c r="J695" s="110">
        <v>0.68</v>
      </c>
      <c r="K695" s="562">
        <v>0.05</v>
      </c>
      <c r="L695" s="98">
        <v>200</v>
      </c>
      <c r="M695" s="86"/>
      <c r="N695" s="240">
        <f t="shared" si="292"/>
        <v>0.70500000000000007</v>
      </c>
      <c r="P695" s="240">
        <f t="shared" si="293"/>
        <v>0.65500000000000003</v>
      </c>
      <c r="S695" s="564">
        <f t="shared" si="294"/>
        <v>0.68</v>
      </c>
      <c r="T695" s="564">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376</v>
      </c>
      <c r="J696" s="110">
        <v>0.68</v>
      </c>
      <c r="K696" s="562">
        <v>0.05</v>
      </c>
      <c r="L696" s="98">
        <v>300</v>
      </c>
      <c r="M696" s="86"/>
      <c r="N696" s="240">
        <f t="shared" si="292"/>
        <v>0.70500000000000007</v>
      </c>
      <c r="P696" s="240">
        <f t="shared" si="293"/>
        <v>0.65500000000000003</v>
      </c>
      <c r="S696" s="564">
        <f t="shared" si="294"/>
        <v>0.68</v>
      </c>
      <c r="T696" s="564">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377</v>
      </c>
      <c r="J697" s="110">
        <v>0.67</v>
      </c>
      <c r="K697" s="562">
        <v>0.1</v>
      </c>
      <c r="L697" s="98">
        <v>1000</v>
      </c>
      <c r="M697" s="86"/>
      <c r="N697" s="240">
        <f t="shared" si="292"/>
        <v>0.72000000000000008</v>
      </c>
      <c r="P697" s="240">
        <f t="shared" si="293"/>
        <v>0.62</v>
      </c>
      <c r="S697" s="564">
        <f t="shared" si="294"/>
        <v>0.66999999999999993</v>
      </c>
      <c r="T697" s="564">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v>
      </c>
      <c r="K698" s="562">
        <v>0.15</v>
      </c>
      <c r="L698" s="98">
        <v>4000</v>
      </c>
      <c r="M698" s="86"/>
      <c r="N698" s="240">
        <f t="shared" si="292"/>
        <v>0.67499999999999993</v>
      </c>
      <c r="P698" s="240">
        <f t="shared" si="293"/>
        <v>0.52500000000000002</v>
      </c>
      <c r="S698" s="564">
        <f t="shared" si="294"/>
        <v>0.56499999999999995</v>
      </c>
      <c r="T698" s="564">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0.56999999999999995</v>
      </c>
      <c r="K699" s="562">
        <v>0.15</v>
      </c>
      <c r="L699" s="98">
        <v>3500</v>
      </c>
      <c r="M699" s="86"/>
      <c r="N699" s="240">
        <f t="shared" si="292"/>
        <v>0.64499999999999991</v>
      </c>
      <c r="P699" s="240">
        <f t="shared" si="293"/>
        <v>0.49499999999999994</v>
      </c>
      <c r="S699" s="564">
        <f t="shared" si="294"/>
        <v>0.53999999999999992</v>
      </c>
      <c r="T699" s="564">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0.54</v>
      </c>
      <c r="K700" s="562">
        <v>0.1</v>
      </c>
      <c r="L700" s="98">
        <v>2200</v>
      </c>
      <c r="M700" s="86"/>
      <c r="N700" s="240">
        <f t="shared" si="292"/>
        <v>0.59000000000000008</v>
      </c>
      <c r="P700" s="240">
        <f t="shared" si="293"/>
        <v>0.49000000000000005</v>
      </c>
      <c r="S700" s="564">
        <f t="shared" si="294"/>
        <v>0.57999999999999996</v>
      </c>
      <c r="T700" s="564">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0.52</v>
      </c>
      <c r="K701" s="562">
        <v>7.0000000000000007E-2</v>
      </c>
      <c r="L701" s="98">
        <v>1200</v>
      </c>
      <c r="M701" s="86"/>
      <c r="N701" s="240">
        <f t="shared" si="292"/>
        <v>0.55500000000000005</v>
      </c>
      <c r="P701" s="240">
        <f t="shared" si="293"/>
        <v>0.48499999999999999</v>
      </c>
      <c r="S701" s="564">
        <f t="shared" si="294"/>
        <v>0.57999999999999996</v>
      </c>
      <c r="T701" s="564">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38">
        <v>0.5</v>
      </c>
      <c r="K702" s="562">
        <v>0.05</v>
      </c>
      <c r="L702" s="98">
        <v>850</v>
      </c>
      <c r="M702" s="86"/>
      <c r="N702" s="240">
        <f t="shared" si="292"/>
        <v>0.52500000000000002</v>
      </c>
      <c r="P702" s="240">
        <f t="shared" si="293"/>
        <v>0.47499999999999998</v>
      </c>
      <c r="S702" s="564">
        <f t="shared" si="294"/>
        <v>0.55000000000000004</v>
      </c>
      <c r="T702" s="564">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H703" s="105" t="s">
        <v>782</v>
      </c>
      <c r="I703" s="100" t="s">
        <v>373</v>
      </c>
      <c r="J703" s="110">
        <v>0.68</v>
      </c>
      <c r="K703" s="562">
        <v>0.05</v>
      </c>
      <c r="L703" s="98">
        <v>150</v>
      </c>
      <c r="M703" s="86"/>
      <c r="N703" s="240">
        <f t="shared" si="292"/>
        <v>0.70500000000000007</v>
      </c>
      <c r="P703" s="240">
        <f t="shared" si="293"/>
        <v>0.65500000000000003</v>
      </c>
      <c r="S703" s="564">
        <f t="shared" si="294"/>
        <v>0.68</v>
      </c>
      <c r="T703" s="564">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374</v>
      </c>
      <c r="J704" s="110">
        <v>0.68</v>
      </c>
      <c r="K704" s="562">
        <v>0.05</v>
      </c>
      <c r="L704" s="98">
        <v>100</v>
      </c>
      <c r="M704" s="86"/>
      <c r="N704" s="240">
        <f t="shared" si="292"/>
        <v>0.70500000000000007</v>
      </c>
      <c r="P704" s="240">
        <f t="shared" si="293"/>
        <v>0.65500000000000003</v>
      </c>
      <c r="S704" s="564">
        <f t="shared" si="294"/>
        <v>0.68</v>
      </c>
      <c r="T704" s="564">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375</v>
      </c>
      <c r="J705" s="110">
        <v>0.68</v>
      </c>
      <c r="K705" s="562">
        <v>0.05</v>
      </c>
      <c r="L705" s="98">
        <v>200</v>
      </c>
      <c r="M705" s="86"/>
      <c r="N705" s="240">
        <f t="shared" si="292"/>
        <v>0.70500000000000007</v>
      </c>
      <c r="P705" s="240">
        <f t="shared" si="293"/>
        <v>0.65500000000000003</v>
      </c>
      <c r="S705" s="564">
        <f t="shared" si="294"/>
        <v>0.68</v>
      </c>
      <c r="T705" s="564">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376</v>
      </c>
      <c r="J706" s="110">
        <v>0.68</v>
      </c>
      <c r="K706" s="562">
        <v>0.05</v>
      </c>
      <c r="L706" s="98">
        <v>300</v>
      </c>
      <c r="M706" s="86"/>
      <c r="N706" s="240">
        <f t="shared" si="292"/>
        <v>0.70500000000000007</v>
      </c>
      <c r="P706" s="240">
        <f t="shared" si="293"/>
        <v>0.65500000000000003</v>
      </c>
      <c r="S706" s="564">
        <f t="shared" si="294"/>
        <v>0.68</v>
      </c>
      <c r="T706" s="564">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377</v>
      </c>
      <c r="J707" s="110">
        <v>0.67</v>
      </c>
      <c r="K707" s="562">
        <v>0.1</v>
      </c>
      <c r="L707" s="98">
        <v>1000</v>
      </c>
      <c r="M707" s="86"/>
      <c r="N707" s="240">
        <f t="shared" si="292"/>
        <v>0.72000000000000008</v>
      </c>
      <c r="P707" s="240">
        <f t="shared" si="293"/>
        <v>0.62</v>
      </c>
      <c r="S707" s="564">
        <f t="shared" si="294"/>
        <v>0.66999999999999993</v>
      </c>
      <c r="T707" s="564">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v>
      </c>
      <c r="K708" s="562">
        <v>0.15</v>
      </c>
      <c r="L708" s="98">
        <v>4000</v>
      </c>
      <c r="M708" s="86"/>
      <c r="N708" s="240">
        <f t="shared" si="292"/>
        <v>0.67499999999999993</v>
      </c>
      <c r="P708" s="240">
        <f t="shared" si="293"/>
        <v>0.52500000000000002</v>
      </c>
      <c r="S708" s="564">
        <f t="shared" si="294"/>
        <v>0.56499999999999995</v>
      </c>
      <c r="T708" s="564">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0.56999999999999995</v>
      </c>
      <c r="K709" s="562">
        <v>0.15</v>
      </c>
      <c r="L709" s="98">
        <v>3500</v>
      </c>
      <c r="M709" s="86"/>
      <c r="N709" s="240">
        <f t="shared" si="292"/>
        <v>0.64499999999999991</v>
      </c>
      <c r="P709" s="240">
        <f t="shared" si="293"/>
        <v>0.49499999999999994</v>
      </c>
      <c r="S709" s="564">
        <f t="shared" si="294"/>
        <v>0.53999999999999992</v>
      </c>
      <c r="T709" s="564">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0.54</v>
      </c>
      <c r="K710" s="562">
        <v>0.1</v>
      </c>
      <c r="L710" s="98">
        <v>2200</v>
      </c>
      <c r="M710" s="86"/>
      <c r="N710" s="240">
        <f t="shared" si="292"/>
        <v>0.59000000000000008</v>
      </c>
      <c r="P710" s="240">
        <f t="shared" si="293"/>
        <v>0.49000000000000005</v>
      </c>
      <c r="S710" s="564">
        <f t="shared" si="294"/>
        <v>0.57999999999999996</v>
      </c>
      <c r="T710" s="564">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0.52</v>
      </c>
      <c r="K711" s="562">
        <v>7.0000000000000007E-2</v>
      </c>
      <c r="L711" s="98">
        <v>1200</v>
      </c>
      <c r="M711" s="86"/>
      <c r="N711" s="240">
        <f t="shared" si="292"/>
        <v>0.55500000000000005</v>
      </c>
      <c r="P711" s="240">
        <f t="shared" si="293"/>
        <v>0.48499999999999999</v>
      </c>
      <c r="S711" s="564">
        <f t="shared" si="294"/>
        <v>0.57999999999999996</v>
      </c>
      <c r="T711" s="564">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38">
        <v>0.5</v>
      </c>
      <c r="K712" s="562">
        <v>0.05</v>
      </c>
      <c r="L712" s="98">
        <v>850</v>
      </c>
      <c r="M712" s="86"/>
      <c r="N712" s="240">
        <f t="shared" si="292"/>
        <v>0.52500000000000002</v>
      </c>
      <c r="P712" s="240">
        <f t="shared" si="293"/>
        <v>0.47499999999999998</v>
      </c>
      <c r="S712" s="564">
        <f t="shared" si="294"/>
        <v>0.55000000000000004</v>
      </c>
      <c r="T712" s="564">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H713" s="105" t="s">
        <v>783</v>
      </c>
      <c r="I713" s="100" t="s">
        <v>373</v>
      </c>
      <c r="J713" s="110">
        <v>0.68</v>
      </c>
      <c r="K713" s="562">
        <v>0.05</v>
      </c>
      <c r="L713" s="98">
        <v>150</v>
      </c>
      <c r="M713" s="86"/>
      <c r="N713" s="240">
        <f t="shared" si="292"/>
        <v>0.70500000000000007</v>
      </c>
      <c r="P713" s="240">
        <f t="shared" si="293"/>
        <v>0.65500000000000003</v>
      </c>
      <c r="S713" s="564">
        <f t="shared" si="294"/>
        <v>0.68</v>
      </c>
      <c r="T713" s="564">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374</v>
      </c>
      <c r="J714" s="110">
        <v>0.68</v>
      </c>
      <c r="K714" s="562">
        <v>0.05</v>
      </c>
      <c r="L714" s="98">
        <v>100</v>
      </c>
      <c r="M714" s="86"/>
      <c r="N714" s="240">
        <f t="shared" si="292"/>
        <v>0.70500000000000007</v>
      </c>
      <c r="P714" s="240">
        <f t="shared" si="293"/>
        <v>0.65500000000000003</v>
      </c>
      <c r="S714" s="564">
        <f t="shared" si="294"/>
        <v>0.68</v>
      </c>
      <c r="T714" s="564">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375</v>
      </c>
      <c r="J715" s="110">
        <v>0.68</v>
      </c>
      <c r="K715" s="562">
        <v>0.05</v>
      </c>
      <c r="L715" s="98">
        <v>200</v>
      </c>
      <c r="M715" s="86"/>
      <c r="N715" s="240">
        <f t="shared" si="292"/>
        <v>0.70500000000000007</v>
      </c>
      <c r="P715" s="240">
        <f t="shared" si="293"/>
        <v>0.65500000000000003</v>
      </c>
      <c r="S715" s="564">
        <f t="shared" si="294"/>
        <v>0.68</v>
      </c>
      <c r="T715" s="564">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376</v>
      </c>
      <c r="J716" s="110">
        <v>0.68</v>
      </c>
      <c r="K716" s="562">
        <v>0.05</v>
      </c>
      <c r="L716" s="98">
        <v>300</v>
      </c>
      <c r="M716" s="86"/>
      <c r="N716" s="240">
        <f t="shared" si="292"/>
        <v>0.70500000000000007</v>
      </c>
      <c r="P716" s="240">
        <f t="shared" si="293"/>
        <v>0.65500000000000003</v>
      </c>
      <c r="S716" s="564">
        <f t="shared" si="294"/>
        <v>0.68</v>
      </c>
      <c r="T716" s="564">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377</v>
      </c>
      <c r="J717" s="110">
        <v>0.67</v>
      </c>
      <c r="K717" s="562">
        <v>0.1</v>
      </c>
      <c r="L717" s="98">
        <v>1000</v>
      </c>
      <c r="M717" s="86"/>
      <c r="N717" s="240">
        <f t="shared" ref="N717:N752" si="296">$J717+$K717/2</f>
        <v>0.72000000000000008</v>
      </c>
      <c r="P717" s="240">
        <f t="shared" ref="P717:P752" si="297">$J717-$K717/2</f>
        <v>0.62</v>
      </c>
      <c r="S717" s="564">
        <f t="shared" ref="S717:S748" si="298">MAX($J581:$R581)+$T581</f>
        <v>0.66999999999999993</v>
      </c>
      <c r="T717" s="564">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v>
      </c>
      <c r="K718" s="562">
        <v>0.15</v>
      </c>
      <c r="L718" s="98">
        <v>4000</v>
      </c>
      <c r="M718" s="86"/>
      <c r="N718" s="240">
        <f t="shared" si="296"/>
        <v>0.67499999999999993</v>
      </c>
      <c r="P718" s="240">
        <f t="shared" si="297"/>
        <v>0.52500000000000002</v>
      </c>
      <c r="S718" s="564">
        <f t="shared" si="298"/>
        <v>0.56499999999999995</v>
      </c>
      <c r="T718" s="564">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0.56999999999999995</v>
      </c>
      <c r="K719" s="562">
        <v>0.15</v>
      </c>
      <c r="L719" s="98">
        <v>3500</v>
      </c>
      <c r="M719" s="86"/>
      <c r="N719" s="240">
        <f t="shared" si="296"/>
        <v>0.64499999999999991</v>
      </c>
      <c r="P719" s="240">
        <f t="shared" si="297"/>
        <v>0.49499999999999994</v>
      </c>
      <c r="S719" s="564">
        <f t="shared" si="298"/>
        <v>0.53999999999999992</v>
      </c>
      <c r="T719" s="564">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0.54</v>
      </c>
      <c r="K720" s="562">
        <v>0.1</v>
      </c>
      <c r="L720" s="98">
        <v>2200</v>
      </c>
      <c r="M720" s="86"/>
      <c r="N720" s="240">
        <f t="shared" si="296"/>
        <v>0.59000000000000008</v>
      </c>
      <c r="P720" s="240">
        <f t="shared" si="297"/>
        <v>0.49000000000000005</v>
      </c>
      <c r="S720" s="564">
        <f t="shared" si="298"/>
        <v>0.57999999999999996</v>
      </c>
      <c r="T720" s="564">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0.52</v>
      </c>
      <c r="K721" s="562">
        <v>7.0000000000000007E-2</v>
      </c>
      <c r="L721" s="98">
        <v>1200</v>
      </c>
      <c r="M721" s="86"/>
      <c r="N721" s="240">
        <f t="shared" si="296"/>
        <v>0.55500000000000005</v>
      </c>
      <c r="P721" s="240">
        <f t="shared" si="297"/>
        <v>0.48499999999999999</v>
      </c>
      <c r="S721" s="564">
        <f t="shared" si="298"/>
        <v>0.57999999999999996</v>
      </c>
      <c r="T721" s="564">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38">
        <v>0.5</v>
      </c>
      <c r="K722" s="562">
        <v>0.05</v>
      </c>
      <c r="L722" s="98">
        <v>850</v>
      </c>
      <c r="M722" s="86"/>
      <c r="N722" s="240">
        <f t="shared" si="296"/>
        <v>0.52500000000000002</v>
      </c>
      <c r="P722" s="240">
        <f t="shared" si="297"/>
        <v>0.47499999999999998</v>
      </c>
      <c r="S722" s="564">
        <f t="shared" si="298"/>
        <v>0.55000000000000004</v>
      </c>
      <c r="T722" s="564">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H723" s="105" t="s">
        <v>784</v>
      </c>
      <c r="I723" s="100" t="s">
        <v>373</v>
      </c>
      <c r="J723" s="110">
        <v>0.68</v>
      </c>
      <c r="K723" s="562">
        <v>0.05</v>
      </c>
      <c r="L723" s="98">
        <v>150</v>
      </c>
      <c r="M723" s="86"/>
      <c r="N723" s="240">
        <f t="shared" si="296"/>
        <v>0.70500000000000007</v>
      </c>
      <c r="P723" s="240">
        <f t="shared" si="297"/>
        <v>0.65500000000000003</v>
      </c>
      <c r="S723" s="564">
        <f t="shared" si="298"/>
        <v>0.68</v>
      </c>
      <c r="T723" s="564">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374</v>
      </c>
      <c r="J724" s="110">
        <v>0.68</v>
      </c>
      <c r="K724" s="562">
        <v>0.05</v>
      </c>
      <c r="L724" s="98">
        <v>100</v>
      </c>
      <c r="M724" s="86"/>
      <c r="N724" s="240">
        <f t="shared" si="296"/>
        <v>0.70500000000000007</v>
      </c>
      <c r="P724" s="240">
        <f t="shared" si="297"/>
        <v>0.65500000000000003</v>
      </c>
      <c r="S724" s="564">
        <f t="shared" si="298"/>
        <v>0.68</v>
      </c>
      <c r="T724" s="564">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375</v>
      </c>
      <c r="J725" s="110">
        <v>0.68</v>
      </c>
      <c r="K725" s="562">
        <v>0.05</v>
      </c>
      <c r="L725" s="98">
        <v>200</v>
      </c>
      <c r="M725" s="86"/>
      <c r="N725" s="240">
        <f t="shared" si="296"/>
        <v>0.70500000000000007</v>
      </c>
      <c r="P725" s="240">
        <f t="shared" si="297"/>
        <v>0.65500000000000003</v>
      </c>
      <c r="S725" s="564">
        <f t="shared" si="298"/>
        <v>0.68</v>
      </c>
      <c r="T725" s="564">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376</v>
      </c>
      <c r="J726" s="110">
        <v>0.68</v>
      </c>
      <c r="K726" s="562">
        <v>0.05</v>
      </c>
      <c r="L726" s="98">
        <v>300</v>
      </c>
      <c r="M726" s="86"/>
      <c r="N726" s="240">
        <f t="shared" si="296"/>
        <v>0.70500000000000007</v>
      </c>
      <c r="P726" s="240">
        <f t="shared" si="297"/>
        <v>0.65500000000000003</v>
      </c>
      <c r="S726" s="564">
        <f t="shared" si="298"/>
        <v>0.68</v>
      </c>
      <c r="T726" s="564">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377</v>
      </c>
      <c r="J727" s="110">
        <v>0.67</v>
      </c>
      <c r="K727" s="562">
        <v>0.1</v>
      </c>
      <c r="L727" s="98">
        <v>1000</v>
      </c>
      <c r="M727" s="86"/>
      <c r="N727" s="240">
        <f t="shared" si="296"/>
        <v>0.72000000000000008</v>
      </c>
      <c r="P727" s="240">
        <f t="shared" si="297"/>
        <v>0.62</v>
      </c>
      <c r="S727" s="564">
        <f t="shared" si="298"/>
        <v>0.66999999999999993</v>
      </c>
      <c r="T727" s="564">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378</v>
      </c>
      <c r="J728" s="110">
        <v>0.6</v>
      </c>
      <c r="K728" s="562">
        <v>0.15</v>
      </c>
      <c r="L728" s="98">
        <v>4000</v>
      </c>
      <c r="M728" s="86"/>
      <c r="N728" s="240">
        <f t="shared" si="296"/>
        <v>0.67499999999999993</v>
      </c>
      <c r="P728" s="240">
        <f t="shared" si="297"/>
        <v>0.52500000000000002</v>
      </c>
      <c r="S728" s="564">
        <f t="shared" si="298"/>
        <v>0.56499999999999995</v>
      </c>
      <c r="T728" s="564">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379</v>
      </c>
      <c r="J729" s="110">
        <v>0.56999999999999995</v>
      </c>
      <c r="K729" s="562">
        <v>0.15</v>
      </c>
      <c r="L729" s="98">
        <v>3500</v>
      </c>
      <c r="M729" s="86"/>
      <c r="N729" s="240">
        <f t="shared" si="296"/>
        <v>0.64499999999999991</v>
      </c>
      <c r="P729" s="240">
        <f t="shared" si="297"/>
        <v>0.49499999999999994</v>
      </c>
      <c r="S729" s="564">
        <f t="shared" si="298"/>
        <v>0.53999999999999992</v>
      </c>
      <c r="T729" s="564">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380</v>
      </c>
      <c r="J730" s="110">
        <v>0.54</v>
      </c>
      <c r="K730" s="562">
        <v>0.1</v>
      </c>
      <c r="L730" s="98">
        <v>2200</v>
      </c>
      <c r="M730" s="86"/>
      <c r="N730" s="240">
        <f t="shared" si="296"/>
        <v>0.59000000000000008</v>
      </c>
      <c r="P730" s="240">
        <f t="shared" si="297"/>
        <v>0.49000000000000005</v>
      </c>
      <c r="S730" s="564">
        <f t="shared" si="298"/>
        <v>0.57999999999999996</v>
      </c>
      <c r="T730" s="564">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381</v>
      </c>
      <c r="J731" s="110">
        <v>0.52</v>
      </c>
      <c r="K731" s="562">
        <v>7.0000000000000007E-2</v>
      </c>
      <c r="L731" s="98">
        <v>1200</v>
      </c>
      <c r="M731" s="86"/>
      <c r="N731" s="240">
        <f t="shared" si="296"/>
        <v>0.55500000000000005</v>
      </c>
      <c r="P731" s="240">
        <f t="shared" si="297"/>
        <v>0.48499999999999999</v>
      </c>
      <c r="S731" s="564">
        <f t="shared" si="298"/>
        <v>0.57999999999999996</v>
      </c>
      <c r="T731" s="564">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382</v>
      </c>
      <c r="J732" s="138">
        <v>0.5</v>
      </c>
      <c r="K732" s="562">
        <v>0.05</v>
      </c>
      <c r="L732" s="98">
        <v>850</v>
      </c>
      <c r="M732" s="86"/>
      <c r="N732" s="240">
        <f t="shared" si="296"/>
        <v>0.52500000000000002</v>
      </c>
      <c r="P732" s="240">
        <f t="shared" si="297"/>
        <v>0.47499999999999998</v>
      </c>
      <c r="S732" s="564">
        <f t="shared" si="298"/>
        <v>0.55000000000000004</v>
      </c>
      <c r="T732" s="564">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H733" s="105" t="s">
        <v>785</v>
      </c>
      <c r="I733" s="100" t="s">
        <v>373</v>
      </c>
      <c r="J733" s="110">
        <v>0.68</v>
      </c>
      <c r="K733" s="562">
        <v>0.05</v>
      </c>
      <c r="L733" s="98">
        <v>150</v>
      </c>
      <c r="M733" s="86"/>
      <c r="N733" s="240">
        <f t="shared" si="296"/>
        <v>0.70500000000000007</v>
      </c>
      <c r="P733" s="240">
        <f t="shared" si="297"/>
        <v>0.65500000000000003</v>
      </c>
      <c r="S733" s="564">
        <f t="shared" si="298"/>
        <v>0.68</v>
      </c>
      <c r="T733" s="564">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374</v>
      </c>
      <c r="J734" s="110">
        <v>0.68</v>
      </c>
      <c r="K734" s="562">
        <v>0.05</v>
      </c>
      <c r="L734" s="98">
        <v>100</v>
      </c>
      <c r="M734" s="86"/>
      <c r="N734" s="240">
        <f t="shared" si="296"/>
        <v>0.70500000000000007</v>
      </c>
      <c r="P734" s="240">
        <f t="shared" si="297"/>
        <v>0.65500000000000003</v>
      </c>
      <c r="S734" s="564">
        <f t="shared" si="298"/>
        <v>0.68</v>
      </c>
      <c r="T734" s="564">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375</v>
      </c>
      <c r="J735" s="110">
        <v>0.68</v>
      </c>
      <c r="K735" s="562">
        <v>0.05</v>
      </c>
      <c r="L735" s="98">
        <v>200</v>
      </c>
      <c r="M735" s="86"/>
      <c r="N735" s="240">
        <f t="shared" si="296"/>
        <v>0.70500000000000007</v>
      </c>
      <c r="P735" s="240">
        <f t="shared" si="297"/>
        <v>0.65500000000000003</v>
      </c>
      <c r="S735" s="564">
        <f t="shared" si="298"/>
        <v>0.68</v>
      </c>
      <c r="T735" s="564">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376</v>
      </c>
      <c r="J736" s="110">
        <v>0.68</v>
      </c>
      <c r="K736" s="562">
        <v>0.05</v>
      </c>
      <c r="L736" s="98">
        <v>300</v>
      </c>
      <c r="M736" s="86"/>
      <c r="N736" s="240">
        <f t="shared" si="296"/>
        <v>0.70500000000000007</v>
      </c>
      <c r="P736" s="240">
        <f t="shared" si="297"/>
        <v>0.65500000000000003</v>
      </c>
      <c r="S736" s="564">
        <f t="shared" si="298"/>
        <v>0.68</v>
      </c>
      <c r="T736" s="564">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377</v>
      </c>
      <c r="J737" s="110">
        <v>0.67</v>
      </c>
      <c r="K737" s="562">
        <v>0.1</v>
      </c>
      <c r="L737" s="98">
        <v>1000</v>
      </c>
      <c r="M737" s="86"/>
      <c r="N737" s="240">
        <f t="shared" si="296"/>
        <v>0.72000000000000008</v>
      </c>
      <c r="P737" s="240">
        <f t="shared" si="297"/>
        <v>0.62</v>
      </c>
      <c r="S737" s="564">
        <f t="shared" si="298"/>
        <v>0.66999999999999993</v>
      </c>
      <c r="T737" s="564">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378</v>
      </c>
      <c r="J738" s="110">
        <v>0.6</v>
      </c>
      <c r="K738" s="562">
        <v>0.15</v>
      </c>
      <c r="L738" s="98">
        <v>4000</v>
      </c>
      <c r="M738" s="87"/>
      <c r="N738" s="240">
        <f t="shared" si="296"/>
        <v>0.67499999999999993</v>
      </c>
      <c r="P738" s="240">
        <f t="shared" si="297"/>
        <v>0.52500000000000002</v>
      </c>
      <c r="S738" s="564">
        <f t="shared" si="298"/>
        <v>0.56499999999999995</v>
      </c>
      <c r="T738" s="564">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379</v>
      </c>
      <c r="J739" s="110">
        <v>0.56999999999999995</v>
      </c>
      <c r="K739" s="562">
        <v>0.15</v>
      </c>
      <c r="L739" s="98">
        <v>3500</v>
      </c>
      <c r="M739" s="87"/>
      <c r="N739" s="240">
        <f t="shared" si="296"/>
        <v>0.64499999999999991</v>
      </c>
      <c r="P739" s="240">
        <f t="shared" si="297"/>
        <v>0.49499999999999994</v>
      </c>
      <c r="S739" s="564">
        <f t="shared" si="298"/>
        <v>0.53999999999999992</v>
      </c>
      <c r="T739" s="564">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380</v>
      </c>
      <c r="J740" s="110">
        <v>0.54</v>
      </c>
      <c r="K740" s="562">
        <v>0.1</v>
      </c>
      <c r="L740" s="98">
        <v>2200</v>
      </c>
      <c r="M740" s="87"/>
      <c r="N740" s="240">
        <f t="shared" si="296"/>
        <v>0.59000000000000008</v>
      </c>
      <c r="P740" s="240">
        <f t="shared" si="297"/>
        <v>0.49000000000000005</v>
      </c>
      <c r="S740" s="564">
        <f t="shared" si="298"/>
        <v>0.57999999999999996</v>
      </c>
      <c r="T740" s="564">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381</v>
      </c>
      <c r="J741" s="110">
        <v>0.52</v>
      </c>
      <c r="K741" s="562">
        <v>7.0000000000000007E-2</v>
      </c>
      <c r="L741" s="98">
        <v>1200</v>
      </c>
      <c r="M741" s="87"/>
      <c r="N741" s="240">
        <f t="shared" si="296"/>
        <v>0.55500000000000005</v>
      </c>
      <c r="P741" s="240">
        <f t="shared" si="297"/>
        <v>0.48499999999999999</v>
      </c>
      <c r="S741" s="564">
        <f t="shared" si="298"/>
        <v>0.57999999999999996</v>
      </c>
      <c r="T741" s="564">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382</v>
      </c>
      <c r="J742" s="138">
        <v>0.5</v>
      </c>
      <c r="K742" s="562">
        <v>0.05</v>
      </c>
      <c r="L742" s="98">
        <v>850</v>
      </c>
      <c r="M742" s="87"/>
      <c r="N742" s="240">
        <f t="shared" si="296"/>
        <v>0.52500000000000002</v>
      </c>
      <c r="P742" s="240">
        <f t="shared" si="297"/>
        <v>0.47499999999999998</v>
      </c>
      <c r="S742" s="564">
        <f t="shared" si="298"/>
        <v>0.55000000000000004</v>
      </c>
      <c r="T742" s="564">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H743" s="105" t="s">
        <v>786</v>
      </c>
      <c r="I743" s="100" t="s">
        <v>373</v>
      </c>
      <c r="J743" s="110">
        <v>0.68</v>
      </c>
      <c r="K743" s="562">
        <v>0.05</v>
      </c>
      <c r="L743" s="98">
        <v>150</v>
      </c>
      <c r="M743" s="87"/>
      <c r="N743" s="240">
        <f t="shared" si="296"/>
        <v>0.70500000000000007</v>
      </c>
      <c r="P743" s="240">
        <f t="shared" si="297"/>
        <v>0.65500000000000003</v>
      </c>
      <c r="S743" s="564">
        <f t="shared" si="298"/>
        <v>0.68</v>
      </c>
      <c r="T743" s="564">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374</v>
      </c>
      <c r="J744" s="110">
        <v>0.68</v>
      </c>
      <c r="K744" s="562">
        <v>0.05</v>
      </c>
      <c r="L744" s="98">
        <v>100</v>
      </c>
      <c r="M744" s="87"/>
      <c r="N744" s="240">
        <f t="shared" si="296"/>
        <v>0.70500000000000007</v>
      </c>
      <c r="P744" s="240">
        <f t="shared" si="297"/>
        <v>0.65500000000000003</v>
      </c>
      <c r="S744" s="564">
        <f t="shared" si="298"/>
        <v>0.68</v>
      </c>
      <c r="T744" s="564">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I745" s="100" t="s">
        <v>375</v>
      </c>
      <c r="J745" s="110">
        <v>0.68</v>
      </c>
      <c r="K745" s="562">
        <v>0.05</v>
      </c>
      <c r="L745" s="98">
        <v>200</v>
      </c>
      <c r="M745" s="87"/>
      <c r="N745" s="240">
        <f t="shared" si="296"/>
        <v>0.70500000000000007</v>
      </c>
      <c r="P745" s="240">
        <f t="shared" si="297"/>
        <v>0.65500000000000003</v>
      </c>
      <c r="S745" s="564">
        <f t="shared" si="298"/>
        <v>0.68</v>
      </c>
      <c r="T745" s="564">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376</v>
      </c>
      <c r="J746" s="110">
        <v>0.68</v>
      </c>
      <c r="K746" s="562">
        <v>0.05</v>
      </c>
      <c r="L746" s="98">
        <v>300</v>
      </c>
      <c r="M746" s="87"/>
      <c r="N746" s="240">
        <f t="shared" si="296"/>
        <v>0.70500000000000007</v>
      </c>
      <c r="P746" s="240">
        <f t="shared" si="297"/>
        <v>0.65500000000000003</v>
      </c>
      <c r="S746" s="564">
        <f t="shared" si="298"/>
        <v>0.68</v>
      </c>
      <c r="T746" s="564">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377</v>
      </c>
      <c r="J747" s="110">
        <v>0.67</v>
      </c>
      <c r="K747" s="562">
        <v>0.1</v>
      </c>
      <c r="L747" s="98">
        <v>1000</v>
      </c>
      <c r="M747" s="87"/>
      <c r="N747" s="240">
        <f t="shared" si="296"/>
        <v>0.72000000000000008</v>
      </c>
      <c r="P747" s="240">
        <f t="shared" si="297"/>
        <v>0.62</v>
      </c>
      <c r="S747" s="564">
        <f t="shared" si="298"/>
        <v>0.66999999999999993</v>
      </c>
      <c r="T747" s="564">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378</v>
      </c>
      <c r="J748" s="110">
        <v>0.6</v>
      </c>
      <c r="K748" s="562">
        <v>0.15</v>
      </c>
      <c r="L748" s="98">
        <v>4000</v>
      </c>
      <c r="M748" s="87"/>
      <c r="N748" s="240">
        <f t="shared" si="296"/>
        <v>0.67499999999999993</v>
      </c>
      <c r="P748" s="240">
        <f t="shared" si="297"/>
        <v>0.52500000000000002</v>
      </c>
      <c r="S748" s="564">
        <f t="shared" si="298"/>
        <v>0.56499999999999995</v>
      </c>
      <c r="T748" s="564">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379</v>
      </c>
      <c r="J749" s="110">
        <v>0.56999999999999995</v>
      </c>
      <c r="K749" s="562">
        <v>0.15</v>
      </c>
      <c r="L749" s="98">
        <v>3500</v>
      </c>
      <c r="M749" s="87"/>
      <c r="N749" s="240">
        <f t="shared" si="296"/>
        <v>0.64499999999999991</v>
      </c>
      <c r="P749" s="240">
        <f t="shared" si="297"/>
        <v>0.49499999999999994</v>
      </c>
      <c r="S749" s="564">
        <f t="shared" ref="S749:S752" si="302">MAX($J613:$R613)+$T613</f>
        <v>0.53999999999999992</v>
      </c>
      <c r="T749" s="564">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380</v>
      </c>
      <c r="J750" s="110">
        <v>0.54</v>
      </c>
      <c r="K750" s="562">
        <v>0.1</v>
      </c>
      <c r="L750" s="98">
        <v>2200</v>
      </c>
      <c r="M750" s="87"/>
      <c r="N750" s="240">
        <f t="shared" si="296"/>
        <v>0.59000000000000008</v>
      </c>
      <c r="P750" s="240">
        <f t="shared" si="297"/>
        <v>0.49000000000000005</v>
      </c>
      <c r="S750" s="564">
        <f t="shared" si="302"/>
        <v>0.57999999999999996</v>
      </c>
      <c r="T750" s="564">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381</v>
      </c>
      <c r="J751" s="110">
        <v>0.52</v>
      </c>
      <c r="K751" s="562">
        <v>7.0000000000000007E-2</v>
      </c>
      <c r="L751" s="98">
        <v>1200</v>
      </c>
      <c r="M751" s="87"/>
      <c r="N751" s="240">
        <f t="shared" si="296"/>
        <v>0.55500000000000005</v>
      </c>
      <c r="P751" s="240">
        <f t="shared" si="297"/>
        <v>0.48499999999999999</v>
      </c>
      <c r="S751" s="564">
        <f t="shared" si="302"/>
        <v>0.57999999999999996</v>
      </c>
      <c r="T751" s="564">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382</v>
      </c>
      <c r="J752" s="138">
        <v>0.5</v>
      </c>
      <c r="K752" s="562">
        <v>0.05</v>
      </c>
      <c r="L752" s="98">
        <v>850</v>
      </c>
      <c r="M752" s="87"/>
      <c r="N752" s="240">
        <f t="shared" si="296"/>
        <v>0.52500000000000002</v>
      </c>
      <c r="P752" s="240">
        <f t="shared" si="297"/>
        <v>0.47499999999999998</v>
      </c>
      <c r="S752" s="564">
        <f t="shared" si="302"/>
        <v>0.55000000000000004</v>
      </c>
      <c r="T752" s="564">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1" collapsed="1" x14ac:dyDescent="0.3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1" x14ac:dyDescent="0.3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x14ac:dyDescent="0.3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15" hidden="1" customHeight="1" outlineLevel="1" x14ac:dyDescent="0.35">
      <c r="A756" s="103"/>
      <c r="B756" s="96"/>
      <c r="C756" s="12" t="s">
        <v>114</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3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115</v>
      </c>
      <c r="W757" s="95"/>
      <c r="X757" s="95"/>
      <c r="Y757" s="95"/>
      <c r="Z757" s="95"/>
      <c r="AA757" s="95"/>
      <c r="AB757" s="95"/>
      <c r="AC757" s="95"/>
      <c r="AD757" s="95"/>
      <c r="AE757" s="41" t="s">
        <v>116</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3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hidden="1"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hidden="1"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107</v>
      </c>
      <c r="AE761" s="11"/>
      <c r="AF761" s="8"/>
    </row>
    <row r="762" spans="1:62" ht="13.4" hidden="1" customHeight="1" outlineLevel="1" collapsed="1" x14ac:dyDescent="0.35">
      <c r="A762" s="6"/>
      <c r="B762" s="96"/>
      <c r="C762" s="12"/>
      <c r="D762" s="12">
        <v>0</v>
      </c>
      <c r="E762" s="12" t="s">
        <v>1</v>
      </c>
      <c r="F762" s="70"/>
      <c r="G762" s="71" t="s">
        <v>200</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hidden="1" customHeight="1" outlineLevel="1" x14ac:dyDescent="0.35">
      <c r="A763" s="6"/>
      <c r="B763" s="96"/>
      <c r="C763" s="12"/>
      <c r="D763" s="12"/>
      <c r="E763" s="17"/>
      <c r="F763" s="74"/>
      <c r="G763" s="75" t="s">
        <v>201</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4" hidden="1" customHeight="1" outlineLevel="1" x14ac:dyDescent="0.3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4" hidden="1"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4" hidden="1"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hidden="1"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hidden="1" customHeight="1" outlineLevel="1" x14ac:dyDescent="0.35">
      <c r="A768" s="6"/>
      <c r="B768" s="96"/>
      <c r="C768" s="17"/>
      <c r="D768" s="17"/>
      <c r="E768" s="17"/>
      <c r="F768" s="17"/>
      <c r="G768" s="17"/>
      <c r="H768" s="17"/>
      <c r="I768" s="24"/>
      <c r="J768" s="24"/>
      <c r="K768" s="23"/>
      <c r="L768" s="881"/>
      <c r="M768" s="879"/>
      <c r="N768" s="879"/>
      <c r="O768" s="23"/>
      <c r="P768" s="23"/>
      <c r="Q768" s="23"/>
      <c r="R768" s="23"/>
      <c r="S768" s="23"/>
      <c r="T768" s="23"/>
      <c r="U768" s="23"/>
      <c r="V768" s="23"/>
      <c r="W768" s="23"/>
      <c r="X768" s="23"/>
      <c r="Y768" s="23"/>
      <c r="Z768" s="23"/>
      <c r="AA768" s="24"/>
      <c r="AB768" s="24"/>
      <c r="AC768" s="24"/>
      <c r="AD768" s="24"/>
      <c r="AE768" s="16"/>
      <c r="AF768" s="8"/>
    </row>
    <row r="769" spans="1:58" ht="13.4" hidden="1" customHeight="1" outlineLevel="1" x14ac:dyDescent="0.3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hidden="1" customHeight="1" outlineLevel="1" x14ac:dyDescent="0.35">
      <c r="A770" s="6"/>
      <c r="B770" s="96"/>
      <c r="C770" s="12" t="s">
        <v>110</v>
      </c>
      <c r="D770" s="17"/>
      <c r="E770" s="17"/>
      <c r="F770" s="17"/>
      <c r="G770" s="17"/>
      <c r="H770" s="17"/>
      <c r="I770" s="23"/>
      <c r="J770" s="142"/>
      <c r="K770" s="142"/>
      <c r="L770" s="109" t="s">
        <v>111</v>
      </c>
      <c r="M770" s="23"/>
      <c r="N770" s="23"/>
      <c r="O770" s="23"/>
      <c r="P770" s="23"/>
      <c r="Q770" s="23"/>
      <c r="R770" s="23"/>
      <c r="S770" s="23"/>
      <c r="T770" s="23"/>
      <c r="U770" s="23"/>
      <c r="V770" s="23"/>
      <c r="W770" s="23"/>
      <c r="X770" s="23"/>
      <c r="Y770" s="23"/>
      <c r="Z770" s="23"/>
      <c r="AA770" s="24"/>
      <c r="AB770" s="24"/>
      <c r="AC770" s="24"/>
      <c r="AD770" s="24"/>
      <c r="AE770" s="16"/>
      <c r="AF770" s="8"/>
    </row>
    <row r="771" spans="1:58" ht="5.15" hidden="1"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hidden="1" customHeight="1" outlineLevel="1" x14ac:dyDescent="0.35">
      <c r="A772" s="6"/>
      <c r="B772" s="96"/>
      <c r="C772" s="17"/>
      <c r="D772" s="17"/>
      <c r="E772" s="17"/>
      <c r="F772" s="13"/>
      <c r="G772" s="568" t="s">
        <v>202</v>
      </c>
      <c r="H772" s="34"/>
      <c r="I772" s="34"/>
      <c r="J772" s="29"/>
      <c r="K772" s="32"/>
      <c r="L772" s="32" t="s">
        <v>359</v>
      </c>
      <c r="M772" s="102" t="s">
        <v>372</v>
      </c>
      <c r="N772" s="102" t="s">
        <v>56</v>
      </c>
      <c r="O772" s="102" t="s">
        <v>57</v>
      </c>
      <c r="P772" s="102" t="s">
        <v>58</v>
      </c>
      <c r="Q772" s="102" t="s">
        <v>59</v>
      </c>
      <c r="R772" s="102" t="s">
        <v>868</v>
      </c>
      <c r="S772" s="102" t="s">
        <v>869</v>
      </c>
      <c r="T772" s="102" t="s">
        <v>870</v>
      </c>
      <c r="U772" s="102" t="s">
        <v>1083</v>
      </c>
      <c r="V772" s="92"/>
      <c r="W772" s="92"/>
      <c r="X772" s="92"/>
      <c r="Y772" s="92"/>
      <c r="Z772" s="92"/>
      <c r="AA772" s="13"/>
      <c r="AB772" s="13"/>
      <c r="AC772" s="13"/>
      <c r="AD772" s="13"/>
      <c r="AE772" s="16"/>
      <c r="AF772" s="8"/>
    </row>
    <row r="773" spans="1:58" ht="13.4" hidden="1" customHeight="1" outlineLevel="1" x14ac:dyDescent="0.35">
      <c r="A773" s="6"/>
      <c r="B773" s="96"/>
      <c r="C773" s="17"/>
      <c r="D773" s="17"/>
      <c r="E773" s="17"/>
      <c r="F773" s="13"/>
      <c r="H773" s="34"/>
      <c r="I773" s="34"/>
      <c r="J773" s="32"/>
      <c r="K773" s="143" t="s">
        <v>203</v>
      </c>
      <c r="L773" s="100" t="s">
        <v>371</v>
      </c>
      <c r="M773" s="675">
        <v>0.5</v>
      </c>
      <c r="N773" s="675">
        <v>1</v>
      </c>
      <c r="O773" s="675">
        <v>4</v>
      </c>
      <c r="P773" s="675">
        <v>2</v>
      </c>
      <c r="Q773" s="675">
        <v>4</v>
      </c>
      <c r="R773" s="675">
        <v>6</v>
      </c>
      <c r="S773" s="675">
        <v>4</v>
      </c>
      <c r="T773" s="675">
        <v>4</v>
      </c>
      <c r="U773" s="675">
        <f>Q773*0.7</f>
        <v>2.8</v>
      </c>
      <c r="V773" s="92"/>
      <c r="W773" s="92"/>
      <c r="X773" s="92"/>
      <c r="Y773" s="92"/>
      <c r="Z773" s="92"/>
      <c r="AA773" s="13"/>
      <c r="AB773" s="13"/>
      <c r="AC773" s="13"/>
      <c r="AD773" s="13"/>
      <c r="AE773" s="16"/>
      <c r="AF773" s="8"/>
    </row>
    <row r="774" spans="1:58" ht="13.4" hidden="1" customHeight="1" outlineLevel="1" x14ac:dyDescent="0.35">
      <c r="A774" s="6"/>
      <c r="B774" s="96"/>
      <c r="C774" s="17"/>
      <c r="D774" s="17"/>
      <c r="E774" s="17"/>
      <c r="F774" s="13"/>
      <c r="G774" s="49"/>
      <c r="H774" s="34"/>
      <c r="I774" s="34"/>
      <c r="J774" s="32"/>
      <c r="K774" s="32"/>
      <c r="L774" s="100" t="s">
        <v>132</v>
      </c>
      <c r="M774" s="675">
        <v>0.5</v>
      </c>
      <c r="N774" s="675">
        <v>1</v>
      </c>
      <c r="O774" s="675">
        <v>4</v>
      </c>
      <c r="P774" s="675">
        <v>2</v>
      </c>
      <c r="Q774" s="675">
        <v>4</v>
      </c>
      <c r="R774" s="675">
        <v>6</v>
      </c>
      <c r="S774" s="675">
        <v>4</v>
      </c>
      <c r="T774" s="675">
        <v>4</v>
      </c>
      <c r="U774" s="675">
        <f t="shared" ref="U774:U782" si="304">Q774*0.7</f>
        <v>2.8</v>
      </c>
      <c r="V774" s="92"/>
      <c r="W774" s="92"/>
      <c r="X774" s="92"/>
      <c r="Y774" s="92"/>
      <c r="Z774" s="92"/>
      <c r="AA774" s="13"/>
      <c r="AB774" s="13"/>
      <c r="AC774" s="13"/>
      <c r="AD774" s="13"/>
      <c r="AE774" s="16"/>
      <c r="AF774" s="8"/>
    </row>
    <row r="775" spans="1:58" ht="13.4" hidden="1" customHeight="1" outlineLevel="1" x14ac:dyDescent="0.35">
      <c r="A775" s="6"/>
      <c r="B775" s="96"/>
      <c r="C775" s="17"/>
      <c r="D775" s="17"/>
      <c r="E775" s="17"/>
      <c r="F775" s="13"/>
      <c r="G775" s="49"/>
      <c r="H775" s="34"/>
      <c r="I775" s="34"/>
      <c r="J775" s="32"/>
      <c r="K775" s="32"/>
      <c r="L775" s="100" t="s">
        <v>133</v>
      </c>
      <c r="M775" s="675">
        <v>0.5</v>
      </c>
      <c r="N775" s="675">
        <v>1</v>
      </c>
      <c r="O775" s="675">
        <v>4</v>
      </c>
      <c r="P775" s="675">
        <v>2</v>
      </c>
      <c r="Q775" s="675">
        <v>4</v>
      </c>
      <c r="R775" s="675">
        <v>6</v>
      </c>
      <c r="S775" s="675">
        <v>4</v>
      </c>
      <c r="T775" s="675">
        <v>4</v>
      </c>
      <c r="U775" s="675">
        <f t="shared" si="304"/>
        <v>2.8</v>
      </c>
      <c r="V775" s="92"/>
      <c r="W775" s="92"/>
      <c r="X775" s="92"/>
      <c r="Y775" s="92"/>
      <c r="Z775" s="92"/>
      <c r="AA775" s="13"/>
      <c r="AB775" s="13"/>
      <c r="AC775" s="13"/>
      <c r="AD775" s="13"/>
      <c r="AE775" s="16"/>
      <c r="AF775" s="8"/>
    </row>
    <row r="776" spans="1:58" ht="13.4" hidden="1" customHeight="1" outlineLevel="1" x14ac:dyDescent="0.35">
      <c r="A776" s="6"/>
      <c r="B776" s="96"/>
      <c r="C776" s="17"/>
      <c r="D776" s="17"/>
      <c r="E776" s="17"/>
      <c r="F776" s="13"/>
      <c r="G776" s="49"/>
      <c r="H776" s="34"/>
      <c r="I776" s="34"/>
      <c r="J776" s="32"/>
      <c r="K776" s="32"/>
      <c r="L776" s="100" t="s">
        <v>134</v>
      </c>
      <c r="M776" s="675">
        <v>0.5</v>
      </c>
      <c r="N776" s="675">
        <v>1</v>
      </c>
      <c r="O776" s="675">
        <v>4</v>
      </c>
      <c r="P776" s="675">
        <v>2</v>
      </c>
      <c r="Q776" s="675">
        <v>4</v>
      </c>
      <c r="R776" s="675">
        <v>6</v>
      </c>
      <c r="S776" s="675">
        <v>4</v>
      </c>
      <c r="T776" s="675">
        <v>4</v>
      </c>
      <c r="U776" s="675">
        <f t="shared" si="304"/>
        <v>2.8</v>
      </c>
      <c r="V776" s="92"/>
      <c r="W776" s="92"/>
      <c r="X776" s="92"/>
      <c r="Y776" s="92"/>
      <c r="Z776" s="92"/>
      <c r="AA776" s="13"/>
      <c r="AB776" s="13"/>
      <c r="AC776" s="13"/>
      <c r="AD776" s="13"/>
      <c r="AE776" s="16"/>
      <c r="AF776" s="8"/>
    </row>
    <row r="777" spans="1:58" ht="13.4" hidden="1" customHeight="1" outlineLevel="1" x14ac:dyDescent="0.35">
      <c r="A777" s="6"/>
      <c r="B777" s="96"/>
      <c r="C777" s="17"/>
      <c r="D777" s="17"/>
      <c r="E777" s="17"/>
      <c r="F777" s="13"/>
      <c r="G777" s="49"/>
      <c r="H777" s="34"/>
      <c r="I777" s="34"/>
      <c r="J777" s="32"/>
      <c r="K777" s="32"/>
      <c r="L777" s="100" t="s">
        <v>135</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58" ht="13.4" hidden="1" customHeight="1" outlineLevel="1" x14ac:dyDescent="0.35">
      <c r="A778" s="6"/>
      <c r="B778" s="96"/>
      <c r="C778" s="17"/>
      <c r="D778" s="17"/>
      <c r="E778" s="17"/>
      <c r="F778" s="13"/>
      <c r="G778" s="49"/>
      <c r="H778" s="34"/>
      <c r="I778" s="34"/>
      <c r="J778" s="32"/>
      <c r="K778" s="32"/>
      <c r="L778" s="100" t="s">
        <v>136</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58" ht="13.4" hidden="1" customHeight="1" outlineLevel="1" x14ac:dyDescent="0.35">
      <c r="A779" s="6"/>
      <c r="B779" s="96"/>
      <c r="C779" s="17"/>
      <c r="D779" s="17"/>
      <c r="E779" s="17"/>
      <c r="F779" s="13"/>
      <c r="G779" s="49"/>
      <c r="H779" s="34"/>
      <c r="I779" s="34"/>
      <c r="J779" s="32"/>
      <c r="K779" s="32"/>
      <c r="L779" s="100" t="s">
        <v>137</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58" ht="13.4" hidden="1" customHeight="1" outlineLevel="1" x14ac:dyDescent="0.35">
      <c r="A780" s="6"/>
      <c r="B780" s="96"/>
      <c r="C780" s="17"/>
      <c r="D780" s="17"/>
      <c r="E780" s="17"/>
      <c r="F780" s="13"/>
      <c r="G780" s="49"/>
      <c r="H780" s="34"/>
      <c r="I780" s="34"/>
      <c r="J780" s="32"/>
      <c r="K780" s="32"/>
      <c r="L780" s="100" t="s">
        <v>138</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58" ht="13.4" hidden="1" customHeight="1" outlineLevel="1" x14ac:dyDescent="0.35">
      <c r="A781" s="6"/>
      <c r="B781" s="96"/>
      <c r="C781" s="17"/>
      <c r="D781" s="17"/>
      <c r="E781" s="17"/>
      <c r="F781" s="13"/>
      <c r="G781" s="49"/>
      <c r="H781" s="34"/>
      <c r="I781" s="34"/>
      <c r="J781" s="32"/>
      <c r="K781" s="32"/>
      <c r="L781" s="100" t="s">
        <v>139</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58" ht="13.4" hidden="1" customHeight="1" outlineLevel="1" x14ac:dyDescent="0.35">
      <c r="A782" s="6"/>
      <c r="B782" s="96"/>
      <c r="C782" s="17"/>
      <c r="D782" s="17"/>
      <c r="E782" s="17"/>
      <c r="F782" s="13"/>
      <c r="G782" s="49"/>
      <c r="H782" s="34"/>
      <c r="I782" s="34"/>
      <c r="J782" s="32"/>
      <c r="K782" s="32"/>
      <c r="L782" s="100" t="s">
        <v>140</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58" s="105" customFormat="1" ht="13.4" hidden="1" customHeight="1" outlineLevel="2" x14ac:dyDescent="0.35">
      <c r="A783" s="103"/>
      <c r="B783" s="96"/>
      <c r="C783" s="17"/>
      <c r="D783" s="17"/>
      <c r="E783" s="17"/>
      <c r="F783" s="13"/>
      <c r="G783" s="87"/>
      <c r="H783" s="87"/>
      <c r="K783" s="100" t="s">
        <v>386</v>
      </c>
      <c r="L783" s="100" t="s">
        <v>371</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132</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t="s">
        <v>779</v>
      </c>
      <c r="L793" s="100" t="s">
        <v>371</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132</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t="s">
        <v>780</v>
      </c>
      <c r="L803" s="100" t="s">
        <v>371</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132</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t="s">
        <v>781</v>
      </c>
      <c r="L813" s="100" t="s">
        <v>371</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132</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t="s">
        <v>782</v>
      </c>
      <c r="L823" s="100" t="s">
        <v>371</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132</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t="s">
        <v>783</v>
      </c>
      <c r="L833" s="100" t="s">
        <v>371</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132</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133</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134</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135</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136</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137</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138</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139</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140</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t="s">
        <v>784</v>
      </c>
      <c r="L843" s="100" t="s">
        <v>371</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132</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133</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134</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135</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136</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137</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138</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139</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140</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t="s">
        <v>785</v>
      </c>
      <c r="L853" s="100" t="s">
        <v>371</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132</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133</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134</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135</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136</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137</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138</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139</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140</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t="s">
        <v>786</v>
      </c>
      <c r="L863" s="100" t="s">
        <v>371</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132</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4" hidden="1" customHeight="1" outlineLevel="2" x14ac:dyDescent="0.35">
      <c r="A865" s="103"/>
      <c r="B865" s="96"/>
      <c r="C865" s="17"/>
      <c r="D865" s="17"/>
      <c r="E865" s="17"/>
      <c r="F865" s="13"/>
      <c r="G865" s="87"/>
      <c r="H865" s="87"/>
      <c r="K865" s="100"/>
      <c r="L865" s="100" t="s">
        <v>133</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4" hidden="1" customHeight="1" outlineLevel="2" x14ac:dyDescent="0.35">
      <c r="A866" s="103"/>
      <c r="B866" s="96"/>
      <c r="C866" s="17"/>
      <c r="D866" s="17"/>
      <c r="E866" s="17"/>
      <c r="F866" s="13"/>
      <c r="G866" s="87"/>
      <c r="H866" s="87"/>
      <c r="K866" s="100"/>
      <c r="L866" s="100" t="s">
        <v>134</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4" hidden="1" customHeight="1" outlineLevel="2" x14ac:dyDescent="0.35">
      <c r="A867" s="103"/>
      <c r="B867" s="96"/>
      <c r="C867" s="17"/>
      <c r="D867" s="17"/>
      <c r="E867" s="17"/>
      <c r="F867" s="13"/>
      <c r="G867" s="87"/>
      <c r="H867" s="87"/>
      <c r="K867" s="100"/>
      <c r="L867" s="100" t="s">
        <v>135</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4" hidden="1" customHeight="1" outlineLevel="2" x14ac:dyDescent="0.35">
      <c r="A868" s="103"/>
      <c r="B868" s="96"/>
      <c r="C868" s="17"/>
      <c r="D868" s="17"/>
      <c r="E868" s="17"/>
      <c r="F868" s="13"/>
      <c r="G868" s="87"/>
      <c r="H868" s="87"/>
      <c r="K868" s="100"/>
      <c r="L868" s="100" t="s">
        <v>136</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4" hidden="1" customHeight="1" outlineLevel="2" x14ac:dyDescent="0.35">
      <c r="A869" s="103"/>
      <c r="B869" s="96"/>
      <c r="C869" s="17"/>
      <c r="D869" s="17"/>
      <c r="E869" s="17"/>
      <c r="F869" s="13"/>
      <c r="G869" s="87"/>
      <c r="H869" s="87"/>
      <c r="K869" s="100"/>
      <c r="L869" s="100" t="s">
        <v>137</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4" hidden="1" customHeight="1" outlineLevel="2" x14ac:dyDescent="0.35">
      <c r="A870" s="103"/>
      <c r="B870" s="96"/>
      <c r="C870" s="17"/>
      <c r="D870" s="17"/>
      <c r="E870" s="17"/>
      <c r="F870" s="13"/>
      <c r="G870" s="87"/>
      <c r="H870" s="87"/>
      <c r="K870" s="100"/>
      <c r="L870" s="100" t="s">
        <v>138</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4" hidden="1" customHeight="1" outlineLevel="2" x14ac:dyDescent="0.35">
      <c r="A871" s="103"/>
      <c r="B871" s="96"/>
      <c r="C871" s="17"/>
      <c r="D871" s="17"/>
      <c r="E871" s="17"/>
      <c r="F871" s="13"/>
      <c r="G871" s="87"/>
      <c r="H871" s="87"/>
      <c r="K871" s="100"/>
      <c r="L871" s="100" t="s">
        <v>139</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4" hidden="1" customHeight="1" outlineLevel="2" x14ac:dyDescent="0.35">
      <c r="A872" s="103"/>
      <c r="B872" s="96"/>
      <c r="C872" s="17"/>
      <c r="D872" s="17"/>
      <c r="E872" s="17"/>
      <c r="F872" s="13"/>
      <c r="G872" s="87"/>
      <c r="H872" s="87"/>
      <c r="K872" s="100"/>
      <c r="L872" s="100" t="s">
        <v>140</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4.5" hidden="1" outlineLevel="1" collapsed="1" x14ac:dyDescent="0.35">
      <c r="A873" s="103"/>
      <c r="B873" s="96"/>
      <c r="C873" s="12" t="s">
        <v>114</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4" hidden="1"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hidden="1" customHeight="1" outlineLevel="1" x14ac:dyDescent="0.35">
      <c r="A876" s="6"/>
      <c r="B876" s="96"/>
      <c r="C876" s="12" t="s">
        <v>114</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115</v>
      </c>
      <c r="AE877" s="41" t="s">
        <v>116</v>
      </c>
      <c r="AF877" s="8"/>
    </row>
    <row r="878" spans="1:62" ht="12" hidden="1"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3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15" hidden="1" customHeight="1" outlineLevel="1" collapsed="1" thickBot="1" x14ac:dyDescent="0.4">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15" hidden="1" customHeight="1" outlineLevel="1" x14ac:dyDescent="0.3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hidden="1" customHeight="1" outlineLevel="1" collapsed="1" x14ac:dyDescent="0.35">
      <c r="A882" s="103"/>
      <c r="B882" s="7"/>
      <c r="C882" s="12"/>
      <c r="D882" s="12">
        <v>53658.706903201055</v>
      </c>
      <c r="E882" s="12" t="s">
        <v>1</v>
      </c>
      <c r="F882" s="13"/>
      <c r="G882" s="14" t="s">
        <v>204</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hidden="1" customHeight="1" outlineLevel="1" x14ac:dyDescent="0.35">
      <c r="A883" s="103"/>
      <c r="B883" s="7"/>
      <c r="C883" s="12"/>
      <c r="D883" s="12"/>
      <c r="E883" s="17"/>
      <c r="F883" s="13"/>
      <c r="G883" s="13" t="s">
        <v>205</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x14ac:dyDescent="0.3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c r="D887" s="17"/>
      <c r="E887" s="17"/>
      <c r="F887" s="17"/>
      <c r="G887" s="17"/>
      <c r="H887" s="17"/>
      <c r="I887" s="23" t="s">
        <v>207</v>
      </c>
      <c r="J887" s="17"/>
      <c r="K887" s="22"/>
      <c r="L887" s="22"/>
      <c r="M887" s="22"/>
      <c r="N887" s="22"/>
      <c r="O887" s="22"/>
      <c r="P887" s="22"/>
      <c r="Q887" s="22"/>
      <c r="R887" s="22"/>
      <c r="S887" s="22"/>
      <c r="T887" s="23" t="s">
        <v>208</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t="s">
        <v>206</v>
      </c>
      <c r="H888" s="17"/>
      <c r="I888" s="23" t="s">
        <v>209</v>
      </c>
      <c r="J888" s="23"/>
      <c r="K888" s="23"/>
      <c r="L888" s="23"/>
      <c r="M888" s="23"/>
      <c r="N888" s="23"/>
      <c r="O888" s="23"/>
      <c r="P888" s="23"/>
      <c r="Q888" s="23"/>
      <c r="R888" s="23"/>
      <c r="S888" s="22"/>
      <c r="T888" s="23" t="s">
        <v>210</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15" hidden="1" customHeight="1" outlineLevel="1" x14ac:dyDescent="0.35">
      <c r="A890" s="103"/>
      <c r="B890" s="7"/>
      <c r="C890" s="17"/>
      <c r="D890" s="17"/>
      <c r="E890" s="17"/>
      <c r="F890" s="17"/>
      <c r="G890" s="17"/>
      <c r="H890" s="17"/>
      <c r="I890" s="85" t="s">
        <v>111</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15" hidden="1" customHeight="1" outlineLevel="1" x14ac:dyDescent="0.3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4" hidden="1" customHeight="1" outlineLevel="1" x14ac:dyDescent="0.35">
      <c r="A892" s="103"/>
      <c r="B892" s="7"/>
      <c r="C892" s="17"/>
      <c r="D892" s="17"/>
      <c r="E892" s="17"/>
      <c r="F892" s="26"/>
      <c r="G892" s="144" t="s">
        <v>373</v>
      </c>
      <c r="I892" s="97">
        <v>0.8</v>
      </c>
      <c r="J892" s="97">
        <v>0.8</v>
      </c>
      <c r="K892" s="97">
        <v>0.8</v>
      </c>
      <c r="L892" s="97">
        <v>0.8</v>
      </c>
      <c r="M892" s="97">
        <v>0.8</v>
      </c>
      <c r="N892" s="97">
        <v>0.8</v>
      </c>
      <c r="O892" s="97">
        <v>0.8</v>
      </c>
      <c r="P892" s="97">
        <v>0.8</v>
      </c>
      <c r="Q892" s="97">
        <v>0.8</v>
      </c>
      <c r="R892" s="97">
        <v>0.8</v>
      </c>
      <c r="T892" s="672">
        <v>300</v>
      </c>
      <c r="U892" s="672">
        <v>300</v>
      </c>
      <c r="V892" s="672">
        <v>300</v>
      </c>
      <c r="W892" s="672">
        <v>300</v>
      </c>
      <c r="X892" s="672">
        <v>300</v>
      </c>
      <c r="Y892" s="672">
        <v>300</v>
      </c>
      <c r="Z892" s="672">
        <v>300</v>
      </c>
      <c r="AA892" s="672">
        <v>300</v>
      </c>
      <c r="AB892" s="672">
        <v>300</v>
      </c>
      <c r="AC892" s="672">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4" hidden="1" customHeight="1" outlineLevel="1" x14ac:dyDescent="0.35">
      <c r="A893" s="103"/>
      <c r="B893" s="7"/>
      <c r="C893" s="17"/>
      <c r="D893" s="17"/>
      <c r="E893" s="17"/>
      <c r="F893" s="26"/>
      <c r="G893" s="144" t="s">
        <v>374</v>
      </c>
      <c r="I893" s="97">
        <v>0.8</v>
      </c>
      <c r="J893" s="97">
        <v>0.8</v>
      </c>
      <c r="K893" s="97">
        <v>0.8</v>
      </c>
      <c r="L893" s="97">
        <v>0.8</v>
      </c>
      <c r="M893" s="97">
        <v>0.8</v>
      </c>
      <c r="N893" s="97">
        <v>0.8</v>
      </c>
      <c r="O893" s="97">
        <v>0.8</v>
      </c>
      <c r="P893" s="97">
        <v>0.8</v>
      </c>
      <c r="Q893" s="97">
        <v>0.8</v>
      </c>
      <c r="R893" s="97">
        <v>0.8</v>
      </c>
      <c r="T893" s="672">
        <v>350</v>
      </c>
      <c r="U893" s="672">
        <v>350</v>
      </c>
      <c r="V893" s="672">
        <v>350</v>
      </c>
      <c r="W893" s="672">
        <v>350</v>
      </c>
      <c r="X893" s="672">
        <v>350</v>
      </c>
      <c r="Y893" s="672">
        <v>350</v>
      </c>
      <c r="Z893" s="672">
        <v>350</v>
      </c>
      <c r="AA893" s="672">
        <v>350</v>
      </c>
      <c r="AB893" s="672">
        <v>350</v>
      </c>
      <c r="AC893" s="672">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33"/>
      <c r="G894" s="144" t="s">
        <v>375</v>
      </c>
      <c r="I894" s="97">
        <v>0.8</v>
      </c>
      <c r="J894" s="97">
        <v>0.8</v>
      </c>
      <c r="K894" s="97">
        <v>0.8</v>
      </c>
      <c r="L894" s="97">
        <v>0.8</v>
      </c>
      <c r="M894" s="97">
        <v>0.8</v>
      </c>
      <c r="N894" s="97">
        <v>0.8</v>
      </c>
      <c r="O894" s="97">
        <v>0.8</v>
      </c>
      <c r="P894" s="97">
        <v>0.8</v>
      </c>
      <c r="Q894" s="97">
        <v>0.8</v>
      </c>
      <c r="R894" s="97">
        <v>0.8</v>
      </c>
      <c r="T894" s="672">
        <v>400</v>
      </c>
      <c r="U894" s="672">
        <v>400</v>
      </c>
      <c r="V894" s="672">
        <v>400</v>
      </c>
      <c r="W894" s="672">
        <v>400</v>
      </c>
      <c r="X894" s="672">
        <v>400</v>
      </c>
      <c r="Y894" s="672">
        <v>400</v>
      </c>
      <c r="Z894" s="672">
        <v>400</v>
      </c>
      <c r="AA894" s="672">
        <v>400</v>
      </c>
      <c r="AB894" s="672">
        <v>400</v>
      </c>
      <c r="AC894" s="672">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33"/>
      <c r="G895" s="144" t="s">
        <v>376</v>
      </c>
      <c r="I895" s="97">
        <v>0</v>
      </c>
      <c r="J895" s="97">
        <v>0</v>
      </c>
      <c r="K895" s="97">
        <v>0</v>
      </c>
      <c r="L895" s="97">
        <v>0</v>
      </c>
      <c r="M895" s="97">
        <v>0</v>
      </c>
      <c r="N895" s="97">
        <v>0</v>
      </c>
      <c r="O895" s="97">
        <v>0</v>
      </c>
      <c r="P895" s="97">
        <v>0</v>
      </c>
      <c r="Q895" s="97">
        <v>0</v>
      </c>
      <c r="R895" s="97">
        <v>0</v>
      </c>
      <c r="T895" s="672">
        <v>0</v>
      </c>
      <c r="U895" s="672">
        <v>0</v>
      </c>
      <c r="V895" s="672">
        <v>0</v>
      </c>
      <c r="W895" s="672">
        <v>0</v>
      </c>
      <c r="X895" s="672">
        <v>0</v>
      </c>
      <c r="Y895" s="672">
        <v>0</v>
      </c>
      <c r="Z895" s="672">
        <v>0</v>
      </c>
      <c r="AA895" s="672">
        <v>0</v>
      </c>
      <c r="AB895" s="672">
        <v>0</v>
      </c>
      <c r="AC895" s="672">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377</v>
      </c>
      <c r="I896" s="97">
        <v>0</v>
      </c>
      <c r="J896" s="97">
        <v>0</v>
      </c>
      <c r="K896" s="97">
        <v>0</v>
      </c>
      <c r="L896" s="97">
        <v>0</v>
      </c>
      <c r="M896" s="97">
        <v>0</v>
      </c>
      <c r="N896" s="97">
        <v>0</v>
      </c>
      <c r="O896" s="97">
        <v>0</v>
      </c>
      <c r="P896" s="97">
        <v>0</v>
      </c>
      <c r="Q896" s="97">
        <v>0</v>
      </c>
      <c r="R896" s="97">
        <v>0</v>
      </c>
      <c r="T896" s="672">
        <v>0</v>
      </c>
      <c r="U896" s="672">
        <v>0</v>
      </c>
      <c r="V896" s="672">
        <v>0</v>
      </c>
      <c r="W896" s="672">
        <v>0</v>
      </c>
      <c r="X896" s="672">
        <v>0</v>
      </c>
      <c r="Y896" s="672">
        <v>0</v>
      </c>
      <c r="Z896" s="672">
        <v>0</v>
      </c>
      <c r="AA896" s="672">
        <v>0</v>
      </c>
      <c r="AB896" s="672">
        <v>0</v>
      </c>
      <c r="AC896" s="672">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378</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379</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380</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381</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26"/>
      <c r="G901" s="144" t="s">
        <v>382</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33"/>
      <c r="G903" s="91"/>
      <c r="H903" s="91"/>
      <c r="I903" s="91"/>
      <c r="J903" s="533"/>
      <c r="K903" s="533"/>
      <c r="L903" s="533"/>
      <c r="M903" s="533"/>
      <c r="N903" s="533"/>
      <c r="O903" s="533"/>
      <c r="P903" s="533"/>
      <c r="Q903" s="533"/>
      <c r="R903" s="533"/>
      <c r="S903" s="533"/>
      <c r="T903" s="533"/>
      <c r="U903" s="533"/>
      <c r="V903" s="533"/>
      <c r="W903" s="533"/>
      <c r="X903" s="533"/>
      <c r="Y903" s="533"/>
      <c r="Z903" s="533"/>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35">
      <c r="A904" s="103"/>
      <c r="B904" s="7"/>
      <c r="C904" s="12" t="s">
        <v>114</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3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116</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3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3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15" hidden="1" customHeight="1" outlineLevel="1" collapsed="1" thickBot="1" x14ac:dyDescent="0.4">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15" hidden="1" customHeight="1" outlineLevel="1" x14ac:dyDescent="0.3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35">
      <c r="A910" s="103"/>
      <c r="B910" s="104"/>
      <c r="C910" s="12"/>
      <c r="D910" s="12">
        <v>9535.2401303751758</v>
      </c>
      <c r="E910" s="12" t="s">
        <v>1</v>
      </c>
      <c r="F910" s="13"/>
      <c r="G910" s="14" t="s">
        <v>881</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35">
      <c r="A911" s="103"/>
      <c r="B911" s="104"/>
      <c r="C911" s="12"/>
      <c r="D911" s="12"/>
      <c r="E911" s="17"/>
      <c r="F911" s="13"/>
      <c r="G911" s="13" t="s">
        <v>211</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3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17" t="s">
        <v>206</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23" t="s">
        <v>212</v>
      </c>
      <c r="K917" s="23" t="s">
        <v>372</v>
      </c>
      <c r="L917" s="23" t="s">
        <v>56</v>
      </c>
      <c r="M917" s="23" t="s">
        <v>57</v>
      </c>
      <c r="N917" s="23" t="s">
        <v>58</v>
      </c>
      <c r="O917" s="23" t="s">
        <v>59</v>
      </c>
      <c r="P917" s="23" t="s">
        <v>868</v>
      </c>
      <c r="Q917" s="23" t="s">
        <v>869</v>
      </c>
      <c r="R917" s="23" t="s">
        <v>870</v>
      </c>
      <c r="S917" s="23" t="s">
        <v>1083</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26"/>
      <c r="G918" s="91"/>
      <c r="H918" s="91"/>
      <c r="I918" s="91" t="s">
        <v>807</v>
      </c>
      <c r="J918" s="144" t="s">
        <v>373</v>
      </c>
      <c r="K918" s="676">
        <v>100</v>
      </c>
      <c r="L918" s="676">
        <v>100</v>
      </c>
      <c r="M918" s="676">
        <v>100</v>
      </c>
      <c r="N918" s="676">
        <v>100</v>
      </c>
      <c r="O918" s="676">
        <v>100</v>
      </c>
      <c r="P918" s="676">
        <v>100</v>
      </c>
      <c r="Q918" s="676">
        <v>100</v>
      </c>
      <c r="R918" s="676">
        <v>100</v>
      </c>
      <c r="S918" s="676">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26"/>
      <c r="G919" s="91"/>
      <c r="H919" s="91"/>
      <c r="I919" s="91"/>
      <c r="J919" s="144" t="s">
        <v>374</v>
      </c>
      <c r="K919" s="676">
        <v>100</v>
      </c>
      <c r="L919" s="676">
        <v>100</v>
      </c>
      <c r="M919" s="676">
        <v>100</v>
      </c>
      <c r="N919" s="676">
        <v>100</v>
      </c>
      <c r="O919" s="676">
        <v>100</v>
      </c>
      <c r="P919" s="676">
        <v>100</v>
      </c>
      <c r="Q919" s="676">
        <v>100</v>
      </c>
      <c r="R919" s="676">
        <v>100</v>
      </c>
      <c r="S919" s="676">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c r="J920" s="144" t="s">
        <v>375</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376</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377</v>
      </c>
      <c r="K922" s="676">
        <v>500</v>
      </c>
      <c r="L922" s="676">
        <v>800</v>
      </c>
      <c r="M922" s="676">
        <v>800</v>
      </c>
      <c r="N922" s="676">
        <v>800</v>
      </c>
      <c r="O922" s="676">
        <v>800</v>
      </c>
      <c r="P922" s="676">
        <v>800</v>
      </c>
      <c r="Q922" s="676">
        <v>800</v>
      </c>
      <c r="R922" s="676">
        <v>800</v>
      </c>
      <c r="S922" s="676">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378</v>
      </c>
      <c r="K923" s="676">
        <v>500</v>
      </c>
      <c r="L923" s="676">
        <v>800</v>
      </c>
      <c r="M923" s="676">
        <v>800</v>
      </c>
      <c r="N923" s="676">
        <v>800</v>
      </c>
      <c r="O923" s="676">
        <v>800</v>
      </c>
      <c r="P923" s="676">
        <v>800</v>
      </c>
      <c r="Q923" s="676">
        <v>800</v>
      </c>
      <c r="R923" s="676">
        <v>800</v>
      </c>
      <c r="S923" s="676">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379</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380</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381</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382</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4" hidden="1" customHeight="1" outlineLevel="2" x14ac:dyDescent="0.35">
      <c r="A928" s="103"/>
      <c r="B928" s="96"/>
      <c r="C928" s="17"/>
      <c r="D928" s="17"/>
      <c r="E928" s="17"/>
      <c r="F928" s="13"/>
      <c r="G928" s="87"/>
      <c r="H928" s="87"/>
      <c r="I928" s="100" t="s">
        <v>386</v>
      </c>
      <c r="J928" s="100" t="s">
        <v>371</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132</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t="s">
        <v>779</v>
      </c>
      <c r="J938" s="100" t="s">
        <v>371</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132</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t="s">
        <v>780</v>
      </c>
      <c r="J948" s="100" t="s">
        <v>371</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132</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t="s">
        <v>781</v>
      </c>
      <c r="J958" s="100" t="s">
        <v>371</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132</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t="s">
        <v>782</v>
      </c>
      <c r="J968" s="100" t="s">
        <v>371</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132</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140</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t="s">
        <v>783</v>
      </c>
      <c r="J978" s="100" t="s">
        <v>371</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132</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133</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134</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135</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136</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137</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138</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139</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140</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t="s">
        <v>784</v>
      </c>
      <c r="J988" s="100" t="s">
        <v>371</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132</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133</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134</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135</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136</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137</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138</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139</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140</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t="s">
        <v>785</v>
      </c>
      <c r="J998" s="100" t="s">
        <v>371</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132</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c r="J1000" s="100" t="s">
        <v>133</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134</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135</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136</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137</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138</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139</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140</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t="s">
        <v>786</v>
      </c>
      <c r="J1008" s="100" t="s">
        <v>371</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132</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c r="J1010" s="100" t="s">
        <v>133</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134</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135</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136</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137</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138</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139</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140</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4.5" hidden="1" outlineLevel="1" collapsed="1" x14ac:dyDescent="0.35">
      <c r="A1018" s="103"/>
      <c r="B1018" s="96"/>
      <c r="C1018" s="12" t="s">
        <v>114</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3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15" hidden="1" customHeight="1" outlineLevel="1" x14ac:dyDescent="0.3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3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116</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3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3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15" hidden="1" customHeight="1" outlineLevel="1" collapsed="1" thickBot="1" x14ac:dyDescent="0.4">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15" hidden="1" customHeight="1" outlineLevel="1" x14ac:dyDescent="0.3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107</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hidden="1" customHeight="1" outlineLevel="1" collapsed="1" x14ac:dyDescent="0.35">
      <c r="A1026" s="103"/>
      <c r="B1026" s="96"/>
      <c r="C1026" s="12"/>
      <c r="D1026" s="12">
        <v>0</v>
      </c>
      <c r="E1026" s="12" t="s">
        <v>1</v>
      </c>
      <c r="F1026" s="70"/>
      <c r="G1026" s="71" t="s">
        <v>735</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hidden="1" customHeight="1" outlineLevel="1" x14ac:dyDescent="0.35">
      <c r="A1027" s="103"/>
      <c r="B1027" s="96"/>
      <c r="C1027" s="12"/>
      <c r="D1027" s="12"/>
      <c r="E1027" s="17"/>
      <c r="F1027" s="74"/>
      <c r="G1027" s="75" t="s">
        <v>739</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x14ac:dyDescent="0.3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7">
        <v>1</v>
      </c>
      <c r="D1029" s="12"/>
      <c r="E1029" s="17"/>
      <c r="F1029" s="80"/>
      <c r="G1029" s="81" t="s">
        <v>927</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7"/>
      <c r="E1030" s="17"/>
      <c r="F1030" s="17"/>
      <c r="G1030" s="22"/>
      <c r="H1030" s="22"/>
      <c r="I1030" s="22"/>
      <c r="J1030" s="22"/>
      <c r="K1030" s="22"/>
      <c r="L1030" s="22"/>
      <c r="M1030" s="478" t="s">
        <v>737</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c r="D1031" s="17"/>
      <c r="E1031" s="17"/>
      <c r="F1031" s="17"/>
      <c r="G1031" s="17"/>
      <c r="H1031" s="17"/>
      <c r="I1031" s="17"/>
      <c r="J1031" s="17"/>
      <c r="K1031" s="17"/>
      <c r="L1031" s="22"/>
      <c r="M1031" s="478" t="s">
        <v>736</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17"/>
      <c r="H1032" s="17"/>
      <c r="I1032" s="17"/>
      <c r="J1032" s="17"/>
      <c r="K1032" s="17"/>
      <c r="L1032" s="22"/>
      <c r="M1032" s="99" t="s">
        <v>899</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23"/>
      <c r="H1033" s="23"/>
      <c r="I1033" s="23"/>
      <c r="J1033" s="23"/>
      <c r="K1033" s="23"/>
      <c r="L1033" s="23" t="s">
        <v>213</v>
      </c>
      <c r="M1033" s="99" t="s">
        <v>350</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23"/>
      <c r="H1034" s="23"/>
      <c r="I1034" s="23"/>
      <c r="J1034" s="23"/>
      <c r="K1034" s="112" t="s">
        <v>154</v>
      </c>
      <c r="L1034" s="112" t="s">
        <v>214</v>
      </c>
      <c r="M1034" s="473" t="s">
        <v>192</v>
      </c>
      <c r="N1034" s="473" t="s">
        <v>361</v>
      </c>
      <c r="O1034" s="473" t="s">
        <v>360</v>
      </c>
      <c r="P1034" s="473" t="s">
        <v>191</v>
      </c>
      <c r="Q1034" s="23" t="s">
        <v>734</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3"/>
      <c r="G1035" s="145"/>
      <c r="H1035" s="146"/>
      <c r="I1035" s="119"/>
      <c r="J1035" s="119"/>
      <c r="K1035" s="514" t="s">
        <v>373</v>
      </c>
      <c r="L1035" s="218">
        <v>0.5</v>
      </c>
      <c r="M1035" s="474">
        <v>9</v>
      </c>
      <c r="N1035" s="474">
        <v>10</v>
      </c>
      <c r="O1035" s="474">
        <v>10.5</v>
      </c>
      <c r="P1035" s="474">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3"/>
      <c r="G1036" s="100"/>
      <c r="H1036" s="100"/>
      <c r="I1036" s="87"/>
      <c r="J1036" s="87"/>
      <c r="K1036" s="515" t="s">
        <v>374</v>
      </c>
      <c r="L1036" s="219">
        <v>0.5</v>
      </c>
      <c r="M1036" s="475">
        <v>9.5</v>
      </c>
      <c r="N1036" s="475">
        <v>10</v>
      </c>
      <c r="O1036" s="475">
        <v>11</v>
      </c>
      <c r="P1036" s="475">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00"/>
      <c r="H1037" s="100"/>
      <c r="I1037" s="87"/>
      <c r="J1037" s="87"/>
      <c r="K1037" s="515" t="s">
        <v>375</v>
      </c>
      <c r="L1037" s="219">
        <v>0.5</v>
      </c>
      <c r="M1037" s="475">
        <v>10.5</v>
      </c>
      <c r="N1037" s="475">
        <v>11</v>
      </c>
      <c r="O1037" s="475">
        <v>11.5</v>
      </c>
      <c r="P1037" s="475">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376</v>
      </c>
      <c r="L1038" s="219">
        <v>0.5</v>
      </c>
      <c r="M1038" s="475">
        <v>11</v>
      </c>
      <c r="N1038" s="475">
        <v>11.5</v>
      </c>
      <c r="O1038" s="475">
        <v>12</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377</v>
      </c>
      <c r="L1039" s="219">
        <v>0.5</v>
      </c>
      <c r="M1039" s="475">
        <v>10</v>
      </c>
      <c r="N1039" s="475">
        <v>11</v>
      </c>
      <c r="O1039" s="475">
        <v>12</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378</v>
      </c>
      <c r="L1040" s="219">
        <v>0.5</v>
      </c>
      <c r="M1040" s="475">
        <v>8</v>
      </c>
      <c r="N1040" s="475">
        <v>8.5</v>
      </c>
      <c r="O1040" s="475">
        <v>9.5</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92"/>
      <c r="J1041" s="92"/>
      <c r="K1041" s="515" t="s">
        <v>379</v>
      </c>
      <c r="L1041" s="220">
        <v>0.5</v>
      </c>
      <c r="M1041" s="476">
        <v>7</v>
      </c>
      <c r="N1041" s="476">
        <v>8</v>
      </c>
      <c r="O1041" s="476">
        <v>9</v>
      </c>
      <c r="P1041" s="476">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92"/>
      <c r="J1042" s="92"/>
      <c r="K1042" s="515" t="s">
        <v>380</v>
      </c>
      <c r="L1042" s="220">
        <v>0.5</v>
      </c>
      <c r="M1042" s="476">
        <v>7</v>
      </c>
      <c r="N1042" s="476">
        <v>8</v>
      </c>
      <c r="O1042" s="476">
        <v>9</v>
      </c>
      <c r="P1042" s="476">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381</v>
      </c>
      <c r="L1043" s="220">
        <v>0.5</v>
      </c>
      <c r="M1043" s="476">
        <v>6</v>
      </c>
      <c r="N1043" s="476">
        <v>7</v>
      </c>
      <c r="O1043" s="476">
        <v>8</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23"/>
      <c r="H1044" s="123"/>
      <c r="I1044" s="122"/>
      <c r="J1044" s="122"/>
      <c r="K1044" s="516" t="s">
        <v>382</v>
      </c>
      <c r="L1044" s="221">
        <v>0.5</v>
      </c>
      <c r="M1044" s="477">
        <v>5.5</v>
      </c>
      <c r="N1044" s="477">
        <v>6.5</v>
      </c>
      <c r="O1044" s="477">
        <v>8</v>
      </c>
      <c r="P1044" s="477">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92" t="s">
        <v>900</v>
      </c>
      <c r="H1046" s="86"/>
      <c r="I1046" s="86"/>
      <c r="J1046" s="86"/>
      <c r="K1046" s="86"/>
      <c r="L1046" s="223">
        <v>6.5</v>
      </c>
      <c r="M1046" s="86" t="s">
        <v>740</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15" hidden="1" customHeight="1" outlineLevel="1" x14ac:dyDescent="0.35">
      <c r="A1048" s="103"/>
      <c r="B1048" s="96"/>
      <c r="C1048" s="12" t="s">
        <v>114</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3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115</v>
      </c>
      <c r="AE1049" s="41" t="s">
        <v>116</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3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3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3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988</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1140</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4" t="s">
        <v>1215</v>
      </c>
      <c r="I57" s="885"/>
      <c r="J57" s="885"/>
      <c r="K57" s="885"/>
      <c r="L57" s="885"/>
      <c r="M57" s="885"/>
      <c r="N57" s="885"/>
      <c r="O57" s="885"/>
      <c r="P57" s="885"/>
      <c r="Q57" s="885"/>
      <c r="R57" s="885"/>
      <c r="S57" s="885"/>
      <c r="T57" s="886"/>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807</v>
      </c>
      <c r="K71" s="23" t="s">
        <v>386</v>
      </c>
      <c r="L71" s="23" t="s">
        <v>779</v>
      </c>
      <c r="M71" s="23" t="s">
        <v>780</v>
      </c>
      <c r="N71" s="23" t="s">
        <v>781</v>
      </c>
      <c r="O71" s="23" t="s">
        <v>782</v>
      </c>
      <c r="P71" s="23" t="s">
        <v>783</v>
      </c>
      <c r="Q71" s="23" t="s">
        <v>784</v>
      </c>
      <c r="R71" s="23" t="s">
        <v>785</v>
      </c>
      <c r="S71" s="23" t="s">
        <v>786</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806</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1076</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1077</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871</v>
      </c>
      <c r="Q94" s="23" t="s">
        <v>872</v>
      </c>
      <c r="R94" s="23" t="s">
        <v>1084</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1078</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953</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954</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956</v>
      </c>
      <c r="K113" s="99"/>
      <c r="L113" s="99"/>
      <c r="M113" s="99"/>
      <c r="N113" s="99"/>
      <c r="O113" s="99"/>
      <c r="P113" s="99"/>
      <c r="Q113" s="99"/>
      <c r="R113" s="99"/>
      <c r="S113" s="23"/>
      <c r="T113" s="99" t="s">
        <v>957</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871</v>
      </c>
      <c r="Q114" s="23" t="s">
        <v>872</v>
      </c>
      <c r="R114" s="23" t="s">
        <v>1084</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807</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779</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780</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782</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1020</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1020</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871</v>
      </c>
      <c r="T159" s="123" t="s">
        <v>872</v>
      </c>
      <c r="U159" s="123" t="s">
        <v>1084</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955</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958</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1216</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1080</v>
      </c>
      <c r="I178" s="114" t="s">
        <v>1080</v>
      </c>
      <c r="J178" s="114" t="s">
        <v>1080</v>
      </c>
      <c r="K178" s="114" t="s">
        <v>1080</v>
      </c>
      <c r="L178" s="114" t="s">
        <v>1080</v>
      </c>
      <c r="M178" s="114" t="s">
        <v>1079</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1222</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1221</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868</v>
      </c>
      <c r="P192" s="23" t="s">
        <v>869</v>
      </c>
      <c r="Q192" s="23" t="s">
        <v>870</v>
      </c>
      <c r="R192" s="23" t="s">
        <v>1083</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807</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779</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780</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781</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782</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783</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784</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785</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786</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742</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871</v>
      </c>
      <c r="R218" s="23" t="s">
        <v>872</v>
      </c>
      <c r="S218" s="23" t="s">
        <v>1084</v>
      </c>
      <c r="T218" s="23"/>
      <c r="U218" s="23"/>
      <c r="V218" s="23" t="s">
        <v>363</v>
      </c>
      <c r="W218" s="23" t="s">
        <v>364</v>
      </c>
      <c r="X218" s="23" t="s">
        <v>366</v>
      </c>
      <c r="Y218" s="23" t="s">
        <v>367</v>
      </c>
      <c r="Z218" s="23" t="s">
        <v>368</v>
      </c>
      <c r="AA218" s="23" t="s">
        <v>370</v>
      </c>
      <c r="AB218" s="23" t="s">
        <v>871</v>
      </c>
      <c r="AC218" s="23" t="s">
        <v>872</v>
      </c>
      <c r="AD218" s="23" t="s">
        <v>1084</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807</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779</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780</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781</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782</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783</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784</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785</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786</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871</v>
      </c>
      <c r="R332" s="23" t="s">
        <v>872</v>
      </c>
      <c r="S332" s="23" t="s">
        <v>1084</v>
      </c>
      <c r="T332" s="23"/>
      <c r="U332" s="23"/>
      <c r="V332" s="23" t="s">
        <v>363</v>
      </c>
      <c r="W332" s="23" t="s">
        <v>364</v>
      </c>
      <c r="X332" s="23" t="s">
        <v>366</v>
      </c>
      <c r="Y332" s="23" t="s">
        <v>367</v>
      </c>
      <c r="Z332" s="23" t="s">
        <v>368</v>
      </c>
      <c r="AA332" s="23" t="s">
        <v>370</v>
      </c>
      <c r="AB332" s="23" t="s">
        <v>871</v>
      </c>
      <c r="AC332" s="23" t="s">
        <v>872</v>
      </c>
      <c r="AD332" s="23" t="s">
        <v>1084</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807</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779</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780</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781</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782</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783</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784</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785</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786</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818</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1098</v>
      </c>
      <c r="K476" s="598"/>
      <c r="L476" s="99"/>
      <c r="M476" s="99"/>
      <c r="N476" s="99"/>
      <c r="O476" s="598"/>
      <c r="P476" s="99"/>
      <c r="Q476" s="99"/>
      <c r="R476" s="99"/>
      <c r="S476" s="22"/>
      <c r="T476" s="22"/>
      <c r="U476" s="127" t="s">
        <v>794</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815</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814</v>
      </c>
      <c r="K502" s="17"/>
      <c r="L502" s="22"/>
      <c r="M502" s="22"/>
      <c r="N502" s="22"/>
      <c r="O502" s="22"/>
      <c r="P502" s="22"/>
      <c r="Q502" s="22"/>
      <c r="R502" s="22"/>
      <c r="S502" s="22"/>
      <c r="T502" s="23" t="s">
        <v>186</v>
      </c>
      <c r="U502" s="22"/>
      <c r="V502" s="22" t="s">
        <v>817</v>
      </c>
      <c r="W502" s="22"/>
      <c r="X502" s="23" t="s">
        <v>187</v>
      </c>
      <c r="Y502" s="23"/>
      <c r="Z502" s="24"/>
      <c r="AA502" s="24"/>
      <c r="AB502" s="24"/>
      <c r="AC502" s="237" t="s">
        <v>876</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797</v>
      </c>
      <c r="I503" s="585" t="s">
        <v>154</v>
      </c>
      <c r="J503" s="585" t="s">
        <v>372</v>
      </c>
      <c r="K503" s="585" t="s">
        <v>56</v>
      </c>
      <c r="L503" s="585" t="s">
        <v>57</v>
      </c>
      <c r="M503" s="585" t="s">
        <v>58</v>
      </c>
      <c r="N503" s="585" t="s">
        <v>59</v>
      </c>
      <c r="O503" s="585" t="s">
        <v>868</v>
      </c>
      <c r="P503" s="585" t="s">
        <v>869</v>
      </c>
      <c r="Q503" s="585" t="s">
        <v>870</v>
      </c>
      <c r="R503" s="585" t="s">
        <v>1083</v>
      </c>
      <c r="S503" s="584"/>
      <c r="T503" s="584" t="s">
        <v>188</v>
      </c>
      <c r="U503" s="584"/>
      <c r="V503" s="584" t="s">
        <v>816</v>
      </c>
      <c r="W503" s="584"/>
      <c r="X503" s="584"/>
      <c r="Y503" s="584"/>
      <c r="Z503" s="584"/>
      <c r="AA503" s="584"/>
      <c r="AB503" s="584"/>
      <c r="AC503" s="584" t="s">
        <v>797</v>
      </c>
      <c r="AD503" s="584" t="s">
        <v>877</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807</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779</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780</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781</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782</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783</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784</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785</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786</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995</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7" t="s">
        <v>996</v>
      </c>
      <c r="H611" s="887"/>
      <c r="I611" s="887"/>
      <c r="J611" s="887"/>
      <c r="K611" s="887"/>
      <c r="L611" s="887"/>
      <c r="M611" s="887"/>
      <c r="N611" s="887"/>
      <c r="O611" s="887"/>
      <c r="P611" s="887"/>
      <c r="Q611" s="887"/>
      <c r="R611" s="887"/>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997</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998</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822</v>
      </c>
      <c r="O634" s="136"/>
      <c r="P634" s="46" t="s">
        <v>819</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821</v>
      </c>
      <c r="O635" s="17"/>
      <c r="P635" s="46" t="s">
        <v>820</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795</v>
      </c>
      <c r="O636" s="23"/>
      <c r="P636" s="23" t="s">
        <v>796</v>
      </c>
      <c r="Q636" s="22"/>
      <c r="R636" s="23"/>
      <c r="S636" s="99" t="s">
        <v>193</v>
      </c>
      <c r="T636" s="99"/>
      <c r="U636" s="23"/>
      <c r="V636" s="24" t="s">
        <v>187</v>
      </c>
      <c r="W636" s="24"/>
      <c r="X636" s="24"/>
      <c r="Y636" s="24"/>
      <c r="Z636" s="24"/>
      <c r="AA636" s="24"/>
      <c r="AB636" s="24"/>
      <c r="AC636" s="237" t="s">
        <v>876</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792</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797</v>
      </c>
      <c r="AD637" s="24" t="s">
        <v>877</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807</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779</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780</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781</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782</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783</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784</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785</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786</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1"/>
      <c r="M755" s="879"/>
      <c r="N755" s="87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868</v>
      </c>
      <c r="S759" s="102" t="s">
        <v>869</v>
      </c>
      <c r="T759" s="102" t="s">
        <v>870</v>
      </c>
      <c r="U759" s="102" t="s">
        <v>1083</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779</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780</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781</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782</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783</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784</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785</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786</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881</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868</v>
      </c>
      <c r="Q904" s="23" t="s">
        <v>869</v>
      </c>
      <c r="R904" s="23" t="s">
        <v>870</v>
      </c>
      <c r="S904" s="23" t="s">
        <v>1083</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807</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779</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780</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781</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782</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783</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784</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785</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786</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735</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739</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927</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737</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736</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899</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734</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900</v>
      </c>
      <c r="H1033" s="86"/>
      <c r="I1033" s="86"/>
      <c r="J1033" s="86"/>
      <c r="K1033" s="86"/>
      <c r="L1033" s="223">
        <v>6.5</v>
      </c>
      <c r="M1033" s="86" t="s">
        <v>740</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opLeftCell="B1" zoomScale="80" zoomScaleNormal="80" workbookViewId="0">
      <pane xSplit="9" ySplit="23" topLeftCell="K937" activePane="bottomRight" state="frozen"/>
      <selection activeCell="B1" sqref="B1"/>
      <selection pane="topRight" activeCell="K1" sqref="K1"/>
      <selection pane="bottomLeft" activeCell="B24" sqref="B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4" t="s">
        <v>1130</v>
      </c>
      <c r="K11" s="895"/>
      <c r="L11" s="895"/>
      <c r="M11" s="895"/>
      <c r="N11" s="895"/>
      <c r="O11" s="895"/>
      <c r="P11" s="895"/>
      <c r="Q11" s="895"/>
      <c r="R11" s="895"/>
      <c r="S11" s="895"/>
      <c r="T11" s="895"/>
      <c r="U11" s="895"/>
      <c r="V11" s="895"/>
      <c r="W11" s="895"/>
      <c r="X11" s="896"/>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7" t="s">
        <v>1141</v>
      </c>
      <c r="K12" s="897"/>
      <c r="L12" s="897"/>
      <c r="M12" s="897"/>
      <c r="N12" s="897"/>
      <c r="O12" s="897"/>
      <c r="P12" s="897"/>
      <c r="Q12" s="897"/>
      <c r="R12" s="897"/>
      <c r="S12" s="897"/>
      <c r="T12" s="897"/>
      <c r="U12" s="897"/>
      <c r="V12" s="897"/>
      <c r="W12" s="897"/>
      <c r="X12" s="897"/>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879</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945</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1086</v>
      </c>
      <c r="I51" s="839" t="s">
        <v>1087</v>
      </c>
      <c r="J51" s="312">
        <v>0</v>
      </c>
      <c r="K51" s="274"/>
      <c r="L51" s="274" t="s">
        <v>1088</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949</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950</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733</v>
      </c>
      <c r="Y62" s="274"/>
      <c r="Z62" s="274"/>
      <c r="AA62" s="274"/>
      <c r="AB62" s="274"/>
      <c r="AC62" s="274"/>
      <c r="AD62" s="274"/>
      <c r="AE62" s="274"/>
      <c r="AF62" s="274"/>
      <c r="AG62" s="274"/>
      <c r="AH62" s="274" t="s">
        <v>1099</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732</v>
      </c>
      <c r="Z63" s="296"/>
      <c r="AA63" s="296"/>
      <c r="AB63" s="296"/>
      <c r="AC63" s="296"/>
      <c r="AD63" s="468"/>
      <c r="AE63" s="361"/>
      <c r="AF63" s="274"/>
      <c r="AG63" s="274"/>
      <c r="AH63" s="290"/>
      <c r="AI63" s="296" t="s">
        <v>1100</v>
      </c>
      <c r="AJ63" s="296"/>
      <c r="AK63" s="290"/>
      <c r="AL63" s="290"/>
      <c r="AM63" s="290"/>
      <c r="AN63" s="296" t="s">
        <v>1101</v>
      </c>
      <c r="AO63" s="296"/>
      <c r="AP63" s="296"/>
      <c r="AQ63" s="269"/>
      <c r="AR63" s="256"/>
      <c r="AS63" s="244"/>
      <c r="AT63" s="244"/>
      <c r="AU63" s="244"/>
    </row>
    <row r="64" spans="1:47" ht="45" customHeight="1" outlineLevel="2" x14ac:dyDescent="0.35">
      <c r="A64" s="244"/>
      <c r="B64" s="253"/>
      <c r="C64" s="246">
        <f>INT($C$29)+2</f>
        <v>3</v>
      </c>
      <c r="D64" s="269"/>
      <c r="E64" s="844" t="s">
        <v>1111</v>
      </c>
      <c r="F64" s="844" t="s">
        <v>1112</v>
      </c>
      <c r="G64" s="269"/>
      <c r="H64" s="274"/>
      <c r="I64" s="290" t="s">
        <v>446</v>
      </c>
      <c r="J64" s="290" t="s">
        <v>154</v>
      </c>
      <c r="K64" s="290" t="s">
        <v>153</v>
      </c>
      <c r="L64" s="290" t="s">
        <v>439</v>
      </c>
      <c r="M64" s="274"/>
      <c r="N64" s="522" t="s">
        <v>811</v>
      </c>
      <c r="O64" s="681" t="s">
        <v>810</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1102</v>
      </c>
      <c r="AI64" s="290" t="s">
        <v>1103</v>
      </c>
      <c r="AJ64" s="290" t="s">
        <v>1104</v>
      </c>
      <c r="AK64" s="522" t="s">
        <v>1105</v>
      </c>
      <c r="AL64" s="522" t="s">
        <v>1106</v>
      </c>
      <c r="AM64" s="522" t="s">
        <v>1107</v>
      </c>
      <c r="AN64" s="522" t="s">
        <v>1108</v>
      </c>
      <c r="AO64" s="522" t="s">
        <v>1109</v>
      </c>
      <c r="AP64" s="522" t="s">
        <v>1110</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807</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752</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744</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745</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746</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747</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748</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749</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750</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751</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1119</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878</v>
      </c>
      <c r="S171" s="303" t="s">
        <v>463</v>
      </c>
      <c r="T171" s="303" t="s">
        <v>464</v>
      </c>
      <c r="U171" s="259" t="s">
        <v>465</v>
      </c>
      <c r="V171" s="259"/>
      <c r="W171" s="259"/>
      <c r="X171" s="259"/>
      <c r="Y171" s="304"/>
      <c r="Z171" s="304"/>
      <c r="AA171" s="304"/>
      <c r="AB171" s="311"/>
      <c r="AC171" s="311" t="s">
        <v>1120</v>
      </c>
      <c r="AD171" s="311" t="s">
        <v>1121</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880</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t="5.15" customHeight="1" outlineLevel="2" x14ac:dyDescent="0.35">
      <c r="A212" s="244"/>
      <c r="B212" s="253"/>
      <c r="C212" s="246">
        <f>INT($C$29)+2.005</f>
        <v>3.0049999999999999</v>
      </c>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c r="AQ212" s="269" t="s">
        <v>402</v>
      </c>
      <c r="AR212" s="256"/>
      <c r="AS212" s="244"/>
      <c r="AT212" s="244"/>
      <c r="AU212" s="244"/>
    </row>
    <row r="213" spans="1:47" ht="15" customHeight="1" outlineLevel="1" x14ac:dyDescent="0.35">
      <c r="A213" s="244"/>
      <c r="B213" s="253"/>
      <c r="C213" s="246">
        <f>INT($C$29)+1</f>
        <v>2</v>
      </c>
      <c r="D213" s="269"/>
      <c r="E213" s="326"/>
      <c r="F213" s="326"/>
      <c r="G213" s="269"/>
      <c r="H213" s="286" t="s">
        <v>936</v>
      </c>
      <c r="I213" s="287"/>
      <c r="J213" s="617" t="s">
        <v>938</v>
      </c>
      <c r="K213" s="617" t="s">
        <v>938</v>
      </c>
      <c r="L213" s="617" t="s">
        <v>937</v>
      </c>
      <c r="M213" s="617" t="s">
        <v>937</v>
      </c>
      <c r="N213" s="303"/>
      <c r="O213" s="303" t="s">
        <v>961</v>
      </c>
      <c r="P213" s="259"/>
      <c r="Q213" s="259"/>
      <c r="R213" s="259"/>
      <c r="S213" s="259"/>
      <c r="T213" s="259"/>
      <c r="U213" s="259"/>
      <c r="V213" s="259"/>
      <c r="W213" s="259"/>
      <c r="X213" s="259"/>
      <c r="Y213" s="288"/>
      <c r="Z213" s="288"/>
      <c r="AA213" s="288"/>
      <c r="AB213" s="288"/>
      <c r="AC213" s="288"/>
      <c r="AD213" s="288"/>
      <c r="AE213" s="288"/>
      <c r="AF213" s="288"/>
      <c r="AG213" s="288"/>
      <c r="AH213" s="288"/>
      <c r="AI213" s="288"/>
      <c r="AJ213" s="288"/>
      <c r="AK213" s="288"/>
      <c r="AL213" s="288"/>
      <c r="AM213" s="288"/>
      <c r="AN213" s="288"/>
      <c r="AO213" s="288"/>
      <c r="AP213" s="288"/>
      <c r="AQ213" s="269"/>
      <c r="AR213" s="256"/>
      <c r="AS213" s="244"/>
      <c r="AT213" s="244"/>
      <c r="AU213" s="244"/>
    </row>
    <row r="214" spans="1:47" ht="5.15" hidden="1" customHeight="1" outlineLevel="3" x14ac:dyDescent="0.35">
      <c r="A214" s="244"/>
      <c r="B214" s="253"/>
      <c r="C214" s="246">
        <f>INT($C$29)+3.005</f>
        <v>4.0049999999999999</v>
      </c>
      <c r="D214" s="269" t="s">
        <v>398</v>
      </c>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c r="AQ214" s="269"/>
      <c r="AR214" s="256"/>
      <c r="AS214" s="244"/>
      <c r="AT214" s="244"/>
      <c r="AU214" s="244"/>
    </row>
    <row r="215" spans="1:47" outlineLevel="2" x14ac:dyDescent="0.35">
      <c r="A215" s="244"/>
      <c r="B215" s="253"/>
      <c r="C215" s="246">
        <f>INT($C$29)+2</f>
        <v>3</v>
      </c>
      <c r="D215" s="269"/>
      <c r="E215" s="326"/>
      <c r="F215" s="326"/>
      <c r="G215" s="269"/>
      <c r="H215" s="274" t="str">
        <f>H248</f>
        <v>Aut</v>
      </c>
      <c r="I215" s="290"/>
      <c r="J215" s="370">
        <f>DATE(i_startyear,MONTH(MAX($N$682:$U$684)+21),DAY(MAX($N$682:$U$684)+21))</f>
        <v>43805</v>
      </c>
      <c r="K215" s="715">
        <f>MIN(363,INT((J215 - DATE(YEAR(J215),1,1))))+364*(YEAR(J215)-i_startyear)</f>
        <v>339</v>
      </c>
      <c r="L215" s="370">
        <f>DATE(i_startyear,MONTH(MIN($N$682:$U$684)-21),DAY(MIN($N$682:$U$684)-21))</f>
        <v>43763</v>
      </c>
      <c r="M215" s="715">
        <f>MIN(363,INT((L215 - DATE(YEAR(L215),1,1))))+364*(YEAR(L215)-i_startyear)</f>
        <v>297</v>
      </c>
      <c r="N215" s="274"/>
      <c r="O215" s="291" t="b">
        <v>1</v>
      </c>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69"/>
      <c r="AR215" s="256"/>
      <c r="AS215" s="244"/>
      <c r="AT215" s="244"/>
      <c r="AU215" s="244"/>
    </row>
    <row r="216" spans="1:47" outlineLevel="2" x14ac:dyDescent="0.35">
      <c r="A216" s="244"/>
      <c r="B216" s="253"/>
      <c r="C216" s="246">
        <f t="shared" ref="C216:C219" si="42">INT($C$29)+2</f>
        <v>3</v>
      </c>
      <c r="D216" s="269"/>
      <c r="E216" s="326"/>
      <c r="F216" s="326"/>
      <c r="G216" s="269"/>
      <c r="H216" s="274" t="str">
        <f t="shared" ref="H216:H217" si="43">H249</f>
        <v>Win</v>
      </c>
      <c r="I216" s="290"/>
      <c r="J216" s="370">
        <f>DATE(i_startyear,MONTH(MAX($N$706:$U$708)+21),DAY(MAX($N$706:$U$708)+21))</f>
        <v>43470</v>
      </c>
      <c r="K216" s="715">
        <f>MIN(363,INT((J216 - DATE(YEAR(J216),1,1))))+364*(YEAR(J216)-i_startyear)</f>
        <v>4</v>
      </c>
      <c r="L216" s="370">
        <f>DATE(i_startyear,MONTH(MIN($N$706:$U$708)-21),DAY(MIN($N$706:$U$708)-21))</f>
        <v>43793</v>
      </c>
      <c r="M216" s="715">
        <f>MIN(363,INT((L216 - DATE(YEAR(L216),1,1))))+364*(YEAR(L216)-i_startyear)</f>
        <v>327</v>
      </c>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4"/>
      <c r="AJ216" s="274"/>
      <c r="AK216" s="274"/>
      <c r="AL216" s="274"/>
      <c r="AM216" s="274"/>
      <c r="AN216" s="274"/>
      <c r="AO216" s="274"/>
      <c r="AP216" s="274"/>
      <c r="AQ216" s="269"/>
      <c r="AR216" s="256"/>
      <c r="AS216" s="244"/>
      <c r="AT216" s="244"/>
      <c r="AU216" s="244"/>
    </row>
    <row r="217" spans="1:47" outlineLevel="2" x14ac:dyDescent="0.35">
      <c r="A217" s="244"/>
      <c r="B217" s="253"/>
      <c r="C217" s="246">
        <f t="shared" si="42"/>
        <v>3</v>
      </c>
      <c r="D217" s="269"/>
      <c r="E217" s="326"/>
      <c r="F217" s="326"/>
      <c r="G217" s="269"/>
      <c r="H217" s="274" t="str">
        <f t="shared" si="43"/>
        <v>Spr</v>
      </c>
      <c r="I217" s="290"/>
      <c r="J217" s="370">
        <f>DATE(i_startyear,MONTH(MAX($N$730:$U$732)+21),DAY(MAX($N$730:$U$732)+21))</f>
        <v>43501</v>
      </c>
      <c r="K217" s="715">
        <f>MIN(363,INT((J217 - DATE(YEAR(J217),1,1))))+364*(YEAR(J217)-i_startyear)</f>
        <v>35</v>
      </c>
      <c r="L217" s="370">
        <f>DATE(i_startyear,MONTH(MIN($N$730:$U$732)-21),DAY(MIN($N$730:$U$732)-21))</f>
        <v>43824</v>
      </c>
      <c r="M217" s="715">
        <f>MIN(363,INT((L217 - DATE(YEAR(L217),1,1))))+364*(YEAR(L217)-i_startyear)</f>
        <v>358</v>
      </c>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69"/>
      <c r="AR217" s="256"/>
      <c r="AS217" s="244"/>
      <c r="AT217" s="244"/>
      <c r="AU217" s="244"/>
    </row>
    <row r="218" spans="1:47" outlineLevel="2" x14ac:dyDescent="0.35">
      <c r="A218" s="244"/>
      <c r="B218" s="253"/>
      <c r="C218" s="246">
        <f t="shared" si="42"/>
        <v>3</v>
      </c>
      <c r="D218" s="269"/>
      <c r="E218" s="326"/>
      <c r="F218" s="326"/>
      <c r="G218" s="269"/>
      <c r="H218" s="274"/>
      <c r="I218" s="290"/>
      <c r="J218" s="290"/>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si="42"/>
        <v>3</v>
      </c>
      <c r="D219" s="269"/>
      <c r="E219" s="326"/>
      <c r="F219" s="326"/>
      <c r="G219" s="269"/>
      <c r="H219" s="274"/>
      <c r="I219" s="290"/>
      <c r="J219" s="290"/>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ht="5.15" customHeight="1" outlineLevel="2" x14ac:dyDescent="0.35">
      <c r="A220" s="244"/>
      <c r="B220" s="253"/>
      <c r="C220" s="246">
        <f>INT($C$29)+2.005</f>
        <v>3.0049999999999999</v>
      </c>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c r="AQ220" s="269" t="s">
        <v>402</v>
      </c>
      <c r="AR220" s="256"/>
      <c r="AS220" s="244"/>
      <c r="AT220" s="244"/>
      <c r="AU220" s="244"/>
    </row>
    <row r="221" spans="1:47" ht="5.15" customHeight="1" outlineLevel="2" x14ac:dyDescent="0.35">
      <c r="A221" s="244"/>
      <c r="B221" s="253"/>
      <c r="C221" s="246">
        <f>INT($C$29)+2.005</f>
        <v>3.0049999999999999</v>
      </c>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c r="AQ221" s="269"/>
      <c r="AR221" s="256"/>
      <c r="AS221" s="244"/>
      <c r="AT221" s="244"/>
      <c r="AU221" s="244"/>
    </row>
    <row r="222" spans="1:47" ht="5.15" customHeight="1" outlineLevel="1" x14ac:dyDescent="0.35">
      <c r="A222" s="244"/>
      <c r="B222" s="279"/>
      <c r="C222" s="280">
        <f>INT($C$29)+1.005</f>
        <v>2.0049999999999999</v>
      </c>
      <c r="D222" s="281"/>
      <c r="E222" s="281"/>
      <c r="F222" s="281"/>
      <c r="G222" s="281"/>
      <c r="H222" s="281"/>
      <c r="I222" s="281"/>
      <c r="J222" s="281"/>
      <c r="K222" s="281"/>
      <c r="L222" s="281"/>
      <c r="M222" s="281"/>
      <c r="N222" s="281"/>
      <c r="O222" s="281"/>
      <c r="P222" s="281"/>
      <c r="Q222" s="281"/>
      <c r="R222" s="281"/>
      <c r="S222" s="281"/>
      <c r="T222" s="281"/>
      <c r="U222" s="281"/>
      <c r="V222" s="281"/>
      <c r="W222" s="281"/>
      <c r="X222" s="281"/>
      <c r="Y222" s="281"/>
      <c r="Z222" s="281"/>
      <c r="AA222" s="281"/>
      <c r="AB222" s="281"/>
      <c r="AC222" s="281"/>
      <c r="AD222" s="281"/>
      <c r="AE222" s="281"/>
      <c r="AF222" s="281"/>
      <c r="AG222" s="281"/>
      <c r="AH222" s="281"/>
      <c r="AI222" s="281"/>
      <c r="AJ222" s="281"/>
      <c r="AK222" s="281"/>
      <c r="AL222" s="281"/>
      <c r="AM222" s="281"/>
      <c r="AN222" s="281"/>
      <c r="AO222" s="281"/>
      <c r="AP222" s="281"/>
      <c r="AQ222" s="281"/>
      <c r="AR222" s="282" t="s">
        <v>116</v>
      </c>
      <c r="AS222" s="244"/>
      <c r="AT222" s="244"/>
      <c r="AU222" s="244"/>
    </row>
    <row r="223" spans="1:47" ht="5.15" customHeight="1" x14ac:dyDescent="0.35">
      <c r="A223" s="244"/>
      <c r="B223" s="283"/>
      <c r="C223" s="284">
        <f>INT($C$29)+0.005</f>
        <v>1.0049999999999999</v>
      </c>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c r="AC223" s="283"/>
      <c r="AD223" s="283"/>
      <c r="AE223" s="283"/>
      <c r="AF223" s="283"/>
      <c r="AG223" s="283"/>
      <c r="AH223" s="283"/>
      <c r="AI223" s="283"/>
      <c r="AJ223" s="283"/>
      <c r="AK223" s="283"/>
      <c r="AL223" s="283"/>
      <c r="AM223" s="283"/>
      <c r="AN223" s="283"/>
      <c r="AO223" s="283"/>
      <c r="AP223" s="283"/>
      <c r="AQ223" s="283"/>
      <c r="AR223" s="283"/>
      <c r="AS223" s="244"/>
      <c r="AT223" s="244"/>
      <c r="AU223" s="244"/>
    </row>
    <row r="224" spans="1:47" outlineLevel="2" x14ac:dyDescent="0.35">
      <c r="A224" s="244"/>
      <c r="B224" s="244"/>
      <c r="C224" s="246">
        <f>INT($C$29)+2</f>
        <v>3</v>
      </c>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4"/>
      <c r="AK224" s="244"/>
      <c r="AL224" s="244"/>
      <c r="AM224" s="244"/>
      <c r="AN224" s="244"/>
      <c r="AO224" s="244"/>
      <c r="AP224" s="244"/>
      <c r="AQ224" s="244"/>
      <c r="AR224" s="244"/>
      <c r="AS224" s="244"/>
      <c r="AT224" s="244"/>
      <c r="AU224" s="244"/>
    </row>
    <row r="225" spans="1:47" outlineLevel="2" x14ac:dyDescent="0.35">
      <c r="A225" s="244"/>
      <c r="B225" s="244"/>
      <c r="C225" s="246">
        <f>INT($C$229)+2</f>
        <v>3</v>
      </c>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4"/>
      <c r="AK225" s="244"/>
      <c r="AL225" s="244"/>
      <c r="AM225" s="244"/>
      <c r="AN225" s="244"/>
      <c r="AO225" s="244"/>
      <c r="AP225" s="244"/>
      <c r="AQ225" s="244"/>
      <c r="AR225" s="244"/>
      <c r="AS225" s="244"/>
      <c r="AT225" s="244"/>
      <c r="AU225" s="244"/>
    </row>
    <row r="226" spans="1:47" ht="5.15" customHeight="1" thickBot="1" x14ac:dyDescent="0.4">
      <c r="A226" s="244"/>
      <c r="B226" s="247"/>
      <c r="C226" s="248">
        <f>INT($C$229)+0.005</f>
        <v>1.0049999999999999</v>
      </c>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247"/>
      <c r="AE226" s="247"/>
      <c r="AF226" s="247"/>
      <c r="AG226" s="247"/>
      <c r="AH226" s="247"/>
      <c r="AI226" s="247"/>
      <c r="AJ226" s="247"/>
      <c r="AK226" s="247"/>
      <c r="AL226" s="247"/>
      <c r="AM226" s="247"/>
      <c r="AN226" s="247"/>
      <c r="AO226" s="247"/>
      <c r="AP226" s="247"/>
      <c r="AQ226" s="247"/>
      <c r="AR226" s="247"/>
      <c r="AS226" s="244"/>
      <c r="AT226" s="244"/>
      <c r="AU226" s="244"/>
    </row>
    <row r="227" spans="1:47" ht="5.15" customHeight="1" outlineLevel="1" collapsed="1" x14ac:dyDescent="0.35">
      <c r="A227" s="244"/>
      <c r="B227" s="249" t="s">
        <v>0</v>
      </c>
      <c r="C227" s="250">
        <f>INT($C$229)+1.005</f>
        <v>2.0049999999999999</v>
      </c>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c r="AA227" s="251"/>
      <c r="AB227" s="251"/>
      <c r="AC227" s="251"/>
      <c r="AD227" s="251"/>
      <c r="AE227" s="251"/>
      <c r="AF227" s="251"/>
      <c r="AG227" s="251"/>
      <c r="AH227" s="251"/>
      <c r="AI227" s="251"/>
      <c r="AJ227" s="251"/>
      <c r="AK227" s="251"/>
      <c r="AL227" s="251"/>
      <c r="AM227" s="251"/>
      <c r="AN227" s="251"/>
      <c r="AO227" s="251"/>
      <c r="AP227" s="251"/>
      <c r="AQ227" s="251"/>
      <c r="AR227" s="252"/>
      <c r="AS227" s="244"/>
      <c r="AT227" s="244"/>
      <c r="AU227" s="244"/>
    </row>
    <row r="228" spans="1:47" hidden="1" outlineLevel="4" x14ac:dyDescent="0.35">
      <c r="A228" s="244"/>
      <c r="B228" s="253"/>
      <c r="C228" s="246">
        <f>INT(MAX($C$241:$C$354))+1</f>
        <v>5</v>
      </c>
      <c r="D228" s="254"/>
      <c r="E228" s="254"/>
      <c r="F228" s="254"/>
      <c r="G228" s="254"/>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4"/>
      <c r="AR228" s="256"/>
      <c r="AS228" s="244"/>
      <c r="AT228" s="244"/>
      <c r="AU228" s="244"/>
    </row>
    <row r="229" spans="1:47" ht="20.149999999999999" customHeight="1" x14ac:dyDescent="0.35">
      <c r="A229" s="244"/>
      <c r="B229" s="253"/>
      <c r="C229" s="246">
        <v>1.02</v>
      </c>
      <c r="D229" s="257"/>
      <c r="E229" s="319" t="s">
        <v>389</v>
      </c>
      <c r="F229" s="320"/>
      <c r="G229" s="258"/>
      <c r="H229" s="633" t="str">
        <f>COUNTIFS($B$1:$B229, "«")&amp;" Property: Livestock Management table - Reproduction Feeding &amp; Shearing"</f>
        <v>3 Property: Livestock Management table - Reproduction Feeding &amp; Shearing</v>
      </c>
      <c r="I229" s="285"/>
      <c r="J229" s="285"/>
      <c r="K229" s="285"/>
      <c r="L229" s="285"/>
      <c r="M229" s="285"/>
      <c r="N229" s="285"/>
      <c r="O229" s="285"/>
      <c r="P229" s="285"/>
      <c r="Q229" s="285"/>
      <c r="R229" s="285"/>
      <c r="S229" s="285"/>
      <c r="T229" s="285"/>
      <c r="U229" s="285"/>
      <c r="V229" s="285"/>
      <c r="W229" s="285"/>
      <c r="X229" s="285"/>
      <c r="Y229" s="321"/>
      <c r="Z229" s="321"/>
      <c r="AA229" s="321"/>
      <c r="AB229" s="321"/>
      <c r="AC229" s="321"/>
      <c r="AD229" s="321"/>
      <c r="AE229" s="321"/>
      <c r="AF229" s="321"/>
      <c r="AG229" s="321"/>
      <c r="AH229" s="321"/>
      <c r="AI229" s="321"/>
      <c r="AJ229" s="321"/>
      <c r="AK229" s="321"/>
      <c r="AL229" s="321"/>
      <c r="AM229" s="321"/>
      <c r="AN229" s="321"/>
      <c r="AO229" s="321"/>
      <c r="AP229" s="321"/>
      <c r="AQ229" s="322"/>
      <c r="AR229" s="256"/>
      <c r="AS229" s="244"/>
      <c r="AT229" s="244"/>
      <c r="AU229" s="244"/>
    </row>
    <row r="230" spans="1:47" ht="20.149999999999999" customHeight="1" outlineLevel="1" x14ac:dyDescent="0.35">
      <c r="A230" s="244"/>
      <c r="B230" s="253"/>
      <c r="C230" s="246">
        <f>INT($C$229)+1.02</f>
        <v>2.02</v>
      </c>
      <c r="D230" s="257"/>
      <c r="E230" s="319" t="s">
        <v>391</v>
      </c>
      <c r="F230" s="323">
        <v>1</v>
      </c>
      <c r="G230" s="262"/>
      <c r="H230" s="263" t="s">
        <v>497</v>
      </c>
      <c r="I230" s="264"/>
      <c r="J230" s="264"/>
      <c r="K230" s="264"/>
      <c r="L230" s="264"/>
      <c r="M230" s="264"/>
      <c r="N230" s="264"/>
      <c r="O230" s="264"/>
      <c r="P230" s="264"/>
      <c r="Q230" s="264"/>
      <c r="R230" s="264"/>
      <c r="S230" s="264"/>
      <c r="T230" s="264"/>
      <c r="U230" s="264"/>
      <c r="V230" s="264"/>
      <c r="W230" s="264"/>
      <c r="X230" s="264"/>
      <c r="Y230" s="324"/>
      <c r="Z230" s="324"/>
      <c r="AA230" s="324"/>
      <c r="AB230" s="324"/>
      <c r="AC230" s="324"/>
      <c r="AD230" s="324"/>
      <c r="AE230" s="324"/>
      <c r="AF230" s="324"/>
      <c r="AG230" s="324"/>
      <c r="AH230" s="324"/>
      <c r="AI230" s="324"/>
      <c r="AJ230" s="324"/>
      <c r="AK230" s="324"/>
      <c r="AL230" s="324"/>
      <c r="AM230" s="324"/>
      <c r="AN230" s="324"/>
      <c r="AO230" s="324"/>
      <c r="AP230" s="324"/>
      <c r="AQ230" s="325"/>
      <c r="AR230" s="256"/>
      <c r="AS230" s="244"/>
      <c r="AT230" s="244"/>
      <c r="AU230" s="244"/>
    </row>
    <row r="231" spans="1:47" ht="5.15" customHeight="1" outlineLevel="2" x14ac:dyDescent="0.35">
      <c r="A231" s="244"/>
      <c r="B231" s="253"/>
      <c r="C231" s="246">
        <f>INT($C$229)+2.005</f>
        <v>3.0049999999999999</v>
      </c>
      <c r="D231" s="254"/>
      <c r="E231" s="254"/>
      <c r="F231" s="254"/>
      <c r="G231" s="254"/>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4"/>
      <c r="AR231" s="256"/>
      <c r="AS231" s="244"/>
      <c r="AT231" s="244"/>
      <c r="AU231" s="244"/>
    </row>
    <row r="232" spans="1:47" outlineLevel="2" x14ac:dyDescent="0.35">
      <c r="A232" s="244"/>
      <c r="B232" s="253"/>
      <c r="C232" s="246">
        <f>INT($C$229)+2</f>
        <v>3</v>
      </c>
      <c r="D232" s="254"/>
      <c r="E232" s="326"/>
      <c r="F232" s="326"/>
      <c r="G232" s="254"/>
      <c r="H232" s="267"/>
      <c r="I232" s="267"/>
      <c r="J232" s="267"/>
      <c r="K232" s="267"/>
      <c r="L232" s="267"/>
      <c r="M232" s="267"/>
      <c r="N232" s="267"/>
      <c r="O232" s="267"/>
      <c r="P232" s="267"/>
      <c r="Q232" s="267"/>
      <c r="R232" s="267"/>
      <c r="S232" s="267"/>
      <c r="T232" s="267"/>
      <c r="U232" s="267"/>
      <c r="V232" s="267"/>
      <c r="W232" s="267"/>
      <c r="X232" s="267"/>
      <c r="Y232" s="267"/>
      <c r="Z232" s="267"/>
      <c r="AA232" s="267"/>
      <c r="AB232" s="267"/>
      <c r="AC232" s="267"/>
      <c r="AD232" s="267"/>
      <c r="AE232" s="267"/>
      <c r="AF232" s="267"/>
      <c r="AG232" s="267"/>
      <c r="AH232" s="267"/>
      <c r="AI232" s="267"/>
      <c r="AJ232" s="267"/>
      <c r="AK232" s="267"/>
      <c r="AL232" s="267"/>
      <c r="AM232" s="267"/>
      <c r="AN232" s="267"/>
      <c r="AO232" s="267"/>
      <c r="AP232" s="267"/>
      <c r="AQ232" s="254"/>
      <c r="AR232" s="256"/>
      <c r="AS232" s="244"/>
      <c r="AT232" s="244"/>
      <c r="AU232" s="244"/>
    </row>
    <row r="233" spans="1:47" outlineLevel="2" x14ac:dyDescent="0.35">
      <c r="A233" s="244"/>
      <c r="B233" s="253"/>
      <c r="C233" s="246">
        <f>INT($C$229)+2</f>
        <v>3</v>
      </c>
      <c r="D233" s="254"/>
      <c r="E233" s="326"/>
      <c r="F233" s="326"/>
      <c r="G233" s="254"/>
      <c r="H233" s="267"/>
      <c r="I233" s="267"/>
      <c r="J233" s="267"/>
      <c r="K233" s="267"/>
      <c r="L233" s="267"/>
      <c r="M233" s="267"/>
      <c r="N233" s="267"/>
      <c r="O233" s="267"/>
      <c r="P233" s="267"/>
      <c r="Q233" s="267"/>
      <c r="R233" s="267"/>
      <c r="S233" s="267"/>
      <c r="T233" s="267"/>
      <c r="U233" s="267"/>
      <c r="V233" s="267"/>
      <c r="W233" s="267"/>
      <c r="X233" s="267"/>
      <c r="Y233" s="267"/>
      <c r="Z233" s="267"/>
      <c r="AA233" s="267"/>
      <c r="AB233" s="267"/>
      <c r="AC233" s="267"/>
      <c r="AD233" s="267"/>
      <c r="AE233" s="267"/>
      <c r="AF233" s="267"/>
      <c r="AG233" s="267"/>
      <c r="AH233" s="267"/>
      <c r="AI233" s="267"/>
      <c r="AJ233" s="267"/>
      <c r="AK233" s="267"/>
      <c r="AL233" s="267"/>
      <c r="AM233" s="267"/>
      <c r="AN233" s="267"/>
      <c r="AO233" s="267"/>
      <c r="AP233" s="267"/>
      <c r="AQ233" s="254"/>
      <c r="AR233" s="256"/>
      <c r="AS233" s="244"/>
      <c r="AT233" s="244"/>
      <c r="AU233" s="244"/>
    </row>
    <row r="234" spans="1:47" outlineLevel="2" x14ac:dyDescent="0.35">
      <c r="A234" s="244"/>
      <c r="B234" s="253"/>
      <c r="C234" s="246">
        <f>INT($C$229)+2</f>
        <v>3</v>
      </c>
      <c r="D234" s="254"/>
      <c r="E234" s="326"/>
      <c r="F234" s="326"/>
      <c r="G234" s="254"/>
      <c r="H234" s="268"/>
      <c r="I234" s="268"/>
      <c r="J234" s="268"/>
      <c r="K234" s="327" t="s">
        <v>432</v>
      </c>
      <c r="L234" s="327"/>
      <c r="M234" s="327"/>
      <c r="N234" s="327" t="s">
        <v>433</v>
      </c>
      <c r="O234" s="327"/>
      <c r="P234" s="327"/>
      <c r="Q234" s="327"/>
      <c r="R234" s="327" t="s">
        <v>435</v>
      </c>
      <c r="S234" s="327"/>
      <c r="T234" s="327"/>
      <c r="U234" s="327"/>
      <c r="V234" s="328"/>
      <c r="W234" s="328"/>
      <c r="X234" s="328"/>
      <c r="Y234" s="328"/>
      <c r="Z234" s="328"/>
      <c r="AA234" s="328"/>
      <c r="AB234" s="328"/>
      <c r="AC234" s="328"/>
      <c r="AD234" s="328"/>
      <c r="AE234" s="328"/>
      <c r="AF234" s="328"/>
      <c r="AG234" s="328"/>
      <c r="AH234" s="328"/>
      <c r="AI234" s="328"/>
      <c r="AJ234" s="328"/>
      <c r="AK234" s="328"/>
      <c r="AL234" s="328"/>
      <c r="AM234" s="328"/>
      <c r="AN234" s="328"/>
      <c r="AO234" s="328"/>
      <c r="AP234" s="328"/>
      <c r="AQ234" s="254"/>
      <c r="AR234" s="256"/>
      <c r="AS234" s="244"/>
      <c r="AT234" s="244"/>
      <c r="AU234" s="244"/>
    </row>
    <row r="235" spans="1:47" outlineLevel="2" x14ac:dyDescent="0.35">
      <c r="A235" s="244"/>
      <c r="B235" s="253"/>
      <c r="C235" s="246">
        <f>INT($C$229)+2</f>
        <v>3</v>
      </c>
      <c r="D235" s="254"/>
      <c r="E235" s="326"/>
      <c r="F235" s="326"/>
      <c r="G235" s="254"/>
      <c r="H235" s="268"/>
      <c r="I235" s="268"/>
      <c r="J235" s="268"/>
      <c r="K235" s="316" t="s">
        <v>14</v>
      </c>
      <c r="L235" s="316" t="s">
        <v>498</v>
      </c>
      <c r="M235" s="316" t="s">
        <v>4</v>
      </c>
      <c r="N235" s="316" t="s">
        <v>499</v>
      </c>
      <c r="O235" s="316" t="s">
        <v>500</v>
      </c>
      <c r="P235" s="316" t="s">
        <v>501</v>
      </c>
      <c r="Q235" s="316" t="s">
        <v>502</v>
      </c>
      <c r="R235" s="316" t="s">
        <v>499</v>
      </c>
      <c r="S235" s="316" t="s">
        <v>500</v>
      </c>
      <c r="T235" s="316" t="s">
        <v>501</v>
      </c>
      <c r="U235" s="316" t="s">
        <v>502</v>
      </c>
      <c r="V235" s="268"/>
      <c r="W235" s="268"/>
      <c r="X235" s="268"/>
      <c r="Y235" s="268"/>
      <c r="Z235" s="268"/>
      <c r="AA235" s="268"/>
      <c r="AB235" s="268"/>
      <c r="AC235" s="268"/>
      <c r="AD235" s="268"/>
      <c r="AE235" s="268"/>
      <c r="AF235" s="268"/>
      <c r="AG235" s="268"/>
      <c r="AH235" s="268"/>
      <c r="AI235" s="268"/>
      <c r="AJ235" s="268"/>
      <c r="AK235" s="268"/>
      <c r="AL235" s="268"/>
      <c r="AM235" s="268"/>
      <c r="AN235" s="268"/>
      <c r="AO235" s="268"/>
      <c r="AP235" s="268"/>
      <c r="AQ235" s="254"/>
      <c r="AR235" s="256"/>
      <c r="AS235" s="244"/>
      <c r="AT235" s="244"/>
      <c r="AU235" s="244"/>
    </row>
    <row r="236" spans="1:47" ht="11.9" customHeight="1" outlineLevel="2" collapsed="1" x14ac:dyDescent="0.35">
      <c r="A236" s="244"/>
      <c r="B236" s="253" t="s">
        <v>395</v>
      </c>
      <c r="C236" s="246">
        <f>INT($C$229)+2.01</f>
        <v>3.01</v>
      </c>
      <c r="D236" s="254"/>
      <c r="E236" s="254"/>
      <c r="F236" s="254"/>
      <c r="G236" s="254"/>
      <c r="H236" s="268"/>
      <c r="I236" s="268"/>
      <c r="J236" s="268"/>
      <c r="K236" s="268"/>
      <c r="L236" s="268"/>
      <c r="M236" s="268"/>
      <c r="N236" s="268"/>
      <c r="O236" s="268"/>
      <c r="P236" s="268"/>
      <c r="Q236" s="268"/>
      <c r="R236" s="268"/>
      <c r="S236" s="268"/>
      <c r="T236" s="268"/>
      <c r="U236" s="268"/>
      <c r="V236" s="268"/>
      <c r="W236" s="268"/>
      <c r="X236" s="268"/>
      <c r="Y236" s="268"/>
      <c r="Z236" s="268"/>
      <c r="AA236" s="268"/>
      <c r="AB236" s="268"/>
      <c r="AC236" s="268"/>
      <c r="AD236" s="268"/>
      <c r="AE236" s="268"/>
      <c r="AF236" s="268"/>
      <c r="AG236" s="268"/>
      <c r="AH236" s="268"/>
      <c r="AI236" s="268"/>
      <c r="AJ236" s="268"/>
      <c r="AK236" s="268"/>
      <c r="AL236" s="268"/>
      <c r="AM236" s="268"/>
      <c r="AN236" s="268"/>
      <c r="AO236" s="268"/>
      <c r="AP236" s="268"/>
      <c r="AQ236" s="254"/>
      <c r="AR236" s="256"/>
      <c r="AS236" s="244"/>
      <c r="AT236" s="244"/>
      <c r="AU236" s="244"/>
    </row>
    <row r="237" spans="1:47" hidden="1" outlineLevel="3" collapsed="1" x14ac:dyDescent="0.35">
      <c r="A237" s="244"/>
      <c r="B237" s="253"/>
      <c r="C237" s="246">
        <f>INT(MAX($C$241:$C$354))</f>
        <v>4</v>
      </c>
      <c r="D237" s="269"/>
      <c r="E237" s="326"/>
      <c r="F237" s="326"/>
      <c r="G237" s="269"/>
      <c r="H237" s="326" t="s">
        <v>503</v>
      </c>
      <c r="I237" s="326"/>
      <c r="J237" s="326"/>
      <c r="K237" s="277">
        <v>0</v>
      </c>
      <c r="L237" s="277">
        <v>0</v>
      </c>
      <c r="M237" s="277">
        <v>0</v>
      </c>
      <c r="N237" s="277">
        <v>0</v>
      </c>
      <c r="O237" s="277">
        <v>0</v>
      </c>
      <c r="P237" s="277">
        <v>0</v>
      </c>
      <c r="Q237" s="277">
        <v>1</v>
      </c>
      <c r="R237" s="277">
        <v>0</v>
      </c>
      <c r="S237" s="277">
        <v>1</v>
      </c>
      <c r="T237" s="277">
        <v>2</v>
      </c>
      <c r="U237" s="277">
        <v>3</v>
      </c>
      <c r="V237" s="326"/>
      <c r="W237" s="326"/>
      <c r="X237" s="326"/>
      <c r="Y237" s="326"/>
      <c r="Z237" s="326"/>
      <c r="AA237" s="326"/>
      <c r="AB237" s="326"/>
      <c r="AC237" s="326"/>
      <c r="AD237" s="326"/>
      <c r="AE237" s="326"/>
      <c r="AF237" s="326"/>
      <c r="AG237" s="326"/>
      <c r="AH237" s="326"/>
      <c r="AI237" s="326"/>
      <c r="AJ237" s="326"/>
      <c r="AK237" s="326"/>
      <c r="AL237" s="326"/>
      <c r="AM237" s="326"/>
      <c r="AN237" s="326"/>
      <c r="AO237" s="326"/>
      <c r="AP237" s="326"/>
      <c r="AQ237" s="269"/>
      <c r="AR237" s="256"/>
      <c r="AS237" s="244"/>
      <c r="AT237" s="244"/>
      <c r="AU237" s="244"/>
    </row>
    <row r="238" spans="1:47" hidden="1" outlineLevel="4" x14ac:dyDescent="0.35">
      <c r="A238" s="244"/>
      <c r="B238" s="253" t="s">
        <v>396</v>
      </c>
      <c r="C238" s="246">
        <f>INT(MAX($C$241:$C$354))+1</f>
        <v>5</v>
      </c>
      <c r="D238" s="269" t="s">
        <v>397</v>
      </c>
      <c r="E238" s="326"/>
      <c r="F238" s="326"/>
      <c r="G238" s="269"/>
      <c r="H238" s="326" t="s">
        <v>504</v>
      </c>
      <c r="I238" s="326"/>
      <c r="J238" s="326"/>
      <c r="K238" s="326"/>
      <c r="L238" s="326"/>
      <c r="M238" s="326"/>
      <c r="N238" s="277">
        <v>0</v>
      </c>
      <c r="O238" s="277">
        <v>1</v>
      </c>
      <c r="P238" s="277">
        <v>2</v>
      </c>
      <c r="Q238" s="277">
        <v>2</v>
      </c>
      <c r="R238" s="326"/>
      <c r="S238" s="326"/>
      <c r="T238" s="326"/>
      <c r="U238" s="326"/>
      <c r="V238" s="326"/>
      <c r="W238" s="326"/>
      <c r="X238" s="326"/>
      <c r="Y238" s="326"/>
      <c r="Z238" s="326"/>
      <c r="AA238" s="326"/>
      <c r="AB238" s="326"/>
      <c r="AC238" s="326"/>
      <c r="AD238" s="326"/>
      <c r="AE238" s="326"/>
      <c r="AF238" s="326"/>
      <c r="AG238" s="326"/>
      <c r="AH238" s="326"/>
      <c r="AI238" s="326"/>
      <c r="AJ238" s="326"/>
      <c r="AK238" s="326"/>
      <c r="AL238" s="326"/>
      <c r="AM238" s="326"/>
      <c r="AN238" s="326"/>
      <c r="AO238" s="326"/>
      <c r="AP238" s="326"/>
      <c r="AQ238" s="269"/>
      <c r="AR238" s="256"/>
      <c r="AS238" s="244"/>
      <c r="AT238" s="244"/>
      <c r="AU238" s="244"/>
    </row>
    <row r="239" spans="1:47" hidden="1" outlineLevel="4" x14ac:dyDescent="0.35">
      <c r="A239" s="244"/>
      <c r="B239" s="253" t="s">
        <v>396</v>
      </c>
      <c r="C239" s="246">
        <f>INT(MAX($C$241:$C$354))+1</f>
        <v>5</v>
      </c>
      <c r="D239" s="269" t="s">
        <v>397</v>
      </c>
      <c r="E239" s="326"/>
      <c r="F239" s="326"/>
      <c r="G239" s="269"/>
      <c r="H239" s="326" t="s">
        <v>987</v>
      </c>
      <c r="I239" s="326"/>
      <c r="J239" s="326"/>
      <c r="K239" s="326"/>
      <c r="L239" s="326"/>
      <c r="M239" s="326"/>
      <c r="N239" s="326"/>
      <c r="O239" s="326"/>
      <c r="P239" s="326"/>
      <c r="Q239" s="326"/>
      <c r="R239" s="277">
        <v>0</v>
      </c>
      <c r="S239" s="277">
        <v>3</v>
      </c>
      <c r="T239" s="277">
        <v>4</v>
      </c>
      <c r="U239" s="277">
        <v>4</v>
      </c>
      <c r="V239" s="326"/>
      <c r="W239" s="326"/>
      <c r="X239" s="326"/>
      <c r="Y239" s="326"/>
      <c r="Z239" s="326"/>
      <c r="AA239" s="326"/>
      <c r="AB239" s="326"/>
      <c r="AC239" s="326"/>
      <c r="AD239" s="326"/>
      <c r="AE239" s="326"/>
      <c r="AF239" s="326"/>
      <c r="AG239" s="326"/>
      <c r="AH239" s="326"/>
      <c r="AI239" s="326"/>
      <c r="AJ239" s="326"/>
      <c r="AK239" s="326"/>
      <c r="AL239" s="326"/>
      <c r="AM239" s="326"/>
      <c r="AN239" s="326"/>
      <c r="AO239" s="326"/>
      <c r="AP239" s="326"/>
      <c r="AQ239" s="269"/>
      <c r="AR239" s="256"/>
      <c r="AS239" s="244"/>
      <c r="AT239" s="244"/>
      <c r="AU239" s="244"/>
    </row>
    <row r="240" spans="1:47" outlineLevel="1" x14ac:dyDescent="0.35">
      <c r="A240" s="244"/>
      <c r="B240" s="253"/>
      <c r="C240" s="246">
        <f>INT($C$229)+1</f>
        <v>2</v>
      </c>
      <c r="D240" s="269"/>
      <c r="E240" s="326"/>
      <c r="F240" s="326"/>
      <c r="G240" s="269"/>
      <c r="H240" s="329" t="s">
        <v>505</v>
      </c>
      <c r="I240" s="287"/>
      <c r="J240" s="287"/>
      <c r="K240" s="259"/>
      <c r="L240" s="259"/>
      <c r="M240" s="259"/>
      <c r="N240" s="259"/>
      <c r="O240" s="259"/>
      <c r="P240" s="259"/>
      <c r="Q240" s="259"/>
      <c r="R240" s="259"/>
      <c r="S240" s="259"/>
      <c r="T240" s="259"/>
      <c r="U240" s="259"/>
      <c r="V240" s="259"/>
      <c r="W240" s="259"/>
      <c r="X240" s="259"/>
      <c r="Y240" s="259"/>
      <c r="Z240" s="318"/>
      <c r="AA240" s="318"/>
      <c r="AB240" s="318"/>
      <c r="AC240" s="318"/>
      <c r="AD240" s="318"/>
      <c r="AE240" s="318"/>
      <c r="AF240" s="318"/>
      <c r="AG240" s="318"/>
      <c r="AH240" s="318"/>
      <c r="AI240" s="318"/>
      <c r="AJ240" s="318"/>
      <c r="AK240" s="318"/>
      <c r="AL240" s="318"/>
      <c r="AM240" s="318"/>
      <c r="AN240" s="318"/>
      <c r="AO240" s="318"/>
      <c r="AP240" s="318"/>
      <c r="AQ240" s="269"/>
      <c r="AR240" s="256"/>
      <c r="AS240" s="244"/>
      <c r="AT240" s="244"/>
      <c r="AU240" s="244"/>
    </row>
    <row r="241" spans="1:47" ht="5.15" hidden="1" customHeight="1" outlineLevel="3" x14ac:dyDescent="0.35">
      <c r="A241" s="244"/>
      <c r="B241" s="253"/>
      <c r="C241" s="246">
        <f>INT($C$229)+3.005</f>
        <v>4.0049999999999999</v>
      </c>
      <c r="D241" s="269" t="s">
        <v>398</v>
      </c>
      <c r="E241" s="269"/>
      <c r="F241" s="269"/>
      <c r="G241" s="269"/>
      <c r="H241" s="330"/>
      <c r="I241" s="330"/>
      <c r="J241" s="330"/>
      <c r="K241" s="330"/>
      <c r="L241" s="330"/>
      <c r="M241" s="330"/>
      <c r="N241" s="330"/>
      <c r="O241" s="330"/>
      <c r="P241" s="330"/>
      <c r="Q241" s="330"/>
      <c r="R241" s="330"/>
      <c r="S241" s="330"/>
      <c r="T241" s="330"/>
      <c r="U241" s="330"/>
      <c r="V241" s="330"/>
      <c r="W241" s="330"/>
      <c r="X241" s="330"/>
      <c r="Y241" s="330"/>
      <c r="Z241" s="330"/>
      <c r="AA241" s="330"/>
      <c r="AB241" s="271"/>
      <c r="AC241" s="271"/>
      <c r="AD241" s="271"/>
      <c r="AE241" s="271"/>
      <c r="AF241" s="271"/>
      <c r="AG241" s="271"/>
      <c r="AH241" s="271"/>
      <c r="AI241" s="271"/>
      <c r="AJ241" s="271"/>
      <c r="AK241" s="271"/>
      <c r="AL241" s="271"/>
      <c r="AM241" s="271"/>
      <c r="AN241" s="271"/>
      <c r="AO241" s="271"/>
      <c r="AP241" s="271"/>
      <c r="AQ241" s="269"/>
      <c r="AR241" s="256"/>
      <c r="AS241" s="244"/>
      <c r="AT241" s="244"/>
      <c r="AU241" s="244"/>
    </row>
    <row r="242" spans="1:47" outlineLevel="2" x14ac:dyDescent="0.35">
      <c r="A242" s="244"/>
      <c r="B242" s="253"/>
      <c r="C242" s="246">
        <f>INT($C$229)+2</f>
        <v>3</v>
      </c>
      <c r="D242" s="269"/>
      <c r="E242" s="326"/>
      <c r="F242" s="326"/>
      <c r="G242" s="269"/>
      <c r="H242" s="273" t="s">
        <v>506</v>
      </c>
      <c r="I242" s="273"/>
      <c r="J242" s="273"/>
      <c r="K242" s="316">
        <v>1</v>
      </c>
      <c r="L242" s="316">
        <v>6</v>
      </c>
      <c r="M242" s="316">
        <v>7</v>
      </c>
      <c r="N242" s="273"/>
      <c r="O242" s="273"/>
      <c r="P242" s="273"/>
      <c r="Q242" s="273"/>
      <c r="R242" s="273"/>
      <c r="S242" s="273"/>
      <c r="T242" s="273"/>
      <c r="U242" s="273"/>
      <c r="V242" s="273"/>
      <c r="W242" s="273"/>
      <c r="X242" s="273"/>
      <c r="Y242" s="273"/>
      <c r="Z242" s="273"/>
      <c r="AA242" s="273"/>
      <c r="AB242" s="331"/>
      <c r="AC242" s="331"/>
      <c r="AD242" s="331"/>
      <c r="AE242" s="331"/>
      <c r="AF242" s="331"/>
      <c r="AG242" s="331"/>
      <c r="AH242" s="331"/>
      <c r="AI242" s="331"/>
      <c r="AJ242" s="331"/>
      <c r="AK242" s="331"/>
      <c r="AL242" s="331"/>
      <c r="AM242" s="331"/>
      <c r="AN242" s="331"/>
      <c r="AO242" s="331"/>
      <c r="AP242" s="331"/>
      <c r="AQ242" s="269"/>
      <c r="AR242" s="256"/>
      <c r="AS242" s="244"/>
      <c r="AT242" s="244"/>
      <c r="AU242" s="244"/>
    </row>
    <row r="243" spans="1:47" outlineLevel="2" collapsed="1" x14ac:dyDescent="0.35">
      <c r="A243" s="244"/>
      <c r="B243" s="253"/>
      <c r="C243" s="246">
        <f>INT($C$229)+2</f>
        <v>3</v>
      </c>
      <c r="D243" s="269"/>
      <c r="E243" s="326"/>
      <c r="F243" s="326"/>
      <c r="G243" s="269"/>
      <c r="H243" s="274" t="s">
        <v>507</v>
      </c>
      <c r="I243" s="274"/>
      <c r="J243" s="274"/>
      <c r="K243" s="274"/>
      <c r="L243" s="274"/>
      <c r="M243" s="274"/>
      <c r="N243" s="274"/>
      <c r="O243" s="274"/>
      <c r="P243" s="274"/>
      <c r="Q243" s="274"/>
      <c r="R243" s="316" t="b">
        <v>1</v>
      </c>
      <c r="S243" s="316" t="b">
        <v>0</v>
      </c>
      <c r="T243" s="316" t="b">
        <v>0</v>
      </c>
      <c r="U243" s="316" t="b">
        <v>0</v>
      </c>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69"/>
      <c r="AR243" s="256"/>
      <c r="AS243" s="244"/>
      <c r="AT243" s="244"/>
      <c r="AU243" s="244"/>
    </row>
    <row r="244" spans="1:47" hidden="1" outlineLevel="3" x14ac:dyDescent="0.35">
      <c r="A244" s="244"/>
      <c r="B244" s="253"/>
      <c r="C244" s="246">
        <f>INT($C$229)+3</f>
        <v>4</v>
      </c>
      <c r="D244" s="269"/>
      <c r="E244" s="326"/>
      <c r="F244" s="326"/>
      <c r="G244" s="269"/>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69"/>
      <c r="AR244" s="256"/>
      <c r="AS244" s="244"/>
      <c r="AT244" s="244"/>
      <c r="AU244" s="244"/>
    </row>
    <row r="245" spans="1:47" ht="5.15" customHeight="1" outlineLevel="2" x14ac:dyDescent="0.35">
      <c r="A245" s="244"/>
      <c r="B245" s="253"/>
      <c r="C245" s="246">
        <f>INT($C$229)+2.005</f>
        <v>3.0049999999999999</v>
      </c>
      <c r="D245" s="269"/>
      <c r="E245" s="269"/>
      <c r="F245" s="269"/>
      <c r="G245" s="269"/>
      <c r="H245" s="269"/>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c r="AE245" s="269"/>
      <c r="AF245" s="269"/>
      <c r="AG245" s="269"/>
      <c r="AH245" s="269"/>
      <c r="AI245" s="269"/>
      <c r="AJ245" s="269"/>
      <c r="AK245" s="269"/>
      <c r="AL245" s="269"/>
      <c r="AM245" s="269"/>
      <c r="AN245" s="269"/>
      <c r="AO245" s="269"/>
      <c r="AP245" s="269"/>
      <c r="AQ245" s="269" t="s">
        <v>402</v>
      </c>
      <c r="AR245" s="256"/>
      <c r="AS245" s="244"/>
      <c r="AT245" s="244"/>
      <c r="AU245" s="244"/>
    </row>
    <row r="246" spans="1:47" outlineLevel="1" x14ac:dyDescent="0.35">
      <c r="A246" s="244"/>
      <c r="B246" s="253"/>
      <c r="C246" s="246">
        <f>INT($C$229)+1</f>
        <v>2</v>
      </c>
      <c r="D246" s="269"/>
      <c r="E246" s="326"/>
      <c r="F246" s="326"/>
      <c r="G246" s="269"/>
      <c r="H246" s="329" t="s">
        <v>508</v>
      </c>
      <c r="I246" s="259" t="s">
        <v>509</v>
      </c>
      <c r="J246" s="332"/>
      <c r="K246" s="259" t="s">
        <v>510</v>
      </c>
      <c r="L246" s="259"/>
      <c r="M246" s="259"/>
      <c r="N246" s="259"/>
      <c r="O246" s="259"/>
      <c r="P246" s="259"/>
      <c r="Q246" s="259"/>
      <c r="R246" s="318"/>
      <c r="S246" s="259"/>
      <c r="T246" s="259"/>
      <c r="U246" s="259"/>
      <c r="V246" s="259"/>
      <c r="W246" s="259"/>
      <c r="X246" s="259"/>
      <c r="Y246" s="259"/>
      <c r="Z246" s="318"/>
      <c r="AA246" s="318"/>
      <c r="AB246" s="318"/>
      <c r="AC246" s="318"/>
      <c r="AD246" s="318"/>
      <c r="AE246" s="318"/>
      <c r="AF246" s="318"/>
      <c r="AG246" s="318"/>
      <c r="AH246" s="318"/>
      <c r="AI246" s="318"/>
      <c r="AJ246" s="318"/>
      <c r="AK246" s="318"/>
      <c r="AL246" s="318"/>
      <c r="AM246" s="318"/>
      <c r="AN246" s="318"/>
      <c r="AO246" s="318"/>
      <c r="AP246" s="318"/>
      <c r="AQ246" s="269"/>
      <c r="AR246" s="256"/>
      <c r="AS246" s="244"/>
      <c r="AT246" s="244"/>
      <c r="AU246" s="244"/>
    </row>
    <row r="247" spans="1:47" ht="5.15" hidden="1" customHeight="1" outlineLevel="3" x14ac:dyDescent="0.35">
      <c r="A247" s="244"/>
      <c r="B247" s="253"/>
      <c r="C247" s="246">
        <f>INT($C$229)+3.005</f>
        <v>4.0049999999999999</v>
      </c>
      <c r="D247" s="269" t="s">
        <v>398</v>
      </c>
      <c r="E247" s="269"/>
      <c r="F247" s="269"/>
      <c r="G247" s="269"/>
      <c r="H247" s="269"/>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c r="AE247" s="269"/>
      <c r="AF247" s="269"/>
      <c r="AG247" s="269"/>
      <c r="AH247" s="269"/>
      <c r="AI247" s="269"/>
      <c r="AJ247" s="269"/>
      <c r="AK247" s="269"/>
      <c r="AL247" s="269"/>
      <c r="AM247" s="269"/>
      <c r="AN247" s="269"/>
      <c r="AO247" s="269"/>
      <c r="AP247" s="269"/>
      <c r="AQ247" s="269"/>
      <c r="AR247" s="256"/>
      <c r="AS247" s="244"/>
      <c r="AT247" s="244"/>
      <c r="AU247" s="244"/>
    </row>
    <row r="248" spans="1:47" outlineLevel="2" x14ac:dyDescent="0.35">
      <c r="A248" s="244"/>
      <c r="B248" s="253"/>
      <c r="C248" s="246">
        <f>INT($C$229)+2</f>
        <v>3</v>
      </c>
      <c r="D248" s="269"/>
      <c r="E248" s="326"/>
      <c r="F248" s="326"/>
      <c r="G248" s="269"/>
      <c r="H248" s="333" t="s">
        <v>836</v>
      </c>
      <c r="I248" s="334" t="b">
        <v>0</v>
      </c>
      <c r="J248" s="334" t="b">
        <v>0</v>
      </c>
      <c r="K248" s="335">
        <f t="shared" ref="K248:Q248" si="44">DATE($I$251,MONTH(INDEX($N$257:$Q$257,1,K$237+1)),DAY(INDEX($N$257:$Q$257,1,K$237+1)))</f>
        <v>43586</v>
      </c>
      <c r="L248" s="335">
        <f t="shared" si="44"/>
        <v>43586</v>
      </c>
      <c r="M248" s="335">
        <f t="shared" si="44"/>
        <v>43586</v>
      </c>
      <c r="N248" s="335">
        <f t="shared" si="44"/>
        <v>43586</v>
      </c>
      <c r="O248" s="335">
        <f t="shared" si="44"/>
        <v>43586</v>
      </c>
      <c r="P248" s="335">
        <f t="shared" si="44"/>
        <v>43586</v>
      </c>
      <c r="Q248" s="335">
        <f t="shared" si="44"/>
        <v>43586</v>
      </c>
      <c r="R248" s="274"/>
      <c r="S248" s="274"/>
      <c r="T248" s="274"/>
      <c r="U248" s="274"/>
      <c r="V248" s="274"/>
      <c r="W248" s="296" t="s">
        <v>511</v>
      </c>
      <c r="X248" s="296"/>
      <c r="Y248" s="296"/>
      <c r="Z248" s="296"/>
      <c r="AA248" s="296"/>
      <c r="AB248" s="274"/>
      <c r="AC248" s="898" t="s">
        <v>512</v>
      </c>
      <c r="AD248" s="899"/>
      <c r="AE248" s="899"/>
      <c r="AF248" s="900"/>
      <c r="AG248" s="274"/>
      <c r="AH248" s="274"/>
      <c r="AI248" s="274"/>
      <c r="AJ248" s="274"/>
      <c r="AK248" s="274"/>
      <c r="AL248" s="274"/>
      <c r="AM248" s="274"/>
      <c r="AN248" s="274"/>
      <c r="AO248" s="274"/>
      <c r="AP248" s="274"/>
      <c r="AQ248" s="269"/>
      <c r="AR248" s="256"/>
      <c r="AS248" s="244"/>
      <c r="AT248" s="244"/>
      <c r="AU248" s="244"/>
    </row>
    <row r="249" spans="1:47" outlineLevel="2" x14ac:dyDescent="0.35">
      <c r="A249" s="244"/>
      <c r="B249" s="253"/>
      <c r="C249" s="246">
        <f>INT($C$229)+2</f>
        <v>3</v>
      </c>
      <c r="D249" s="269"/>
      <c r="E249" s="326"/>
      <c r="F249" s="326"/>
      <c r="G249" s="269"/>
      <c r="H249" s="538" t="s">
        <v>835</v>
      </c>
      <c r="I249" s="334" t="b">
        <v>0</v>
      </c>
      <c r="J249" s="334" t="b">
        <v>0</v>
      </c>
      <c r="K249" s="338">
        <f>DATE($I$251,MONTH(INDEX($N$265:$Q$265,1,K$237+1)),DAY(INDEX($N$265:$Q$265,1,K$237+1)))</f>
        <v>43620</v>
      </c>
      <c r="L249" s="338">
        <f t="shared" ref="L249:Q249" si="45">DATE($I$251,MONTH(INDEX($N$265:$Q$265,1,L$237+1)),DAY(INDEX($N$265:$Q$265,1,L$237+1)))</f>
        <v>43620</v>
      </c>
      <c r="M249" s="338">
        <f t="shared" si="45"/>
        <v>43620</v>
      </c>
      <c r="N249" s="338">
        <f t="shared" si="45"/>
        <v>43620</v>
      </c>
      <c r="O249" s="338">
        <f t="shared" si="45"/>
        <v>43620</v>
      </c>
      <c r="P249" s="338">
        <f t="shared" si="45"/>
        <v>43620</v>
      </c>
      <c r="Q249" s="338">
        <f t="shared" si="45"/>
        <v>43620</v>
      </c>
      <c r="R249" s="274"/>
      <c r="S249" s="274"/>
      <c r="T249" s="274"/>
      <c r="U249" s="274"/>
      <c r="V249" s="274"/>
      <c r="W249" s="296"/>
      <c r="X249" s="296"/>
      <c r="Y249" s="296"/>
      <c r="Z249" s="296"/>
      <c r="AA249" s="296"/>
      <c r="AB249" s="274"/>
      <c r="AC249" s="901"/>
      <c r="AD249" s="902"/>
      <c r="AE249" s="902"/>
      <c r="AF249" s="903"/>
      <c r="AG249" s="274"/>
      <c r="AH249" s="274"/>
      <c r="AI249" s="274"/>
      <c r="AJ249" s="274"/>
      <c r="AK249" s="274"/>
      <c r="AL249" s="274"/>
      <c r="AM249" s="274"/>
      <c r="AN249" s="274"/>
      <c r="AO249" s="274"/>
      <c r="AP249" s="274"/>
      <c r="AQ249" s="269"/>
      <c r="AR249" s="256"/>
      <c r="AS249" s="244"/>
      <c r="AT249" s="244"/>
      <c r="AU249" s="244"/>
    </row>
    <row r="250" spans="1:47" outlineLevel="2" x14ac:dyDescent="0.35">
      <c r="A250" s="244"/>
      <c r="B250" s="253"/>
      <c r="C250" s="246">
        <f>INT($C$229)+2</f>
        <v>3</v>
      </c>
      <c r="D250" s="269"/>
      <c r="E250" s="326"/>
      <c r="F250" s="326"/>
      <c r="G250" s="269"/>
      <c r="H250" s="336" t="s">
        <v>834</v>
      </c>
      <c r="I250" s="337" t="b">
        <f>NOT(OR(I248,I249))</f>
        <v>1</v>
      </c>
      <c r="J250" s="291" t="b">
        <v>1</v>
      </c>
      <c r="K250" s="348">
        <f t="shared" ref="K250:Q250" si="46">DATE($I$251,MONTH(INDEX($N$273:$Q$273,1,K$237+1)),DAY(INDEX($N$273:$Q$273,1,K$237+1)))</f>
        <v>43655</v>
      </c>
      <c r="L250" s="348">
        <f t="shared" si="46"/>
        <v>43655</v>
      </c>
      <c r="M250" s="348">
        <f t="shared" si="46"/>
        <v>43655</v>
      </c>
      <c r="N250" s="348">
        <f t="shared" si="46"/>
        <v>43655</v>
      </c>
      <c r="O250" s="348">
        <f t="shared" si="46"/>
        <v>43655</v>
      </c>
      <c r="P250" s="348">
        <f t="shared" si="46"/>
        <v>43655</v>
      </c>
      <c r="Q250" s="348">
        <f t="shared" si="46"/>
        <v>43655</v>
      </c>
      <c r="R250" s="274"/>
      <c r="S250" s="274"/>
      <c r="T250" s="274"/>
      <c r="U250" s="274"/>
      <c r="V250" s="274"/>
      <c r="W250" s="290"/>
      <c r="X250" s="290"/>
      <c r="Y250" s="290"/>
      <c r="Z250" s="290"/>
      <c r="AA250" s="290"/>
      <c r="AB250" s="290"/>
      <c r="AC250" s="904"/>
      <c r="AD250" s="905"/>
      <c r="AE250" s="905"/>
      <c r="AF250" s="906"/>
      <c r="AG250" s="290"/>
      <c r="AH250" s="290"/>
      <c r="AI250" s="290"/>
      <c r="AJ250" s="290"/>
      <c r="AK250" s="290"/>
      <c r="AL250" s="290"/>
      <c r="AM250" s="290"/>
      <c r="AN250" s="290"/>
      <c r="AO250" s="290"/>
      <c r="AP250" s="290"/>
      <c r="AQ250" s="269"/>
      <c r="AR250" s="256"/>
      <c r="AS250" s="244"/>
      <c r="AT250" s="244"/>
      <c r="AU250" s="244"/>
    </row>
    <row r="251" spans="1:47" outlineLevel="2" x14ac:dyDescent="0.35">
      <c r="A251" s="244"/>
      <c r="B251" s="253"/>
      <c r="C251" s="246">
        <f>INT($C$229)+3</f>
        <v>4</v>
      </c>
      <c r="D251" s="269"/>
      <c r="E251" s="326"/>
      <c r="F251" s="326"/>
      <c r="G251" s="269"/>
      <c r="H251" s="273" t="s">
        <v>513</v>
      </c>
      <c r="I251" s="410">
        <f>YEAR(MIN($N$254:$Q$277))-1</f>
        <v>2019</v>
      </c>
      <c r="J251" s="274"/>
      <c r="K251" s="274"/>
      <c r="L251" s="274"/>
      <c r="M251" s="274"/>
      <c r="N251" s="274"/>
      <c r="O251" s="274"/>
      <c r="P251" s="274"/>
      <c r="Q251" s="274"/>
      <c r="R251" s="274"/>
      <c r="S251" s="274"/>
      <c r="T251" s="274"/>
      <c r="U251" s="274"/>
      <c r="V251" s="274"/>
      <c r="W251" s="274"/>
      <c r="X251" s="274"/>
      <c r="Y251" s="274"/>
      <c r="Z251" s="274"/>
      <c r="AA251" s="274"/>
      <c r="AB251" s="274"/>
      <c r="AC251" s="898" t="s">
        <v>514</v>
      </c>
      <c r="AD251" s="899"/>
      <c r="AE251" s="899"/>
      <c r="AF251" s="900"/>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INT($C$229)+3</f>
        <v>4</v>
      </c>
      <c r="D252" s="269"/>
      <c r="E252" s="326"/>
      <c r="F252" s="326"/>
      <c r="G252" s="269"/>
      <c r="H252" s="274" t="s">
        <v>515</v>
      </c>
      <c r="I252" s="274">
        <f>YEAR(MIN(N248:Q250)+MIN(R355:U357))</f>
        <v>2019</v>
      </c>
      <c r="J252" s="274"/>
      <c r="K252" s="274"/>
      <c r="L252" s="274"/>
      <c r="M252" s="274"/>
      <c r="N252" s="274"/>
      <c r="O252" s="274"/>
      <c r="P252" s="274"/>
      <c r="Q252" s="274"/>
      <c r="R252" s="274"/>
      <c r="S252" s="274"/>
      <c r="T252" s="274"/>
      <c r="U252" s="274"/>
      <c r="V252" s="274"/>
      <c r="W252" s="274"/>
      <c r="X252" s="274"/>
      <c r="Y252" s="274"/>
      <c r="Z252" s="274"/>
      <c r="AA252" s="274"/>
      <c r="AB252" s="274"/>
      <c r="AC252" s="904"/>
      <c r="AD252" s="905"/>
      <c r="AE252" s="905"/>
      <c r="AF252" s="906"/>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INT($C$229)+2</f>
        <v>3</v>
      </c>
      <c r="D253" s="269"/>
      <c r="E253" s="326" t="s">
        <v>516</v>
      </c>
      <c r="F253" s="326"/>
      <c r="G253" s="269"/>
      <c r="H253" s="339" t="s">
        <v>517</v>
      </c>
      <c r="I253" s="297" t="s">
        <v>518</v>
      </c>
      <c r="J253" s="340"/>
      <c r="K253" s="277">
        <f>COUNTA($H$254:$H$309)</f>
        <v>3</v>
      </c>
      <c r="L253" s="277">
        <f>COUNTA($I$254:$I$309)/K253</f>
        <v>8</v>
      </c>
      <c r="M253" s="341">
        <v>-8</v>
      </c>
      <c r="N253" s="297" t="s">
        <v>798</v>
      </c>
      <c r="O253" s="297"/>
      <c r="P253" s="297"/>
      <c r="Q253" s="297"/>
      <c r="R253" s="297" t="s">
        <v>519</v>
      </c>
      <c r="S253" s="297"/>
      <c r="T253" s="297"/>
      <c r="U253" s="297"/>
      <c r="V253" s="274"/>
      <c r="W253" s="342" t="s">
        <v>520</v>
      </c>
      <c r="X253" s="342" t="s">
        <v>521</v>
      </c>
      <c r="Y253" s="342" t="s">
        <v>522</v>
      </c>
      <c r="Z253" s="342" t="s">
        <v>523</v>
      </c>
      <c r="AA253" s="343"/>
      <c r="AB253" s="274"/>
      <c r="AC253" s="342" t="s">
        <v>520</v>
      </c>
      <c r="AD253" s="342" t="s">
        <v>521</v>
      </c>
      <c r="AE253" s="342" t="s">
        <v>522</v>
      </c>
      <c r="AF253" s="342" t="s">
        <v>523</v>
      </c>
      <c r="AG253" s="274"/>
      <c r="AH253" s="274"/>
      <c r="AI253" s="274"/>
      <c r="AJ253" s="274"/>
      <c r="AK253" s="274"/>
      <c r="AL253" s="274"/>
      <c r="AM253" s="274"/>
      <c r="AN253" s="274"/>
      <c r="AO253" s="274"/>
      <c r="AP253" s="274"/>
      <c r="AQ253" s="269"/>
      <c r="AR253" s="256"/>
      <c r="AS253" s="244"/>
      <c r="AT253" s="244"/>
      <c r="AU253" s="244"/>
    </row>
    <row r="254" spans="1:47" outlineLevel="2" collapsed="1" x14ac:dyDescent="0.35">
      <c r="A254" s="244"/>
      <c r="B254" s="253"/>
      <c r="C254" s="246">
        <f>INT($C$229)+2</f>
        <v>3</v>
      </c>
      <c r="D254" s="269"/>
      <c r="E254" s="326">
        <v>1</v>
      </c>
      <c r="F254" s="326"/>
      <c r="G254" s="269"/>
      <c r="H254" s="290" t="str">
        <f>H$248</f>
        <v>Aut</v>
      </c>
      <c r="I254" s="344">
        <v>0</v>
      </c>
      <c r="J254" s="345" t="s">
        <v>524</v>
      </c>
      <c r="K254" s="346">
        <f>N254-150</f>
        <v>43802</v>
      </c>
      <c r="L254" s="346">
        <f>K254+17/2</f>
        <v>43810.5</v>
      </c>
      <c r="M254" s="274"/>
      <c r="N254" s="347">
        <v>43952</v>
      </c>
      <c r="O254" s="347">
        <v>43952</v>
      </c>
      <c r="P254" s="347">
        <v>43952</v>
      </c>
      <c r="Q254" s="347">
        <v>43952</v>
      </c>
      <c r="R254" s="348">
        <f t="shared" ref="R254:U277" si="47">DATE($I$251,MONTH(INDEX($N254:$Q254,1,R$237+1)),DAY(INDEX($N254:$Q254,1,R$237+1)))</f>
        <v>43586</v>
      </c>
      <c r="S254" s="348">
        <f t="shared" si="47"/>
        <v>43586</v>
      </c>
      <c r="T254" s="348">
        <f t="shared" si="47"/>
        <v>43586</v>
      </c>
      <c r="U254" s="348">
        <f t="shared" si="47"/>
        <v>43586</v>
      </c>
      <c r="V254" s="274"/>
      <c r="W254" s="349">
        <f t="shared" ref="W254:W277" si="48">((N254-150)-INDEX(N$248:N$250,$E254,1))/30.5</f>
        <v>7.081967213114754</v>
      </c>
      <c r="X254" s="349">
        <f t="shared" ref="X254:X277" si="49">((O254-150)-INDEX(O$248:O$250,$E254,1))/30.5</f>
        <v>7.081967213114754</v>
      </c>
      <c r="Y254" s="349">
        <f t="shared" ref="Y254:Y277" si="50">((P254-150)-INDEX(P$248:P$250,$E254,1))/30.5</f>
        <v>7.081967213114754</v>
      </c>
      <c r="Z254" s="349">
        <f t="shared" ref="Z254:Z277" si="51">((Q254-150)-INDEX(Q$248:Q$250,$E254,1))/30.5</f>
        <v>7.081967213114754</v>
      </c>
      <c r="AA254" s="350"/>
      <c r="AB254" s="274"/>
      <c r="AC254" s="351">
        <v>0</v>
      </c>
      <c r="AD254" s="352">
        <v>0</v>
      </c>
      <c r="AE254" s="352">
        <v>0</v>
      </c>
      <c r="AF254" s="353">
        <v>0</v>
      </c>
      <c r="AG254" s="274"/>
      <c r="AH254" s="274"/>
      <c r="AI254" s="274"/>
      <c r="AJ254" s="274"/>
      <c r="AK254" s="274"/>
      <c r="AL254" s="274"/>
      <c r="AM254" s="274"/>
      <c r="AN254" s="274"/>
      <c r="AO254" s="274"/>
      <c r="AP254" s="274"/>
      <c r="AQ254" s="269"/>
      <c r="AR254" s="256"/>
      <c r="AS254" s="244"/>
      <c r="AT254" s="244"/>
      <c r="AU254" s="244"/>
    </row>
    <row r="255" spans="1:47" hidden="1" outlineLevel="3" x14ac:dyDescent="0.35">
      <c r="A255" s="244"/>
      <c r="B255" s="253"/>
      <c r="C255" s="246">
        <f>INT($C$229)+3</f>
        <v>4</v>
      </c>
      <c r="D255" s="269"/>
      <c r="E255" s="326">
        <v>1</v>
      </c>
      <c r="F255" s="326"/>
      <c r="G255" s="269"/>
      <c r="H255" s="274"/>
      <c r="I255" s="344">
        <v>1</v>
      </c>
      <c r="J255" s="354" t="s">
        <v>525</v>
      </c>
      <c r="K255" s="346">
        <f>N255-150</f>
        <v>44167</v>
      </c>
      <c r="L255" s="346">
        <f>K255+17/2</f>
        <v>44175.5</v>
      </c>
      <c r="M255" s="274"/>
      <c r="N255" s="347">
        <v>44317</v>
      </c>
      <c r="O255" s="347">
        <v>44317</v>
      </c>
      <c r="P255" s="347">
        <v>44317</v>
      </c>
      <c r="Q255" s="347">
        <v>44317</v>
      </c>
      <c r="R255" s="348">
        <f t="shared" si="47"/>
        <v>43586</v>
      </c>
      <c r="S255" s="348">
        <f t="shared" si="47"/>
        <v>43586</v>
      </c>
      <c r="T255" s="348">
        <f t="shared" si="47"/>
        <v>43586</v>
      </c>
      <c r="U255" s="348">
        <f t="shared" si="47"/>
        <v>43586</v>
      </c>
      <c r="V255" s="274"/>
      <c r="W255" s="355">
        <f t="shared" si="48"/>
        <v>19.049180327868854</v>
      </c>
      <c r="X255" s="355">
        <f t="shared" si="49"/>
        <v>19.049180327868854</v>
      </c>
      <c r="Y255" s="355">
        <f t="shared" si="50"/>
        <v>19.049180327868854</v>
      </c>
      <c r="Z255" s="355">
        <f t="shared" si="51"/>
        <v>19.049180327868854</v>
      </c>
      <c r="AA255" s="356"/>
      <c r="AB255" s="274"/>
      <c r="AC255" s="357">
        <v>0</v>
      </c>
      <c r="AD255" s="358">
        <v>0</v>
      </c>
      <c r="AE255" s="358">
        <v>0</v>
      </c>
      <c r="AF255" s="359">
        <v>0</v>
      </c>
      <c r="AG255" s="274"/>
      <c r="AH255" s="274"/>
      <c r="AI255" s="274"/>
      <c r="AJ255" s="274"/>
      <c r="AK255" s="274"/>
      <c r="AL255" s="274"/>
      <c r="AM255" s="274"/>
      <c r="AN255" s="274"/>
      <c r="AO255" s="274"/>
      <c r="AP255" s="274"/>
      <c r="AQ255" s="269"/>
      <c r="AR255" s="256"/>
      <c r="AS255" s="244"/>
      <c r="AT255" s="244"/>
      <c r="AU255" s="244"/>
    </row>
    <row r="256" spans="1:47" hidden="1" outlineLevel="3" x14ac:dyDescent="0.35">
      <c r="A256" s="244"/>
      <c r="B256" s="253"/>
      <c r="C256" s="246">
        <f t="shared" ref="C256:C261" si="52">INT($C$229+3)</f>
        <v>4</v>
      </c>
      <c r="D256" s="269"/>
      <c r="E256" s="326">
        <v>1</v>
      </c>
      <c r="F256" s="326"/>
      <c r="G256" s="269"/>
      <c r="H256" s="274"/>
      <c r="I256" s="344">
        <v>2</v>
      </c>
      <c r="J256" s="360" t="s">
        <v>526</v>
      </c>
      <c r="K256" s="361"/>
      <c r="L256" s="274"/>
      <c r="M256" s="274"/>
      <c r="N256" s="362">
        <f t="shared" ref="N256:Q261" si="53">DATEVALUE(DAY(N255)&amp;"/"&amp;MONTH(N255)&amp;"/"&amp;YEAR(N255)+1)</f>
        <v>44682</v>
      </c>
      <c r="O256" s="362">
        <f t="shared" si="53"/>
        <v>44682</v>
      </c>
      <c r="P256" s="362">
        <f t="shared" si="53"/>
        <v>44682</v>
      </c>
      <c r="Q256" s="362">
        <f t="shared" si="53"/>
        <v>44682</v>
      </c>
      <c r="R256" s="348">
        <f t="shared" si="47"/>
        <v>43586</v>
      </c>
      <c r="S256" s="348">
        <f t="shared" si="47"/>
        <v>43586</v>
      </c>
      <c r="T256" s="348">
        <f t="shared" si="47"/>
        <v>43586</v>
      </c>
      <c r="U256" s="348">
        <f t="shared" si="47"/>
        <v>43586</v>
      </c>
      <c r="V256" s="274"/>
      <c r="W256" s="355">
        <f t="shared" si="48"/>
        <v>31.016393442622952</v>
      </c>
      <c r="X256" s="355">
        <f t="shared" si="49"/>
        <v>31.016393442622952</v>
      </c>
      <c r="Y256" s="355">
        <f t="shared" si="50"/>
        <v>31.016393442622952</v>
      </c>
      <c r="Z256" s="355">
        <f t="shared" si="51"/>
        <v>31.016393442622952</v>
      </c>
      <c r="AA256" s="356"/>
      <c r="AB256" s="274"/>
      <c r="AC256" s="357">
        <v>0</v>
      </c>
      <c r="AD256" s="358">
        <v>0</v>
      </c>
      <c r="AE256" s="358">
        <v>0</v>
      </c>
      <c r="AF256" s="359">
        <v>0</v>
      </c>
      <c r="AG256" s="274"/>
      <c r="AH256" s="274"/>
      <c r="AI256" s="274"/>
      <c r="AJ256" s="274"/>
      <c r="AK256" s="274"/>
      <c r="AL256" s="274"/>
      <c r="AM256" s="274"/>
      <c r="AN256" s="274"/>
      <c r="AO256" s="274"/>
      <c r="AP256" s="274"/>
      <c r="AQ256" s="269"/>
      <c r="AR256" s="256"/>
      <c r="AS256" s="244"/>
      <c r="AT256" s="244"/>
      <c r="AU256" s="244"/>
    </row>
    <row r="257" spans="1:47" hidden="1" outlineLevel="3" x14ac:dyDescent="0.35">
      <c r="A257" s="244"/>
      <c r="B257" s="253"/>
      <c r="C257" s="246">
        <f t="shared" si="52"/>
        <v>4</v>
      </c>
      <c r="D257" s="269"/>
      <c r="E257" s="326">
        <v>1</v>
      </c>
      <c r="F257" s="326"/>
      <c r="G257" s="269"/>
      <c r="H257" s="274"/>
      <c r="I257" s="274">
        <v>3</v>
      </c>
      <c r="J257" s="273" t="s">
        <v>527</v>
      </c>
      <c r="K257" s="274"/>
      <c r="L257" s="274"/>
      <c r="M257" s="274"/>
      <c r="N257" s="362">
        <f t="shared" si="53"/>
        <v>45047</v>
      </c>
      <c r="O257" s="362">
        <f t="shared" si="53"/>
        <v>45047</v>
      </c>
      <c r="P257" s="362">
        <f t="shared" si="53"/>
        <v>45047</v>
      </c>
      <c r="Q257" s="362">
        <f t="shared" si="53"/>
        <v>45047</v>
      </c>
      <c r="R257" s="348">
        <f t="shared" si="47"/>
        <v>43586</v>
      </c>
      <c r="S257" s="348">
        <f t="shared" si="47"/>
        <v>43586</v>
      </c>
      <c r="T257" s="348">
        <f t="shared" si="47"/>
        <v>43586</v>
      </c>
      <c r="U257" s="348">
        <f t="shared" si="47"/>
        <v>43586</v>
      </c>
      <c r="V257" s="274"/>
      <c r="W257" s="355">
        <f t="shared" si="48"/>
        <v>42.983606557377051</v>
      </c>
      <c r="X257" s="355">
        <f t="shared" si="49"/>
        <v>42.983606557377051</v>
      </c>
      <c r="Y257" s="355">
        <f t="shared" si="50"/>
        <v>42.983606557377051</v>
      </c>
      <c r="Z257" s="355">
        <f t="shared" si="51"/>
        <v>42.983606557377051</v>
      </c>
      <c r="AA257" s="356"/>
      <c r="AB257" s="274"/>
      <c r="AC257" s="357">
        <v>0</v>
      </c>
      <c r="AD257" s="358">
        <v>0</v>
      </c>
      <c r="AE257" s="358">
        <v>0</v>
      </c>
      <c r="AF257" s="359">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 t="shared" si="52"/>
        <v>4</v>
      </c>
      <c r="D258" s="269"/>
      <c r="E258" s="326">
        <v>1</v>
      </c>
      <c r="F258" s="326"/>
      <c r="G258" s="269"/>
      <c r="H258" s="274"/>
      <c r="I258" s="274">
        <v>4</v>
      </c>
      <c r="J258" s="274" t="s">
        <v>528</v>
      </c>
      <c r="K258" s="274"/>
      <c r="L258" s="274"/>
      <c r="M258" s="274"/>
      <c r="N258" s="362">
        <f t="shared" si="53"/>
        <v>45413</v>
      </c>
      <c r="O258" s="362">
        <f t="shared" si="53"/>
        <v>45413</v>
      </c>
      <c r="P258" s="362">
        <f t="shared" si="53"/>
        <v>45413</v>
      </c>
      <c r="Q258" s="362">
        <f t="shared" si="53"/>
        <v>45413</v>
      </c>
      <c r="R258" s="348">
        <f t="shared" si="47"/>
        <v>43586</v>
      </c>
      <c r="S258" s="348">
        <f t="shared" si="47"/>
        <v>43586</v>
      </c>
      <c r="T258" s="348">
        <f t="shared" si="47"/>
        <v>43586</v>
      </c>
      <c r="U258" s="348">
        <f t="shared" si="47"/>
        <v>43586</v>
      </c>
      <c r="V258" s="274"/>
      <c r="W258" s="355">
        <f t="shared" si="48"/>
        <v>54.983606557377051</v>
      </c>
      <c r="X258" s="355">
        <f t="shared" si="49"/>
        <v>54.983606557377051</v>
      </c>
      <c r="Y258" s="355">
        <f t="shared" si="50"/>
        <v>54.983606557377051</v>
      </c>
      <c r="Z258" s="355">
        <f t="shared" si="51"/>
        <v>54.983606557377051</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si="52"/>
        <v>4</v>
      </c>
      <c r="D259" s="269"/>
      <c r="E259" s="326">
        <v>1</v>
      </c>
      <c r="F259" s="326"/>
      <c r="G259" s="269"/>
      <c r="H259" s="274"/>
      <c r="I259" s="274">
        <v>5</v>
      </c>
      <c r="J259" s="274" t="s">
        <v>529</v>
      </c>
      <c r="K259" s="274"/>
      <c r="L259" s="274"/>
      <c r="M259" s="274"/>
      <c r="N259" s="362">
        <f t="shared" si="53"/>
        <v>45778</v>
      </c>
      <c r="O259" s="362">
        <f t="shared" si="53"/>
        <v>45778</v>
      </c>
      <c r="P259" s="362">
        <f t="shared" si="53"/>
        <v>45778</v>
      </c>
      <c r="Q259" s="362">
        <f t="shared" si="53"/>
        <v>45778</v>
      </c>
      <c r="R259" s="348">
        <f t="shared" si="47"/>
        <v>43586</v>
      </c>
      <c r="S259" s="348">
        <f t="shared" si="47"/>
        <v>43586</v>
      </c>
      <c r="T259" s="348">
        <f t="shared" si="47"/>
        <v>43586</v>
      </c>
      <c r="U259" s="348">
        <f t="shared" si="47"/>
        <v>43586</v>
      </c>
      <c r="V259" s="274"/>
      <c r="W259" s="355">
        <f t="shared" si="48"/>
        <v>66.950819672131146</v>
      </c>
      <c r="X259" s="355">
        <f t="shared" si="49"/>
        <v>66.950819672131146</v>
      </c>
      <c r="Y259" s="355">
        <f t="shared" si="50"/>
        <v>66.950819672131146</v>
      </c>
      <c r="Z259" s="355">
        <f t="shared" si="51"/>
        <v>66.950819672131146</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6</v>
      </c>
      <c r="J260" s="274" t="s">
        <v>530</v>
      </c>
      <c r="K260" s="274"/>
      <c r="L260" s="274"/>
      <c r="M260" s="274"/>
      <c r="N260" s="362">
        <f t="shared" si="53"/>
        <v>46143</v>
      </c>
      <c r="O260" s="362">
        <f t="shared" si="53"/>
        <v>46143</v>
      </c>
      <c r="P260" s="362">
        <f t="shared" si="53"/>
        <v>46143</v>
      </c>
      <c r="Q260" s="362">
        <f t="shared" si="53"/>
        <v>46143</v>
      </c>
      <c r="R260" s="348">
        <f t="shared" si="47"/>
        <v>43586</v>
      </c>
      <c r="S260" s="348">
        <f t="shared" si="47"/>
        <v>43586</v>
      </c>
      <c r="T260" s="348">
        <f t="shared" si="47"/>
        <v>43586</v>
      </c>
      <c r="U260" s="348">
        <f t="shared" si="47"/>
        <v>43586</v>
      </c>
      <c r="V260" s="274"/>
      <c r="W260" s="355">
        <f t="shared" si="48"/>
        <v>78.918032786885249</v>
      </c>
      <c r="X260" s="355">
        <f t="shared" si="49"/>
        <v>78.918032786885249</v>
      </c>
      <c r="Y260" s="355">
        <f t="shared" si="50"/>
        <v>78.918032786885249</v>
      </c>
      <c r="Z260" s="355">
        <f t="shared" si="51"/>
        <v>78.918032786885249</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7</v>
      </c>
      <c r="J261" s="274" t="s">
        <v>531</v>
      </c>
      <c r="K261" s="274"/>
      <c r="L261" s="274"/>
      <c r="M261" s="274"/>
      <c r="N261" s="362">
        <f t="shared" si="53"/>
        <v>46508</v>
      </c>
      <c r="O261" s="362">
        <f t="shared" si="53"/>
        <v>46508</v>
      </c>
      <c r="P261" s="362">
        <f t="shared" si="53"/>
        <v>46508</v>
      </c>
      <c r="Q261" s="362">
        <f t="shared" si="53"/>
        <v>46508</v>
      </c>
      <c r="R261" s="348">
        <f t="shared" si="47"/>
        <v>43586</v>
      </c>
      <c r="S261" s="348">
        <f t="shared" si="47"/>
        <v>43586</v>
      </c>
      <c r="T261" s="348">
        <f t="shared" si="47"/>
        <v>43586</v>
      </c>
      <c r="U261" s="348">
        <f t="shared" si="47"/>
        <v>43586</v>
      </c>
      <c r="V261" s="274"/>
      <c r="W261" s="363">
        <f t="shared" si="48"/>
        <v>90.885245901639351</v>
      </c>
      <c r="X261" s="363">
        <f t="shared" si="49"/>
        <v>90.885245901639351</v>
      </c>
      <c r="Y261" s="363">
        <f t="shared" si="50"/>
        <v>90.885245901639351</v>
      </c>
      <c r="Z261" s="363">
        <f t="shared" si="51"/>
        <v>90.885245901639351</v>
      </c>
      <c r="AA261" s="364"/>
      <c r="AB261" s="274"/>
      <c r="AC261" s="365">
        <v>0</v>
      </c>
      <c r="AD261" s="366">
        <v>0</v>
      </c>
      <c r="AE261" s="366">
        <v>0</v>
      </c>
      <c r="AF261" s="367">
        <v>0</v>
      </c>
      <c r="AG261" s="274"/>
      <c r="AH261" s="274"/>
      <c r="AI261" s="274"/>
      <c r="AJ261" s="274"/>
      <c r="AK261" s="274"/>
      <c r="AL261" s="274"/>
      <c r="AM261" s="274"/>
      <c r="AN261" s="274"/>
      <c r="AO261" s="274"/>
      <c r="AP261" s="274"/>
      <c r="AQ261" s="269"/>
      <c r="AR261" s="256"/>
      <c r="AS261" s="244"/>
      <c r="AT261" s="244"/>
      <c r="AU261" s="244"/>
    </row>
    <row r="262" spans="1:47" outlineLevel="2" collapsed="1" x14ac:dyDescent="0.35">
      <c r="A262" s="244"/>
      <c r="B262" s="253"/>
      <c r="C262" s="246">
        <f>INT($C$229)+2</f>
        <v>3</v>
      </c>
      <c r="D262" s="269"/>
      <c r="E262" s="326">
        <v>2</v>
      </c>
      <c r="F262" s="326"/>
      <c r="G262" s="269"/>
      <c r="H262" s="290" t="str">
        <f>H$249</f>
        <v>Win</v>
      </c>
      <c r="I262" s="274">
        <v>0</v>
      </c>
      <c r="J262" s="345" t="s">
        <v>524</v>
      </c>
      <c r="K262" s="346">
        <f>N262-150</f>
        <v>43836</v>
      </c>
      <c r="L262" s="346">
        <f>K262+17/2</f>
        <v>43844.5</v>
      </c>
      <c r="M262" s="274"/>
      <c r="N262" s="347">
        <v>43986</v>
      </c>
      <c r="O262" s="347">
        <v>43986</v>
      </c>
      <c r="P262" s="347">
        <v>43986</v>
      </c>
      <c r="Q262" s="347">
        <v>43986</v>
      </c>
      <c r="R262" s="348">
        <f t="shared" si="47"/>
        <v>43620</v>
      </c>
      <c r="S262" s="348">
        <f t="shared" si="47"/>
        <v>43620</v>
      </c>
      <c r="T262" s="348">
        <f t="shared" si="47"/>
        <v>43620</v>
      </c>
      <c r="U262" s="348">
        <f t="shared" si="47"/>
        <v>43620</v>
      </c>
      <c r="V262" s="274"/>
      <c r="W262" s="349">
        <f t="shared" si="48"/>
        <v>7.081967213114754</v>
      </c>
      <c r="X262" s="349">
        <f t="shared" si="49"/>
        <v>7.081967213114754</v>
      </c>
      <c r="Y262" s="349">
        <f t="shared" si="50"/>
        <v>7.081967213114754</v>
      </c>
      <c r="Z262" s="349">
        <f t="shared" si="51"/>
        <v>7.081967213114754</v>
      </c>
      <c r="AA262" s="350"/>
      <c r="AB262" s="274"/>
      <c r="AC262" s="351">
        <v>1</v>
      </c>
      <c r="AD262" s="352">
        <v>1</v>
      </c>
      <c r="AE262" s="352">
        <v>1</v>
      </c>
      <c r="AF262" s="353">
        <v>1</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INT($C$229)+3</f>
        <v>4</v>
      </c>
      <c r="D263" s="269"/>
      <c r="E263" s="326">
        <v>2</v>
      </c>
      <c r="F263" s="326"/>
      <c r="G263" s="269"/>
      <c r="H263" s="274"/>
      <c r="I263" s="274">
        <v>1</v>
      </c>
      <c r="J263" s="354" t="s">
        <v>525</v>
      </c>
      <c r="K263" s="346">
        <f>N263-150</f>
        <v>44201</v>
      </c>
      <c r="L263" s="346">
        <f>K263+17/2</f>
        <v>44209.5</v>
      </c>
      <c r="M263" s="274"/>
      <c r="N263" s="347">
        <v>44351</v>
      </c>
      <c r="O263" s="347">
        <v>44351</v>
      </c>
      <c r="P263" s="347">
        <v>44351</v>
      </c>
      <c r="Q263" s="347">
        <v>44351</v>
      </c>
      <c r="R263" s="348">
        <f t="shared" si="47"/>
        <v>43620</v>
      </c>
      <c r="S263" s="348">
        <f t="shared" si="47"/>
        <v>43620</v>
      </c>
      <c r="T263" s="348">
        <f t="shared" si="47"/>
        <v>43620</v>
      </c>
      <c r="U263" s="348">
        <f t="shared" si="47"/>
        <v>43620</v>
      </c>
      <c r="V263" s="274"/>
      <c r="W263" s="355">
        <f t="shared" si="48"/>
        <v>19.049180327868854</v>
      </c>
      <c r="X263" s="355">
        <f t="shared" si="49"/>
        <v>19.049180327868854</v>
      </c>
      <c r="Y263" s="355">
        <f t="shared" si="50"/>
        <v>19.049180327868854</v>
      </c>
      <c r="Z263" s="355">
        <f t="shared" si="51"/>
        <v>19.049180327868854</v>
      </c>
      <c r="AA263" s="356"/>
      <c r="AB263" s="274"/>
      <c r="AC263" s="357">
        <v>1</v>
      </c>
      <c r="AD263" s="358">
        <v>1</v>
      </c>
      <c r="AE263" s="358">
        <v>1</v>
      </c>
      <c r="AF263" s="359">
        <v>1</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ref="C264:C269" si="54">INT($C$229+3)</f>
        <v>4</v>
      </c>
      <c r="D264" s="269"/>
      <c r="E264" s="326">
        <v>2</v>
      </c>
      <c r="F264" s="326"/>
      <c r="G264" s="269"/>
      <c r="H264" s="274"/>
      <c r="I264" s="274">
        <v>2</v>
      </c>
      <c r="J264" s="354" t="s">
        <v>532</v>
      </c>
      <c r="K264" s="274"/>
      <c r="L264" s="274"/>
      <c r="M264" s="274"/>
      <c r="N264" s="362">
        <f t="shared" ref="N264:Q264" si="55">DATEVALUE(DAY(N263)&amp;"/"&amp;MONTH(N263)&amp;"/"&amp;YEAR(N263)+1)</f>
        <v>44716</v>
      </c>
      <c r="O264" s="362">
        <f t="shared" si="55"/>
        <v>44716</v>
      </c>
      <c r="P264" s="362">
        <f t="shared" si="55"/>
        <v>44716</v>
      </c>
      <c r="Q264" s="362">
        <f t="shared" si="55"/>
        <v>44716</v>
      </c>
      <c r="R264" s="348">
        <f t="shared" si="47"/>
        <v>43620</v>
      </c>
      <c r="S264" s="348">
        <f t="shared" si="47"/>
        <v>43620</v>
      </c>
      <c r="T264" s="348">
        <f t="shared" si="47"/>
        <v>43620</v>
      </c>
      <c r="U264" s="348">
        <f t="shared" si="47"/>
        <v>43620</v>
      </c>
      <c r="V264" s="274"/>
      <c r="W264" s="355">
        <f t="shared" si="48"/>
        <v>31.016393442622952</v>
      </c>
      <c r="X264" s="355">
        <f t="shared" si="49"/>
        <v>31.016393442622952</v>
      </c>
      <c r="Y264" s="355">
        <f t="shared" si="50"/>
        <v>31.016393442622952</v>
      </c>
      <c r="Z264" s="355">
        <f t="shared" si="51"/>
        <v>31.016393442622952</v>
      </c>
      <c r="AA264" s="356"/>
      <c r="AB264" s="274"/>
      <c r="AC264" s="357">
        <v>1</v>
      </c>
      <c r="AD264" s="358">
        <v>1</v>
      </c>
      <c r="AE264" s="358">
        <v>1</v>
      </c>
      <c r="AF264" s="359">
        <v>1</v>
      </c>
      <c r="AG264" s="274"/>
      <c r="AH264" s="274"/>
      <c r="AI264" s="274"/>
      <c r="AJ264" s="274"/>
      <c r="AK264" s="274"/>
      <c r="AL264" s="274"/>
      <c r="AM264" s="274"/>
      <c r="AN264" s="274"/>
      <c r="AO264" s="274"/>
      <c r="AP264" s="274"/>
      <c r="AQ264" s="269"/>
      <c r="AR264" s="256"/>
      <c r="AS264" s="244"/>
      <c r="AT264" s="244"/>
      <c r="AU264" s="244"/>
    </row>
    <row r="265" spans="1:47" hidden="1" outlineLevel="3" x14ac:dyDescent="0.35">
      <c r="A265" s="244"/>
      <c r="B265" s="253"/>
      <c r="C265" s="246">
        <f t="shared" si="54"/>
        <v>4</v>
      </c>
      <c r="D265" s="269"/>
      <c r="E265" s="326">
        <v>2</v>
      </c>
      <c r="F265" s="326"/>
      <c r="G265" s="269"/>
      <c r="H265" s="274"/>
      <c r="I265" s="274">
        <v>3</v>
      </c>
      <c r="J265" s="354" t="s">
        <v>533</v>
      </c>
      <c r="K265" s="274"/>
      <c r="L265" s="274"/>
      <c r="M265" s="274"/>
      <c r="N265" s="362">
        <f t="shared" ref="N265:Q265" si="56">DATEVALUE(DAY(N264)&amp;"/"&amp;MONTH(N264)&amp;"/"&amp;YEAR(N264)+1)</f>
        <v>45081</v>
      </c>
      <c r="O265" s="362">
        <f t="shared" si="56"/>
        <v>45081</v>
      </c>
      <c r="P265" s="362">
        <f t="shared" si="56"/>
        <v>45081</v>
      </c>
      <c r="Q265" s="362">
        <f t="shared" si="56"/>
        <v>45081</v>
      </c>
      <c r="R265" s="348">
        <f t="shared" si="47"/>
        <v>43620</v>
      </c>
      <c r="S265" s="348">
        <f t="shared" si="47"/>
        <v>43620</v>
      </c>
      <c r="T265" s="348">
        <f t="shared" si="47"/>
        <v>43620</v>
      </c>
      <c r="U265" s="348">
        <f t="shared" si="47"/>
        <v>43620</v>
      </c>
      <c r="V265" s="274"/>
      <c r="W265" s="355">
        <f t="shared" si="48"/>
        <v>42.983606557377051</v>
      </c>
      <c r="X265" s="355">
        <f t="shared" si="49"/>
        <v>42.983606557377051</v>
      </c>
      <c r="Y265" s="355">
        <f t="shared" si="50"/>
        <v>42.983606557377051</v>
      </c>
      <c r="Z265" s="355">
        <f t="shared" si="51"/>
        <v>42.983606557377051</v>
      </c>
      <c r="AA265" s="356"/>
      <c r="AB265" s="274"/>
      <c r="AC265" s="357">
        <v>1</v>
      </c>
      <c r="AD265" s="358">
        <v>1</v>
      </c>
      <c r="AE265" s="358">
        <v>1</v>
      </c>
      <c r="AF265" s="359">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 t="shared" si="54"/>
        <v>4</v>
      </c>
      <c r="D266" s="269"/>
      <c r="E266" s="326">
        <v>2</v>
      </c>
      <c r="F266" s="326"/>
      <c r="G266" s="269"/>
      <c r="H266" s="274"/>
      <c r="I266" s="274">
        <v>4</v>
      </c>
      <c r="J266" s="354" t="s">
        <v>534</v>
      </c>
      <c r="K266" s="274"/>
      <c r="L266" s="274"/>
      <c r="M266" s="274"/>
      <c r="N266" s="362">
        <f t="shared" ref="N266:Q266" si="57">DATEVALUE(DAY(N265)&amp;"/"&amp;MONTH(N265)&amp;"/"&amp;YEAR(N265)+1)</f>
        <v>45447</v>
      </c>
      <c r="O266" s="362">
        <f t="shared" si="57"/>
        <v>45447</v>
      </c>
      <c r="P266" s="362">
        <f t="shared" si="57"/>
        <v>45447</v>
      </c>
      <c r="Q266" s="362">
        <f t="shared" si="57"/>
        <v>45447</v>
      </c>
      <c r="R266" s="348">
        <f t="shared" si="47"/>
        <v>43620</v>
      </c>
      <c r="S266" s="348">
        <f t="shared" si="47"/>
        <v>43620</v>
      </c>
      <c r="T266" s="348">
        <f t="shared" si="47"/>
        <v>43620</v>
      </c>
      <c r="U266" s="348">
        <f t="shared" si="47"/>
        <v>43620</v>
      </c>
      <c r="V266" s="274"/>
      <c r="W266" s="355">
        <f t="shared" si="48"/>
        <v>54.983606557377051</v>
      </c>
      <c r="X266" s="355">
        <f t="shared" si="49"/>
        <v>54.983606557377051</v>
      </c>
      <c r="Y266" s="355">
        <f t="shared" si="50"/>
        <v>54.983606557377051</v>
      </c>
      <c r="Z266" s="355">
        <f t="shared" si="51"/>
        <v>54.983606557377051</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si="54"/>
        <v>4</v>
      </c>
      <c r="D267" s="269"/>
      <c r="E267" s="326">
        <v>2</v>
      </c>
      <c r="F267" s="326"/>
      <c r="G267" s="269"/>
      <c r="H267" s="274"/>
      <c r="I267" s="274">
        <v>5</v>
      </c>
      <c r="J267" s="354" t="s">
        <v>535</v>
      </c>
      <c r="K267" s="274"/>
      <c r="L267" s="274"/>
      <c r="M267" s="274"/>
      <c r="N267" s="362">
        <f t="shared" ref="N267:Q267" si="58">DATEVALUE(DAY(N266)&amp;"/"&amp;MONTH(N266)&amp;"/"&amp;YEAR(N266)+1)</f>
        <v>45812</v>
      </c>
      <c r="O267" s="362">
        <f t="shared" si="58"/>
        <v>45812</v>
      </c>
      <c r="P267" s="362">
        <f t="shared" si="58"/>
        <v>45812</v>
      </c>
      <c r="Q267" s="362">
        <f t="shared" si="58"/>
        <v>45812</v>
      </c>
      <c r="R267" s="348">
        <f t="shared" si="47"/>
        <v>43620</v>
      </c>
      <c r="S267" s="348">
        <f t="shared" si="47"/>
        <v>43620</v>
      </c>
      <c r="T267" s="348">
        <f t="shared" si="47"/>
        <v>43620</v>
      </c>
      <c r="U267" s="348">
        <f t="shared" si="47"/>
        <v>43620</v>
      </c>
      <c r="V267" s="274"/>
      <c r="W267" s="355">
        <f t="shared" si="48"/>
        <v>66.950819672131146</v>
      </c>
      <c r="X267" s="355">
        <f t="shared" si="49"/>
        <v>66.950819672131146</v>
      </c>
      <c r="Y267" s="355">
        <f t="shared" si="50"/>
        <v>66.950819672131146</v>
      </c>
      <c r="Z267" s="355">
        <f t="shared" si="51"/>
        <v>66.950819672131146</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6</v>
      </c>
      <c r="J268" s="354" t="s">
        <v>536</v>
      </c>
      <c r="K268" s="274"/>
      <c r="L268" s="274"/>
      <c r="M268" s="274"/>
      <c r="N268" s="362">
        <f t="shared" ref="N268:Q268" si="59">DATEVALUE(DAY(N267)&amp;"/"&amp;MONTH(N267)&amp;"/"&amp;YEAR(N267)+1)</f>
        <v>46177</v>
      </c>
      <c r="O268" s="362">
        <f t="shared" si="59"/>
        <v>46177</v>
      </c>
      <c r="P268" s="362">
        <f t="shared" si="59"/>
        <v>46177</v>
      </c>
      <c r="Q268" s="362">
        <f t="shared" si="59"/>
        <v>46177</v>
      </c>
      <c r="R268" s="348">
        <f t="shared" si="47"/>
        <v>43620</v>
      </c>
      <c r="S268" s="348">
        <f t="shared" si="47"/>
        <v>43620</v>
      </c>
      <c r="T268" s="348">
        <f t="shared" si="47"/>
        <v>43620</v>
      </c>
      <c r="U268" s="348">
        <f t="shared" si="47"/>
        <v>43620</v>
      </c>
      <c r="V268" s="274"/>
      <c r="W268" s="355">
        <f t="shared" si="48"/>
        <v>78.918032786885249</v>
      </c>
      <c r="X268" s="355">
        <f t="shared" si="49"/>
        <v>78.918032786885249</v>
      </c>
      <c r="Y268" s="355">
        <f t="shared" si="50"/>
        <v>78.918032786885249</v>
      </c>
      <c r="Z268" s="355">
        <f t="shared" si="51"/>
        <v>78.918032786885249</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7</v>
      </c>
      <c r="J269" s="540" t="s">
        <v>537</v>
      </c>
      <c r="K269" s="274"/>
      <c r="L269" s="274"/>
      <c r="M269" s="274"/>
      <c r="N269" s="362">
        <f t="shared" ref="N269:Q269" si="60">DATEVALUE(DAY(N268)&amp;"/"&amp;MONTH(N268)&amp;"/"&amp;YEAR(N268)+1)</f>
        <v>46542</v>
      </c>
      <c r="O269" s="362">
        <f t="shared" si="60"/>
        <v>46542</v>
      </c>
      <c r="P269" s="362">
        <f t="shared" si="60"/>
        <v>46542</v>
      </c>
      <c r="Q269" s="362">
        <f t="shared" si="60"/>
        <v>46542</v>
      </c>
      <c r="R269" s="348">
        <f t="shared" si="47"/>
        <v>43620</v>
      </c>
      <c r="S269" s="348">
        <f t="shared" si="47"/>
        <v>43620</v>
      </c>
      <c r="T269" s="348">
        <f t="shared" si="47"/>
        <v>43620</v>
      </c>
      <c r="U269" s="348">
        <f t="shared" si="47"/>
        <v>43620</v>
      </c>
      <c r="V269" s="274"/>
      <c r="W269" s="363">
        <f t="shared" si="48"/>
        <v>90.885245901639351</v>
      </c>
      <c r="X269" s="363">
        <f t="shared" si="49"/>
        <v>90.885245901639351</v>
      </c>
      <c r="Y269" s="363">
        <f t="shared" si="50"/>
        <v>90.885245901639351</v>
      </c>
      <c r="Z269" s="363">
        <f t="shared" si="51"/>
        <v>90.885245901639351</v>
      </c>
      <c r="AA269" s="364"/>
      <c r="AB269" s="274"/>
      <c r="AC269" s="365">
        <v>1</v>
      </c>
      <c r="AD269" s="366">
        <v>1</v>
      </c>
      <c r="AE269" s="366">
        <v>1</v>
      </c>
      <c r="AF269" s="367">
        <v>1</v>
      </c>
      <c r="AG269" s="274"/>
      <c r="AH269" s="274"/>
      <c r="AI269" s="274"/>
      <c r="AJ269" s="274"/>
      <c r="AK269" s="274"/>
      <c r="AL269" s="274"/>
      <c r="AM269" s="274"/>
      <c r="AN269" s="274"/>
      <c r="AO269" s="274"/>
      <c r="AP269" s="274"/>
      <c r="AQ269" s="269"/>
      <c r="AR269" s="256"/>
      <c r="AS269" s="244"/>
      <c r="AT269" s="244"/>
      <c r="AU269" s="244"/>
    </row>
    <row r="270" spans="1:47" outlineLevel="2" collapsed="1" x14ac:dyDescent="0.35">
      <c r="A270" s="244"/>
      <c r="B270" s="253"/>
      <c r="C270" s="246">
        <f>INT($C$229)+2</f>
        <v>3</v>
      </c>
      <c r="D270" s="269"/>
      <c r="E270" s="326">
        <v>3</v>
      </c>
      <c r="F270" s="326"/>
      <c r="G270" s="269"/>
      <c r="H270" s="290" t="str">
        <f>H$250</f>
        <v>Spr</v>
      </c>
      <c r="I270" s="344">
        <v>0</v>
      </c>
      <c r="J270" s="541" t="s">
        <v>524</v>
      </c>
      <c r="K270" s="539">
        <f>N270-150</f>
        <v>43871</v>
      </c>
      <c r="L270" s="346">
        <f>K270+17/2</f>
        <v>43879.5</v>
      </c>
      <c r="M270" s="274"/>
      <c r="N270" s="347">
        <v>44021</v>
      </c>
      <c r="O270" s="347">
        <v>44021</v>
      </c>
      <c r="P270" s="347">
        <v>44021</v>
      </c>
      <c r="Q270" s="347">
        <v>44021</v>
      </c>
      <c r="R270" s="348">
        <f t="shared" si="47"/>
        <v>43655</v>
      </c>
      <c r="S270" s="348">
        <f t="shared" si="47"/>
        <v>43655</v>
      </c>
      <c r="T270" s="348">
        <f t="shared" si="47"/>
        <v>43655</v>
      </c>
      <c r="U270" s="348">
        <f t="shared" si="47"/>
        <v>43655</v>
      </c>
      <c r="V270" s="274"/>
      <c r="W270" s="349">
        <f t="shared" si="48"/>
        <v>7.081967213114754</v>
      </c>
      <c r="X270" s="349">
        <f t="shared" si="49"/>
        <v>7.081967213114754</v>
      </c>
      <c r="Y270" s="349">
        <f t="shared" si="50"/>
        <v>7.081967213114754</v>
      </c>
      <c r="Z270" s="349">
        <f t="shared" si="51"/>
        <v>7.081967213114754</v>
      </c>
      <c r="AA270" s="350"/>
      <c r="AB270" s="274"/>
      <c r="AC270" s="351">
        <v>2</v>
      </c>
      <c r="AD270" s="352">
        <v>2</v>
      </c>
      <c r="AE270" s="352">
        <v>2</v>
      </c>
      <c r="AF270" s="353">
        <v>2</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INT($C$229)+3</f>
        <v>4</v>
      </c>
      <c r="D271" s="269"/>
      <c r="E271" s="326">
        <v>3</v>
      </c>
      <c r="F271" s="326"/>
      <c r="G271" s="269"/>
      <c r="H271" s="274"/>
      <c r="I271" s="344">
        <v>1</v>
      </c>
      <c r="J271" s="274" t="s">
        <v>525</v>
      </c>
      <c r="K271" s="539">
        <f>N271-150</f>
        <v>44236</v>
      </c>
      <c r="L271" s="346">
        <f>K271+17/2</f>
        <v>44244.5</v>
      </c>
      <c r="M271" s="274"/>
      <c r="N271" s="347">
        <v>44386</v>
      </c>
      <c r="O271" s="347">
        <v>44386</v>
      </c>
      <c r="P271" s="347">
        <v>44386</v>
      </c>
      <c r="Q271" s="347">
        <v>44386</v>
      </c>
      <c r="R271" s="348">
        <f t="shared" si="47"/>
        <v>43655</v>
      </c>
      <c r="S271" s="348">
        <f t="shared" si="47"/>
        <v>43655</v>
      </c>
      <c r="T271" s="348">
        <f t="shared" si="47"/>
        <v>43655</v>
      </c>
      <c r="U271" s="348">
        <f t="shared" si="47"/>
        <v>43655</v>
      </c>
      <c r="V271" s="274"/>
      <c r="W271" s="355">
        <f t="shared" si="48"/>
        <v>19.049180327868854</v>
      </c>
      <c r="X271" s="355">
        <f t="shared" si="49"/>
        <v>19.049180327868854</v>
      </c>
      <c r="Y271" s="355">
        <f t="shared" si="50"/>
        <v>19.049180327868854</v>
      </c>
      <c r="Z271" s="355">
        <f t="shared" si="51"/>
        <v>19.049180327868854</v>
      </c>
      <c r="AA271" s="356"/>
      <c r="AB271" s="274"/>
      <c r="AC271" s="357">
        <v>2</v>
      </c>
      <c r="AD271" s="358">
        <v>2</v>
      </c>
      <c r="AE271" s="358">
        <v>2</v>
      </c>
      <c r="AF271" s="359">
        <v>2</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ref="C272:C277" si="61">INT($C$229+3)</f>
        <v>4</v>
      </c>
      <c r="D272" s="269"/>
      <c r="E272" s="326">
        <v>3</v>
      </c>
      <c r="F272" s="326"/>
      <c r="G272" s="269"/>
      <c r="H272" s="274"/>
      <c r="I272" s="344">
        <v>2</v>
      </c>
      <c r="J272" s="274" t="s">
        <v>532</v>
      </c>
      <c r="K272" s="361"/>
      <c r="L272" s="274"/>
      <c r="M272" s="274"/>
      <c r="N272" s="362">
        <f t="shared" ref="N272:Q277" si="62">DATEVALUE(DAY(N271)&amp;"/"&amp;MONTH(N271)&amp;"/"&amp;YEAR(N271)+1)</f>
        <v>44751</v>
      </c>
      <c r="O272" s="362">
        <f t="shared" si="62"/>
        <v>44751</v>
      </c>
      <c r="P272" s="362">
        <f t="shared" si="62"/>
        <v>44751</v>
      </c>
      <c r="Q272" s="362">
        <f t="shared" si="62"/>
        <v>44751</v>
      </c>
      <c r="R272" s="348">
        <f t="shared" si="47"/>
        <v>43655</v>
      </c>
      <c r="S272" s="348">
        <f t="shared" si="47"/>
        <v>43655</v>
      </c>
      <c r="T272" s="348">
        <f t="shared" si="47"/>
        <v>43655</v>
      </c>
      <c r="U272" s="348">
        <f t="shared" si="47"/>
        <v>43655</v>
      </c>
      <c r="V272" s="274"/>
      <c r="W272" s="355">
        <f t="shared" si="48"/>
        <v>31.016393442622952</v>
      </c>
      <c r="X272" s="355">
        <f t="shared" si="49"/>
        <v>31.016393442622952</v>
      </c>
      <c r="Y272" s="355">
        <f t="shared" si="50"/>
        <v>31.016393442622952</v>
      </c>
      <c r="Z272" s="355">
        <f t="shared" si="51"/>
        <v>31.016393442622952</v>
      </c>
      <c r="AA272" s="356"/>
      <c r="AB272" s="274"/>
      <c r="AC272" s="357">
        <v>2</v>
      </c>
      <c r="AD272" s="358">
        <v>2</v>
      </c>
      <c r="AE272" s="358">
        <v>2</v>
      </c>
      <c r="AF272" s="359">
        <v>2</v>
      </c>
      <c r="AG272" s="274"/>
      <c r="AH272" s="274"/>
      <c r="AI272" s="274"/>
      <c r="AJ272" s="274"/>
      <c r="AK272" s="274"/>
      <c r="AL272" s="274"/>
      <c r="AM272" s="274"/>
      <c r="AN272" s="274"/>
      <c r="AO272" s="274"/>
      <c r="AP272" s="274"/>
      <c r="AQ272" s="269"/>
      <c r="AR272" s="256"/>
      <c r="AS272" s="244"/>
      <c r="AT272" s="244"/>
      <c r="AU272" s="244"/>
    </row>
    <row r="273" spans="1:51" hidden="1" outlineLevel="3" x14ac:dyDescent="0.35">
      <c r="A273" s="244"/>
      <c r="B273" s="253"/>
      <c r="C273" s="246">
        <f t="shared" si="61"/>
        <v>4</v>
      </c>
      <c r="D273" s="269"/>
      <c r="E273" s="326">
        <v>3</v>
      </c>
      <c r="F273" s="326"/>
      <c r="G273" s="269"/>
      <c r="H273" s="274"/>
      <c r="I273" s="344">
        <v>3</v>
      </c>
      <c r="J273" s="274" t="s">
        <v>533</v>
      </c>
      <c r="K273" s="361"/>
      <c r="L273" s="274"/>
      <c r="M273" s="274"/>
      <c r="N273" s="362">
        <f t="shared" si="62"/>
        <v>45116</v>
      </c>
      <c r="O273" s="362">
        <f t="shared" si="62"/>
        <v>45116</v>
      </c>
      <c r="P273" s="362">
        <f t="shared" si="62"/>
        <v>45116</v>
      </c>
      <c r="Q273" s="362">
        <f t="shared" si="62"/>
        <v>45116</v>
      </c>
      <c r="R273" s="348">
        <f t="shared" si="47"/>
        <v>43655</v>
      </c>
      <c r="S273" s="348">
        <f t="shared" si="47"/>
        <v>43655</v>
      </c>
      <c r="T273" s="348">
        <f t="shared" si="47"/>
        <v>43655</v>
      </c>
      <c r="U273" s="348">
        <f t="shared" si="47"/>
        <v>43655</v>
      </c>
      <c r="V273" s="274"/>
      <c r="W273" s="355">
        <f t="shared" si="48"/>
        <v>42.983606557377051</v>
      </c>
      <c r="X273" s="355">
        <f t="shared" si="49"/>
        <v>42.983606557377051</v>
      </c>
      <c r="Y273" s="355">
        <f t="shared" si="50"/>
        <v>42.983606557377051</v>
      </c>
      <c r="Z273" s="355">
        <f t="shared" si="51"/>
        <v>42.983606557377051</v>
      </c>
      <c r="AA273" s="356"/>
      <c r="AB273" s="274"/>
      <c r="AC273" s="357">
        <v>2</v>
      </c>
      <c r="AD273" s="358">
        <v>2</v>
      </c>
      <c r="AE273" s="358">
        <v>2</v>
      </c>
      <c r="AF273" s="359">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 t="shared" si="61"/>
        <v>4</v>
      </c>
      <c r="D274" s="269"/>
      <c r="E274" s="326">
        <v>3</v>
      </c>
      <c r="F274" s="326"/>
      <c r="G274" s="269"/>
      <c r="H274" s="274"/>
      <c r="I274" s="344">
        <v>4</v>
      </c>
      <c r="J274" s="274" t="s">
        <v>534</v>
      </c>
      <c r="K274" s="361"/>
      <c r="L274" s="274"/>
      <c r="M274" s="274"/>
      <c r="N274" s="362">
        <f t="shared" si="62"/>
        <v>45482</v>
      </c>
      <c r="O274" s="362">
        <f t="shared" si="62"/>
        <v>45482</v>
      </c>
      <c r="P274" s="362">
        <f t="shared" si="62"/>
        <v>45482</v>
      </c>
      <c r="Q274" s="362">
        <f t="shared" si="62"/>
        <v>45482</v>
      </c>
      <c r="R274" s="348">
        <f t="shared" si="47"/>
        <v>43655</v>
      </c>
      <c r="S274" s="348">
        <f t="shared" si="47"/>
        <v>43655</v>
      </c>
      <c r="T274" s="348">
        <f t="shared" si="47"/>
        <v>43655</v>
      </c>
      <c r="U274" s="348">
        <f t="shared" si="47"/>
        <v>43655</v>
      </c>
      <c r="V274" s="274"/>
      <c r="W274" s="355">
        <f t="shared" si="48"/>
        <v>54.983606557377051</v>
      </c>
      <c r="X274" s="355">
        <f t="shared" si="49"/>
        <v>54.983606557377051</v>
      </c>
      <c r="Y274" s="355">
        <f t="shared" si="50"/>
        <v>54.983606557377051</v>
      </c>
      <c r="Z274" s="355">
        <f t="shared" si="51"/>
        <v>54.983606557377051</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si="61"/>
        <v>4</v>
      </c>
      <c r="D275" s="269"/>
      <c r="E275" s="326">
        <v>3</v>
      </c>
      <c r="F275" s="326"/>
      <c r="G275" s="269"/>
      <c r="H275" s="274"/>
      <c r="I275" s="344">
        <v>5</v>
      </c>
      <c r="J275" s="274" t="s">
        <v>535</v>
      </c>
      <c r="K275" s="361"/>
      <c r="L275" s="274"/>
      <c r="M275" s="274"/>
      <c r="N275" s="362">
        <f t="shared" si="62"/>
        <v>45847</v>
      </c>
      <c r="O275" s="362">
        <f t="shared" si="62"/>
        <v>45847</v>
      </c>
      <c r="P275" s="362">
        <f t="shared" si="62"/>
        <v>45847</v>
      </c>
      <c r="Q275" s="362">
        <f t="shared" si="62"/>
        <v>45847</v>
      </c>
      <c r="R275" s="348">
        <f t="shared" si="47"/>
        <v>43655</v>
      </c>
      <c r="S275" s="348">
        <f t="shared" si="47"/>
        <v>43655</v>
      </c>
      <c r="T275" s="348">
        <f t="shared" si="47"/>
        <v>43655</v>
      </c>
      <c r="U275" s="348">
        <f t="shared" si="47"/>
        <v>43655</v>
      </c>
      <c r="V275" s="274"/>
      <c r="W275" s="355">
        <f t="shared" si="48"/>
        <v>66.950819672131146</v>
      </c>
      <c r="X275" s="355">
        <f t="shared" si="49"/>
        <v>66.950819672131146</v>
      </c>
      <c r="Y275" s="355">
        <f t="shared" si="50"/>
        <v>66.950819672131146</v>
      </c>
      <c r="Z275" s="355">
        <f t="shared" si="51"/>
        <v>66.950819672131146</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6</v>
      </c>
      <c r="J276" s="274" t="s">
        <v>536</v>
      </c>
      <c r="K276" s="361"/>
      <c r="L276" s="274"/>
      <c r="M276" s="274"/>
      <c r="N276" s="362">
        <f t="shared" si="62"/>
        <v>46212</v>
      </c>
      <c r="O276" s="362">
        <f t="shared" si="62"/>
        <v>46212</v>
      </c>
      <c r="P276" s="362">
        <f t="shared" si="62"/>
        <v>46212</v>
      </c>
      <c r="Q276" s="362">
        <f t="shared" si="62"/>
        <v>46212</v>
      </c>
      <c r="R276" s="348">
        <f t="shared" si="47"/>
        <v>43655</v>
      </c>
      <c r="S276" s="348">
        <f t="shared" si="47"/>
        <v>43655</v>
      </c>
      <c r="T276" s="348">
        <f t="shared" si="47"/>
        <v>43655</v>
      </c>
      <c r="U276" s="348">
        <f t="shared" si="47"/>
        <v>43655</v>
      </c>
      <c r="V276" s="274"/>
      <c r="W276" s="355">
        <f t="shared" si="48"/>
        <v>78.918032786885249</v>
      </c>
      <c r="X276" s="355">
        <f t="shared" si="49"/>
        <v>78.918032786885249</v>
      </c>
      <c r="Y276" s="355">
        <f t="shared" si="50"/>
        <v>78.918032786885249</v>
      </c>
      <c r="Z276" s="355">
        <f t="shared" si="51"/>
        <v>78.918032786885249</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7</v>
      </c>
      <c r="J277" s="274" t="s">
        <v>537</v>
      </c>
      <c r="K277" s="361"/>
      <c r="L277" s="274"/>
      <c r="M277" s="274"/>
      <c r="N277" s="362">
        <f t="shared" si="62"/>
        <v>46577</v>
      </c>
      <c r="O277" s="362">
        <f t="shared" si="62"/>
        <v>46577</v>
      </c>
      <c r="P277" s="362">
        <f t="shared" si="62"/>
        <v>46577</v>
      </c>
      <c r="Q277" s="362">
        <f t="shared" si="62"/>
        <v>46577</v>
      </c>
      <c r="R277" s="348">
        <f t="shared" si="47"/>
        <v>43655</v>
      </c>
      <c r="S277" s="348">
        <f t="shared" si="47"/>
        <v>43655</v>
      </c>
      <c r="T277" s="348">
        <f t="shared" si="47"/>
        <v>43655</v>
      </c>
      <c r="U277" s="348">
        <f t="shared" si="47"/>
        <v>43655</v>
      </c>
      <c r="V277" s="274"/>
      <c r="W277" s="363">
        <f t="shared" si="48"/>
        <v>90.885245901639351</v>
      </c>
      <c r="X277" s="363">
        <f t="shared" si="49"/>
        <v>90.885245901639351</v>
      </c>
      <c r="Y277" s="363">
        <f t="shared" si="50"/>
        <v>90.885245901639351</v>
      </c>
      <c r="Z277" s="363">
        <f t="shared" si="51"/>
        <v>90.885245901639351</v>
      </c>
      <c r="AA277" s="364"/>
      <c r="AB277" s="274"/>
      <c r="AC277" s="365">
        <v>2</v>
      </c>
      <c r="AD277" s="366">
        <v>2</v>
      </c>
      <c r="AE277" s="366">
        <v>2</v>
      </c>
      <c r="AF277" s="367">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c r="D278" s="269"/>
      <c r="E278" s="326"/>
      <c r="F278" s="326"/>
      <c r="G278" s="269"/>
      <c r="H278" s="274"/>
      <c r="I278" s="331"/>
      <c r="J278" s="331"/>
      <c r="K278" s="331"/>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c r="AU278" s="269"/>
      <c r="AV278" s="256"/>
      <c r="AW278" s="244"/>
      <c r="AX278" s="244"/>
      <c r="AY278" s="244"/>
    </row>
    <row r="279" spans="1:51" hidden="1" outlineLevel="3" x14ac:dyDescent="0.35">
      <c r="A279" s="244"/>
      <c r="B279" s="253"/>
      <c r="C279" s="246"/>
      <c r="D279" s="269"/>
      <c r="E279" s="326"/>
      <c r="F279" s="326"/>
      <c r="G279" s="269"/>
      <c r="H279" s="274"/>
      <c r="I279" s="331"/>
      <c r="J279" s="331"/>
      <c r="K279" s="716" t="s">
        <v>1021</v>
      </c>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c r="AU279" s="269"/>
      <c r="AV279" s="256"/>
      <c r="AW279" s="244"/>
      <c r="AX279" s="244"/>
      <c r="AY279" s="244"/>
    </row>
    <row r="280" spans="1:51" ht="8.25" hidden="1" customHeight="1" outlineLevel="3" x14ac:dyDescent="0.35">
      <c r="A280" s="244"/>
      <c r="B280" s="253"/>
      <c r="C280" s="246"/>
      <c r="D280" s="269"/>
      <c r="E280" s="326"/>
      <c r="F280" s="326"/>
      <c r="G280" s="269"/>
      <c r="H280" s="274"/>
      <c r="I280" s="331"/>
      <c r="J280" s="331"/>
      <c r="K280" s="331"/>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c r="AU280" s="269"/>
      <c r="AV280" s="256"/>
      <c r="AW280" s="244"/>
      <c r="AX280" s="244"/>
      <c r="AY280" s="244"/>
    </row>
    <row r="281" spans="1:51" hidden="1" outlineLevel="3" x14ac:dyDescent="0.35">
      <c r="A281" s="244"/>
      <c r="B281" s="253"/>
      <c r="C281" s="246"/>
      <c r="D281" s="269"/>
      <c r="E281" s="326"/>
      <c r="F281" s="326"/>
      <c r="G281" s="269"/>
      <c r="H281" s="274"/>
      <c r="I281" s="331"/>
      <c r="J281" s="331"/>
      <c r="K281" s="715">
        <f t="shared" ref="K281:Q283" si="63">MIN(363,INT((K248 - DATE(YEAR(K248),1,1))))+364*(YEAR(K248)-i_startyear)</f>
        <v>120</v>
      </c>
      <c r="L281" s="715">
        <f t="shared" si="63"/>
        <v>120</v>
      </c>
      <c r="M281" s="715">
        <f t="shared" si="63"/>
        <v>120</v>
      </c>
      <c r="N281" s="715">
        <f t="shared" si="63"/>
        <v>120</v>
      </c>
      <c r="O281" s="715">
        <f t="shared" si="63"/>
        <v>120</v>
      </c>
      <c r="P281" s="715">
        <f t="shared" si="63"/>
        <v>120</v>
      </c>
      <c r="Q281" s="715">
        <f t="shared" si="63"/>
        <v>120</v>
      </c>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5">
        <f t="shared" si="63"/>
        <v>154</v>
      </c>
      <c r="L282" s="715">
        <f t="shared" si="63"/>
        <v>154</v>
      </c>
      <c r="M282" s="715">
        <f t="shared" si="63"/>
        <v>154</v>
      </c>
      <c r="N282" s="715">
        <f t="shared" si="63"/>
        <v>154</v>
      </c>
      <c r="O282" s="715">
        <f t="shared" si="63"/>
        <v>154</v>
      </c>
      <c r="P282" s="715">
        <f t="shared" si="63"/>
        <v>154</v>
      </c>
      <c r="Q282" s="715">
        <f t="shared" si="63"/>
        <v>154</v>
      </c>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idden="1" outlineLevel="3" x14ac:dyDescent="0.35">
      <c r="A283" s="244"/>
      <c r="B283" s="253"/>
      <c r="C283" s="246"/>
      <c r="D283" s="269"/>
      <c r="E283" s="326"/>
      <c r="F283" s="326"/>
      <c r="G283" s="269"/>
      <c r="H283" s="274"/>
      <c r="I283" s="331"/>
      <c r="J283" s="331"/>
      <c r="K283" s="715">
        <f t="shared" si="63"/>
        <v>189</v>
      </c>
      <c r="L283" s="715">
        <f t="shared" si="63"/>
        <v>189</v>
      </c>
      <c r="M283" s="715">
        <f t="shared" si="63"/>
        <v>189</v>
      </c>
      <c r="N283" s="715">
        <f t="shared" si="63"/>
        <v>189</v>
      </c>
      <c r="O283" s="715">
        <f t="shared" si="63"/>
        <v>189</v>
      </c>
      <c r="P283" s="715">
        <f t="shared" si="63"/>
        <v>189</v>
      </c>
      <c r="Q283" s="715">
        <f t="shared" si="63"/>
        <v>189</v>
      </c>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331"/>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331"/>
      <c r="L285" s="274"/>
      <c r="M285" s="274"/>
      <c r="N285" s="715">
        <f>MIN(363,INT((N254 - DATE(YEAR(N254),1,1))))+364*INT(YEAR(N254)-i_startyear)</f>
        <v>485</v>
      </c>
      <c r="O285" s="715">
        <f t="shared" ref="O285:U294" si="64">MIN(363,INT((O254 - DATE(YEAR(O254),1,1))))+364*(YEAR(O254)-i_startyear)</f>
        <v>485</v>
      </c>
      <c r="P285" s="715">
        <f t="shared" si="64"/>
        <v>485</v>
      </c>
      <c r="Q285" s="715">
        <f t="shared" si="64"/>
        <v>485</v>
      </c>
      <c r="R285" s="717">
        <f t="shared" si="64"/>
        <v>120</v>
      </c>
      <c r="S285" s="717">
        <f t="shared" si="64"/>
        <v>120</v>
      </c>
      <c r="T285" s="717">
        <f t="shared" si="64"/>
        <v>120</v>
      </c>
      <c r="U285" s="717">
        <f t="shared" si="64"/>
        <v>120</v>
      </c>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331"/>
      <c r="L286" s="274"/>
      <c r="M286" s="274"/>
      <c r="N286" s="715">
        <f t="shared" ref="N286:N308" si="65">MIN(363,INT((N255 - DATE(YEAR(N255),1,1))))+364*(YEAR(N255)-i_startyear)</f>
        <v>848</v>
      </c>
      <c r="O286" s="715">
        <f t="shared" si="64"/>
        <v>848</v>
      </c>
      <c r="P286" s="715">
        <f t="shared" si="64"/>
        <v>848</v>
      </c>
      <c r="Q286" s="715">
        <f t="shared" si="64"/>
        <v>848</v>
      </c>
      <c r="R286" s="717">
        <f t="shared" si="64"/>
        <v>120</v>
      </c>
      <c r="S286" s="717">
        <f t="shared" si="64"/>
        <v>120</v>
      </c>
      <c r="T286" s="717">
        <f t="shared" si="64"/>
        <v>120</v>
      </c>
      <c r="U286" s="717">
        <f t="shared" si="64"/>
        <v>120</v>
      </c>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715">
        <f t="shared" si="65"/>
        <v>1212</v>
      </c>
      <c r="O287" s="715">
        <f t="shared" si="64"/>
        <v>1212</v>
      </c>
      <c r="P287" s="715">
        <f t="shared" si="64"/>
        <v>1212</v>
      </c>
      <c r="Q287" s="715">
        <f t="shared" si="64"/>
        <v>1212</v>
      </c>
      <c r="R287" s="717">
        <f t="shared" si="64"/>
        <v>120</v>
      </c>
      <c r="S287" s="717">
        <f t="shared" si="64"/>
        <v>120</v>
      </c>
      <c r="T287" s="717">
        <f t="shared" si="64"/>
        <v>120</v>
      </c>
      <c r="U287" s="717">
        <f t="shared" si="64"/>
        <v>120</v>
      </c>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 t="shared" si="65"/>
        <v>1576</v>
      </c>
      <c r="O288" s="715">
        <f t="shared" si="64"/>
        <v>1576</v>
      </c>
      <c r="P288" s="715">
        <f t="shared" si="64"/>
        <v>1576</v>
      </c>
      <c r="Q288" s="715">
        <f t="shared" si="64"/>
        <v>1576</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si="65"/>
        <v>1941</v>
      </c>
      <c r="O289" s="715">
        <f t="shared" si="64"/>
        <v>1941</v>
      </c>
      <c r="P289" s="715">
        <f t="shared" si="64"/>
        <v>1941</v>
      </c>
      <c r="Q289" s="715">
        <f t="shared" si="64"/>
        <v>1941</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2304</v>
      </c>
      <c r="O290" s="715">
        <f t="shared" si="64"/>
        <v>2304</v>
      </c>
      <c r="P290" s="715">
        <f t="shared" si="64"/>
        <v>2304</v>
      </c>
      <c r="Q290" s="715">
        <f t="shared" si="64"/>
        <v>2304</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2668</v>
      </c>
      <c r="O291" s="715">
        <f t="shared" si="64"/>
        <v>2668</v>
      </c>
      <c r="P291" s="715">
        <f t="shared" si="64"/>
        <v>2668</v>
      </c>
      <c r="Q291" s="715">
        <f t="shared" si="64"/>
        <v>2668</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3032</v>
      </c>
      <c r="O292" s="715">
        <f t="shared" si="64"/>
        <v>3032</v>
      </c>
      <c r="P292" s="715">
        <f t="shared" si="64"/>
        <v>3032</v>
      </c>
      <c r="Q292" s="715">
        <f t="shared" si="64"/>
        <v>3032</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519</v>
      </c>
      <c r="O293" s="715">
        <f t="shared" si="64"/>
        <v>519</v>
      </c>
      <c r="P293" s="715">
        <f t="shared" si="64"/>
        <v>519</v>
      </c>
      <c r="Q293" s="715">
        <f t="shared" si="64"/>
        <v>519</v>
      </c>
      <c r="R293" s="717">
        <f t="shared" si="64"/>
        <v>154</v>
      </c>
      <c r="S293" s="717">
        <f t="shared" si="64"/>
        <v>154</v>
      </c>
      <c r="T293" s="717">
        <f t="shared" si="64"/>
        <v>154</v>
      </c>
      <c r="U293" s="717">
        <f t="shared" si="64"/>
        <v>154</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882</v>
      </c>
      <c r="O294" s="715">
        <f t="shared" si="64"/>
        <v>882</v>
      </c>
      <c r="P294" s="715">
        <f t="shared" si="64"/>
        <v>882</v>
      </c>
      <c r="Q294" s="715">
        <f t="shared" si="64"/>
        <v>882</v>
      </c>
      <c r="R294" s="717">
        <f t="shared" si="64"/>
        <v>154</v>
      </c>
      <c r="S294" s="717">
        <f t="shared" si="64"/>
        <v>154</v>
      </c>
      <c r="T294" s="717">
        <f t="shared" si="64"/>
        <v>154</v>
      </c>
      <c r="U294" s="717">
        <f t="shared" si="64"/>
        <v>154</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1246</v>
      </c>
      <c r="O295" s="715">
        <f t="shared" ref="O295:U304" si="66">MIN(363,INT((O264 - DATE(YEAR(O264),1,1))))+364*(YEAR(O264)-i_startyear)</f>
        <v>1246</v>
      </c>
      <c r="P295" s="715">
        <f t="shared" si="66"/>
        <v>1246</v>
      </c>
      <c r="Q295" s="715">
        <f t="shared" si="66"/>
        <v>1246</v>
      </c>
      <c r="R295" s="717">
        <f t="shared" si="66"/>
        <v>154</v>
      </c>
      <c r="S295" s="717">
        <f t="shared" si="66"/>
        <v>154</v>
      </c>
      <c r="T295" s="717">
        <f t="shared" si="66"/>
        <v>154</v>
      </c>
      <c r="U295" s="717">
        <f t="shared" si="66"/>
        <v>154</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1610</v>
      </c>
      <c r="O296" s="715">
        <f t="shared" si="66"/>
        <v>1610</v>
      </c>
      <c r="P296" s="715">
        <f t="shared" si="66"/>
        <v>1610</v>
      </c>
      <c r="Q296" s="715">
        <f t="shared" si="66"/>
        <v>1610</v>
      </c>
      <c r="R296" s="717">
        <f t="shared" si="66"/>
        <v>154</v>
      </c>
      <c r="S296" s="717">
        <f t="shared" si="66"/>
        <v>154</v>
      </c>
      <c r="T296" s="717">
        <f t="shared" si="66"/>
        <v>154</v>
      </c>
      <c r="U296" s="717">
        <f t="shared" si="66"/>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1975</v>
      </c>
      <c r="O297" s="715">
        <f t="shared" si="66"/>
        <v>1975</v>
      </c>
      <c r="P297" s="715">
        <f t="shared" si="66"/>
        <v>1975</v>
      </c>
      <c r="Q297" s="715">
        <f t="shared" si="66"/>
        <v>1975</v>
      </c>
      <c r="R297" s="717">
        <f t="shared" si="66"/>
        <v>154</v>
      </c>
      <c r="S297" s="717">
        <f t="shared" si="66"/>
        <v>154</v>
      </c>
      <c r="T297" s="717">
        <f t="shared" si="66"/>
        <v>154</v>
      </c>
      <c r="U297" s="717">
        <f t="shared" si="66"/>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2338</v>
      </c>
      <c r="O298" s="715">
        <f t="shared" si="66"/>
        <v>2338</v>
      </c>
      <c r="P298" s="715">
        <f t="shared" si="66"/>
        <v>2338</v>
      </c>
      <c r="Q298" s="715">
        <f t="shared" si="66"/>
        <v>2338</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2702</v>
      </c>
      <c r="O299" s="715">
        <f t="shared" si="66"/>
        <v>2702</v>
      </c>
      <c r="P299" s="715">
        <f t="shared" si="66"/>
        <v>2702</v>
      </c>
      <c r="Q299" s="715">
        <f t="shared" si="66"/>
        <v>2702</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3066</v>
      </c>
      <c r="O300" s="715">
        <f t="shared" si="66"/>
        <v>3066</v>
      </c>
      <c r="P300" s="715">
        <f t="shared" si="66"/>
        <v>3066</v>
      </c>
      <c r="Q300" s="715">
        <f t="shared" si="66"/>
        <v>3066</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554</v>
      </c>
      <c r="O301" s="715">
        <f t="shared" si="66"/>
        <v>554</v>
      </c>
      <c r="P301" s="715">
        <f t="shared" si="66"/>
        <v>554</v>
      </c>
      <c r="Q301" s="715">
        <f t="shared" si="66"/>
        <v>554</v>
      </c>
      <c r="R301" s="717">
        <f t="shared" si="66"/>
        <v>189</v>
      </c>
      <c r="S301" s="717">
        <f t="shared" si="66"/>
        <v>189</v>
      </c>
      <c r="T301" s="717">
        <f t="shared" si="66"/>
        <v>189</v>
      </c>
      <c r="U301" s="717">
        <f t="shared" si="66"/>
        <v>189</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917</v>
      </c>
      <c r="O302" s="715">
        <f t="shared" si="66"/>
        <v>917</v>
      </c>
      <c r="P302" s="715">
        <f t="shared" si="66"/>
        <v>917</v>
      </c>
      <c r="Q302" s="715">
        <f t="shared" si="66"/>
        <v>917</v>
      </c>
      <c r="R302" s="717">
        <f t="shared" si="66"/>
        <v>189</v>
      </c>
      <c r="S302" s="717">
        <f t="shared" si="66"/>
        <v>189</v>
      </c>
      <c r="T302" s="717">
        <f t="shared" si="66"/>
        <v>189</v>
      </c>
      <c r="U302" s="717">
        <f t="shared" si="66"/>
        <v>189</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1281</v>
      </c>
      <c r="O303" s="715">
        <f t="shared" si="66"/>
        <v>1281</v>
      </c>
      <c r="P303" s="715">
        <f t="shared" si="66"/>
        <v>1281</v>
      </c>
      <c r="Q303" s="715">
        <f t="shared" si="66"/>
        <v>1281</v>
      </c>
      <c r="R303" s="717">
        <f t="shared" si="66"/>
        <v>189</v>
      </c>
      <c r="S303" s="717">
        <f t="shared" si="66"/>
        <v>189</v>
      </c>
      <c r="T303" s="717">
        <f t="shared" si="66"/>
        <v>189</v>
      </c>
      <c r="U303" s="717">
        <f t="shared" si="66"/>
        <v>189</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1645</v>
      </c>
      <c r="O304" s="715">
        <f t="shared" si="66"/>
        <v>1645</v>
      </c>
      <c r="P304" s="715">
        <f t="shared" si="66"/>
        <v>1645</v>
      </c>
      <c r="Q304" s="715">
        <f t="shared" si="66"/>
        <v>1645</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2010</v>
      </c>
      <c r="O305" s="715">
        <f t="shared" ref="O305:U308" si="67">MIN(363,INT((O274 - DATE(YEAR(O274),1,1))))+364*(YEAR(O274)-i_startyear)</f>
        <v>2010</v>
      </c>
      <c r="P305" s="715">
        <f t="shared" si="67"/>
        <v>2010</v>
      </c>
      <c r="Q305" s="715">
        <f t="shared" si="67"/>
        <v>2010</v>
      </c>
      <c r="R305" s="717">
        <f t="shared" si="67"/>
        <v>189</v>
      </c>
      <c r="S305" s="717">
        <f t="shared" si="67"/>
        <v>189</v>
      </c>
      <c r="T305" s="717">
        <f t="shared" si="67"/>
        <v>189</v>
      </c>
      <c r="U305" s="717">
        <f t="shared" si="67"/>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2373</v>
      </c>
      <c r="O306" s="715">
        <f t="shared" si="67"/>
        <v>2373</v>
      </c>
      <c r="P306" s="715">
        <f t="shared" si="67"/>
        <v>2373</v>
      </c>
      <c r="Q306" s="715">
        <f t="shared" si="67"/>
        <v>2373</v>
      </c>
      <c r="R306" s="717">
        <f t="shared" si="67"/>
        <v>189</v>
      </c>
      <c r="S306" s="717">
        <f t="shared" si="67"/>
        <v>189</v>
      </c>
      <c r="T306" s="717">
        <f t="shared" si="67"/>
        <v>189</v>
      </c>
      <c r="U306" s="717">
        <f t="shared" si="67"/>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2737</v>
      </c>
      <c r="O307" s="715">
        <f t="shared" si="67"/>
        <v>2737</v>
      </c>
      <c r="P307" s="715">
        <f t="shared" si="67"/>
        <v>2737</v>
      </c>
      <c r="Q307" s="715">
        <f t="shared" si="67"/>
        <v>2737</v>
      </c>
      <c r="R307" s="717">
        <f t="shared" si="67"/>
        <v>189</v>
      </c>
      <c r="S307" s="717">
        <f t="shared" si="67"/>
        <v>189</v>
      </c>
      <c r="T307" s="717">
        <f t="shared" si="67"/>
        <v>189</v>
      </c>
      <c r="U307" s="717">
        <f t="shared" si="67"/>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3101</v>
      </c>
      <c r="O308" s="715">
        <f t="shared" si="67"/>
        <v>3101</v>
      </c>
      <c r="P308" s="715">
        <f t="shared" si="67"/>
        <v>3101</v>
      </c>
      <c r="Q308" s="715">
        <f t="shared" si="67"/>
        <v>3101</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t="5.15" customHeight="1" outlineLevel="2" x14ac:dyDescent="0.35">
      <c r="A309" s="244"/>
      <c r="B309" s="253"/>
      <c r="C309" s="246">
        <f>INT($C$229)+2.005</f>
        <v>3.0049999999999999</v>
      </c>
      <c r="D309" s="269"/>
      <c r="E309" s="269"/>
      <c r="F309" s="269"/>
      <c r="G309" s="269"/>
      <c r="H309" s="269"/>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c r="AE309" s="269"/>
      <c r="AF309" s="269"/>
      <c r="AG309" s="269"/>
      <c r="AH309" s="269"/>
      <c r="AI309" s="269"/>
      <c r="AJ309" s="269"/>
      <c r="AK309" s="269"/>
      <c r="AL309" s="269"/>
      <c r="AM309" s="269"/>
      <c r="AN309" s="269"/>
      <c r="AO309" s="269"/>
      <c r="AP309" s="269"/>
      <c r="AQ309" s="269" t="s">
        <v>402</v>
      </c>
      <c r="AR309" s="256"/>
      <c r="AS309" s="244"/>
      <c r="AT309" s="244"/>
      <c r="AU309" s="244"/>
    </row>
    <row r="310" spans="1:51" outlineLevel="2" x14ac:dyDescent="0.35">
      <c r="A310" s="244"/>
      <c r="B310" s="253"/>
      <c r="C310" s="246">
        <f>INT($C$229)+2</f>
        <v>3</v>
      </c>
      <c r="D310" s="269"/>
      <c r="E310" s="326" t="s">
        <v>516</v>
      </c>
      <c r="F310" s="326"/>
      <c r="G310" s="269"/>
      <c r="H310" s="339" t="s">
        <v>517</v>
      </c>
      <c r="I310" s="297" t="s">
        <v>518</v>
      </c>
      <c r="J310" s="297"/>
      <c r="K310" s="274"/>
      <c r="L310" s="274"/>
      <c r="M310" s="274"/>
      <c r="N310" s="297" t="s">
        <v>538</v>
      </c>
      <c r="O310" s="297"/>
      <c r="P310" s="297"/>
      <c r="Q310" s="297"/>
      <c r="R310" s="274" t="s">
        <v>539</v>
      </c>
      <c r="S310" s="274"/>
      <c r="T310" s="274"/>
      <c r="U310" s="274"/>
      <c r="V310" s="274"/>
      <c r="W310" s="274"/>
      <c r="X310" s="274"/>
      <c r="Y310" s="274"/>
      <c r="Z310" s="274"/>
      <c r="AA310" s="274"/>
      <c r="AB310" s="276"/>
      <c r="AC310" s="274"/>
      <c r="AD310" s="274"/>
      <c r="AE310" s="274"/>
      <c r="AF310" s="274"/>
      <c r="AG310" s="274"/>
      <c r="AH310" s="274"/>
      <c r="AI310" s="274"/>
      <c r="AJ310" s="274"/>
      <c r="AK310" s="274"/>
      <c r="AL310" s="274"/>
      <c r="AM310" s="274"/>
      <c r="AN310" s="274"/>
      <c r="AO310" s="274"/>
      <c r="AP310" s="274"/>
      <c r="AQ310" s="269"/>
      <c r="AR310" s="256"/>
      <c r="AS310" s="244"/>
      <c r="AT310" s="244"/>
      <c r="AU310" s="244"/>
    </row>
    <row r="311" spans="1:51" outlineLevel="2" collapsed="1" x14ac:dyDescent="0.35">
      <c r="A311" s="244"/>
      <c r="B311" s="253"/>
      <c r="C311" s="246">
        <f>INT($C$229)+2</f>
        <v>3</v>
      </c>
      <c r="D311" s="269"/>
      <c r="E311" s="326">
        <v>1</v>
      </c>
      <c r="F311" s="326"/>
      <c r="G311" s="269"/>
      <c r="H311" s="290" t="str">
        <f>H$248</f>
        <v>Aut</v>
      </c>
      <c r="I311" s="274">
        <v>0</v>
      </c>
      <c r="J311" s="274" t="s">
        <v>540</v>
      </c>
      <c r="K311" s="274"/>
      <c r="L311" s="274"/>
      <c r="M311" s="274"/>
      <c r="N311" s="368">
        <v>2.5000000000000001E-2</v>
      </c>
      <c r="O311" s="368">
        <v>2.5000000000000001E-2</v>
      </c>
      <c r="P311" s="368">
        <v>2.5000000000000001E-2</v>
      </c>
      <c r="Q311" s="368">
        <v>2.5000000000000001E-2</v>
      </c>
      <c r="R311" s="369">
        <f t="shared" ref="R311:R334" si="68">N254-150</f>
        <v>43802</v>
      </c>
      <c r="S311" s="369">
        <f t="shared" ref="S311:S334" si="69">O254-150</f>
        <v>43802</v>
      </c>
      <c r="T311" s="369">
        <f t="shared" ref="T311:T334" si="70">P254-150</f>
        <v>43802</v>
      </c>
      <c r="U311" s="369">
        <f t="shared" ref="U311:U334" si="71">Q254-150</f>
        <v>43802</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69"/>
      <c r="AR311" s="256"/>
      <c r="AS311" s="244"/>
      <c r="AT311" s="244"/>
      <c r="AU311" s="244"/>
    </row>
    <row r="312" spans="1:51" hidden="1" outlineLevel="3" x14ac:dyDescent="0.35">
      <c r="A312" s="244"/>
      <c r="B312" s="253"/>
      <c r="C312" s="246">
        <f>INT($C$229)+3</f>
        <v>4</v>
      </c>
      <c r="D312" s="269"/>
      <c r="E312" s="326">
        <v>1</v>
      </c>
      <c r="F312" s="326"/>
      <c r="G312" s="269"/>
      <c r="H312" s="274"/>
      <c r="I312" s="274">
        <v>1</v>
      </c>
      <c r="J312" s="274" t="s">
        <v>541</v>
      </c>
      <c r="K312" s="274"/>
      <c r="L312" s="274"/>
      <c r="M312" s="274"/>
      <c r="N312" s="368">
        <v>2.5000000000000001E-2</v>
      </c>
      <c r="O312" s="368">
        <v>2.5000000000000001E-2</v>
      </c>
      <c r="P312" s="368">
        <v>2.5000000000000001E-2</v>
      </c>
      <c r="Q312" s="368">
        <v>2.5000000000000001E-2</v>
      </c>
      <c r="R312" s="369">
        <f t="shared" si="68"/>
        <v>44167</v>
      </c>
      <c r="S312" s="369">
        <f t="shared" si="69"/>
        <v>44167</v>
      </c>
      <c r="T312" s="369">
        <f t="shared" si="70"/>
        <v>44167</v>
      </c>
      <c r="U312" s="369">
        <f t="shared" si="71"/>
        <v>44167</v>
      </c>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69"/>
      <c r="AR312" s="256"/>
      <c r="AS312" s="244"/>
      <c r="AT312" s="244"/>
      <c r="AU312" s="244"/>
    </row>
    <row r="313" spans="1:51" hidden="1" outlineLevel="3" x14ac:dyDescent="0.35">
      <c r="A313" s="244"/>
      <c r="B313" s="253"/>
      <c r="C313" s="246">
        <f t="shared" ref="C313:C318" si="72">INT($C$229+3)</f>
        <v>4</v>
      </c>
      <c r="D313" s="269"/>
      <c r="E313" s="326">
        <v>1</v>
      </c>
      <c r="F313" s="326"/>
      <c r="G313" s="269"/>
      <c r="H313" s="274"/>
      <c r="I313" s="274">
        <v>2</v>
      </c>
      <c r="J313" s="274" t="s">
        <v>542</v>
      </c>
      <c r="K313" s="274"/>
      <c r="L313" s="274"/>
      <c r="M313" s="274"/>
      <c r="N313" s="368">
        <v>1.4999999999999999E-2</v>
      </c>
      <c r="O313" s="368">
        <v>1.4999999999999999E-2</v>
      </c>
      <c r="P313" s="368">
        <v>1.4999999999999999E-2</v>
      </c>
      <c r="Q313" s="368">
        <v>1.4999999999999999E-2</v>
      </c>
      <c r="R313" s="369">
        <f t="shared" si="68"/>
        <v>44532</v>
      </c>
      <c r="S313" s="369">
        <f t="shared" si="69"/>
        <v>44532</v>
      </c>
      <c r="T313" s="369">
        <f t="shared" si="70"/>
        <v>44532</v>
      </c>
      <c r="U313" s="369">
        <f t="shared" si="71"/>
        <v>44532</v>
      </c>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hidden="1" outlineLevel="3" x14ac:dyDescent="0.35">
      <c r="A314" s="244"/>
      <c r="B314" s="253"/>
      <c r="C314" s="246">
        <f t="shared" si="72"/>
        <v>4</v>
      </c>
      <c r="D314" s="269"/>
      <c r="E314" s="326">
        <v>1</v>
      </c>
      <c r="F314" s="326"/>
      <c r="G314" s="269"/>
      <c r="H314" s="274"/>
      <c r="I314" s="274">
        <v>3</v>
      </c>
      <c r="J314" s="274" t="s">
        <v>527</v>
      </c>
      <c r="K314" s="274"/>
      <c r="L314" s="274"/>
      <c r="M314" s="274"/>
      <c r="N314" s="368">
        <v>1.4999999999999999E-2</v>
      </c>
      <c r="O314" s="368">
        <v>1.4999999999999999E-2</v>
      </c>
      <c r="P314" s="368">
        <v>1.4999999999999999E-2</v>
      </c>
      <c r="Q314" s="368">
        <v>1.4999999999999999E-2</v>
      </c>
      <c r="R314" s="369">
        <f t="shared" si="68"/>
        <v>44897</v>
      </c>
      <c r="S314" s="369">
        <f t="shared" si="69"/>
        <v>44897</v>
      </c>
      <c r="T314" s="369">
        <f t="shared" si="70"/>
        <v>44897</v>
      </c>
      <c r="U314" s="369">
        <f t="shared" si="71"/>
        <v>44897</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 t="shared" si="72"/>
        <v>4</v>
      </c>
      <c r="D315" s="269"/>
      <c r="E315" s="326">
        <v>1</v>
      </c>
      <c r="F315" s="326"/>
      <c r="G315" s="269"/>
      <c r="H315" s="274"/>
      <c r="I315" s="274">
        <v>4</v>
      </c>
      <c r="J315" s="274" t="s">
        <v>528</v>
      </c>
      <c r="K315" s="274"/>
      <c r="L315" s="274"/>
      <c r="M315" s="274"/>
      <c r="N315" s="368">
        <v>1.4999999999999999E-2</v>
      </c>
      <c r="O315" s="368">
        <v>1.4999999999999999E-2</v>
      </c>
      <c r="P315" s="368">
        <v>1.4999999999999999E-2</v>
      </c>
      <c r="Q315" s="368">
        <v>1.4999999999999999E-2</v>
      </c>
      <c r="R315" s="369">
        <f t="shared" si="68"/>
        <v>45263</v>
      </c>
      <c r="S315" s="369">
        <f t="shared" si="69"/>
        <v>45263</v>
      </c>
      <c r="T315" s="369">
        <f t="shared" si="70"/>
        <v>45263</v>
      </c>
      <c r="U315" s="369">
        <f t="shared" si="71"/>
        <v>45263</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si="72"/>
        <v>4</v>
      </c>
      <c r="D316" s="269"/>
      <c r="E316" s="326">
        <v>1</v>
      </c>
      <c r="F316" s="326"/>
      <c r="G316" s="269"/>
      <c r="H316" s="274"/>
      <c r="I316" s="274">
        <v>5</v>
      </c>
      <c r="J316" s="274" t="s">
        <v>529</v>
      </c>
      <c r="K316" s="274"/>
      <c r="L316" s="274"/>
      <c r="M316" s="274"/>
      <c r="N316" s="368">
        <v>1.4999999999999999E-2</v>
      </c>
      <c r="O316" s="368">
        <v>1.4999999999999999E-2</v>
      </c>
      <c r="P316" s="368">
        <v>1.4999999999999999E-2</v>
      </c>
      <c r="Q316" s="368">
        <v>1.4999999999999999E-2</v>
      </c>
      <c r="R316" s="369">
        <f t="shared" si="68"/>
        <v>45628</v>
      </c>
      <c r="S316" s="369">
        <f t="shared" si="69"/>
        <v>45628</v>
      </c>
      <c r="T316" s="369">
        <f t="shared" si="70"/>
        <v>45628</v>
      </c>
      <c r="U316" s="369">
        <f t="shared" si="71"/>
        <v>45628</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6</v>
      </c>
      <c r="J317" s="274" t="s">
        <v>530</v>
      </c>
      <c r="K317" s="274"/>
      <c r="L317" s="274"/>
      <c r="M317" s="274"/>
      <c r="N317" s="368">
        <v>1.4999999999999999E-2</v>
      </c>
      <c r="O317" s="368">
        <v>1.4999999999999999E-2</v>
      </c>
      <c r="P317" s="368">
        <v>1.4999999999999999E-2</v>
      </c>
      <c r="Q317" s="368">
        <v>1.4999999999999999E-2</v>
      </c>
      <c r="R317" s="369">
        <f t="shared" si="68"/>
        <v>45993</v>
      </c>
      <c r="S317" s="369">
        <f t="shared" si="69"/>
        <v>45993</v>
      </c>
      <c r="T317" s="369">
        <f t="shared" si="70"/>
        <v>45993</v>
      </c>
      <c r="U317" s="369">
        <f t="shared" si="71"/>
        <v>45993</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7</v>
      </c>
      <c r="J318" s="274" t="s">
        <v>531</v>
      </c>
      <c r="K318" s="274"/>
      <c r="L318" s="274"/>
      <c r="M318" s="274"/>
      <c r="N318" s="368">
        <v>1.4999999999999999E-2</v>
      </c>
      <c r="O318" s="368">
        <v>1.4999999999999999E-2</v>
      </c>
      <c r="P318" s="368">
        <v>1.4999999999999999E-2</v>
      </c>
      <c r="Q318" s="368">
        <v>1.4999999999999999E-2</v>
      </c>
      <c r="R318" s="369">
        <f t="shared" si="68"/>
        <v>46358</v>
      </c>
      <c r="S318" s="369">
        <f t="shared" si="69"/>
        <v>46358</v>
      </c>
      <c r="T318" s="369">
        <f t="shared" si="70"/>
        <v>46358</v>
      </c>
      <c r="U318" s="369">
        <f t="shared" si="71"/>
        <v>46358</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outlineLevel="2" collapsed="1" x14ac:dyDescent="0.35">
      <c r="A319" s="244"/>
      <c r="B319" s="253"/>
      <c r="C319" s="246">
        <f>INT($C$229)+2</f>
        <v>3</v>
      </c>
      <c r="D319" s="269"/>
      <c r="E319" s="326">
        <v>2</v>
      </c>
      <c r="F319" s="326"/>
      <c r="G319" s="269"/>
      <c r="H319" s="290" t="str">
        <f>H$249</f>
        <v>Win</v>
      </c>
      <c r="I319" s="274">
        <v>0</v>
      </c>
      <c r="J319" s="274" t="s">
        <v>540</v>
      </c>
      <c r="K319" s="274"/>
      <c r="L319" s="274"/>
      <c r="M319" s="274"/>
      <c r="N319" s="368">
        <v>2.5000000000000001E-2</v>
      </c>
      <c r="O319" s="368">
        <v>2.5000000000000001E-2</v>
      </c>
      <c r="P319" s="368">
        <v>2.5000000000000001E-2</v>
      </c>
      <c r="Q319" s="368">
        <v>2.5000000000000001E-2</v>
      </c>
      <c r="R319" s="369">
        <f t="shared" si="68"/>
        <v>43836</v>
      </c>
      <c r="S319" s="369">
        <f t="shared" si="69"/>
        <v>43836</v>
      </c>
      <c r="T319" s="369">
        <f t="shared" si="70"/>
        <v>43836</v>
      </c>
      <c r="U319" s="369">
        <f t="shared" si="71"/>
        <v>43836</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INT($C$229)+3</f>
        <v>4</v>
      </c>
      <c r="D320" s="269"/>
      <c r="E320" s="326">
        <v>2</v>
      </c>
      <c r="F320" s="326"/>
      <c r="G320" s="269"/>
      <c r="H320" s="274"/>
      <c r="I320" s="274">
        <v>1</v>
      </c>
      <c r="J320" s="274" t="s">
        <v>541</v>
      </c>
      <c r="K320" s="274"/>
      <c r="L320" s="274"/>
      <c r="M320" s="274"/>
      <c r="N320" s="368">
        <v>2.5000000000000001E-2</v>
      </c>
      <c r="O320" s="368">
        <v>2.5000000000000001E-2</v>
      </c>
      <c r="P320" s="368">
        <v>2.5000000000000001E-2</v>
      </c>
      <c r="Q320" s="368">
        <v>2.5000000000000001E-2</v>
      </c>
      <c r="R320" s="369">
        <f t="shared" si="68"/>
        <v>44201</v>
      </c>
      <c r="S320" s="369">
        <f t="shared" si="69"/>
        <v>44201</v>
      </c>
      <c r="T320" s="369">
        <f t="shared" si="70"/>
        <v>44201</v>
      </c>
      <c r="U320" s="369">
        <f t="shared" si="71"/>
        <v>44201</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ref="C321:C326" si="73">INT($C$229+3)</f>
        <v>4</v>
      </c>
      <c r="D321" s="269"/>
      <c r="E321" s="326">
        <v>2</v>
      </c>
      <c r="F321" s="326"/>
      <c r="G321" s="269"/>
      <c r="H321" s="274"/>
      <c r="I321" s="274">
        <v>2</v>
      </c>
      <c r="J321" s="274" t="s">
        <v>542</v>
      </c>
      <c r="K321" s="274"/>
      <c r="L321" s="274"/>
      <c r="M321" s="274"/>
      <c r="N321" s="368">
        <v>1.4999999999999999E-2</v>
      </c>
      <c r="O321" s="368">
        <v>1.4999999999999999E-2</v>
      </c>
      <c r="P321" s="368">
        <v>1.4999999999999999E-2</v>
      </c>
      <c r="Q321" s="368">
        <v>1.4999999999999999E-2</v>
      </c>
      <c r="R321" s="369">
        <f t="shared" si="68"/>
        <v>44566</v>
      </c>
      <c r="S321" s="369">
        <f t="shared" si="69"/>
        <v>44566</v>
      </c>
      <c r="T321" s="369">
        <f t="shared" si="70"/>
        <v>44566</v>
      </c>
      <c r="U321" s="369">
        <f t="shared" si="71"/>
        <v>44566</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hidden="1" outlineLevel="3" x14ac:dyDescent="0.35">
      <c r="A322" s="244"/>
      <c r="B322" s="253"/>
      <c r="C322" s="246">
        <f t="shared" si="73"/>
        <v>4</v>
      </c>
      <c r="D322" s="269"/>
      <c r="E322" s="326">
        <v>2</v>
      </c>
      <c r="F322" s="326"/>
      <c r="G322" s="269"/>
      <c r="H322" s="274"/>
      <c r="I322" s="274">
        <v>3</v>
      </c>
      <c r="J322" s="274" t="s">
        <v>527</v>
      </c>
      <c r="K322" s="274"/>
      <c r="L322" s="274"/>
      <c r="M322" s="274"/>
      <c r="N322" s="368">
        <v>1.4999999999999999E-2</v>
      </c>
      <c r="O322" s="368">
        <v>1.4999999999999999E-2</v>
      </c>
      <c r="P322" s="368">
        <v>1.4999999999999999E-2</v>
      </c>
      <c r="Q322" s="368">
        <v>1.4999999999999999E-2</v>
      </c>
      <c r="R322" s="369">
        <f t="shared" si="68"/>
        <v>44931</v>
      </c>
      <c r="S322" s="369">
        <f t="shared" si="69"/>
        <v>44931</v>
      </c>
      <c r="T322" s="369">
        <f t="shared" si="70"/>
        <v>44931</v>
      </c>
      <c r="U322" s="369">
        <f t="shared" si="71"/>
        <v>44931</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 t="shared" si="73"/>
        <v>4</v>
      </c>
      <c r="D323" s="269"/>
      <c r="E323" s="326">
        <v>2</v>
      </c>
      <c r="F323" s="326"/>
      <c r="G323" s="269"/>
      <c r="H323" s="274"/>
      <c r="I323" s="274">
        <v>4</v>
      </c>
      <c r="J323" s="274" t="s">
        <v>528</v>
      </c>
      <c r="K323" s="274"/>
      <c r="L323" s="274"/>
      <c r="M323" s="274"/>
      <c r="N323" s="368">
        <v>1.4999999999999999E-2</v>
      </c>
      <c r="O323" s="368">
        <v>1.4999999999999999E-2</v>
      </c>
      <c r="P323" s="368">
        <v>1.4999999999999999E-2</v>
      </c>
      <c r="Q323" s="368">
        <v>1.4999999999999999E-2</v>
      </c>
      <c r="R323" s="369">
        <f t="shared" si="68"/>
        <v>45297</v>
      </c>
      <c r="S323" s="369">
        <f t="shared" si="69"/>
        <v>45297</v>
      </c>
      <c r="T323" s="369">
        <f t="shared" si="70"/>
        <v>45297</v>
      </c>
      <c r="U323" s="369">
        <f t="shared" si="71"/>
        <v>45297</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si="73"/>
        <v>4</v>
      </c>
      <c r="D324" s="269"/>
      <c r="E324" s="326">
        <v>2</v>
      </c>
      <c r="F324" s="326"/>
      <c r="G324" s="269"/>
      <c r="H324" s="274"/>
      <c r="I324" s="274">
        <v>5</v>
      </c>
      <c r="J324" s="274" t="s">
        <v>529</v>
      </c>
      <c r="K324" s="274"/>
      <c r="L324" s="274"/>
      <c r="M324" s="274"/>
      <c r="N324" s="368">
        <v>1.4999999999999999E-2</v>
      </c>
      <c r="O324" s="368">
        <v>1.4999999999999999E-2</v>
      </c>
      <c r="P324" s="368">
        <v>1.4999999999999999E-2</v>
      </c>
      <c r="Q324" s="368">
        <v>1.4999999999999999E-2</v>
      </c>
      <c r="R324" s="369">
        <f t="shared" si="68"/>
        <v>45662</v>
      </c>
      <c r="S324" s="369">
        <f t="shared" si="69"/>
        <v>45662</v>
      </c>
      <c r="T324" s="369">
        <f t="shared" si="70"/>
        <v>45662</v>
      </c>
      <c r="U324" s="369">
        <f t="shared" si="71"/>
        <v>45662</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6</v>
      </c>
      <c r="J325" s="274" t="s">
        <v>530</v>
      </c>
      <c r="K325" s="274"/>
      <c r="L325" s="274"/>
      <c r="M325" s="274"/>
      <c r="N325" s="368">
        <v>1.4999999999999999E-2</v>
      </c>
      <c r="O325" s="368">
        <v>1.4999999999999999E-2</v>
      </c>
      <c r="P325" s="368">
        <v>1.4999999999999999E-2</v>
      </c>
      <c r="Q325" s="368">
        <v>1.4999999999999999E-2</v>
      </c>
      <c r="R325" s="369">
        <f t="shared" si="68"/>
        <v>46027</v>
      </c>
      <c r="S325" s="369">
        <f t="shared" si="69"/>
        <v>46027</v>
      </c>
      <c r="T325" s="369">
        <f t="shared" si="70"/>
        <v>46027</v>
      </c>
      <c r="U325" s="369">
        <f t="shared" si="71"/>
        <v>46027</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7</v>
      </c>
      <c r="J326" s="274" t="s">
        <v>531</v>
      </c>
      <c r="K326" s="274"/>
      <c r="L326" s="274"/>
      <c r="M326" s="274"/>
      <c r="N326" s="368">
        <v>1.4999999999999999E-2</v>
      </c>
      <c r="O326" s="368">
        <v>1.4999999999999999E-2</v>
      </c>
      <c r="P326" s="368">
        <v>1.4999999999999999E-2</v>
      </c>
      <c r="Q326" s="368">
        <v>1.4999999999999999E-2</v>
      </c>
      <c r="R326" s="369">
        <f t="shared" si="68"/>
        <v>46392</v>
      </c>
      <c r="S326" s="369">
        <f t="shared" si="69"/>
        <v>46392</v>
      </c>
      <c r="T326" s="369">
        <f t="shared" si="70"/>
        <v>46392</v>
      </c>
      <c r="U326" s="369">
        <f t="shared" si="71"/>
        <v>46392</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outlineLevel="2" collapsed="1" x14ac:dyDescent="0.35">
      <c r="A327" s="244"/>
      <c r="B327" s="253"/>
      <c r="C327" s="246">
        <f>INT($C$229)+2</f>
        <v>3</v>
      </c>
      <c r="D327" s="269"/>
      <c r="E327" s="326">
        <v>3</v>
      </c>
      <c r="F327" s="326"/>
      <c r="G327" s="269"/>
      <c r="H327" s="290" t="str">
        <f>H$250</f>
        <v>Spr</v>
      </c>
      <c r="I327" s="274">
        <v>0</v>
      </c>
      <c r="J327" s="274" t="s">
        <v>540</v>
      </c>
      <c r="K327" s="274"/>
      <c r="L327" s="274"/>
      <c r="M327" s="274"/>
      <c r="N327" s="368">
        <v>2.5000000000000001E-2</v>
      </c>
      <c r="O327" s="368">
        <v>2.5000000000000001E-2</v>
      </c>
      <c r="P327" s="368">
        <v>2.5000000000000001E-2</v>
      </c>
      <c r="Q327" s="368">
        <v>2.5000000000000001E-2</v>
      </c>
      <c r="R327" s="369">
        <f t="shared" si="68"/>
        <v>43871</v>
      </c>
      <c r="S327" s="369">
        <f t="shared" si="69"/>
        <v>43871</v>
      </c>
      <c r="T327" s="369">
        <f t="shared" si="70"/>
        <v>43871</v>
      </c>
      <c r="U327" s="369">
        <f t="shared" si="71"/>
        <v>43871</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INT($C$229)+3</f>
        <v>4</v>
      </c>
      <c r="D328" s="269"/>
      <c r="E328" s="326">
        <v>3</v>
      </c>
      <c r="F328" s="326"/>
      <c r="G328" s="269"/>
      <c r="H328" s="274"/>
      <c r="I328" s="274">
        <v>1</v>
      </c>
      <c r="J328" s="274" t="s">
        <v>541</v>
      </c>
      <c r="K328" s="274"/>
      <c r="L328" s="274"/>
      <c r="M328" s="274"/>
      <c r="N328" s="368">
        <v>2.5000000000000001E-2</v>
      </c>
      <c r="O328" s="368">
        <v>2.5000000000000001E-2</v>
      </c>
      <c r="P328" s="368">
        <v>2.5000000000000001E-2</v>
      </c>
      <c r="Q328" s="368">
        <v>2.5000000000000001E-2</v>
      </c>
      <c r="R328" s="369">
        <f t="shared" si="68"/>
        <v>44236</v>
      </c>
      <c r="S328" s="369">
        <f t="shared" si="69"/>
        <v>44236</v>
      </c>
      <c r="T328" s="369">
        <f t="shared" si="70"/>
        <v>44236</v>
      </c>
      <c r="U328" s="369">
        <f t="shared" si="71"/>
        <v>44236</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ref="C329:C334" si="74">INT($C$229+3)</f>
        <v>4</v>
      </c>
      <c r="D329" s="269"/>
      <c r="E329" s="326">
        <v>3</v>
      </c>
      <c r="F329" s="326"/>
      <c r="G329" s="269"/>
      <c r="H329" s="274"/>
      <c r="I329" s="274">
        <v>2</v>
      </c>
      <c r="J329" s="274" t="s">
        <v>542</v>
      </c>
      <c r="K329" s="274"/>
      <c r="L329" s="274"/>
      <c r="M329" s="274"/>
      <c r="N329" s="368">
        <v>1.4999999999999999E-2</v>
      </c>
      <c r="O329" s="368">
        <v>1.4999999999999999E-2</v>
      </c>
      <c r="P329" s="368">
        <v>1.4999999999999999E-2</v>
      </c>
      <c r="Q329" s="368">
        <v>1.4999999999999999E-2</v>
      </c>
      <c r="R329" s="369">
        <f t="shared" si="68"/>
        <v>44601</v>
      </c>
      <c r="S329" s="369">
        <f t="shared" si="69"/>
        <v>44601</v>
      </c>
      <c r="T329" s="369">
        <f t="shared" si="70"/>
        <v>44601</v>
      </c>
      <c r="U329" s="369">
        <f t="shared" si="71"/>
        <v>44601</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hidden="1" outlineLevel="3" x14ac:dyDescent="0.35">
      <c r="A330" s="244"/>
      <c r="B330" s="253"/>
      <c r="C330" s="246">
        <f t="shared" si="74"/>
        <v>4</v>
      </c>
      <c r="D330" s="269"/>
      <c r="E330" s="326">
        <v>3</v>
      </c>
      <c r="F330" s="326"/>
      <c r="G330" s="269"/>
      <c r="H330" s="274"/>
      <c r="I330" s="274">
        <v>3</v>
      </c>
      <c r="J330" s="274" t="s">
        <v>527</v>
      </c>
      <c r="K330" s="274"/>
      <c r="L330" s="274"/>
      <c r="M330" s="274"/>
      <c r="N330" s="368">
        <v>1.4999999999999999E-2</v>
      </c>
      <c r="O330" s="368">
        <v>1.4999999999999999E-2</v>
      </c>
      <c r="P330" s="368">
        <v>1.4999999999999999E-2</v>
      </c>
      <c r="Q330" s="368">
        <v>1.4999999999999999E-2</v>
      </c>
      <c r="R330" s="369">
        <f t="shared" si="68"/>
        <v>44966</v>
      </c>
      <c r="S330" s="369">
        <f t="shared" si="69"/>
        <v>44966</v>
      </c>
      <c r="T330" s="369">
        <f t="shared" si="70"/>
        <v>44966</v>
      </c>
      <c r="U330" s="369">
        <f t="shared" si="71"/>
        <v>44966</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 t="shared" si="74"/>
        <v>4</v>
      </c>
      <c r="D331" s="269"/>
      <c r="E331" s="326">
        <v>3</v>
      </c>
      <c r="F331" s="326"/>
      <c r="G331" s="269"/>
      <c r="H331" s="274"/>
      <c r="I331" s="274">
        <v>4</v>
      </c>
      <c r="J331" s="274" t="s">
        <v>528</v>
      </c>
      <c r="K331" s="274"/>
      <c r="L331" s="274"/>
      <c r="M331" s="274"/>
      <c r="N331" s="368">
        <v>1.4999999999999999E-2</v>
      </c>
      <c r="O331" s="368">
        <v>1.4999999999999999E-2</v>
      </c>
      <c r="P331" s="368">
        <v>1.4999999999999999E-2</v>
      </c>
      <c r="Q331" s="368">
        <v>1.4999999999999999E-2</v>
      </c>
      <c r="R331" s="369">
        <f t="shared" si="68"/>
        <v>45332</v>
      </c>
      <c r="S331" s="369">
        <f t="shared" si="69"/>
        <v>45332</v>
      </c>
      <c r="T331" s="369">
        <f t="shared" si="70"/>
        <v>45332</v>
      </c>
      <c r="U331" s="369">
        <f t="shared" si="71"/>
        <v>45332</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si="74"/>
        <v>4</v>
      </c>
      <c r="D332" s="269"/>
      <c r="E332" s="326">
        <v>3</v>
      </c>
      <c r="F332" s="326"/>
      <c r="G332" s="269"/>
      <c r="H332" s="274"/>
      <c r="I332" s="274">
        <v>5</v>
      </c>
      <c r="J332" s="274" t="s">
        <v>529</v>
      </c>
      <c r="K332" s="274"/>
      <c r="L332" s="274"/>
      <c r="M332" s="274"/>
      <c r="N332" s="368">
        <v>1.4999999999999999E-2</v>
      </c>
      <c r="O332" s="368">
        <v>1.4999999999999999E-2</v>
      </c>
      <c r="P332" s="368">
        <v>1.4999999999999999E-2</v>
      </c>
      <c r="Q332" s="368">
        <v>1.4999999999999999E-2</v>
      </c>
      <c r="R332" s="369">
        <f t="shared" si="68"/>
        <v>45697</v>
      </c>
      <c r="S332" s="369">
        <f t="shared" si="69"/>
        <v>45697</v>
      </c>
      <c r="T332" s="369">
        <f t="shared" si="70"/>
        <v>45697</v>
      </c>
      <c r="U332" s="369">
        <f t="shared" si="71"/>
        <v>45697</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6</v>
      </c>
      <c r="J333" s="274" t="s">
        <v>530</v>
      </c>
      <c r="K333" s="274"/>
      <c r="L333" s="274"/>
      <c r="M333" s="274"/>
      <c r="N333" s="368">
        <v>1.4999999999999999E-2</v>
      </c>
      <c r="O333" s="368">
        <v>1.4999999999999999E-2</v>
      </c>
      <c r="P333" s="368">
        <v>1.4999999999999999E-2</v>
      </c>
      <c r="Q333" s="368">
        <v>1.4999999999999999E-2</v>
      </c>
      <c r="R333" s="369">
        <f t="shared" si="68"/>
        <v>46062</v>
      </c>
      <c r="S333" s="369">
        <f t="shared" si="69"/>
        <v>46062</v>
      </c>
      <c r="T333" s="369">
        <f t="shared" si="70"/>
        <v>46062</v>
      </c>
      <c r="U333" s="369">
        <f t="shared" si="71"/>
        <v>46062</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7</v>
      </c>
      <c r="J334" s="274" t="s">
        <v>531</v>
      </c>
      <c r="K334" s="274"/>
      <c r="L334" s="274"/>
      <c r="M334" s="274"/>
      <c r="N334" s="368">
        <v>1.4999999999999999E-2</v>
      </c>
      <c r="O334" s="368">
        <v>1.4999999999999999E-2</v>
      </c>
      <c r="P334" s="368">
        <v>1.4999999999999999E-2</v>
      </c>
      <c r="Q334" s="368">
        <v>1.4999999999999999E-2</v>
      </c>
      <c r="R334" s="369">
        <f t="shared" si="68"/>
        <v>46427</v>
      </c>
      <c r="S334" s="369">
        <f t="shared" si="69"/>
        <v>46427</v>
      </c>
      <c r="T334" s="369">
        <f t="shared" si="70"/>
        <v>46427</v>
      </c>
      <c r="U334" s="369">
        <f t="shared" si="71"/>
        <v>46427</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t="5.15" customHeight="1" outlineLevel="2" x14ac:dyDescent="0.35">
      <c r="A335" s="244"/>
      <c r="B335" s="253"/>
      <c r="C335" s="246">
        <f>INT($C$229)+2.005</f>
        <v>3.0049999999999999</v>
      </c>
      <c r="D335" s="269"/>
      <c r="E335" s="269"/>
      <c r="F335" s="269"/>
      <c r="G335" s="269"/>
      <c r="H335" s="269"/>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c r="AE335" s="269"/>
      <c r="AF335" s="269"/>
      <c r="AG335" s="269"/>
      <c r="AH335" s="269"/>
      <c r="AI335" s="269"/>
      <c r="AJ335" s="269"/>
      <c r="AK335" s="269"/>
      <c r="AL335" s="269"/>
      <c r="AM335" s="269"/>
      <c r="AN335" s="269"/>
      <c r="AO335" s="269"/>
      <c r="AP335" s="269"/>
      <c r="AQ335" s="269" t="s">
        <v>402</v>
      </c>
      <c r="AR335" s="256"/>
      <c r="AS335" s="244"/>
      <c r="AT335" s="244"/>
      <c r="AU335" s="244"/>
    </row>
    <row r="336" spans="1:47" outlineLevel="2" collapsed="1" x14ac:dyDescent="0.35">
      <c r="A336" s="244"/>
      <c r="B336" s="253"/>
      <c r="C336" s="246">
        <f>INT($C$229+3)</f>
        <v>4</v>
      </c>
      <c r="D336" s="269"/>
      <c r="E336" s="326"/>
      <c r="F336" s="326"/>
      <c r="G336" s="269"/>
      <c r="H336" s="339" t="s">
        <v>543</v>
      </c>
      <c r="I336" s="297" t="s">
        <v>544</v>
      </c>
      <c r="J336" s="296"/>
      <c r="K336" s="274"/>
      <c r="L336" s="274"/>
      <c r="M336" s="274"/>
      <c r="N336" s="274"/>
      <c r="O336" s="907" t="s">
        <v>981</v>
      </c>
      <c r="P336" s="908"/>
      <c r="Q336" s="908"/>
      <c r="R336" s="908"/>
      <c r="S336" s="908"/>
      <c r="T336" s="908"/>
      <c r="U336" s="908"/>
      <c r="V336" s="908"/>
      <c r="W336" s="908"/>
      <c r="X336" s="909"/>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INT($C$229+3)</f>
        <v>4</v>
      </c>
      <c r="D337" s="269"/>
      <c r="E337" s="326"/>
      <c r="F337" s="326"/>
      <c r="G337" s="269"/>
      <c r="H337" s="316">
        <v>364</v>
      </c>
      <c r="I337" s="274">
        <v>0</v>
      </c>
      <c r="J337" s="274" t="b">
        <f>COUNTA(K337:M337)&gt;0</f>
        <v>1</v>
      </c>
      <c r="K337" s="370">
        <f>DATE(i_startyear,1,1)</f>
        <v>43466</v>
      </c>
      <c r="L337" s="370">
        <f>K337</f>
        <v>43466</v>
      </c>
      <c r="M337" s="370">
        <f>K337</f>
        <v>43466</v>
      </c>
      <c r="N337" s="274"/>
      <c r="O337" s="910"/>
      <c r="P337" s="911"/>
      <c r="Q337" s="911"/>
      <c r="R337" s="911"/>
      <c r="S337" s="911"/>
      <c r="T337" s="911"/>
      <c r="U337" s="911"/>
      <c r="V337" s="911"/>
      <c r="W337" s="911"/>
      <c r="X337" s="912"/>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idden="1" outlineLevel="3" x14ac:dyDescent="0.35">
      <c r="A338" s="244"/>
      <c r="B338" s="253"/>
      <c r="C338" s="246">
        <f>INT($C$229+3)</f>
        <v>4</v>
      </c>
      <c r="D338" s="269"/>
      <c r="E338" s="326"/>
      <c r="F338" s="326"/>
      <c r="G338" s="269"/>
      <c r="H338" s="371" t="s">
        <v>545</v>
      </c>
      <c r="I338" s="274">
        <v>1</v>
      </c>
      <c r="J338" s="274" t="b">
        <f>COUNTA(K338:M338)&gt;0</f>
        <v>0</v>
      </c>
      <c r="K338" s="291"/>
      <c r="L338" s="291"/>
      <c r="M338" s="291"/>
      <c r="N338" s="274"/>
      <c r="O338" s="910"/>
      <c r="P338" s="911"/>
      <c r="Q338" s="911"/>
      <c r="R338" s="911"/>
      <c r="S338" s="911"/>
      <c r="T338" s="911"/>
      <c r="U338" s="911"/>
      <c r="V338" s="911"/>
      <c r="W338" s="911"/>
      <c r="X338" s="912"/>
      <c r="Y338" s="274"/>
      <c r="Z338" s="274"/>
      <c r="AA338" s="274"/>
      <c r="AB338" s="274"/>
      <c r="AC338" s="274"/>
      <c r="AD338" s="274"/>
      <c r="AE338" s="274"/>
      <c r="AF338" s="274"/>
      <c r="AG338" s="274"/>
      <c r="AH338" s="274"/>
      <c r="AI338" s="274"/>
      <c r="AJ338" s="274"/>
      <c r="AK338" s="274"/>
      <c r="AL338" s="274"/>
      <c r="AM338" s="274"/>
      <c r="AN338" s="274"/>
      <c r="AO338" s="274"/>
      <c r="AP338" s="274"/>
      <c r="AQ338" s="269"/>
      <c r="AR338" s="256"/>
      <c r="AS338" s="244"/>
      <c r="AT338" s="244"/>
      <c r="AU338" s="244"/>
    </row>
    <row r="339" spans="1:51" hidden="1" outlineLevel="3" x14ac:dyDescent="0.35">
      <c r="A339" s="244"/>
      <c r="B339" s="253"/>
      <c r="C339" s="246">
        <f>INT($C$229+3)</f>
        <v>4</v>
      </c>
      <c r="D339" s="269"/>
      <c r="E339" s="326"/>
      <c r="F339" s="326"/>
      <c r="G339" s="269"/>
      <c r="H339" s="290"/>
      <c r="I339" s="274">
        <v>2</v>
      </c>
      <c r="J339" s="274" t="b">
        <f>COUNTA(K339:M339)&gt;0</f>
        <v>0</v>
      </c>
      <c r="K339" s="291"/>
      <c r="L339" s="291"/>
      <c r="M339" s="291"/>
      <c r="N339" s="274"/>
      <c r="O339" s="913"/>
      <c r="P339" s="914"/>
      <c r="Q339" s="914"/>
      <c r="R339" s="914"/>
      <c r="S339" s="914"/>
      <c r="T339" s="914"/>
      <c r="U339" s="914"/>
      <c r="V339" s="914"/>
      <c r="W339" s="914"/>
      <c r="X339" s="915"/>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c r="D340" s="269"/>
      <c r="E340" s="326"/>
      <c r="F340" s="326"/>
      <c r="G340" s="269"/>
      <c r="H340" s="290"/>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69"/>
      <c r="AV340" s="256"/>
      <c r="AW340" s="244"/>
      <c r="AX340" s="244"/>
      <c r="AY340" s="244"/>
    </row>
    <row r="341" spans="1:51" hidden="1" outlineLevel="3" x14ac:dyDescent="0.35">
      <c r="A341" s="244"/>
      <c r="B341" s="253"/>
      <c r="C341" s="246"/>
      <c r="D341" s="269"/>
      <c r="E341" s="326"/>
      <c r="F341" s="326"/>
      <c r="G341" s="269"/>
      <c r="H341" s="290"/>
      <c r="I341" s="274"/>
      <c r="J341" s="346" t="s">
        <v>1020</v>
      </c>
      <c r="K341" s="718">
        <f t="shared" ref="K341:M343" si="75">MIN(363,INT((K337 - DATE(YEAR(K337),1,1))))+364*INT(YEAR(K337)-i_startyear)</f>
        <v>0</v>
      </c>
      <c r="L341" s="718">
        <f t="shared" si="75"/>
        <v>0</v>
      </c>
      <c r="M341" s="718">
        <f t="shared" si="75"/>
        <v>0</v>
      </c>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c r="AU341" s="269"/>
      <c r="AV341" s="256"/>
      <c r="AW341" s="244"/>
      <c r="AX341" s="244"/>
      <c r="AY341" s="244"/>
    </row>
    <row r="342" spans="1:51" hidden="1" outlineLevel="3" x14ac:dyDescent="0.35">
      <c r="A342" s="244"/>
      <c r="B342" s="253"/>
      <c r="C342" s="246"/>
      <c r="D342" s="269"/>
      <c r="E342" s="326"/>
      <c r="F342" s="326"/>
      <c r="G342" s="269"/>
      <c r="H342" s="290"/>
      <c r="I342" s="274"/>
      <c r="J342" s="346"/>
      <c r="K342" s="718">
        <f t="shared" si="75"/>
        <v>-43317</v>
      </c>
      <c r="L342" s="718">
        <f t="shared" si="75"/>
        <v>-43317</v>
      </c>
      <c r="M342" s="718">
        <f t="shared" si="75"/>
        <v>-43317</v>
      </c>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c r="AU342" s="269"/>
      <c r="AV342" s="256"/>
      <c r="AW342" s="244"/>
      <c r="AX342" s="244"/>
      <c r="AY342" s="244"/>
    </row>
    <row r="343" spans="1:51" hidden="1" outlineLevel="3" x14ac:dyDescent="0.35">
      <c r="A343" s="244"/>
      <c r="B343" s="253"/>
      <c r="C343" s="246"/>
      <c r="D343" s="269"/>
      <c r="E343" s="326"/>
      <c r="F343" s="326"/>
      <c r="G343" s="269"/>
      <c r="H343" s="290"/>
      <c r="I343" s="274"/>
      <c r="J343" s="346"/>
      <c r="K343" s="718">
        <f t="shared" si="75"/>
        <v>-43317</v>
      </c>
      <c r="L343" s="718">
        <f t="shared" si="75"/>
        <v>-43317</v>
      </c>
      <c r="M343" s="718">
        <f t="shared" si="75"/>
        <v>-43317</v>
      </c>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t="5.15" customHeight="1" outlineLevel="2" x14ac:dyDescent="0.35">
      <c r="A344" s="244"/>
      <c r="B344" s="253"/>
      <c r="C344" s="246">
        <f>INT($C$229)+2.005</f>
        <v>3.0049999999999999</v>
      </c>
      <c r="D344" s="269"/>
      <c r="E344" s="269"/>
      <c r="F344" s="269"/>
      <c r="G344" s="269"/>
      <c r="H344" s="269"/>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c r="AE344" s="269"/>
      <c r="AF344" s="269"/>
      <c r="AG344" s="269"/>
      <c r="AH344" s="269"/>
      <c r="AI344" s="269"/>
      <c r="AJ344" s="269"/>
      <c r="AK344" s="269"/>
      <c r="AL344" s="269"/>
      <c r="AM344" s="269"/>
      <c r="AN344" s="269"/>
      <c r="AO344" s="269"/>
      <c r="AP344" s="269"/>
      <c r="AQ344" s="269" t="s">
        <v>402</v>
      </c>
      <c r="AR344" s="256"/>
      <c r="AS344" s="244"/>
      <c r="AT344" s="244"/>
      <c r="AU344" s="244"/>
    </row>
    <row r="345" spans="1:51" outlineLevel="2" collapsed="1" x14ac:dyDescent="0.35">
      <c r="A345" s="244"/>
      <c r="B345" s="253"/>
      <c r="C345" s="246">
        <f>INT($C$229+3)</f>
        <v>4</v>
      </c>
      <c r="D345" s="269"/>
      <c r="E345" s="326"/>
      <c r="F345" s="326"/>
      <c r="G345" s="269"/>
      <c r="H345" s="339" t="s">
        <v>517</v>
      </c>
      <c r="I345" s="274" t="s">
        <v>546</v>
      </c>
      <c r="J345" s="274"/>
      <c r="K345" s="274"/>
      <c r="L345" s="274"/>
      <c r="M345" s="274"/>
      <c r="N345" s="297" t="s">
        <v>547</v>
      </c>
      <c r="O345" s="297"/>
      <c r="P345" s="297"/>
      <c r="Q345" s="297"/>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69"/>
      <c r="AR345" s="256"/>
      <c r="AS345" s="244"/>
      <c r="AT345" s="244"/>
      <c r="AU345" s="244"/>
    </row>
    <row r="346" spans="1:51" hidden="1" outlineLevel="3" x14ac:dyDescent="0.35">
      <c r="A346" s="244"/>
      <c r="B346" s="253"/>
      <c r="C346" s="246">
        <f>INT($C$229+3)</f>
        <v>4</v>
      </c>
      <c r="D346" s="269"/>
      <c r="E346" s="326"/>
      <c r="F346" s="326"/>
      <c r="G346" s="269"/>
      <c r="H346" s="290" t="str">
        <f>H$248</f>
        <v>Aut</v>
      </c>
      <c r="I346" s="307">
        <v>0.7</v>
      </c>
      <c r="J346" s="274"/>
      <c r="K346" s="274"/>
      <c r="L346" s="276" t="s">
        <v>548</v>
      </c>
      <c r="M346" s="290">
        <f>$L$474-1</f>
        <v>3</v>
      </c>
      <c r="N346" s="316">
        <v>2</v>
      </c>
      <c r="O346" s="316">
        <v>2</v>
      </c>
      <c r="P346" s="316">
        <v>2</v>
      </c>
      <c r="Q346" s="316">
        <v>2</v>
      </c>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69"/>
      <c r="AR346" s="256"/>
      <c r="AS346" s="244"/>
      <c r="AT346" s="244"/>
      <c r="AU346" s="244"/>
    </row>
    <row r="347" spans="1:51" hidden="1" outlineLevel="3" x14ac:dyDescent="0.35">
      <c r="A347" s="244"/>
      <c r="B347" s="253"/>
      <c r="C347" s="246">
        <f>INT($C$229+3)</f>
        <v>4</v>
      </c>
      <c r="D347" s="269"/>
      <c r="E347" s="326"/>
      <c r="F347" s="326"/>
      <c r="G347" s="269"/>
      <c r="H347" s="290" t="str">
        <f>H$249</f>
        <v>Win</v>
      </c>
      <c r="I347" s="307">
        <v>0.75</v>
      </c>
      <c r="J347" s="274"/>
      <c r="K347" s="274"/>
      <c r="L347" s="274"/>
      <c r="M347" s="274"/>
      <c r="N347" s="316">
        <v>2</v>
      </c>
      <c r="O347" s="316">
        <v>2</v>
      </c>
      <c r="P347" s="316">
        <v>2</v>
      </c>
      <c r="Q347" s="316">
        <v>2</v>
      </c>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69"/>
      <c r="AR347" s="256"/>
      <c r="AS347" s="244"/>
      <c r="AT347" s="244"/>
      <c r="AU347" s="244"/>
    </row>
    <row r="348" spans="1:51" hidden="1" outlineLevel="3" x14ac:dyDescent="0.35">
      <c r="A348" s="244"/>
      <c r="B348" s="253"/>
      <c r="C348" s="246">
        <f>INT($C$229+3)</f>
        <v>4</v>
      </c>
      <c r="D348" s="269"/>
      <c r="E348" s="326"/>
      <c r="F348" s="326"/>
      <c r="G348" s="269"/>
      <c r="H348" s="290" t="str">
        <f>H$250</f>
        <v>Spr</v>
      </c>
      <c r="I348" s="307">
        <v>0.75</v>
      </c>
      <c r="J348" s="274"/>
      <c r="K348" s="274"/>
      <c r="L348" s="274"/>
      <c r="M348" s="274"/>
      <c r="N348" s="316">
        <v>2</v>
      </c>
      <c r="O348" s="316">
        <v>2</v>
      </c>
      <c r="P348" s="316">
        <v>2</v>
      </c>
      <c r="Q348" s="316">
        <v>2</v>
      </c>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t="5.15" customHeight="1" outlineLevel="2" x14ac:dyDescent="0.35">
      <c r="A349" s="244"/>
      <c r="B349" s="253"/>
      <c r="C349" s="246">
        <f>INT($C$229)+2.005</f>
        <v>3.0049999999999999</v>
      </c>
      <c r="D349" s="269"/>
      <c r="E349" s="269"/>
      <c r="F349" s="269"/>
      <c r="G349" s="269"/>
      <c r="H349" s="269"/>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c r="AE349" s="269"/>
      <c r="AF349" s="269"/>
      <c r="AG349" s="269"/>
      <c r="AH349" s="269"/>
      <c r="AI349" s="269"/>
      <c r="AJ349" s="269"/>
      <c r="AK349" s="269"/>
      <c r="AL349" s="269"/>
      <c r="AM349" s="269"/>
      <c r="AN349" s="269"/>
      <c r="AO349" s="269"/>
      <c r="AP349" s="269"/>
      <c r="AQ349" s="269" t="s">
        <v>402</v>
      </c>
      <c r="AR349" s="256"/>
      <c r="AS349" s="244"/>
      <c r="AT349" s="244"/>
      <c r="AU349" s="244"/>
    </row>
    <row r="350" spans="1:51" outlineLevel="2" collapsed="1" x14ac:dyDescent="0.35">
      <c r="A350" s="244"/>
      <c r="B350" s="253"/>
      <c r="C350" s="246">
        <f>INT($C$229+3)</f>
        <v>4</v>
      </c>
      <c r="D350" s="269"/>
      <c r="E350" s="326"/>
      <c r="F350" s="326"/>
      <c r="G350" s="269"/>
      <c r="H350" s="372" t="s">
        <v>549</v>
      </c>
      <c r="I350" s="290" t="s">
        <v>496</v>
      </c>
      <c r="J350" s="274"/>
      <c r="K350" s="276" t="s">
        <v>550</v>
      </c>
      <c r="L350" s="290">
        <f>COUNTA($H$351:$H$354)</f>
        <v>3</v>
      </c>
      <c r="M350" s="277">
        <v>-6</v>
      </c>
      <c r="N350" s="274"/>
      <c r="O350" s="274"/>
      <c r="P350" s="274"/>
      <c r="Q350" s="274"/>
      <c r="R350" s="297" t="s">
        <v>551</v>
      </c>
      <c r="S350" s="296"/>
      <c r="T350" s="296"/>
      <c r="U350" s="296"/>
      <c r="V350" s="274"/>
      <c r="W350" s="274" t="s">
        <v>552</v>
      </c>
      <c r="X350" s="274" t="s">
        <v>553</v>
      </c>
      <c r="Y350" s="274" t="s">
        <v>554</v>
      </c>
      <c r="Z350" s="274" t="s">
        <v>555</v>
      </c>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INT($C$229+3)</f>
        <v>4</v>
      </c>
      <c r="D351" s="269"/>
      <c r="E351" s="326"/>
      <c r="F351" s="326"/>
      <c r="G351" s="269"/>
      <c r="H351" s="373" t="s">
        <v>556</v>
      </c>
      <c r="I351" s="334" t="b">
        <v>1</v>
      </c>
      <c r="J351" s="290">
        <f>MAX(0.0001,IF(COUNTIF(i_mask_a,TRUE)=1,1,1-SUM(J352:J353)))</f>
        <v>1</v>
      </c>
      <c r="K351" s="274"/>
      <c r="L351" s="274"/>
      <c r="M351" s="274"/>
      <c r="N351" s="274"/>
      <c r="O351" s="274"/>
      <c r="P351" s="274"/>
      <c r="Q351" s="346"/>
      <c r="R351" s="316">
        <f>56+35</f>
        <v>91</v>
      </c>
      <c r="S351" s="316">
        <v>91</v>
      </c>
      <c r="T351" s="316">
        <v>91</v>
      </c>
      <c r="U351" s="316">
        <v>91</v>
      </c>
      <c r="V351" s="274"/>
      <c r="W351" s="317">
        <v>0</v>
      </c>
      <c r="X351" s="317">
        <v>0</v>
      </c>
      <c r="Y351" s="317">
        <v>0</v>
      </c>
      <c r="Z351" s="317">
        <v>0</v>
      </c>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idden="1" outlineLevel="3" x14ac:dyDescent="0.35">
      <c r="A352" s="244"/>
      <c r="B352" s="253"/>
      <c r="C352" s="246">
        <f>INT($C$229)+3</f>
        <v>4</v>
      </c>
      <c r="D352" s="269"/>
      <c r="E352" s="326"/>
      <c r="F352" s="326"/>
      <c r="G352" s="269"/>
      <c r="H352" s="374" t="s">
        <v>808</v>
      </c>
      <c r="I352" s="334" t="b">
        <v>0</v>
      </c>
      <c r="J352" s="277">
        <v>1E-3</v>
      </c>
      <c r="K352" s="274"/>
      <c r="L352" s="274">
        <f>SUMPRODUCT(--i_mask_a)</f>
        <v>1</v>
      </c>
      <c r="M352" s="274"/>
      <c r="N352" s="274"/>
      <c r="O352" s="274"/>
      <c r="P352" s="274"/>
      <c r="Q352" s="274"/>
      <c r="R352" s="316">
        <f t="shared" ref="R352:R353" si="76">R351+30</f>
        <v>121</v>
      </c>
      <c r="S352" s="316">
        <v>121</v>
      </c>
      <c r="T352" s="316">
        <v>121</v>
      </c>
      <c r="U352" s="316">
        <v>121</v>
      </c>
      <c r="V352" s="274"/>
      <c r="W352" s="317">
        <v>0</v>
      </c>
      <c r="X352" s="317">
        <v>0</v>
      </c>
      <c r="Y352" s="317">
        <v>0</v>
      </c>
      <c r="Z352" s="317">
        <v>0</v>
      </c>
      <c r="AA352" s="274"/>
      <c r="AB352" s="274"/>
      <c r="AC352" s="274"/>
      <c r="AD352" s="274"/>
      <c r="AE352" s="274"/>
      <c r="AF352" s="274"/>
      <c r="AG352" s="274"/>
      <c r="AH352" s="274"/>
      <c r="AI352" s="274"/>
      <c r="AJ352" s="274"/>
      <c r="AK352" s="274"/>
      <c r="AL352" s="274"/>
      <c r="AM352" s="274"/>
      <c r="AN352" s="274"/>
      <c r="AO352" s="274"/>
      <c r="AP352" s="274"/>
      <c r="AQ352" s="269"/>
      <c r="AR352" s="256"/>
      <c r="AS352" s="244"/>
      <c r="AT352" s="244"/>
      <c r="AU352" s="244"/>
    </row>
    <row r="353" spans="1:47" hidden="1" outlineLevel="3" x14ac:dyDescent="0.35">
      <c r="A353" s="244"/>
      <c r="B353" s="253"/>
      <c r="C353" s="246">
        <f>INT($C$229)+3</f>
        <v>4</v>
      </c>
      <c r="D353" s="269"/>
      <c r="E353" s="326"/>
      <c r="F353" s="326"/>
      <c r="G353" s="269"/>
      <c r="H353" s="375" t="s">
        <v>809</v>
      </c>
      <c r="I353" s="334" t="b">
        <v>0</v>
      </c>
      <c r="J353" s="277">
        <v>1E-3</v>
      </c>
      <c r="K353" s="274"/>
      <c r="L353" s="274">
        <f>COUNTIF(i_mask_a,TRUE)</f>
        <v>1</v>
      </c>
      <c r="M353" s="274"/>
      <c r="N353" s="274"/>
      <c r="O353" s="274"/>
      <c r="P353" s="274"/>
      <c r="Q353" s="346"/>
      <c r="R353" s="316">
        <f t="shared" si="76"/>
        <v>151</v>
      </c>
      <c r="S353" s="316">
        <v>151</v>
      </c>
      <c r="T353" s="316">
        <v>151</v>
      </c>
      <c r="U353" s="316">
        <v>151</v>
      </c>
      <c r="V353" s="274"/>
      <c r="W353" s="317">
        <v>0</v>
      </c>
      <c r="X353" s="317">
        <v>0</v>
      </c>
      <c r="Y353" s="317">
        <v>0</v>
      </c>
      <c r="Z353" s="317">
        <v>0</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t="5.15" customHeight="1" outlineLevel="2" x14ac:dyDescent="0.35">
      <c r="A354" s="244"/>
      <c r="B354" s="253"/>
      <c r="C354" s="246">
        <f>INT($C$229)+2.005</f>
        <v>3.0049999999999999</v>
      </c>
      <c r="D354" s="269"/>
      <c r="E354" s="269"/>
      <c r="F354" s="269"/>
      <c r="G354" s="269"/>
      <c r="H354" s="269"/>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c r="AE354" s="269"/>
      <c r="AF354" s="269"/>
      <c r="AG354" s="269"/>
      <c r="AH354" s="269"/>
      <c r="AI354" s="269"/>
      <c r="AJ354" s="269"/>
      <c r="AK354" s="269"/>
      <c r="AL354" s="269"/>
      <c r="AM354" s="269"/>
      <c r="AN354" s="269"/>
      <c r="AO354" s="269"/>
      <c r="AP354" s="269"/>
      <c r="AQ354" s="269" t="s">
        <v>402</v>
      </c>
      <c r="AR354" s="256"/>
      <c r="AS354" s="244"/>
      <c r="AT354" s="244"/>
      <c r="AU354" s="244"/>
    </row>
    <row r="355" spans="1:47" outlineLevel="1" x14ac:dyDescent="0.35">
      <c r="A355" s="244"/>
      <c r="B355" s="253"/>
      <c r="C355" s="246">
        <f>INT($C$229)+1</f>
        <v>2</v>
      </c>
      <c r="D355" s="269"/>
      <c r="E355" s="326"/>
      <c r="F355" s="326"/>
      <c r="G355" s="269"/>
      <c r="H355" s="329" t="s">
        <v>557</v>
      </c>
      <c r="I355" s="287"/>
      <c r="J355" s="287"/>
      <c r="K355" s="259"/>
      <c r="L355" s="259"/>
      <c r="M355" s="259"/>
      <c r="N355" s="259"/>
      <c r="O355" s="259"/>
      <c r="P355" s="259"/>
      <c r="Q355" s="259"/>
      <c r="R355" s="259"/>
      <c r="S355" s="259"/>
      <c r="T355" s="259"/>
      <c r="U355" s="259"/>
      <c r="V355" s="259"/>
      <c r="W355" s="259"/>
      <c r="X355" s="259"/>
      <c r="Y355" s="259"/>
      <c r="Z355" s="318"/>
      <c r="AA355" s="318"/>
      <c r="AB355" s="318"/>
      <c r="AC355" s="318"/>
      <c r="AD355" s="318"/>
      <c r="AE355" s="318"/>
      <c r="AF355" s="318"/>
      <c r="AG355" s="318"/>
      <c r="AH355" s="318"/>
      <c r="AI355" s="318"/>
      <c r="AJ355" s="318"/>
      <c r="AK355" s="318"/>
      <c r="AL355" s="318"/>
      <c r="AM355" s="318"/>
      <c r="AN355" s="318"/>
      <c r="AO355" s="318"/>
      <c r="AP355" s="318"/>
      <c r="AQ355" s="269"/>
      <c r="AR355" s="256"/>
      <c r="AS355" s="244"/>
      <c r="AT355" s="244"/>
      <c r="AU355" s="244"/>
    </row>
    <row r="356" spans="1:47" ht="5.15" hidden="1" customHeight="1" outlineLevel="3" x14ac:dyDescent="0.35">
      <c r="A356" s="244"/>
      <c r="B356" s="253"/>
      <c r="C356" s="246">
        <f>INT($C$229)+3.005</f>
        <v>4.0049999999999999</v>
      </c>
      <c r="D356" s="269" t="s">
        <v>398</v>
      </c>
      <c r="E356" s="269"/>
      <c r="F356" s="269"/>
      <c r="G356" s="269"/>
      <c r="H356" s="269"/>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c r="AE356" s="269"/>
      <c r="AF356" s="269"/>
      <c r="AG356" s="269"/>
      <c r="AH356" s="269"/>
      <c r="AI356" s="269"/>
      <c r="AJ356" s="269"/>
      <c r="AK356" s="269"/>
      <c r="AL356" s="269"/>
      <c r="AM356" s="269"/>
      <c r="AN356" s="269"/>
      <c r="AO356" s="269"/>
      <c r="AP356" s="269"/>
      <c r="AQ356" s="269"/>
      <c r="AR356" s="256"/>
      <c r="AS356" s="244"/>
      <c r="AT356" s="244"/>
      <c r="AU356" s="244"/>
    </row>
    <row r="357" spans="1:47" outlineLevel="2" collapsed="1" x14ac:dyDescent="0.35">
      <c r="A357" s="244"/>
      <c r="B357" s="253"/>
      <c r="C357" s="246">
        <f>INT($C$229+3)</f>
        <v>4</v>
      </c>
      <c r="D357" s="269"/>
      <c r="E357" s="326"/>
      <c r="F357" s="326"/>
      <c r="G357" s="269"/>
      <c r="H357" s="339"/>
      <c r="I357" s="297" t="s">
        <v>518</v>
      </c>
      <c r="J357" s="297"/>
      <c r="K357" s="274"/>
      <c r="L357" s="274"/>
      <c r="M357" s="274"/>
      <c r="N357" s="297" t="s">
        <v>558</v>
      </c>
      <c r="O357" s="297"/>
      <c r="P357" s="297"/>
      <c r="Q357" s="297"/>
      <c r="R357" s="274"/>
      <c r="S357" s="274"/>
      <c r="T357" s="274"/>
      <c r="U357" s="274"/>
      <c r="V357" s="274" t="s">
        <v>559</v>
      </c>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69"/>
      <c r="AR357" s="256"/>
      <c r="AS357" s="244"/>
      <c r="AT357" s="244"/>
      <c r="AU357" s="244"/>
    </row>
    <row r="358" spans="1:47" hidden="1" outlineLevel="3" x14ac:dyDescent="0.35">
      <c r="A358" s="244"/>
      <c r="B358" s="253"/>
      <c r="C358" s="246">
        <f t="shared" ref="C358:C365" si="77">INT($C$229)+3</f>
        <v>4</v>
      </c>
      <c r="D358" s="269"/>
      <c r="E358" s="326"/>
      <c r="F358" s="326"/>
      <c r="G358" s="269"/>
      <c r="H358" s="274"/>
      <c r="I358" s="274">
        <v>0</v>
      </c>
      <c r="J358" s="274" t="s">
        <v>540</v>
      </c>
      <c r="K358" s="274"/>
      <c r="L358" s="274"/>
      <c r="M358" s="274"/>
      <c r="N358" s="291">
        <v>1</v>
      </c>
      <c r="O358" s="291">
        <v>1</v>
      </c>
      <c r="P358" s="291">
        <v>1</v>
      </c>
      <c r="Q358" s="291">
        <v>1</v>
      </c>
      <c r="R358" s="274"/>
      <c r="S358" s="274"/>
      <c r="T358" s="274"/>
      <c r="U358" s="274"/>
      <c r="V358" s="274">
        <f t="shared" ref="V358:Y365" si="78">INDEX(i_scan_day,N358+1,0)+17*N$346</f>
        <v>69</v>
      </c>
      <c r="W358" s="274">
        <f t="shared" si="78"/>
        <v>69</v>
      </c>
      <c r="X358" s="274">
        <f t="shared" si="78"/>
        <v>69</v>
      </c>
      <c r="Y358" s="274">
        <f t="shared" si="78"/>
        <v>69</v>
      </c>
      <c r="Z358" s="346">
        <f>R311+V358</f>
        <v>43871</v>
      </c>
      <c r="AA358" s="274"/>
      <c r="AB358" s="274"/>
      <c r="AC358" s="274"/>
      <c r="AD358" s="274"/>
      <c r="AE358" s="274"/>
      <c r="AF358" s="274"/>
      <c r="AG358" s="274"/>
      <c r="AH358" s="274"/>
      <c r="AI358" s="274"/>
      <c r="AJ358" s="274"/>
      <c r="AK358" s="274"/>
      <c r="AL358" s="274"/>
      <c r="AM358" s="274"/>
      <c r="AN358" s="274"/>
      <c r="AO358" s="274"/>
      <c r="AP358" s="274"/>
      <c r="AQ358" s="269"/>
      <c r="AR358" s="256"/>
      <c r="AS358" s="244"/>
      <c r="AT358" s="244"/>
      <c r="AU358" s="244"/>
    </row>
    <row r="359" spans="1:47" hidden="1" outlineLevel="3" x14ac:dyDescent="0.35">
      <c r="A359" s="244"/>
      <c r="B359" s="253"/>
      <c r="C359" s="246">
        <f t="shared" si="77"/>
        <v>4</v>
      </c>
      <c r="D359" s="269"/>
      <c r="E359" s="326"/>
      <c r="F359" s="326"/>
      <c r="G359" s="269"/>
      <c r="H359" s="274"/>
      <c r="I359" s="274">
        <v>1</v>
      </c>
      <c r="J359" s="274" t="s">
        <v>541</v>
      </c>
      <c r="K359" s="274"/>
      <c r="L359" s="274"/>
      <c r="M359" s="274"/>
      <c r="N359" s="291">
        <v>1</v>
      </c>
      <c r="O359" s="291">
        <v>1</v>
      </c>
      <c r="P359" s="291">
        <v>1</v>
      </c>
      <c r="Q359" s="291">
        <v>1</v>
      </c>
      <c r="R359" s="274"/>
      <c r="S359" s="274"/>
      <c r="T359" s="274"/>
      <c r="U359" s="274"/>
      <c r="V359" s="274">
        <f t="shared" si="78"/>
        <v>69</v>
      </c>
      <c r="W359" s="274">
        <f t="shared" si="78"/>
        <v>69</v>
      </c>
      <c r="X359" s="274">
        <f t="shared" si="78"/>
        <v>69</v>
      </c>
      <c r="Y359" s="274">
        <f t="shared" si="78"/>
        <v>69</v>
      </c>
      <c r="Z359" s="274"/>
      <c r="AA359" s="274"/>
      <c r="AB359" s="274"/>
      <c r="AC359" s="274"/>
      <c r="AD359" s="274"/>
      <c r="AE359" s="274"/>
      <c r="AF359" s="274"/>
      <c r="AG359" s="274"/>
      <c r="AH359" s="274"/>
      <c r="AI359" s="274"/>
      <c r="AJ359" s="274"/>
      <c r="AK359" s="274"/>
      <c r="AL359" s="274"/>
      <c r="AM359" s="274"/>
      <c r="AN359" s="274"/>
      <c r="AO359" s="274"/>
      <c r="AP359" s="274"/>
      <c r="AQ359" s="269"/>
      <c r="AR359" s="256"/>
      <c r="AS359" s="244"/>
      <c r="AT359" s="244"/>
      <c r="AU359" s="244"/>
    </row>
    <row r="360" spans="1:47" hidden="1" outlineLevel="3" x14ac:dyDescent="0.35">
      <c r="A360" s="244"/>
      <c r="B360" s="253"/>
      <c r="C360" s="246">
        <f t="shared" si="77"/>
        <v>4</v>
      </c>
      <c r="D360" s="269"/>
      <c r="E360" s="326"/>
      <c r="F360" s="326"/>
      <c r="G360" s="269"/>
      <c r="H360" s="274"/>
      <c r="I360" s="274">
        <v>2</v>
      </c>
      <c r="J360" s="274" t="s">
        <v>542</v>
      </c>
      <c r="K360" s="274"/>
      <c r="L360" s="274"/>
      <c r="M360" s="274"/>
      <c r="N360" s="291">
        <v>1</v>
      </c>
      <c r="O360" s="291">
        <v>1</v>
      </c>
      <c r="P360" s="291">
        <v>1</v>
      </c>
      <c r="Q360" s="291">
        <v>1</v>
      </c>
      <c r="R360" s="274"/>
      <c r="S360" s="274"/>
      <c r="T360" s="274"/>
      <c r="U360" s="274"/>
      <c r="V360" s="274">
        <f t="shared" si="78"/>
        <v>69</v>
      </c>
      <c r="W360" s="274">
        <f t="shared" si="78"/>
        <v>69</v>
      </c>
      <c r="X360" s="274">
        <f t="shared" si="78"/>
        <v>69</v>
      </c>
      <c r="Y360" s="274">
        <f t="shared" si="78"/>
        <v>69</v>
      </c>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si="77"/>
        <v>4</v>
      </c>
      <c r="D361" s="269"/>
      <c r="E361" s="326"/>
      <c r="F361" s="326"/>
      <c r="G361" s="269"/>
      <c r="H361" s="274"/>
      <c r="I361" s="274">
        <v>3</v>
      </c>
      <c r="J361" s="274" t="s">
        <v>527</v>
      </c>
      <c r="K361" s="274"/>
      <c r="L361" s="274"/>
      <c r="M361" s="274"/>
      <c r="N361" s="291">
        <v>1</v>
      </c>
      <c r="O361" s="291">
        <v>1</v>
      </c>
      <c r="P361" s="291">
        <v>1</v>
      </c>
      <c r="Q361" s="291">
        <v>1</v>
      </c>
      <c r="R361" s="274"/>
      <c r="S361" s="274"/>
      <c r="T361" s="274"/>
      <c r="U361" s="274"/>
      <c r="V361" s="274">
        <f t="shared" si="78"/>
        <v>69</v>
      </c>
      <c r="W361" s="274">
        <f t="shared" si="78"/>
        <v>69</v>
      </c>
      <c r="X361" s="274">
        <f t="shared" si="78"/>
        <v>69</v>
      </c>
      <c r="Y361" s="274">
        <f t="shared" si="78"/>
        <v>69</v>
      </c>
      <c r="Z361" s="274"/>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4</v>
      </c>
      <c r="J362" s="274" t="s">
        <v>528</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5</v>
      </c>
      <c r="J363" s="274" t="s">
        <v>529</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6</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7</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t="5.15" customHeight="1" outlineLevel="2" x14ac:dyDescent="0.35">
      <c r="A366" s="244"/>
      <c r="B366" s="253"/>
      <c r="C366" s="246">
        <f>INT($C$229)+2.005</f>
        <v>3.0049999999999999</v>
      </c>
      <c r="D366" s="269"/>
      <c r="E366" s="269"/>
      <c r="F366" s="269"/>
      <c r="G366" s="269"/>
      <c r="H366" s="269"/>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c r="AE366" s="269"/>
      <c r="AF366" s="269"/>
      <c r="AG366" s="269"/>
      <c r="AH366" s="269"/>
      <c r="AI366" s="269"/>
      <c r="AJ366" s="269"/>
      <c r="AK366" s="269"/>
      <c r="AL366" s="269"/>
      <c r="AM366" s="269"/>
      <c r="AN366" s="269"/>
      <c r="AO366" s="269"/>
      <c r="AP366" s="269"/>
      <c r="AQ366" s="269" t="s">
        <v>402</v>
      </c>
      <c r="AR366" s="256"/>
      <c r="AS366" s="244"/>
      <c r="AT366" s="244"/>
      <c r="AU366" s="244"/>
    </row>
    <row r="367" spans="1:47" outlineLevel="2" collapsed="1" x14ac:dyDescent="0.35">
      <c r="A367" s="244"/>
      <c r="B367" s="253"/>
      <c r="C367" s="246">
        <f>INT($C$229+3)</f>
        <v>4</v>
      </c>
      <c r="D367" s="269"/>
      <c r="E367" s="326"/>
      <c r="F367" s="326"/>
      <c r="G367" s="269"/>
      <c r="H367" s="339"/>
      <c r="I367" s="297" t="s">
        <v>518</v>
      </c>
      <c r="J367" s="297"/>
      <c r="K367" s="274"/>
      <c r="L367" s="274"/>
      <c r="M367" s="274"/>
      <c r="N367" s="297" t="s">
        <v>812</v>
      </c>
      <c r="O367" s="297"/>
      <c r="P367" s="297"/>
      <c r="Q367" s="297"/>
      <c r="R367" s="274"/>
      <c r="S367" s="274"/>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ref="C368:C375" si="79">INT($C$229)+3</f>
        <v>4</v>
      </c>
      <c r="D368" s="269"/>
      <c r="E368" s="326"/>
      <c r="F368" s="326"/>
      <c r="G368" s="269"/>
      <c r="H368" s="274"/>
      <c r="I368" s="274">
        <v>0</v>
      </c>
      <c r="J368" s="274" t="s">
        <v>540</v>
      </c>
      <c r="K368" s="274"/>
      <c r="L368" s="274"/>
      <c r="M368" s="274"/>
      <c r="N368" s="291">
        <v>1</v>
      </c>
      <c r="O368" s="291">
        <v>1</v>
      </c>
      <c r="P368" s="291">
        <v>1</v>
      </c>
      <c r="Q368" s="291">
        <v>1</v>
      </c>
      <c r="R368" s="274"/>
      <c r="S368" s="274"/>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idden="1" outlineLevel="3" x14ac:dyDescent="0.35">
      <c r="A369" s="244"/>
      <c r="B369" s="253"/>
      <c r="C369" s="246">
        <f t="shared" si="79"/>
        <v>4</v>
      </c>
      <c r="D369" s="269"/>
      <c r="E369" s="326"/>
      <c r="F369" s="326"/>
      <c r="G369" s="269"/>
      <c r="H369" s="274"/>
      <c r="I369" s="274">
        <v>1</v>
      </c>
      <c r="J369" s="274" t="s">
        <v>541</v>
      </c>
      <c r="K369" s="274"/>
      <c r="L369" s="274"/>
      <c r="M369" s="274"/>
      <c r="N369" s="291">
        <v>1</v>
      </c>
      <c r="O369" s="291">
        <v>1</v>
      </c>
      <c r="P369" s="291">
        <v>1</v>
      </c>
      <c r="Q369" s="291">
        <v>1</v>
      </c>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69"/>
      <c r="AR369" s="256"/>
      <c r="AS369" s="244"/>
      <c r="AT369" s="244"/>
      <c r="AU369" s="244"/>
    </row>
    <row r="370" spans="1:47" hidden="1" outlineLevel="3" x14ac:dyDescent="0.35">
      <c r="A370" s="244"/>
      <c r="B370" s="253"/>
      <c r="C370" s="246">
        <f t="shared" si="79"/>
        <v>4</v>
      </c>
      <c r="D370" s="269"/>
      <c r="E370" s="326"/>
      <c r="F370" s="326"/>
      <c r="G370" s="269"/>
      <c r="H370" s="274"/>
      <c r="I370" s="274">
        <v>2</v>
      </c>
      <c r="J370" s="274" t="s">
        <v>542</v>
      </c>
      <c r="K370" s="274"/>
      <c r="L370" s="274"/>
      <c r="M370" s="274"/>
      <c r="N370" s="291">
        <v>1</v>
      </c>
      <c r="O370" s="291">
        <v>1</v>
      </c>
      <c r="P370" s="291">
        <v>1</v>
      </c>
      <c r="Q370" s="291">
        <v>1</v>
      </c>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si="79"/>
        <v>4</v>
      </c>
      <c r="D371" s="269"/>
      <c r="E371" s="326"/>
      <c r="F371" s="326"/>
      <c r="G371" s="269"/>
      <c r="H371" s="274"/>
      <c r="I371" s="274">
        <v>3</v>
      </c>
      <c r="J371" s="274" t="s">
        <v>527</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4</v>
      </c>
      <c r="J372" s="274" t="s">
        <v>528</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5</v>
      </c>
      <c r="J373" s="274" t="s">
        <v>529</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6</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7</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t="5.15" customHeight="1" outlineLevel="2" x14ac:dyDescent="0.35">
      <c r="A376" s="244"/>
      <c r="B376" s="253"/>
      <c r="C376" s="246">
        <f>INT($C$229)+2.005</f>
        <v>3.0049999999999999</v>
      </c>
      <c r="D376" s="269"/>
      <c r="E376" s="269"/>
      <c r="F376" s="269"/>
      <c r="G376" s="269"/>
      <c r="H376" s="269"/>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c r="AE376" s="269"/>
      <c r="AF376" s="269"/>
      <c r="AG376" s="269"/>
      <c r="AH376" s="269"/>
      <c r="AI376" s="269"/>
      <c r="AJ376" s="269"/>
      <c r="AK376" s="269"/>
      <c r="AL376" s="269"/>
      <c r="AM376" s="269"/>
      <c r="AN376" s="269"/>
      <c r="AO376" s="269"/>
      <c r="AP376" s="269"/>
      <c r="AQ376" s="269" t="s">
        <v>402</v>
      </c>
      <c r="AR376" s="256"/>
      <c r="AS376" s="244"/>
      <c r="AT376" s="244"/>
      <c r="AU376" s="244"/>
    </row>
    <row r="377" spans="1:47" outlineLevel="2" collapsed="1" x14ac:dyDescent="0.35">
      <c r="A377" s="244"/>
      <c r="B377" s="253"/>
      <c r="C377" s="246">
        <f>INT($C$229+3)</f>
        <v>4</v>
      </c>
      <c r="D377" s="269"/>
      <c r="E377" s="326"/>
      <c r="F377" s="326"/>
      <c r="G377" s="269"/>
      <c r="H377" s="339"/>
      <c r="I377" s="297" t="s">
        <v>518</v>
      </c>
      <c r="J377" s="297"/>
      <c r="K377" s="274"/>
      <c r="L377" s="274"/>
      <c r="M377" s="274"/>
      <c r="N377" s="297" t="s">
        <v>560</v>
      </c>
      <c r="O377" s="297"/>
      <c r="P377" s="297"/>
      <c r="Q377" s="297"/>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ref="C378:C385" si="80">INT($C$229)+3</f>
        <v>4</v>
      </c>
      <c r="D378" s="269"/>
      <c r="E378" s="326"/>
      <c r="F378" s="326"/>
      <c r="G378" s="269"/>
      <c r="H378" s="274"/>
      <c r="I378" s="274">
        <v>0</v>
      </c>
      <c r="J378" s="274" t="s">
        <v>540</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idden="1" outlineLevel="3" x14ac:dyDescent="0.35">
      <c r="A379" s="244"/>
      <c r="B379" s="253"/>
      <c r="C379" s="246">
        <f t="shared" si="80"/>
        <v>4</v>
      </c>
      <c r="D379" s="269"/>
      <c r="E379" s="326"/>
      <c r="F379" s="326"/>
      <c r="G379" s="269"/>
      <c r="H379" s="274"/>
      <c r="I379" s="274">
        <v>1</v>
      </c>
      <c r="J379" s="274" t="s">
        <v>541</v>
      </c>
      <c r="K379" s="274"/>
      <c r="L379" s="274"/>
      <c r="M379" s="274"/>
      <c r="N379" s="291">
        <v>1</v>
      </c>
      <c r="O379" s="291">
        <v>1</v>
      </c>
      <c r="P379" s="291">
        <v>1</v>
      </c>
      <c r="Q379" s="291">
        <v>1</v>
      </c>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69"/>
      <c r="AR379" s="256"/>
      <c r="AS379" s="244"/>
      <c r="AT379" s="244"/>
      <c r="AU379" s="244"/>
    </row>
    <row r="380" spans="1:47" hidden="1" outlineLevel="3" x14ac:dyDescent="0.35">
      <c r="A380" s="244"/>
      <c r="B380" s="253"/>
      <c r="C380" s="246">
        <f t="shared" si="80"/>
        <v>4</v>
      </c>
      <c r="D380" s="269"/>
      <c r="E380" s="326"/>
      <c r="F380" s="326"/>
      <c r="G380" s="269"/>
      <c r="H380" s="274"/>
      <c r="I380" s="274">
        <v>2</v>
      </c>
      <c r="J380" s="274" t="s">
        <v>542</v>
      </c>
      <c r="K380" s="274"/>
      <c r="L380" s="274"/>
      <c r="M380" s="274"/>
      <c r="N380" s="291">
        <v>1</v>
      </c>
      <c r="O380" s="291">
        <v>1</v>
      </c>
      <c r="P380" s="291">
        <v>1</v>
      </c>
      <c r="Q380" s="291">
        <v>1</v>
      </c>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si="80"/>
        <v>4</v>
      </c>
      <c r="D381" s="269"/>
      <c r="E381" s="326"/>
      <c r="F381" s="326"/>
      <c r="G381" s="269"/>
      <c r="H381" s="274"/>
      <c r="I381" s="274">
        <v>3</v>
      </c>
      <c r="J381" s="274" t="s">
        <v>527</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4</v>
      </c>
      <c r="J382" s="274" t="s">
        <v>528</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5</v>
      </c>
      <c r="J383" s="274" t="s">
        <v>529</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6</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7</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t="5.15" customHeight="1" outlineLevel="2" x14ac:dyDescent="0.35">
      <c r="A386" s="244"/>
      <c r="B386" s="253"/>
      <c r="C386" s="246">
        <f>INT($C$229)+2.005</f>
        <v>3.0049999999999999</v>
      </c>
      <c r="D386" s="269"/>
      <c r="E386" s="269"/>
      <c r="F386" s="269"/>
      <c r="G386" s="269"/>
      <c r="H386" s="269"/>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c r="AE386" s="269"/>
      <c r="AF386" s="269"/>
      <c r="AG386" s="269"/>
      <c r="AH386" s="269"/>
      <c r="AI386" s="269"/>
      <c r="AJ386" s="269"/>
      <c r="AK386" s="269"/>
      <c r="AL386" s="269"/>
      <c r="AM386" s="269"/>
      <c r="AN386" s="269"/>
      <c r="AO386" s="269"/>
      <c r="AP386" s="269"/>
      <c r="AQ386" s="269" t="s">
        <v>402</v>
      </c>
      <c r="AR386" s="256"/>
      <c r="AS386" s="244"/>
      <c r="AT386" s="244"/>
      <c r="AU386" s="244"/>
    </row>
    <row r="387" spans="1:47" outlineLevel="2" x14ac:dyDescent="0.35">
      <c r="A387" s="244"/>
      <c r="B387" s="253"/>
      <c r="C387" s="246">
        <f t="shared" ref="C387:C392" si="81">INT($C$229)+3</f>
        <v>4</v>
      </c>
      <c r="D387" s="269"/>
      <c r="E387" s="326"/>
      <c r="F387" s="326"/>
      <c r="G387" s="269"/>
      <c r="H387" s="274" t="s">
        <v>561</v>
      </c>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outlineLevel="2" collapsed="1" x14ac:dyDescent="0.35">
      <c r="A388" s="244"/>
      <c r="B388" s="253"/>
      <c r="C388" s="246">
        <f t="shared" si="81"/>
        <v>4</v>
      </c>
      <c r="D388" s="269"/>
      <c r="E388" s="326"/>
      <c r="F388" s="326"/>
      <c r="G388" s="269"/>
      <c r="H388" s="274" t="s">
        <v>562</v>
      </c>
      <c r="I388" s="274">
        <v>55</v>
      </c>
      <c r="J388" s="274" t="s">
        <v>563</v>
      </c>
      <c r="K388" s="274"/>
      <c r="L388" s="274"/>
      <c r="M388" s="274"/>
      <c r="N388" s="274"/>
      <c r="O388" s="274"/>
      <c r="P388" s="274"/>
      <c r="Q388" s="274"/>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idden="1" outlineLevel="3" x14ac:dyDescent="0.35">
      <c r="A389" s="244"/>
      <c r="B389" s="253"/>
      <c r="C389" s="246">
        <f t="shared" si="81"/>
        <v>4</v>
      </c>
      <c r="D389" s="269"/>
      <c r="E389" s="326"/>
      <c r="F389" s="326"/>
      <c r="G389" s="269"/>
      <c r="H389" s="274" t="s">
        <v>564</v>
      </c>
      <c r="I389" s="291">
        <v>35</v>
      </c>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69"/>
      <c r="AR389" s="256"/>
      <c r="AS389" s="244"/>
      <c r="AT389" s="244"/>
      <c r="AU389" s="244"/>
    </row>
    <row r="390" spans="1:47" hidden="1" outlineLevel="3" x14ac:dyDescent="0.35">
      <c r="A390" s="244"/>
      <c r="B390" s="253"/>
      <c r="C390" s="246">
        <f t="shared" si="81"/>
        <v>4</v>
      </c>
      <c r="D390" s="269"/>
      <c r="E390" s="326"/>
      <c r="F390" s="326"/>
      <c r="G390" s="269"/>
      <c r="H390" s="274" t="s">
        <v>565</v>
      </c>
      <c r="I390" s="291">
        <v>50</v>
      </c>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hidden="1" outlineLevel="3" x14ac:dyDescent="0.35">
      <c r="A391" s="244"/>
      <c r="B391" s="253"/>
      <c r="C391" s="246">
        <f t="shared" si="81"/>
        <v>4</v>
      </c>
      <c r="D391" s="269"/>
      <c r="E391" s="326"/>
      <c r="F391" s="326"/>
      <c r="G391" s="269"/>
      <c r="H391" s="274" t="s">
        <v>566</v>
      </c>
      <c r="I391" s="291">
        <v>50</v>
      </c>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50</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v>4</v>
      </c>
      <c r="D393" s="269"/>
      <c r="E393" s="326"/>
      <c r="F393" s="326"/>
      <c r="G393" s="269"/>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v>4</v>
      </c>
      <c r="D394" s="269"/>
      <c r="E394" s="326"/>
      <c r="F394" s="326"/>
      <c r="G394" s="269"/>
      <c r="H394" s="274" t="s">
        <v>982</v>
      </c>
      <c r="I394" s="274"/>
      <c r="J394" s="274"/>
      <c r="K394" s="274"/>
      <c r="L394" s="274" t="s">
        <v>568</v>
      </c>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c r="D395" s="269"/>
      <c r="E395" s="326"/>
      <c r="F395" s="326"/>
      <c r="G395" s="269"/>
      <c r="H395" s="376"/>
      <c r="I395" s="274" t="s">
        <v>974</v>
      </c>
      <c r="J395" s="274" t="s">
        <v>975</v>
      </c>
      <c r="K395" s="670"/>
      <c r="L395" s="290" t="s">
        <v>569</v>
      </c>
      <c r="M395" s="290" t="s">
        <v>977</v>
      </c>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t="15" hidden="1" customHeight="1" outlineLevel="3" x14ac:dyDescent="0.35">
      <c r="A396" s="244"/>
      <c r="B396" s="253"/>
      <c r="C396" s="246">
        <f t="shared" ref="C396:C409" si="82">INT($C$229)+3</f>
        <v>4</v>
      </c>
      <c r="D396" s="269"/>
      <c r="E396" s="326"/>
      <c r="F396" s="326"/>
      <c r="G396" s="269"/>
      <c r="H396" s="276" t="s">
        <v>976</v>
      </c>
      <c r="I396" s="377" t="b">
        <v>0</v>
      </c>
      <c r="J396" s="291" t="b">
        <v>0</v>
      </c>
      <c r="K396" s="274"/>
      <c r="L396" s="307">
        <f>IF($I396,0,IF($J396,1,0.5))</f>
        <v>0.5</v>
      </c>
      <c r="M396" s="307">
        <f>IF($I396,0,IF($J396,1,0.5))</f>
        <v>0.5</v>
      </c>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t="15" hidden="1" customHeight="1" outlineLevel="3" x14ac:dyDescent="0.35">
      <c r="A397" s="244"/>
      <c r="B397" s="253"/>
      <c r="C397" s="246">
        <f t="shared" si="82"/>
        <v>4</v>
      </c>
      <c r="D397" s="269"/>
      <c r="E397" s="326"/>
      <c r="F397" s="326"/>
      <c r="G397" s="269"/>
      <c r="H397" s="276" t="s">
        <v>541</v>
      </c>
      <c r="I397" s="377" t="b">
        <v>0</v>
      </c>
      <c r="J397" s="291" t="b">
        <v>0</v>
      </c>
      <c r="K397" s="274"/>
      <c r="L397" s="307">
        <f>IF($I397,0,IF($J397,1,1))</f>
        <v>1</v>
      </c>
      <c r="M397" s="307">
        <f t="shared" ref="M397:M403" si="83">IF($I397,0,IF($J397,1,1))</f>
        <v>1</v>
      </c>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t="15" hidden="1" customHeight="1" outlineLevel="3" x14ac:dyDescent="0.35">
      <c r="A398" s="244"/>
      <c r="B398" s="253"/>
      <c r="C398" s="246">
        <f t="shared" si="82"/>
        <v>4</v>
      </c>
      <c r="D398" s="269"/>
      <c r="E398" s="326"/>
      <c r="F398" s="326"/>
      <c r="G398" s="269"/>
      <c r="H398" s="276" t="s">
        <v>542</v>
      </c>
      <c r="I398" s="377" t="b">
        <v>0</v>
      </c>
      <c r="J398" s="291" t="b">
        <v>0</v>
      </c>
      <c r="K398" s="274"/>
      <c r="L398" s="307">
        <f t="shared" ref="L398:L403" si="84">IF($I398,0,IF($J398,1,1))</f>
        <v>1</v>
      </c>
      <c r="M398" s="307">
        <f t="shared" si="83"/>
        <v>1</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si="82"/>
        <v>4</v>
      </c>
      <c r="D399" s="269"/>
      <c r="E399" s="326"/>
      <c r="F399" s="326"/>
      <c r="G399" s="269"/>
      <c r="H399" s="276" t="s">
        <v>527</v>
      </c>
      <c r="I399" s="377" t="b">
        <v>0</v>
      </c>
      <c r="J399" s="291" t="b">
        <v>0</v>
      </c>
      <c r="K399" s="274"/>
      <c r="L399" s="307">
        <f t="shared" si="84"/>
        <v>1</v>
      </c>
      <c r="M399" s="307">
        <f t="shared" si="83"/>
        <v>1</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528</v>
      </c>
      <c r="I400" s="377" t="b">
        <v>0</v>
      </c>
      <c r="J400" s="291" t="b">
        <v>0</v>
      </c>
      <c r="K400" s="274"/>
      <c r="L400" s="307">
        <f t="shared" si="84"/>
        <v>1</v>
      </c>
      <c r="M400" s="307">
        <f t="shared" si="83"/>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529</v>
      </c>
      <c r="I401" s="377" t="b">
        <v>0</v>
      </c>
      <c r="J401" s="291" t="b">
        <v>0</v>
      </c>
      <c r="K401" s="274"/>
      <c r="L401" s="307">
        <f t="shared" si="84"/>
        <v>1</v>
      </c>
      <c r="M401" s="307">
        <f t="shared" si="83"/>
        <v>1</v>
      </c>
      <c r="N401" s="274"/>
      <c r="O401" s="343"/>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344"/>
      <c r="O402" s="590"/>
      <c r="P402" s="916" t="s">
        <v>908</v>
      </c>
      <c r="Q402" s="916"/>
      <c r="R402" s="916"/>
      <c r="S402" s="916"/>
      <c r="T402" s="916"/>
      <c r="U402" s="916"/>
      <c r="V402" s="916"/>
      <c r="W402" s="916"/>
      <c r="X402" s="916"/>
      <c r="Y402" s="916"/>
      <c r="Z402" s="917"/>
      <c r="AA402" s="361"/>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344"/>
      <c r="O403" s="590"/>
      <c r="P403" s="918"/>
      <c r="Q403" s="918"/>
      <c r="R403" s="918"/>
      <c r="S403" s="918"/>
      <c r="T403" s="918"/>
      <c r="U403" s="918"/>
      <c r="V403" s="918"/>
      <c r="W403" s="918"/>
      <c r="X403" s="918"/>
      <c r="Y403" s="918"/>
      <c r="Z403" s="919"/>
      <c r="AA403" s="361"/>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343"/>
      <c r="I404" s="343"/>
      <c r="J404" s="343"/>
      <c r="K404" s="343"/>
      <c r="L404" s="343"/>
      <c r="M404" s="343"/>
      <c r="N404" s="532"/>
      <c r="O404" s="591"/>
      <c r="P404" s="918"/>
      <c r="Q404" s="918"/>
      <c r="R404" s="918"/>
      <c r="S404" s="918"/>
      <c r="T404" s="918"/>
      <c r="U404" s="918"/>
      <c r="V404" s="918"/>
      <c r="W404" s="918"/>
      <c r="X404" s="918"/>
      <c r="Y404" s="918"/>
      <c r="Z404" s="919"/>
      <c r="AA404" s="361"/>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427" t="s">
        <v>570</v>
      </c>
      <c r="I405" s="427"/>
      <c r="J405" s="427"/>
      <c r="K405" s="427"/>
      <c r="L405" s="427"/>
      <c r="M405" s="427"/>
      <c r="N405" s="427"/>
      <c r="O405" s="589"/>
      <c r="P405" s="918"/>
      <c r="Q405" s="918"/>
      <c r="R405" s="918"/>
      <c r="S405" s="918"/>
      <c r="T405" s="918"/>
      <c r="U405" s="918"/>
      <c r="V405" s="918"/>
      <c r="W405" s="918"/>
      <c r="X405" s="918"/>
      <c r="Y405" s="918"/>
      <c r="Z405" s="919"/>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idden="1" outlineLevel="3" x14ac:dyDescent="0.35">
      <c r="A406" s="244"/>
      <c r="B406" s="253"/>
      <c r="C406" s="246">
        <f t="shared" si="82"/>
        <v>4</v>
      </c>
      <c r="D406" s="269"/>
      <c r="E406" s="326"/>
      <c r="F406" s="326"/>
      <c r="G406" s="269"/>
      <c r="H406" s="344"/>
      <c r="I406" s="378"/>
      <c r="J406" s="378"/>
      <c r="K406" s="379" t="s">
        <v>571</v>
      </c>
      <c r="L406" s="296"/>
      <c r="M406" s="296"/>
      <c r="N406" s="380"/>
      <c r="O406" s="587"/>
      <c r="P406" s="918"/>
      <c r="Q406" s="918"/>
      <c r="R406" s="918"/>
      <c r="S406" s="918"/>
      <c r="T406" s="918"/>
      <c r="U406" s="918"/>
      <c r="V406" s="918"/>
      <c r="W406" s="918"/>
      <c r="X406" s="918"/>
      <c r="Y406" s="918"/>
      <c r="Z406" s="919"/>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idden="1" outlineLevel="3" x14ac:dyDescent="0.35">
      <c r="A407" s="244"/>
      <c r="B407" s="253"/>
      <c r="C407" s="246">
        <f t="shared" si="82"/>
        <v>4</v>
      </c>
      <c r="D407" s="269"/>
      <c r="E407" s="326"/>
      <c r="F407" s="326"/>
      <c r="G407" s="269"/>
      <c r="H407" s="344"/>
      <c r="I407" s="381" t="s">
        <v>549</v>
      </c>
      <c r="J407" s="381" t="s">
        <v>572</v>
      </c>
      <c r="K407" s="382" t="s">
        <v>573</v>
      </c>
      <c r="L407" s="290" t="s">
        <v>574</v>
      </c>
      <c r="M407" s="290" t="s">
        <v>575</v>
      </c>
      <c r="N407" s="383" t="s">
        <v>549</v>
      </c>
      <c r="O407" s="588"/>
      <c r="P407" s="918"/>
      <c r="Q407" s="918"/>
      <c r="R407" s="918"/>
      <c r="S407" s="918"/>
      <c r="T407" s="918"/>
      <c r="U407" s="918"/>
      <c r="V407" s="918"/>
      <c r="W407" s="918"/>
      <c r="X407" s="918"/>
      <c r="Y407" s="918"/>
      <c r="Z407" s="919"/>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idden="1" outlineLevel="3" x14ac:dyDescent="0.35">
      <c r="A408" s="244"/>
      <c r="B408" s="253"/>
      <c r="C408" s="246">
        <f t="shared" si="82"/>
        <v>4</v>
      </c>
      <c r="D408" s="269"/>
      <c r="E408" s="326"/>
      <c r="F408" s="326"/>
      <c r="G408" s="269"/>
      <c r="H408" s="384" t="s">
        <v>433</v>
      </c>
      <c r="I408" s="377" t="b">
        <v>1</v>
      </c>
      <c r="J408" s="377" t="b">
        <v>1</v>
      </c>
      <c r="K408" s="382" t="b">
        <v>0</v>
      </c>
      <c r="L408" s="291" t="b">
        <v>1</v>
      </c>
      <c r="M408" s="291" t="b">
        <v>1</v>
      </c>
      <c r="N408" s="385" t="b">
        <v>1</v>
      </c>
      <c r="O408" s="588"/>
      <c r="P408" s="918"/>
      <c r="Q408" s="918"/>
      <c r="R408" s="918"/>
      <c r="S408" s="918"/>
      <c r="T408" s="918"/>
      <c r="U408" s="918"/>
      <c r="V408" s="918"/>
      <c r="W408" s="918"/>
      <c r="X408" s="918"/>
      <c r="Y408" s="918"/>
      <c r="Z408" s="919"/>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84" t="s">
        <v>435</v>
      </c>
      <c r="I409" s="377" t="b">
        <v>1</v>
      </c>
      <c r="J409" s="377" t="b">
        <v>1</v>
      </c>
      <c r="K409" s="382" t="b">
        <v>0</v>
      </c>
      <c r="L409" s="291" t="b">
        <v>1</v>
      </c>
      <c r="M409" s="291" t="b">
        <v>1</v>
      </c>
      <c r="N409" s="385" t="b">
        <v>1</v>
      </c>
      <c r="O409" s="588"/>
      <c r="P409" s="920"/>
      <c r="Q409" s="920"/>
      <c r="R409" s="920"/>
      <c r="S409" s="920"/>
      <c r="T409" s="920"/>
      <c r="U409" s="920"/>
      <c r="V409" s="920"/>
      <c r="W409" s="920"/>
      <c r="X409" s="920"/>
      <c r="Y409" s="920"/>
      <c r="Z409" s="921"/>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t="5.15" customHeight="1" outlineLevel="2" x14ac:dyDescent="0.35">
      <c r="A410" s="244"/>
      <c r="B410" s="253"/>
      <c r="C410" s="246">
        <f>INT($C$229)+2.005</f>
        <v>3.0049999999999999</v>
      </c>
      <c r="D410" s="269"/>
      <c r="E410" s="269"/>
      <c r="F410" s="269"/>
      <c r="G410" s="269"/>
      <c r="H410" s="269"/>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c r="AE410" s="269"/>
      <c r="AF410" s="269"/>
      <c r="AG410" s="269"/>
      <c r="AH410" s="269"/>
      <c r="AI410" s="269"/>
      <c r="AJ410" s="269"/>
      <c r="AK410" s="269"/>
      <c r="AL410" s="269"/>
      <c r="AM410" s="269"/>
      <c r="AN410" s="269"/>
      <c r="AO410" s="269"/>
      <c r="AP410" s="269"/>
      <c r="AQ410" s="269" t="s">
        <v>402</v>
      </c>
      <c r="AR410" s="256"/>
      <c r="AS410" s="244"/>
      <c r="AT410" s="244"/>
      <c r="AU410" s="244"/>
    </row>
    <row r="411" spans="1:47" outlineLevel="1" x14ac:dyDescent="0.35">
      <c r="A411" s="244"/>
      <c r="B411" s="253"/>
      <c r="C411" s="246">
        <f>INT($C$229)+1</f>
        <v>2</v>
      </c>
      <c r="D411" s="269"/>
      <c r="E411" s="326"/>
      <c r="F411" s="326"/>
      <c r="G411" s="269"/>
      <c r="H411" s="329" t="s">
        <v>894</v>
      </c>
      <c r="I411" s="287"/>
      <c r="J411" s="287"/>
      <c r="K411" s="259"/>
      <c r="L411" s="259"/>
      <c r="M411" s="259"/>
      <c r="N411" s="259"/>
      <c r="O411" s="259"/>
      <c r="P411" s="259"/>
      <c r="Q411" s="259"/>
      <c r="R411" s="259"/>
      <c r="S411" s="259"/>
      <c r="T411" s="259"/>
      <c r="U411" s="259"/>
      <c r="V411" s="259"/>
      <c r="W411" s="259"/>
      <c r="X411" s="259"/>
      <c r="Y411" s="259"/>
      <c r="Z411" s="318"/>
      <c r="AA411" s="318"/>
      <c r="AB411" s="318"/>
      <c r="AC411" s="318"/>
      <c r="AD411" s="318"/>
      <c r="AE411" s="318"/>
      <c r="AF411" s="318"/>
      <c r="AG411" s="318"/>
      <c r="AH411" s="318"/>
      <c r="AI411" s="318"/>
      <c r="AJ411" s="318"/>
      <c r="AK411" s="318"/>
      <c r="AL411" s="318"/>
      <c r="AM411" s="318"/>
      <c r="AN411" s="318"/>
      <c r="AO411" s="318"/>
      <c r="AP411" s="318"/>
      <c r="AQ411" s="269"/>
      <c r="AR411" s="256"/>
      <c r="AS411" s="244"/>
      <c r="AT411" s="244"/>
      <c r="AU411" s="244"/>
    </row>
    <row r="412" spans="1:47" ht="5.15" hidden="1" customHeight="1" outlineLevel="3" x14ac:dyDescent="0.35">
      <c r="A412" s="244"/>
      <c r="B412" s="253"/>
      <c r="C412" s="246">
        <f>INT($C$229)+3.005</f>
        <v>4.0049999999999999</v>
      </c>
      <c r="D412" s="269" t="s">
        <v>398</v>
      </c>
      <c r="E412" s="269"/>
      <c r="F412" s="269"/>
      <c r="G412" s="269"/>
      <c r="H412" s="269"/>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c r="AE412" s="269"/>
      <c r="AF412" s="269"/>
      <c r="AG412" s="269"/>
      <c r="AH412" s="269"/>
      <c r="AI412" s="269"/>
      <c r="AJ412" s="269"/>
      <c r="AK412" s="269"/>
      <c r="AL412" s="269"/>
      <c r="AM412" s="269"/>
      <c r="AN412" s="269"/>
      <c r="AO412" s="269"/>
      <c r="AP412" s="269"/>
      <c r="AQ412" s="269"/>
      <c r="AR412" s="256"/>
      <c r="AS412" s="244"/>
      <c r="AT412" s="244"/>
      <c r="AU412" s="244"/>
    </row>
    <row r="413" spans="1:47" outlineLevel="2" collapsed="1" x14ac:dyDescent="0.35">
      <c r="A413" s="244"/>
      <c r="B413" s="253"/>
      <c r="C413" s="246">
        <f>INT($C$229)+2</f>
        <v>3</v>
      </c>
      <c r="D413" s="269"/>
      <c r="E413" s="326"/>
      <c r="F413" s="326"/>
      <c r="G413" s="269"/>
      <c r="H413" s="339" t="s">
        <v>577</v>
      </c>
      <c r="I413" s="297" t="s">
        <v>578</v>
      </c>
      <c r="J413" s="386"/>
      <c r="K413" s="297" t="s">
        <v>799</v>
      </c>
      <c r="L413" s="297"/>
      <c r="M413" s="297"/>
      <c r="N413" s="297" t="s">
        <v>800</v>
      </c>
      <c r="O413" s="297"/>
      <c r="P413" s="297"/>
      <c r="Q413" s="297"/>
      <c r="R413" s="297" t="s">
        <v>801</v>
      </c>
      <c r="S413" s="297"/>
      <c r="T413" s="297"/>
      <c r="U413" s="297"/>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69"/>
      <c r="AR413" s="256"/>
      <c r="AS413" s="244"/>
      <c r="AT413" s="244"/>
      <c r="AU413" s="244"/>
    </row>
    <row r="414" spans="1:47" hidden="1" outlineLevel="3" x14ac:dyDescent="0.35">
      <c r="A414" s="244"/>
      <c r="B414" s="253"/>
      <c r="C414" s="246">
        <f t="shared" ref="C414:C424" si="85">INT($C$229)+3</f>
        <v>4</v>
      </c>
      <c r="D414" s="269"/>
      <c r="E414" s="326"/>
      <c r="F414" s="326"/>
      <c r="G414" s="269"/>
      <c r="H414" s="290" t="str">
        <f>H$248</f>
        <v>Aut</v>
      </c>
      <c r="I414" s="296">
        <v>0</v>
      </c>
      <c r="J414" s="296"/>
      <c r="K414" s="274"/>
      <c r="L414" s="274"/>
      <c r="M414" s="290"/>
      <c r="N414" s="274"/>
      <c r="O414" s="274"/>
      <c r="P414" s="274"/>
      <c r="Q414" s="274"/>
      <c r="R414" s="291">
        <v>14</v>
      </c>
      <c r="S414" s="291">
        <v>14</v>
      </c>
      <c r="T414" s="291">
        <v>14</v>
      </c>
      <c r="U414" s="291">
        <v>14</v>
      </c>
      <c r="V414" s="274" t="s">
        <v>802</v>
      </c>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69"/>
      <c r="AR414" s="256"/>
      <c r="AS414" s="244"/>
      <c r="AT414" s="244"/>
      <c r="AU414" s="244"/>
    </row>
    <row r="415" spans="1:47" hidden="1" outlineLevel="3" x14ac:dyDescent="0.35">
      <c r="A415" s="244"/>
      <c r="B415" s="253"/>
      <c r="C415" s="246">
        <f t="shared" si="85"/>
        <v>4</v>
      </c>
      <c r="D415" s="269"/>
      <c r="E415" s="326"/>
      <c r="F415" s="326"/>
      <c r="G415" s="269"/>
      <c r="H415" s="290" t="str">
        <f>H$249</f>
        <v>Win</v>
      </c>
      <c r="I415" s="296"/>
      <c r="J415" s="296"/>
      <c r="K415" s="274"/>
      <c r="L415" s="274"/>
      <c r="M415" s="274"/>
      <c r="N415" s="274"/>
      <c r="O415" s="274"/>
      <c r="P415" s="274"/>
      <c r="Q415" s="274"/>
      <c r="R415" s="291">
        <v>14</v>
      </c>
      <c r="S415" s="291">
        <v>14</v>
      </c>
      <c r="T415" s="291">
        <v>14</v>
      </c>
      <c r="U415" s="291">
        <v>14</v>
      </c>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69"/>
      <c r="AR415" s="256"/>
      <c r="AS415" s="244"/>
      <c r="AT415" s="244"/>
      <c r="AU415" s="244"/>
    </row>
    <row r="416" spans="1:47" hidden="1" outlineLevel="3" x14ac:dyDescent="0.35">
      <c r="A416" s="244"/>
      <c r="B416" s="253"/>
      <c r="C416" s="246">
        <f t="shared" si="85"/>
        <v>4</v>
      </c>
      <c r="D416" s="269"/>
      <c r="E416" s="326"/>
      <c r="F416" s="326"/>
      <c r="G416" s="269"/>
      <c r="H416" s="290" t="str">
        <f>H$250</f>
        <v>Spr</v>
      </c>
      <c r="I416" s="296"/>
      <c r="J416" s="296"/>
      <c r="K416" s="274"/>
      <c r="L416" s="274"/>
      <c r="M416" s="274"/>
      <c r="N416" s="274"/>
      <c r="O416" s="274"/>
      <c r="P416" s="274"/>
      <c r="Q416" s="274"/>
      <c r="R416" s="291">
        <v>14</v>
      </c>
      <c r="S416" s="291">
        <v>14</v>
      </c>
      <c r="T416" s="291">
        <v>14</v>
      </c>
      <c r="U416" s="291">
        <v>14</v>
      </c>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si="85"/>
        <v>4</v>
      </c>
      <c r="D417" s="269"/>
      <c r="E417" s="326"/>
      <c r="F417" s="326"/>
      <c r="G417" s="269"/>
      <c r="H417" s="290"/>
      <c r="I417" s="296"/>
      <c r="J417" s="296"/>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H$248</f>
        <v>Aut</v>
      </c>
      <c r="I418" s="296">
        <v>1</v>
      </c>
      <c r="J418" s="296"/>
      <c r="K418" s="274"/>
      <c r="L418" s="274"/>
      <c r="M418" s="274"/>
      <c r="N418" s="274"/>
      <c r="O418" s="274"/>
      <c r="P418" s="274"/>
      <c r="Q418" s="274"/>
      <c r="R418" s="291">
        <f>134-28</f>
        <v>106</v>
      </c>
      <c r="S418" s="291">
        <f t="shared" ref="S418:U420" si="86">134-28</f>
        <v>106</v>
      </c>
      <c r="T418" s="291">
        <f t="shared" si="86"/>
        <v>106</v>
      </c>
      <c r="U418" s="291">
        <f t="shared" si="86"/>
        <v>106</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H$249</f>
        <v>Win</v>
      </c>
      <c r="I419" s="296"/>
      <c r="J419" s="296"/>
      <c r="K419" s="274"/>
      <c r="L419" s="274"/>
      <c r="M419" s="274"/>
      <c r="N419" s="274"/>
      <c r="O419" s="274"/>
      <c r="P419" s="274"/>
      <c r="Q419" s="274"/>
      <c r="R419" s="291">
        <f t="shared" ref="R419:R420" si="87">134-28</f>
        <v>106</v>
      </c>
      <c r="S419" s="291">
        <f t="shared" si="86"/>
        <v>106</v>
      </c>
      <c r="T419" s="291">
        <f t="shared" si="86"/>
        <v>106</v>
      </c>
      <c r="U419" s="291">
        <f t="shared" si="86"/>
        <v>106</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t="str">
        <f>H$250</f>
        <v>Spr</v>
      </c>
      <c r="I420" s="296"/>
      <c r="J420" s="296"/>
      <c r="K420" s="274"/>
      <c r="L420" s="274"/>
      <c r="M420" s="274"/>
      <c r="N420" s="274"/>
      <c r="O420" s="274"/>
      <c r="P420" s="274"/>
      <c r="Q420" s="274"/>
      <c r="R420" s="291">
        <f t="shared" si="87"/>
        <v>106</v>
      </c>
      <c r="S420" s="291">
        <f t="shared" si="86"/>
        <v>106</v>
      </c>
      <c r="T420" s="291">
        <f t="shared" si="86"/>
        <v>106</v>
      </c>
      <c r="U420" s="291">
        <f t="shared" si="86"/>
        <v>106</v>
      </c>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c r="I421" s="296"/>
      <c r="J421" s="296"/>
      <c r="K421" s="274"/>
      <c r="L421" s="274"/>
      <c r="M421" s="274"/>
      <c r="N421" s="274"/>
      <c r="O421" s="274"/>
      <c r="P421" s="274"/>
      <c r="Q421" s="274"/>
      <c r="R421" s="274"/>
      <c r="S421" s="274"/>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H$248</f>
        <v>Aut</v>
      </c>
      <c r="I422" s="296">
        <v>2</v>
      </c>
      <c r="J422" s="296"/>
      <c r="K422" s="274"/>
      <c r="L422" s="274"/>
      <c r="M422" s="274"/>
      <c r="N422" s="274"/>
      <c r="O422" s="274"/>
      <c r="P422" s="274"/>
      <c r="Q422" s="274"/>
      <c r="R422" s="291">
        <f>254-28</f>
        <v>226</v>
      </c>
      <c r="S422" s="291">
        <f t="shared" ref="S422:U424" si="88">254-28</f>
        <v>226</v>
      </c>
      <c r="T422" s="291">
        <f t="shared" si="88"/>
        <v>226</v>
      </c>
      <c r="U422" s="291">
        <f t="shared" si="88"/>
        <v>226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H$249</f>
        <v>Win</v>
      </c>
      <c r="I423" s="296"/>
      <c r="J423" s="296"/>
      <c r="K423" s="274"/>
      <c r="L423" s="274"/>
      <c r="M423" s="274"/>
      <c r="N423" s="274"/>
      <c r="O423" s="274"/>
      <c r="P423" s="274"/>
      <c r="Q423" s="274"/>
      <c r="R423" s="291">
        <f t="shared" ref="R423:R424" si="89">254-28</f>
        <v>226</v>
      </c>
      <c r="S423" s="291">
        <f t="shared" si="88"/>
        <v>226</v>
      </c>
      <c r="T423" s="291">
        <f t="shared" si="88"/>
        <v>226</v>
      </c>
      <c r="U423" s="291">
        <f t="shared" si="88"/>
        <v>226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t="str">
        <f>H$250</f>
        <v>Spr</v>
      </c>
      <c r="I424" s="296"/>
      <c r="J424" s="296"/>
      <c r="K424" s="274"/>
      <c r="L424" s="274"/>
      <c r="M424" s="274"/>
      <c r="N424" s="274"/>
      <c r="O424" s="274"/>
      <c r="P424" s="274"/>
      <c r="Q424" s="274"/>
      <c r="R424" s="291">
        <f t="shared" si="89"/>
        <v>226</v>
      </c>
      <c r="S424" s="291">
        <f t="shared" si="88"/>
        <v>226</v>
      </c>
      <c r="T424" s="291">
        <f t="shared" si="88"/>
        <v>226</v>
      </c>
      <c r="U424" s="291">
        <f t="shared" si="88"/>
        <v>226</v>
      </c>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t="5.15" customHeight="1" outlineLevel="2" x14ac:dyDescent="0.35">
      <c r="A425" s="244"/>
      <c r="B425" s="253"/>
      <c r="C425" s="246">
        <f>INT($C$229)+2.005</f>
        <v>3.0049999999999999</v>
      </c>
      <c r="D425" s="269"/>
      <c r="E425" s="269"/>
      <c r="F425" s="269"/>
      <c r="G425" s="269"/>
      <c r="H425" s="269"/>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c r="AE425" s="269"/>
      <c r="AF425" s="269"/>
      <c r="AG425" s="269"/>
      <c r="AH425" s="269"/>
      <c r="AI425" s="269"/>
      <c r="AJ425" s="269"/>
      <c r="AK425" s="269"/>
      <c r="AL425" s="269"/>
      <c r="AM425" s="269"/>
      <c r="AN425" s="269"/>
      <c r="AO425" s="269"/>
      <c r="AP425" s="269"/>
      <c r="AQ425" s="269" t="s">
        <v>402</v>
      </c>
      <c r="AR425" s="256"/>
      <c r="AS425" s="244"/>
      <c r="AT425" s="244"/>
      <c r="AU425" s="244"/>
    </row>
    <row r="426" spans="1:47" outlineLevel="1" x14ac:dyDescent="0.35">
      <c r="A426" s="244"/>
      <c r="B426" s="253"/>
      <c r="C426" s="246">
        <f>INT($C$229)+1</f>
        <v>2</v>
      </c>
      <c r="D426" s="269"/>
      <c r="E426" s="326"/>
      <c r="F426" s="326"/>
      <c r="G426" s="269"/>
      <c r="H426" s="329" t="s">
        <v>576</v>
      </c>
      <c r="I426" s="287"/>
      <c r="J426" s="287"/>
      <c r="K426" s="259"/>
      <c r="L426" s="259"/>
      <c r="M426" s="259"/>
      <c r="N426" s="259"/>
      <c r="O426" s="259"/>
      <c r="P426" s="259"/>
      <c r="Q426" s="259"/>
      <c r="R426" s="259"/>
      <c r="S426" s="259"/>
      <c r="T426" s="259"/>
      <c r="U426" s="259"/>
      <c r="V426" s="259"/>
      <c r="W426" s="259"/>
      <c r="X426" s="259"/>
      <c r="Y426" s="259"/>
      <c r="Z426" s="318"/>
      <c r="AA426" s="318"/>
      <c r="AB426" s="318"/>
      <c r="AC426" s="318"/>
      <c r="AD426" s="318"/>
      <c r="AE426" s="318"/>
      <c r="AF426" s="318"/>
      <c r="AG426" s="318"/>
      <c r="AH426" s="318"/>
      <c r="AI426" s="318"/>
      <c r="AJ426" s="318"/>
      <c r="AK426" s="318"/>
      <c r="AL426" s="318"/>
      <c r="AM426" s="318"/>
      <c r="AN426" s="318"/>
      <c r="AO426" s="318"/>
      <c r="AP426" s="318"/>
      <c r="AQ426" s="269"/>
      <c r="AR426" s="256"/>
      <c r="AS426" s="244"/>
      <c r="AT426" s="244"/>
      <c r="AU426" s="244"/>
    </row>
    <row r="427" spans="1:47" ht="5.15" hidden="1" customHeight="1" outlineLevel="3" x14ac:dyDescent="0.35">
      <c r="A427" s="244"/>
      <c r="B427" s="253"/>
      <c r="C427" s="246">
        <f>INT($C$229)+3.005</f>
        <v>4.0049999999999999</v>
      </c>
      <c r="D427" s="269" t="s">
        <v>398</v>
      </c>
      <c r="E427" s="269"/>
      <c r="F427" s="269"/>
      <c r="G427" s="269"/>
      <c r="H427" s="269"/>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c r="AE427" s="269"/>
      <c r="AF427" s="269"/>
      <c r="AG427" s="269"/>
      <c r="AH427" s="269"/>
      <c r="AI427" s="269"/>
      <c r="AJ427" s="269"/>
      <c r="AK427" s="269"/>
      <c r="AL427" s="269"/>
      <c r="AM427" s="269"/>
      <c r="AN427" s="269"/>
      <c r="AO427" s="269"/>
      <c r="AP427" s="269"/>
      <c r="AQ427" s="269"/>
      <c r="AR427" s="256"/>
      <c r="AS427" s="244"/>
      <c r="AT427" s="244"/>
      <c r="AU427" s="244"/>
    </row>
    <row r="428" spans="1:47" outlineLevel="2" collapsed="1" x14ac:dyDescent="0.35">
      <c r="A428" s="244"/>
      <c r="B428" s="253"/>
      <c r="C428" s="246">
        <f>INT($C$229)+2</f>
        <v>3</v>
      </c>
      <c r="D428" s="269"/>
      <c r="E428" s="326"/>
      <c r="F428" s="326"/>
      <c r="G428" s="269"/>
      <c r="H428" s="339" t="s">
        <v>577</v>
      </c>
      <c r="I428" s="297" t="s">
        <v>579</v>
      </c>
      <c r="J428" s="386"/>
      <c r="K428" s="387">
        <f>COUNTA($H429:$H$459)</f>
        <v>30</v>
      </c>
      <c r="L428" s="387">
        <f>COUNTA($I$429:$I$459)/K428</f>
        <v>1</v>
      </c>
      <c r="M428" s="277">
        <v>-9</v>
      </c>
      <c r="N428" s="297" t="s">
        <v>580</v>
      </c>
      <c r="O428" s="297"/>
      <c r="P428" s="297"/>
      <c r="Q428" s="297"/>
      <c r="R428" s="297"/>
      <c r="S428" s="388"/>
      <c r="T428" s="388"/>
      <c r="U428" s="388"/>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69"/>
      <c r="AR428" s="256"/>
      <c r="AS428" s="244"/>
      <c r="AT428" s="244"/>
      <c r="AU428" s="244"/>
    </row>
    <row r="429" spans="1:47" hidden="1" outlineLevel="3" collapsed="1" x14ac:dyDescent="0.35">
      <c r="A429" s="244"/>
      <c r="B429" s="253"/>
      <c r="C429" s="246">
        <f t="shared" ref="C429:C449" si="90">INT($C$229)+3</f>
        <v>4</v>
      </c>
      <c r="D429" s="269"/>
      <c r="E429" s="326"/>
      <c r="F429" s="326"/>
      <c r="G429" s="269"/>
      <c r="H429" s="290" t="str">
        <f t="shared" ref="H429:H438" si="91">H$248</f>
        <v>Aut</v>
      </c>
      <c r="I429" s="296" t="s">
        <v>807</v>
      </c>
      <c r="J429" s="296"/>
      <c r="K429" s="291">
        <v>0</v>
      </c>
      <c r="L429" s="291">
        <v>0</v>
      </c>
      <c r="M429" s="291">
        <v>0</v>
      </c>
      <c r="N429" s="291">
        <v>1</v>
      </c>
      <c r="O429" s="291">
        <v>7</v>
      </c>
      <c r="P429" s="291">
        <v>7</v>
      </c>
      <c r="Q429" s="291">
        <v>13</v>
      </c>
      <c r="R429" s="291">
        <v>2</v>
      </c>
      <c r="S429" s="291">
        <v>8</v>
      </c>
      <c r="T429" s="291">
        <v>8</v>
      </c>
      <c r="U429" s="291">
        <v>14</v>
      </c>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69"/>
      <c r="AR429" s="256"/>
      <c r="AS429" s="244"/>
      <c r="AT429" s="244"/>
      <c r="AU429" s="244"/>
    </row>
    <row r="430" spans="1:47" hidden="1" outlineLevel="4" x14ac:dyDescent="0.35">
      <c r="A430" s="244"/>
      <c r="B430" s="253"/>
      <c r="C430" s="246">
        <f>INT($C$229)+4</f>
        <v>5</v>
      </c>
      <c r="D430" s="269"/>
      <c r="E430" s="326"/>
      <c r="F430" s="326"/>
      <c r="G430" s="269"/>
      <c r="H430" s="290" t="str">
        <f t="shared" si="91"/>
        <v>Aut</v>
      </c>
      <c r="I430" s="296">
        <v>0</v>
      </c>
      <c r="J430" s="296"/>
      <c r="K430" s="291">
        <v>0</v>
      </c>
      <c r="L430" s="291">
        <v>0</v>
      </c>
      <c r="M430" s="291">
        <v>0</v>
      </c>
      <c r="N430" s="291">
        <v>1</v>
      </c>
      <c r="O430" s="291">
        <v>7</v>
      </c>
      <c r="P430" s="291">
        <v>7</v>
      </c>
      <c r="Q430" s="291">
        <v>13</v>
      </c>
      <c r="R430" s="291">
        <v>2</v>
      </c>
      <c r="S430" s="291">
        <v>8</v>
      </c>
      <c r="T430" s="291">
        <v>8</v>
      </c>
      <c r="U430" s="291">
        <v>14</v>
      </c>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69"/>
      <c r="AR430" s="256"/>
      <c r="AS430" s="244"/>
      <c r="AT430" s="244"/>
      <c r="AU430" s="244"/>
    </row>
    <row r="431" spans="1:47" hidden="1" outlineLevel="4" x14ac:dyDescent="0.35">
      <c r="A431" s="244"/>
      <c r="B431" s="253"/>
      <c r="C431" s="246">
        <f t="shared" ref="C431:C438" si="92">INT($C$229)+4</f>
        <v>5</v>
      </c>
      <c r="D431" s="269"/>
      <c r="E431" s="326"/>
      <c r="F431" s="326"/>
      <c r="G431" s="269"/>
      <c r="H431" s="290" t="str">
        <f t="shared" si="91"/>
        <v>Aut</v>
      </c>
      <c r="I431" s="296">
        <v>1</v>
      </c>
      <c r="J431" s="296"/>
      <c r="K431" s="291">
        <v>0</v>
      </c>
      <c r="L431" s="291">
        <v>0</v>
      </c>
      <c r="M431" s="291">
        <v>0</v>
      </c>
      <c r="N431" s="291">
        <v>1</v>
      </c>
      <c r="O431" s="291">
        <v>7</v>
      </c>
      <c r="P431" s="291">
        <v>7</v>
      </c>
      <c r="Q431" s="291">
        <v>13</v>
      </c>
      <c r="R431" s="291">
        <v>2</v>
      </c>
      <c r="S431" s="291">
        <v>8</v>
      </c>
      <c r="T431" s="291">
        <v>8</v>
      </c>
      <c r="U431" s="291">
        <v>14</v>
      </c>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4" x14ac:dyDescent="0.35">
      <c r="A432" s="244"/>
      <c r="B432" s="253"/>
      <c r="C432" s="246">
        <f t="shared" si="92"/>
        <v>5</v>
      </c>
      <c r="D432" s="269"/>
      <c r="E432" s="326"/>
      <c r="F432" s="326"/>
      <c r="G432" s="269"/>
      <c r="H432" s="290" t="str">
        <f t="shared" si="91"/>
        <v>Aut</v>
      </c>
      <c r="I432" s="296">
        <v>2</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 t="shared" si="92"/>
        <v>5</v>
      </c>
      <c r="D433" s="269"/>
      <c r="E433" s="326"/>
      <c r="F433" s="326"/>
      <c r="G433" s="269"/>
      <c r="H433" s="290" t="str">
        <f t="shared" si="91"/>
        <v>Aut</v>
      </c>
      <c r="I433" s="296">
        <v>3</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si="92"/>
        <v>5</v>
      </c>
      <c r="D434" s="269"/>
      <c r="E434" s="326"/>
      <c r="F434" s="326"/>
      <c r="G434" s="269"/>
      <c r="H434" s="290" t="str">
        <f t="shared" si="91"/>
        <v>Aut</v>
      </c>
      <c r="I434" s="296">
        <v>4</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5</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6</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7</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8</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3" collapsed="1" x14ac:dyDescent="0.35">
      <c r="A439" s="244"/>
      <c r="B439" s="253"/>
      <c r="C439" s="246">
        <f t="shared" si="90"/>
        <v>4</v>
      </c>
      <c r="D439" s="269"/>
      <c r="E439" s="326"/>
      <c r="F439" s="326"/>
      <c r="G439" s="269"/>
      <c r="H439" s="290" t="str">
        <f>H$249</f>
        <v>Win</v>
      </c>
      <c r="I439" s="296" t="s">
        <v>807</v>
      </c>
      <c r="J439" s="296"/>
      <c r="K439" s="291">
        <v>0</v>
      </c>
      <c r="L439" s="291">
        <v>0</v>
      </c>
      <c r="M439" s="291">
        <v>0</v>
      </c>
      <c r="N439" s="291">
        <v>3</v>
      </c>
      <c r="O439" s="291">
        <v>9</v>
      </c>
      <c r="P439" s="291">
        <v>9</v>
      </c>
      <c r="Q439" s="291">
        <v>15</v>
      </c>
      <c r="R439" s="291">
        <v>4</v>
      </c>
      <c r="S439" s="291">
        <v>10</v>
      </c>
      <c r="T439" s="291">
        <v>10</v>
      </c>
      <c r="U439" s="291">
        <v>16</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INT($C$229)+4</f>
        <v>5</v>
      </c>
      <c r="D440" s="269"/>
      <c r="E440" s="326"/>
      <c r="F440" s="326"/>
      <c r="G440" s="269"/>
      <c r="H440" s="290" t="str">
        <f t="shared" ref="H440:H448" si="93">H$249</f>
        <v>Win</v>
      </c>
      <c r="I440" s="296">
        <v>0</v>
      </c>
      <c r="J440" s="296"/>
      <c r="K440" s="291">
        <v>0</v>
      </c>
      <c r="L440" s="291">
        <v>0</v>
      </c>
      <c r="M440" s="291">
        <v>0</v>
      </c>
      <c r="N440" s="291">
        <v>3</v>
      </c>
      <c r="O440" s="291">
        <v>9</v>
      </c>
      <c r="P440" s="291">
        <v>9</v>
      </c>
      <c r="Q440" s="291">
        <v>15</v>
      </c>
      <c r="R440" s="291">
        <v>4</v>
      </c>
      <c r="S440" s="291">
        <v>10</v>
      </c>
      <c r="T440" s="291">
        <v>10</v>
      </c>
      <c r="U440" s="291">
        <v>16</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ref="C441:C448" si="94">INT($C$229)+4</f>
        <v>5</v>
      </c>
      <c r="D441" s="269"/>
      <c r="E441" s="326"/>
      <c r="F441" s="326"/>
      <c r="G441" s="269"/>
      <c r="H441" s="290" t="str">
        <f t="shared" si="93"/>
        <v>Win</v>
      </c>
      <c r="I441" s="296">
        <v>1</v>
      </c>
      <c r="J441" s="296"/>
      <c r="K441" s="291">
        <v>0</v>
      </c>
      <c r="L441" s="291">
        <v>0</v>
      </c>
      <c r="M441" s="291">
        <v>0</v>
      </c>
      <c r="N441" s="291">
        <v>3</v>
      </c>
      <c r="O441" s="291">
        <v>9</v>
      </c>
      <c r="P441" s="291">
        <v>9</v>
      </c>
      <c r="Q441" s="291">
        <v>15</v>
      </c>
      <c r="R441" s="291">
        <v>4</v>
      </c>
      <c r="S441" s="291">
        <v>10</v>
      </c>
      <c r="T441" s="291">
        <v>10</v>
      </c>
      <c r="U441" s="291">
        <v>16</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4" x14ac:dyDescent="0.35">
      <c r="A442" s="244"/>
      <c r="B442" s="253"/>
      <c r="C442" s="246">
        <f t="shared" si="94"/>
        <v>5</v>
      </c>
      <c r="D442" s="269"/>
      <c r="E442" s="326"/>
      <c r="F442" s="326"/>
      <c r="G442" s="269"/>
      <c r="H442" s="290" t="str">
        <f t="shared" si="93"/>
        <v>Win</v>
      </c>
      <c r="I442" s="296">
        <v>2</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 t="shared" si="94"/>
        <v>5</v>
      </c>
      <c r="D443" s="269"/>
      <c r="E443" s="326"/>
      <c r="F443" s="326"/>
      <c r="G443" s="269"/>
      <c r="H443" s="290" t="str">
        <f t="shared" si="93"/>
        <v>Win</v>
      </c>
      <c r="I443" s="296">
        <v>3</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si="94"/>
        <v>5</v>
      </c>
      <c r="D444" s="269"/>
      <c r="E444" s="326"/>
      <c r="F444" s="326"/>
      <c r="G444" s="269"/>
      <c r="H444" s="290" t="str">
        <f t="shared" si="93"/>
        <v>Win</v>
      </c>
      <c r="I444" s="296">
        <v>4</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5</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6</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7</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8</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3" collapsed="1" x14ac:dyDescent="0.35">
      <c r="A449" s="244"/>
      <c r="B449" s="253"/>
      <c r="C449" s="246">
        <f t="shared" si="90"/>
        <v>4</v>
      </c>
      <c r="D449" s="269"/>
      <c r="E449" s="326"/>
      <c r="F449" s="326"/>
      <c r="G449" s="269"/>
      <c r="H449" s="290" t="str">
        <f t="shared" ref="H449:H458" si="95">H$250</f>
        <v>Spr</v>
      </c>
      <c r="I449" s="296" t="s">
        <v>807</v>
      </c>
      <c r="J449" s="296"/>
      <c r="K449" s="291">
        <v>0</v>
      </c>
      <c r="L449" s="291">
        <v>0</v>
      </c>
      <c r="M449" s="291">
        <v>0</v>
      </c>
      <c r="N449" s="291">
        <v>5</v>
      </c>
      <c r="O449" s="291">
        <v>11</v>
      </c>
      <c r="P449" s="291">
        <v>11</v>
      </c>
      <c r="Q449" s="291">
        <v>17</v>
      </c>
      <c r="R449" s="291">
        <v>6</v>
      </c>
      <c r="S449" s="291">
        <v>12</v>
      </c>
      <c r="T449" s="291">
        <v>12</v>
      </c>
      <c r="U449" s="291">
        <v>18</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INT($C$229)+4</f>
        <v>5</v>
      </c>
      <c r="D450" s="269"/>
      <c r="E450" s="326"/>
      <c r="F450" s="326"/>
      <c r="G450" s="269"/>
      <c r="H450" s="290" t="str">
        <f t="shared" si="95"/>
        <v>Spr</v>
      </c>
      <c r="I450" s="296">
        <v>0</v>
      </c>
      <c r="J450" s="296"/>
      <c r="K450" s="291">
        <v>0</v>
      </c>
      <c r="L450" s="291">
        <v>0</v>
      </c>
      <c r="M450" s="291">
        <v>0</v>
      </c>
      <c r="N450" s="291">
        <v>5</v>
      </c>
      <c r="O450" s="291">
        <v>11</v>
      </c>
      <c r="P450" s="291">
        <v>11</v>
      </c>
      <c r="Q450" s="291">
        <v>17</v>
      </c>
      <c r="R450" s="291">
        <v>6</v>
      </c>
      <c r="S450" s="291">
        <v>12</v>
      </c>
      <c r="T450" s="291">
        <v>12</v>
      </c>
      <c r="U450" s="291">
        <v>18</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ref="C451:C458" si="96">INT($C$229)+4</f>
        <v>5</v>
      </c>
      <c r="D451" s="269"/>
      <c r="E451" s="326"/>
      <c r="F451" s="326"/>
      <c r="G451" s="269"/>
      <c r="H451" s="290" t="str">
        <f t="shared" si="95"/>
        <v>Spr</v>
      </c>
      <c r="I451" s="296">
        <v>1</v>
      </c>
      <c r="J451" s="296"/>
      <c r="K451" s="291">
        <v>0</v>
      </c>
      <c r="L451" s="291">
        <v>0</v>
      </c>
      <c r="M451" s="291">
        <v>0</v>
      </c>
      <c r="N451" s="291">
        <v>5</v>
      </c>
      <c r="O451" s="291">
        <v>11</v>
      </c>
      <c r="P451" s="291">
        <v>11</v>
      </c>
      <c r="Q451" s="291">
        <v>17</v>
      </c>
      <c r="R451" s="291">
        <v>6</v>
      </c>
      <c r="S451" s="291">
        <v>12</v>
      </c>
      <c r="T451" s="291">
        <v>12</v>
      </c>
      <c r="U451" s="291">
        <v>18</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4" x14ac:dyDescent="0.35">
      <c r="A452" s="244"/>
      <c r="B452" s="253"/>
      <c r="C452" s="246">
        <f t="shared" si="96"/>
        <v>5</v>
      </c>
      <c r="D452" s="269"/>
      <c r="E452" s="326"/>
      <c r="F452" s="326"/>
      <c r="G452" s="269"/>
      <c r="H452" s="290" t="str">
        <f t="shared" si="95"/>
        <v>Spr</v>
      </c>
      <c r="I452" s="296">
        <v>2</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 t="shared" si="96"/>
        <v>5</v>
      </c>
      <c r="D453" s="269"/>
      <c r="E453" s="326"/>
      <c r="F453" s="326"/>
      <c r="G453" s="269"/>
      <c r="H453" s="290" t="str">
        <f t="shared" si="95"/>
        <v>Spr</v>
      </c>
      <c r="I453" s="296">
        <v>3</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si="96"/>
        <v>5</v>
      </c>
      <c r="D454" s="269"/>
      <c r="E454" s="326"/>
      <c r="F454" s="326"/>
      <c r="G454" s="269"/>
      <c r="H454" s="290" t="str">
        <f t="shared" si="95"/>
        <v>Spr</v>
      </c>
      <c r="I454" s="296">
        <v>4</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5</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6</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7</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8</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t="5.15" customHeight="1" outlineLevel="2" x14ac:dyDescent="0.35">
      <c r="A459" s="244"/>
      <c r="B459" s="253"/>
      <c r="C459" s="246">
        <f>INT($C$229)+2.005</f>
        <v>3.0049999999999999</v>
      </c>
      <c r="D459" s="269"/>
      <c r="E459" s="269"/>
      <c r="F459" s="269"/>
      <c r="G459" s="269"/>
      <c r="H459" s="269"/>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c r="AE459" s="269"/>
      <c r="AF459" s="269"/>
      <c r="AG459" s="269"/>
      <c r="AH459" s="269"/>
      <c r="AI459" s="269"/>
      <c r="AJ459" s="269"/>
      <c r="AK459" s="269"/>
      <c r="AL459" s="269"/>
      <c r="AM459" s="269"/>
      <c r="AN459" s="269"/>
      <c r="AO459" s="269"/>
      <c r="AP459" s="269"/>
      <c r="AQ459" s="269" t="s">
        <v>402</v>
      </c>
      <c r="AR459" s="256"/>
      <c r="AS459" s="244"/>
      <c r="AT459" s="244"/>
      <c r="AU459" s="244"/>
    </row>
    <row r="460" spans="1:47" outlineLevel="2" collapsed="1" x14ac:dyDescent="0.35">
      <c r="A460" s="244"/>
      <c r="B460" s="253"/>
      <c r="C460" s="246">
        <f>INT($C$229)+2</f>
        <v>3</v>
      </c>
      <c r="D460" s="269"/>
      <c r="E460" s="326"/>
      <c r="F460" s="326"/>
      <c r="G460" s="269"/>
      <c r="H460" s="339" t="s">
        <v>577</v>
      </c>
      <c r="I460" s="297" t="s">
        <v>581</v>
      </c>
      <c r="J460" s="297"/>
      <c r="K460" s="389">
        <f>COUNTA($H461:$H$473)</f>
        <v>3</v>
      </c>
      <c r="L460" s="387">
        <f>COUNTA($I$461:$I$473)/K460</f>
        <v>4</v>
      </c>
      <c r="M460" s="361"/>
      <c r="N460" s="274"/>
      <c r="O460" s="297" t="s">
        <v>582</v>
      </c>
      <c r="P460" s="297"/>
      <c r="Q460" s="297"/>
      <c r="R460" s="297" t="s">
        <v>583</v>
      </c>
      <c r="S460" s="297"/>
      <c r="T460" s="297"/>
      <c r="U460" s="297"/>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3" x14ac:dyDescent="0.35">
      <c r="A461" s="244"/>
      <c r="B461" s="253"/>
      <c r="C461" s="246">
        <f t="shared" ref="C461:C472" si="97">INT($C$229)+3</f>
        <v>4</v>
      </c>
      <c r="D461" s="269"/>
      <c r="E461" s="326"/>
      <c r="F461" s="326"/>
      <c r="G461" s="269"/>
      <c r="H461" s="290" t="str">
        <f>H$248</f>
        <v>Aut</v>
      </c>
      <c r="I461" s="296" t="s">
        <v>584</v>
      </c>
      <c r="J461" s="296"/>
      <c r="K461" s="274"/>
      <c r="L461" s="273"/>
      <c r="M461" s="274"/>
      <c r="N461" s="274">
        <v>0</v>
      </c>
      <c r="O461" s="274">
        <v>0</v>
      </c>
      <c r="P461" s="274">
        <v>0</v>
      </c>
      <c r="Q461" s="274">
        <v>0</v>
      </c>
      <c r="R461" s="274">
        <v>0</v>
      </c>
      <c r="S461" s="274">
        <v>0</v>
      </c>
      <c r="T461" s="274">
        <v>0</v>
      </c>
      <c r="U461" s="274">
        <v>0</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idden="1" outlineLevel="3" x14ac:dyDescent="0.35">
      <c r="A462" s="244"/>
      <c r="B462" s="253"/>
      <c r="C462" s="246">
        <f t="shared" si="97"/>
        <v>4</v>
      </c>
      <c r="D462" s="269"/>
      <c r="E462" s="326"/>
      <c r="F462" s="326"/>
      <c r="G462" s="269"/>
      <c r="H462" s="290"/>
      <c r="I462" s="296" t="str">
        <f>H351</f>
        <v>aStd</v>
      </c>
      <c r="J462" s="296"/>
      <c r="K462" s="274"/>
      <c r="L462" s="274"/>
      <c r="M462" s="274"/>
      <c r="N462" s="291">
        <v>0</v>
      </c>
      <c r="O462" s="573">
        <f>IF(N462=0,0,N462+72)</f>
        <v>0</v>
      </c>
      <c r="P462" s="574">
        <f>O462</f>
        <v>0</v>
      </c>
      <c r="Q462" s="573">
        <f>IF(P462=0,0,P462+72)</f>
        <v>0</v>
      </c>
      <c r="R462" s="291">
        <v>0</v>
      </c>
      <c r="S462" s="291">
        <v>0</v>
      </c>
      <c r="T462" s="291">
        <v>0</v>
      </c>
      <c r="U462" s="291">
        <v>0</v>
      </c>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69"/>
      <c r="AR462" s="256"/>
      <c r="AS462" s="244"/>
      <c r="AT462" s="244"/>
      <c r="AU462" s="244"/>
    </row>
    <row r="463" spans="1:47" hidden="1" outlineLevel="3" x14ac:dyDescent="0.35">
      <c r="A463" s="244"/>
      <c r="B463" s="253"/>
      <c r="C463" s="246">
        <f t="shared" si="97"/>
        <v>4</v>
      </c>
      <c r="D463" s="269"/>
      <c r="E463" s="326"/>
      <c r="F463" s="326"/>
      <c r="G463" s="269"/>
      <c r="H463" s="290"/>
      <c r="I463" s="296" t="str">
        <f>H352</f>
        <v>a1</v>
      </c>
      <c r="J463" s="296"/>
      <c r="K463" s="274"/>
      <c r="L463" s="274"/>
      <c r="M463" s="274"/>
      <c r="N463" s="291">
        <v>19</v>
      </c>
      <c r="O463" s="573">
        <f>IF(N463=0,0,N463+72)</f>
        <v>91</v>
      </c>
      <c r="P463" s="574">
        <f t="shared" ref="P463:P464" si="98">O463</f>
        <v>91</v>
      </c>
      <c r="Q463" s="573">
        <f>IF(P463=0,0,P463+72)</f>
        <v>163</v>
      </c>
      <c r="R463" s="291">
        <v>0</v>
      </c>
      <c r="S463" s="291">
        <v>0</v>
      </c>
      <c r="T463" s="291">
        <v>0</v>
      </c>
      <c r="U463" s="291">
        <v>0</v>
      </c>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si="97"/>
        <v>4</v>
      </c>
      <c r="D464" s="269"/>
      <c r="E464" s="326"/>
      <c r="F464" s="326"/>
      <c r="G464" s="269"/>
      <c r="H464" s="290"/>
      <c r="I464" s="296" t="str">
        <f>H353</f>
        <v>a2</v>
      </c>
      <c r="J464" s="296"/>
      <c r="K464" s="274"/>
      <c r="L464" s="274"/>
      <c r="M464" s="274"/>
      <c r="N464" s="291">
        <v>19</v>
      </c>
      <c r="O464" s="573">
        <f>IF(N464=0,0,N464+72)</f>
        <v>91</v>
      </c>
      <c r="P464" s="574">
        <f t="shared" si="98"/>
        <v>91</v>
      </c>
      <c r="Q464" s="573">
        <f>IF(P464=0,0,P464+72)</f>
        <v>163</v>
      </c>
      <c r="R464" s="291">
        <v>0</v>
      </c>
      <c r="S464" s="291">
        <v>0</v>
      </c>
      <c r="T464" s="291">
        <v>0</v>
      </c>
      <c r="U464" s="291">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t="str">
        <f>H$249</f>
        <v>Win</v>
      </c>
      <c r="I465" s="296" t="str">
        <f>I461</f>
        <v>Not differentiated</v>
      </c>
      <c r="J465" s="296"/>
      <c r="K465" s="274"/>
      <c r="L465" s="274"/>
      <c r="M465" s="274"/>
      <c r="N465" s="274">
        <v>0</v>
      </c>
      <c r="O465" s="274">
        <v>0</v>
      </c>
      <c r="P465" s="274">
        <v>0</v>
      </c>
      <c r="Q465" s="274">
        <v>0</v>
      </c>
      <c r="R465" s="274">
        <v>0</v>
      </c>
      <c r="S465" s="274">
        <v>0</v>
      </c>
      <c r="T465" s="274">
        <v>0</v>
      </c>
      <c r="U465" s="274">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 t="shared" ref="I466:I468" si="99">I462</f>
        <v>aStd</v>
      </c>
      <c r="J466" s="296"/>
      <c r="K466" s="274"/>
      <c r="L466" s="274"/>
      <c r="M466" s="274"/>
      <c r="N466" s="575">
        <f>IF(N462=0,0,N462+24)</f>
        <v>0</v>
      </c>
      <c r="O466" s="573">
        <f>IF(N466=0,0,N466+72)</f>
        <v>0</v>
      </c>
      <c r="P466" s="574">
        <f>O466</f>
        <v>0</v>
      </c>
      <c r="Q466" s="573">
        <f>IF(P466=0,0,P466+72)</f>
        <v>0</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 t="shared" si="99"/>
        <v>a1</v>
      </c>
      <c r="J467" s="296"/>
      <c r="K467" s="274"/>
      <c r="L467" s="274"/>
      <c r="M467" s="274"/>
      <c r="N467" s="575">
        <f>IF(N463=0,0,N463+24)</f>
        <v>43</v>
      </c>
      <c r="O467" s="573">
        <f>IF(N467=0,0,N467+72)</f>
        <v>115</v>
      </c>
      <c r="P467" s="574">
        <f t="shared" ref="P467:P468" si="100">O467</f>
        <v>115</v>
      </c>
      <c r="Q467" s="573">
        <f>IF(P467=0,0,P467+72)</f>
        <v>187</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c r="I468" s="296" t="str">
        <f t="shared" si="99"/>
        <v>a2</v>
      </c>
      <c r="J468" s="296"/>
      <c r="K468" s="274"/>
      <c r="L468" s="274"/>
      <c r="M468" s="274"/>
      <c r="N468" s="575">
        <f>IF(N464=0,0,N464+24)</f>
        <v>43</v>
      </c>
      <c r="O468" s="573">
        <f>IF(N468=0,0,N468+72)</f>
        <v>115</v>
      </c>
      <c r="P468" s="574">
        <f t="shared" si="100"/>
        <v>115</v>
      </c>
      <c r="Q468" s="573">
        <f>IF(P468=0,0,P468+72)</f>
        <v>187</v>
      </c>
      <c r="R468" s="291">
        <v>0</v>
      </c>
      <c r="S468" s="291">
        <v>0</v>
      </c>
      <c r="T468" s="291">
        <v>0</v>
      </c>
      <c r="U468" s="291">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t="str">
        <f>H$250</f>
        <v>Spr</v>
      </c>
      <c r="I469" s="296" t="str">
        <f>I461</f>
        <v>Not differentiated</v>
      </c>
      <c r="J469" s="296"/>
      <c r="K469" s="274"/>
      <c r="L469" s="274"/>
      <c r="M469" s="274"/>
      <c r="N469" s="274">
        <v>0</v>
      </c>
      <c r="O469" s="274">
        <v>0</v>
      </c>
      <c r="P469" s="274">
        <v>0</v>
      </c>
      <c r="Q469" s="274">
        <v>0</v>
      </c>
      <c r="R469" s="274">
        <v>0</v>
      </c>
      <c r="S469" s="274">
        <v>0</v>
      </c>
      <c r="T469" s="274">
        <v>0</v>
      </c>
      <c r="U469" s="274">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I462</f>
        <v>aStd</v>
      </c>
      <c r="J470" s="296"/>
      <c r="K470" s="274"/>
      <c r="L470" s="274"/>
      <c r="M470" s="274"/>
      <c r="N470" s="575">
        <f>IF(N466=0,0,N466+24)</f>
        <v>0</v>
      </c>
      <c r="O470" s="573">
        <f>IF(N470=0,0,N470+72)</f>
        <v>0</v>
      </c>
      <c r="P470" s="574">
        <f>O470</f>
        <v>0</v>
      </c>
      <c r="Q470" s="573">
        <f>IF(P470=0,0,P470+72)</f>
        <v>0</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I463</f>
        <v>a1</v>
      </c>
      <c r="J471" s="296"/>
      <c r="K471" s="274"/>
      <c r="L471" s="274"/>
      <c r="M471" s="274"/>
      <c r="N471" s="575">
        <f>IF(N467=0,0,N467+24)</f>
        <v>67</v>
      </c>
      <c r="O471" s="573">
        <f>IF(N471=0,0,N471+72)</f>
        <v>139</v>
      </c>
      <c r="P471" s="574">
        <f t="shared" ref="P471:P472" si="101">O471</f>
        <v>139</v>
      </c>
      <c r="Q471" s="573">
        <f>IF(P471=0,0,P471+72)</f>
        <v>211</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c r="I472" s="296" t="str">
        <f>I464</f>
        <v>a2</v>
      </c>
      <c r="J472" s="296"/>
      <c r="K472" s="274"/>
      <c r="L472" s="274"/>
      <c r="M472" s="274"/>
      <c r="N472" s="575">
        <f>IF(N468=0,0,N468+24)</f>
        <v>67</v>
      </c>
      <c r="O472" s="573">
        <f>IF(N472=0,0,N472+72)</f>
        <v>139</v>
      </c>
      <c r="P472" s="574">
        <f t="shared" si="101"/>
        <v>139</v>
      </c>
      <c r="Q472" s="573">
        <f>IF(P472=0,0,P472+72)</f>
        <v>211</v>
      </c>
      <c r="R472" s="291">
        <v>0</v>
      </c>
      <c r="S472" s="291">
        <v>0</v>
      </c>
      <c r="T472" s="291">
        <v>0</v>
      </c>
      <c r="U472" s="291">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t="5.15" customHeight="1" outlineLevel="2" x14ac:dyDescent="0.35">
      <c r="A473" s="244"/>
      <c r="B473" s="253"/>
      <c r="C473" s="246">
        <f>INT($C$229)+2.005</f>
        <v>3.0049999999999999</v>
      </c>
      <c r="D473" s="269"/>
      <c r="E473" s="269"/>
      <c r="F473" s="269"/>
      <c r="G473" s="269"/>
      <c r="H473" s="269"/>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c r="AE473" s="269"/>
      <c r="AF473" s="269"/>
      <c r="AG473" s="269"/>
      <c r="AH473" s="269"/>
      <c r="AI473" s="269"/>
      <c r="AJ473" s="269"/>
      <c r="AK473" s="269"/>
      <c r="AL473" s="269"/>
      <c r="AM473" s="269"/>
      <c r="AN473" s="269"/>
      <c r="AO473" s="269"/>
      <c r="AP473" s="269"/>
      <c r="AQ473" s="269" t="s">
        <v>402</v>
      </c>
      <c r="AR473" s="256"/>
      <c r="AS473" s="244"/>
      <c r="AT473" s="244"/>
      <c r="AU473" s="244"/>
    </row>
    <row r="474" spans="1:47" outlineLevel="2" collapsed="1" x14ac:dyDescent="0.35">
      <c r="A474" s="244"/>
      <c r="B474" s="253"/>
      <c r="C474" s="246">
        <f>INT($C$229)+2</f>
        <v>3</v>
      </c>
      <c r="D474" s="269"/>
      <c r="E474" s="326"/>
      <c r="F474" s="326"/>
      <c r="G474" s="269"/>
      <c r="H474" s="339" t="s">
        <v>577</v>
      </c>
      <c r="I474" s="297" t="s">
        <v>585</v>
      </c>
      <c r="J474" s="297"/>
      <c r="K474" s="389"/>
      <c r="L474" s="387">
        <f>COUNTA($I475:$I$487)/COUNTA($H475:$H$487)</f>
        <v>4</v>
      </c>
      <c r="M474" s="274"/>
      <c r="N474" s="297" t="s">
        <v>586</v>
      </c>
      <c r="O474" s="297"/>
      <c r="P474" s="297"/>
      <c r="Q474" s="297"/>
      <c r="R474" s="390"/>
      <c r="S474" s="388"/>
      <c r="T474" s="388"/>
      <c r="U474" s="388"/>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ref="C475:C486" si="102">INT($C$229)+3</f>
        <v>4</v>
      </c>
      <c r="D475" s="269"/>
      <c r="E475" s="326"/>
      <c r="F475" s="326"/>
      <c r="G475" s="269"/>
      <c r="H475" s="290" t="str">
        <f>H$248</f>
        <v>Aut</v>
      </c>
      <c r="I475" s="296" t="s">
        <v>584</v>
      </c>
      <c r="J475" s="296"/>
      <c r="K475" s="274"/>
      <c r="L475" s="273"/>
      <c r="M475" s="274"/>
      <c r="N475" s="274">
        <v>0</v>
      </c>
      <c r="O475" s="274">
        <v>0</v>
      </c>
      <c r="P475" s="274">
        <v>0</v>
      </c>
      <c r="Q475" s="274">
        <v>0</v>
      </c>
      <c r="R475" s="274"/>
      <c r="S475" s="274"/>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idden="1" outlineLevel="3" x14ac:dyDescent="0.35">
      <c r="A476" s="244"/>
      <c r="B476" s="253"/>
      <c r="C476" s="246">
        <f t="shared" si="102"/>
        <v>4</v>
      </c>
      <c r="D476" s="269"/>
      <c r="E476" s="326"/>
      <c r="F476" s="326"/>
      <c r="G476" s="269"/>
      <c r="H476" s="290"/>
      <c r="I476" s="296" t="s">
        <v>587</v>
      </c>
      <c r="J476" s="296"/>
      <c r="K476" s="274"/>
      <c r="L476" s="274"/>
      <c r="M476" s="274"/>
      <c r="N476" s="291">
        <v>15</v>
      </c>
      <c r="O476" s="573">
        <f>IF(N476=0,0,N476+72)</f>
        <v>87</v>
      </c>
      <c r="P476" s="574">
        <f t="shared" ref="P476:P478" si="103">O476</f>
        <v>87</v>
      </c>
      <c r="Q476" s="573">
        <f>IF(P476=0,0,P476+72)</f>
        <v>159</v>
      </c>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69"/>
      <c r="AR476" s="256"/>
      <c r="AS476" s="244"/>
      <c r="AT476" s="244"/>
      <c r="AU476" s="244"/>
    </row>
    <row r="477" spans="1:47" hidden="1" outlineLevel="3" x14ac:dyDescent="0.35">
      <c r="A477" s="244"/>
      <c r="B477" s="253"/>
      <c r="C477" s="246">
        <f t="shared" si="102"/>
        <v>4</v>
      </c>
      <c r="D477" s="269"/>
      <c r="E477" s="326"/>
      <c r="F477" s="326"/>
      <c r="G477" s="269"/>
      <c r="H477" s="290"/>
      <c r="I477" s="296" t="s">
        <v>588</v>
      </c>
      <c r="J477" s="296"/>
      <c r="K477" s="274"/>
      <c r="L477" s="274"/>
      <c r="M477" s="274"/>
      <c r="N477" s="291">
        <v>16</v>
      </c>
      <c r="O477" s="573">
        <f>IF(N477=0,0,N477+72)</f>
        <v>88</v>
      </c>
      <c r="P477" s="574">
        <f t="shared" si="103"/>
        <v>88</v>
      </c>
      <c r="Q477" s="573">
        <f>IF(P477=0,0,P477+72)</f>
        <v>160</v>
      </c>
      <c r="R477" s="274"/>
      <c r="S477" s="274"/>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si="102"/>
        <v>4</v>
      </c>
      <c r="D478" s="269"/>
      <c r="E478" s="326"/>
      <c r="F478" s="326"/>
      <c r="G478" s="269"/>
      <c r="H478" s="290"/>
      <c r="I478" s="296" t="s">
        <v>589</v>
      </c>
      <c r="J478" s="296"/>
      <c r="K478" s="274"/>
      <c r="L478" s="274"/>
      <c r="M478" s="274"/>
      <c r="N478" s="291">
        <v>17</v>
      </c>
      <c r="O478" s="573">
        <f>IF(N478=0,0,N478+72)</f>
        <v>89</v>
      </c>
      <c r="P478" s="574">
        <f t="shared" si="103"/>
        <v>89</v>
      </c>
      <c r="Q478" s="573">
        <f>IF(P478=0,0,P478+72)</f>
        <v>161</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t="str">
        <f>H$249</f>
        <v>Win</v>
      </c>
      <c r="I479" s="296" t="s">
        <v>584</v>
      </c>
      <c r="J479" s="296"/>
      <c r="K479" s="274"/>
      <c r="L479" s="274"/>
      <c r="M479" s="274"/>
      <c r="N479" s="274">
        <v>0</v>
      </c>
      <c r="O479" s="274">
        <v>0</v>
      </c>
      <c r="P479" s="274">
        <v>0</v>
      </c>
      <c r="Q479" s="274">
        <v>0</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587</v>
      </c>
      <c r="J480" s="296"/>
      <c r="K480" s="274"/>
      <c r="L480" s="274"/>
      <c r="M480" s="274"/>
      <c r="N480" s="575">
        <f>IF(N476=0,0,N476+24)</f>
        <v>39</v>
      </c>
      <c r="O480" s="573">
        <f>IF(N480=0,0,N480+72)</f>
        <v>111</v>
      </c>
      <c r="P480" s="574">
        <f>O480</f>
        <v>111</v>
      </c>
      <c r="Q480" s="573">
        <f>IF(P480=0,0,P480+72)</f>
        <v>183</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588</v>
      </c>
      <c r="J481" s="296"/>
      <c r="K481" s="274"/>
      <c r="L481" s="274"/>
      <c r="M481" s="274"/>
      <c r="N481" s="575">
        <f>IF(N477=0,0,N477+24)</f>
        <v>40</v>
      </c>
      <c r="O481" s="573">
        <f>IF(N481=0,0,N481+72)</f>
        <v>112</v>
      </c>
      <c r="P481" s="574">
        <f t="shared" ref="P481:P482" si="104">O481</f>
        <v>112</v>
      </c>
      <c r="Q481" s="573">
        <f>IF(P481=0,0,P481+72)</f>
        <v>184</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c r="I482" s="296" t="s">
        <v>589</v>
      </c>
      <c r="J482" s="296"/>
      <c r="K482" s="274"/>
      <c r="L482" s="274"/>
      <c r="M482" s="274"/>
      <c r="N482" s="575">
        <f>IF(N478=0,0,N478+24)</f>
        <v>41</v>
      </c>
      <c r="O482" s="573">
        <f>IF(N482=0,0,N482+72)</f>
        <v>113</v>
      </c>
      <c r="P482" s="574">
        <f t="shared" si="104"/>
        <v>113</v>
      </c>
      <c r="Q482" s="573">
        <f>IF(P482=0,0,P482+72)</f>
        <v>185</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t="str">
        <f>H$250</f>
        <v>Spr</v>
      </c>
      <c r="I483" s="296" t="s">
        <v>584</v>
      </c>
      <c r="J483" s="296"/>
      <c r="K483" s="274"/>
      <c r="L483" s="274"/>
      <c r="M483" s="274"/>
      <c r="N483" s="274">
        <v>0</v>
      </c>
      <c r="O483" s="274">
        <v>0</v>
      </c>
      <c r="P483" s="274">
        <v>0</v>
      </c>
      <c r="Q483" s="274">
        <v>0</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587</v>
      </c>
      <c r="J484" s="296"/>
      <c r="K484" s="274"/>
      <c r="L484" s="274"/>
      <c r="M484" s="274"/>
      <c r="N484" s="575">
        <f>IF(N480=0,0,N480+24)</f>
        <v>63</v>
      </c>
      <c r="O484" s="573">
        <f>IF(N484=0,0,N484+72)</f>
        <v>135</v>
      </c>
      <c r="P484" s="574">
        <f>O484</f>
        <v>135</v>
      </c>
      <c r="Q484" s="573">
        <f>IF(P484=0,0,P484+72)</f>
        <v>207</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588</v>
      </c>
      <c r="J485" s="296"/>
      <c r="K485" s="274"/>
      <c r="L485" s="274"/>
      <c r="M485" s="274"/>
      <c r="N485" s="575">
        <f>IF(N481=0,0,N481+24)</f>
        <v>64</v>
      </c>
      <c r="O485" s="573">
        <f>IF(N485=0,0,N485+72)</f>
        <v>136</v>
      </c>
      <c r="P485" s="574">
        <f t="shared" ref="P485:P486" si="105">O485</f>
        <v>136</v>
      </c>
      <c r="Q485" s="573">
        <f>IF(P485=0,0,P485+72)</f>
        <v>208</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c r="I486" s="296" t="s">
        <v>589</v>
      </c>
      <c r="J486" s="296"/>
      <c r="K486" s="274"/>
      <c r="L486" s="274"/>
      <c r="M486" s="274"/>
      <c r="N486" s="575">
        <f>IF(N482=0,0,N482+24)</f>
        <v>65</v>
      </c>
      <c r="O486" s="573">
        <f>IF(N486=0,0,N486+72)</f>
        <v>137</v>
      </c>
      <c r="P486" s="574">
        <f t="shared" si="105"/>
        <v>137</v>
      </c>
      <c r="Q486" s="573">
        <f>IF(P486=0,0,P486+72)</f>
        <v>209</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t="5.15" customHeight="1" outlineLevel="2" x14ac:dyDescent="0.35">
      <c r="A487" s="244"/>
      <c r="B487" s="253"/>
      <c r="C487" s="246">
        <f>INT($C$229)+2.005</f>
        <v>3.0049999999999999</v>
      </c>
      <c r="D487" s="269"/>
      <c r="E487" s="269"/>
      <c r="F487" s="269"/>
      <c r="G487" s="269"/>
      <c r="H487" s="269"/>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c r="AE487" s="269"/>
      <c r="AF487" s="269"/>
      <c r="AG487" s="269"/>
      <c r="AH487" s="269"/>
      <c r="AI487" s="269"/>
      <c r="AJ487" s="269"/>
      <c r="AK487" s="269"/>
      <c r="AL487" s="269"/>
      <c r="AM487" s="269"/>
      <c r="AN487" s="269"/>
      <c r="AO487" s="269"/>
      <c r="AP487" s="269"/>
      <c r="AQ487" s="269" t="s">
        <v>402</v>
      </c>
      <c r="AR487" s="256"/>
      <c r="AS487" s="244"/>
      <c r="AT487" s="244"/>
      <c r="AU487" s="244"/>
    </row>
    <row r="488" spans="1:47" outlineLevel="2" collapsed="1" x14ac:dyDescent="0.35">
      <c r="A488" s="244"/>
      <c r="B488" s="253"/>
      <c r="C488" s="246">
        <f>INT($C$229)+2</f>
        <v>3</v>
      </c>
      <c r="D488" s="269"/>
      <c r="E488" s="326"/>
      <c r="F488" s="326"/>
      <c r="G488" s="269"/>
      <c r="H488" s="339" t="s">
        <v>577</v>
      </c>
      <c r="I488" s="339" t="s">
        <v>882</v>
      </c>
      <c r="J488" s="297" t="s">
        <v>897</v>
      </c>
      <c r="K488" s="297"/>
      <c r="L488" s="387">
        <f>COUNTA($J489:$J$609)/COUNTA($I489:$I$609)</f>
        <v>8</v>
      </c>
      <c r="M488" s="274"/>
      <c r="N488" s="297" t="s">
        <v>586</v>
      </c>
      <c r="O488" s="297"/>
      <c r="P488" s="297"/>
      <c r="Q488" s="297"/>
      <c r="R488" s="578" t="s">
        <v>895</v>
      </c>
      <c r="S488" s="388"/>
      <c r="T488" s="388"/>
      <c r="U488" s="388"/>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ref="C489:C530" si="106">INT($C$229)+3</f>
        <v>4</v>
      </c>
      <c r="D489" s="269"/>
      <c r="E489" s="326"/>
      <c r="F489" s="326"/>
      <c r="G489" s="269"/>
      <c r="H489" s="290" t="str">
        <f>H$248</f>
        <v>Aut</v>
      </c>
      <c r="I489" s="290">
        <v>0</v>
      </c>
      <c r="J489" s="296" t="s">
        <v>883</v>
      </c>
      <c r="K489" s="296"/>
      <c r="L489" s="274"/>
      <c r="M489" s="274"/>
      <c r="N489" s="274">
        <v>0</v>
      </c>
      <c r="O489" s="274">
        <v>0</v>
      </c>
      <c r="P489" s="274">
        <v>0</v>
      </c>
      <c r="Q489" s="274">
        <v>0</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idden="1" outlineLevel="3" x14ac:dyDescent="0.35">
      <c r="A490" s="244"/>
      <c r="B490" s="253"/>
      <c r="C490" s="246">
        <f t="shared" si="106"/>
        <v>4</v>
      </c>
      <c r="D490" s="269"/>
      <c r="E490" s="326"/>
      <c r="F490" s="326"/>
      <c r="G490" s="269"/>
      <c r="H490" s="274"/>
      <c r="I490" s="290"/>
      <c r="J490" s="296" t="s">
        <v>884</v>
      </c>
      <c r="K490" s="296"/>
      <c r="L490" s="274"/>
      <c r="M490" s="274"/>
      <c r="N490" s="291">
        <v>1</v>
      </c>
      <c r="O490" s="573">
        <f t="shared" ref="O490" si="107">IF(N490=0,0,N490+72)</f>
        <v>73</v>
      </c>
      <c r="P490" s="574">
        <f t="shared" ref="P490" si="108">O490</f>
        <v>73</v>
      </c>
      <c r="Q490" s="573">
        <f t="shared" ref="Q490" si="109">IF(P490=0,0,P490+72)</f>
        <v>145</v>
      </c>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69"/>
      <c r="AR490" s="256"/>
      <c r="AS490" s="244"/>
      <c r="AT490" s="244"/>
      <c r="AU490" s="244"/>
    </row>
    <row r="491" spans="1:47" hidden="1" outlineLevel="3" x14ac:dyDescent="0.35">
      <c r="A491" s="244"/>
      <c r="B491" s="253"/>
      <c r="C491" s="246">
        <f t="shared" si="106"/>
        <v>4</v>
      </c>
      <c r="D491" s="269"/>
      <c r="E491" s="326"/>
      <c r="F491" s="326"/>
      <c r="G491" s="269"/>
      <c r="H491" s="274"/>
      <c r="I491" s="290"/>
      <c r="J491" s="296" t="s">
        <v>141</v>
      </c>
      <c r="K491" s="296"/>
      <c r="L491" s="274"/>
      <c r="M491" s="274"/>
      <c r="N491" s="291">
        <v>0</v>
      </c>
      <c r="O491" s="573">
        <f t="shared" ref="O491:O496" si="110">IF(N491=0,0,N491+72)</f>
        <v>0</v>
      </c>
      <c r="P491" s="574">
        <f t="shared" ref="P491:P496" si="111">O491</f>
        <v>0</v>
      </c>
      <c r="Q491" s="573">
        <f t="shared" ref="Q491:Q496" si="112">IF(P491=0,0,P491+72)</f>
        <v>0</v>
      </c>
      <c r="R491" s="274"/>
      <c r="S491" s="274"/>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si="106"/>
        <v>4</v>
      </c>
      <c r="D492" s="269"/>
      <c r="E492" s="326"/>
      <c r="F492" s="326"/>
      <c r="G492" s="269"/>
      <c r="H492" s="274"/>
      <c r="I492" s="290"/>
      <c r="J492" s="296" t="s">
        <v>590</v>
      </c>
      <c r="K492" s="296"/>
      <c r="L492" s="274"/>
      <c r="M492" s="274"/>
      <c r="N492" s="291">
        <v>0</v>
      </c>
      <c r="O492" s="573">
        <f t="shared" si="110"/>
        <v>0</v>
      </c>
      <c r="P492" s="574">
        <f t="shared" si="111"/>
        <v>0</v>
      </c>
      <c r="Q492" s="573">
        <f t="shared" si="112"/>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591</v>
      </c>
      <c r="K493" s="296"/>
      <c r="L493" s="274"/>
      <c r="M493" s="274"/>
      <c r="N493" s="291">
        <v>0</v>
      </c>
      <c r="O493" s="573">
        <f t="shared" si="110"/>
        <v>0</v>
      </c>
      <c r="P493" s="574">
        <f t="shared" si="111"/>
        <v>0</v>
      </c>
      <c r="Q493" s="573">
        <f t="shared" si="112"/>
        <v>0</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592</v>
      </c>
      <c r="K494" s="296"/>
      <c r="L494" s="274"/>
      <c r="M494" s="274"/>
      <c r="N494" s="291">
        <v>0</v>
      </c>
      <c r="O494" s="573">
        <f t="shared" si="110"/>
        <v>0</v>
      </c>
      <c r="P494" s="574">
        <f t="shared" si="111"/>
        <v>0</v>
      </c>
      <c r="Q494" s="573">
        <f t="shared" si="112"/>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566</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90"/>
      <c r="I497" s="290">
        <v>1</v>
      </c>
      <c r="J497" s="296" t="s">
        <v>883</v>
      </c>
      <c r="K497" s="296"/>
      <c r="L497" s="274"/>
      <c r="M497" s="274"/>
      <c r="N497" s="274">
        <v>0</v>
      </c>
      <c r="O497" s="274">
        <v>0</v>
      </c>
      <c r="P497" s="274">
        <v>0</v>
      </c>
      <c r="Q497" s="274">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884</v>
      </c>
      <c r="K498" s="296"/>
      <c r="L498" s="274"/>
      <c r="M498" s="274"/>
      <c r="N498" s="291">
        <v>1</v>
      </c>
      <c r="O498" s="573">
        <f t="shared" ref="O498" si="113">IF(N498=0,0,N498+72)</f>
        <v>73</v>
      </c>
      <c r="P498" s="574">
        <f t="shared" ref="P498" si="114">O498</f>
        <v>73</v>
      </c>
      <c r="Q498" s="573">
        <f t="shared" ref="Q498" si="115">IF(P498=0,0,P498+72)</f>
        <v>145</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141</v>
      </c>
      <c r="K499" s="296"/>
      <c r="L499" s="274"/>
      <c r="M499" s="274"/>
      <c r="N499" s="291">
        <v>2</v>
      </c>
      <c r="O499" s="573">
        <f t="shared" ref="O499:O504" si="116">IF(N499=0,0,N499+72)</f>
        <v>74</v>
      </c>
      <c r="P499" s="574">
        <f t="shared" ref="P499:P504" si="117">O499</f>
        <v>74</v>
      </c>
      <c r="Q499" s="573">
        <f t="shared" ref="Q499:Q504" si="118">IF(P499=0,0,P499+72)</f>
        <v>146</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74"/>
      <c r="I500" s="290"/>
      <c r="J500" s="296" t="s">
        <v>590</v>
      </c>
      <c r="K500" s="296"/>
      <c r="L500" s="274"/>
      <c r="M500" s="274"/>
      <c r="N500" s="291">
        <v>3</v>
      </c>
      <c r="O500" s="573">
        <f t="shared" si="116"/>
        <v>75</v>
      </c>
      <c r="P500" s="574">
        <f t="shared" si="117"/>
        <v>75</v>
      </c>
      <c r="Q500" s="573">
        <f t="shared" si="118"/>
        <v>147</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591</v>
      </c>
      <c r="K501" s="296"/>
      <c r="L501" s="274"/>
      <c r="M501" s="274"/>
      <c r="N501" s="291">
        <v>3</v>
      </c>
      <c r="O501" s="573">
        <f t="shared" si="116"/>
        <v>75</v>
      </c>
      <c r="P501" s="574">
        <f t="shared" si="117"/>
        <v>75</v>
      </c>
      <c r="Q501" s="573">
        <f t="shared" si="118"/>
        <v>147</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592</v>
      </c>
      <c r="K502" s="296"/>
      <c r="L502" s="274"/>
      <c r="M502" s="274"/>
      <c r="N502" s="291">
        <v>3</v>
      </c>
      <c r="O502" s="573">
        <f t="shared" si="116"/>
        <v>75</v>
      </c>
      <c r="P502" s="574">
        <f t="shared" si="117"/>
        <v>75</v>
      </c>
      <c r="Q502" s="573">
        <f t="shared" si="118"/>
        <v>147</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566</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90"/>
      <c r="I505" s="290">
        <v>2</v>
      </c>
      <c r="J505" s="296" t="s">
        <v>883</v>
      </c>
      <c r="K505" s="296"/>
      <c r="L505" s="274"/>
      <c r="M505" s="274"/>
      <c r="N505" s="274">
        <v>0</v>
      </c>
      <c r="O505" s="274">
        <v>0</v>
      </c>
      <c r="P505" s="274">
        <v>0</v>
      </c>
      <c r="Q505" s="274">
        <v>0</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884</v>
      </c>
      <c r="K506" s="296"/>
      <c r="L506" s="274"/>
      <c r="M506" s="274"/>
      <c r="N506" s="291">
        <v>1</v>
      </c>
      <c r="O506" s="573">
        <f t="shared" ref="O506" si="119">IF(N506=0,0,N506+72)</f>
        <v>73</v>
      </c>
      <c r="P506" s="574">
        <f t="shared" ref="P506" si="120">O506</f>
        <v>73</v>
      </c>
      <c r="Q506" s="573">
        <f t="shared" ref="Q506" si="121">IF(P506=0,0,P506+72)</f>
        <v>145</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141</v>
      </c>
      <c r="K507" s="296"/>
      <c r="L507" s="274"/>
      <c r="M507" s="274"/>
      <c r="N507" s="291">
        <v>4</v>
      </c>
      <c r="O507" s="573">
        <f t="shared" ref="O507:O512" si="122">IF(N507=0,0,N507+72)</f>
        <v>76</v>
      </c>
      <c r="P507" s="574">
        <f t="shared" ref="P507:P512" si="123">O507</f>
        <v>76</v>
      </c>
      <c r="Q507" s="573">
        <f t="shared" ref="Q507:Q512" si="124">IF(P507=0,0,P507+72)</f>
        <v>148</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74"/>
      <c r="I508" s="290"/>
      <c r="J508" s="296" t="s">
        <v>590</v>
      </c>
      <c r="K508" s="296"/>
      <c r="L508" s="274"/>
      <c r="M508" s="274"/>
      <c r="N508" s="291">
        <v>5</v>
      </c>
      <c r="O508" s="573">
        <f t="shared" si="122"/>
        <v>77</v>
      </c>
      <c r="P508" s="574">
        <f t="shared" si="123"/>
        <v>77</v>
      </c>
      <c r="Q508" s="573">
        <f t="shared" si="124"/>
        <v>149</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591</v>
      </c>
      <c r="K509" s="296"/>
      <c r="L509" s="274"/>
      <c r="M509" s="274"/>
      <c r="N509" s="291">
        <v>5</v>
      </c>
      <c r="O509" s="573">
        <f t="shared" si="122"/>
        <v>77</v>
      </c>
      <c r="P509" s="574">
        <f t="shared" si="123"/>
        <v>77</v>
      </c>
      <c r="Q509" s="573">
        <f t="shared" si="124"/>
        <v>149</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592</v>
      </c>
      <c r="K510" s="296"/>
      <c r="L510" s="274"/>
      <c r="M510" s="274"/>
      <c r="N510" s="291">
        <v>6</v>
      </c>
      <c r="O510" s="573">
        <f t="shared" si="122"/>
        <v>78</v>
      </c>
      <c r="P510" s="574">
        <f t="shared" si="123"/>
        <v>78</v>
      </c>
      <c r="Q510" s="573">
        <f t="shared" si="124"/>
        <v>150</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6</v>
      </c>
      <c r="O511" s="573">
        <f t="shared" si="122"/>
        <v>78</v>
      </c>
      <c r="P511" s="574">
        <f t="shared" si="123"/>
        <v>78</v>
      </c>
      <c r="Q511" s="573">
        <f t="shared" si="124"/>
        <v>150</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566</v>
      </c>
      <c r="K512" s="296"/>
      <c r="L512" s="274"/>
      <c r="M512" s="274"/>
      <c r="N512" s="291">
        <v>6</v>
      </c>
      <c r="O512" s="573">
        <f t="shared" si="122"/>
        <v>78</v>
      </c>
      <c r="P512" s="574">
        <f t="shared" si="123"/>
        <v>78</v>
      </c>
      <c r="Q512" s="573">
        <f t="shared" si="124"/>
        <v>150</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90"/>
      <c r="I513" s="290">
        <v>3</v>
      </c>
      <c r="J513" s="296" t="s">
        <v>883</v>
      </c>
      <c r="K513" s="296"/>
      <c r="L513" s="274"/>
      <c r="M513" s="274"/>
      <c r="N513" s="274">
        <v>0</v>
      </c>
      <c r="O513" s="274">
        <v>0</v>
      </c>
      <c r="P513" s="274">
        <v>0</v>
      </c>
      <c r="Q513" s="274">
        <v>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884</v>
      </c>
      <c r="K514" s="296"/>
      <c r="L514" s="274"/>
      <c r="M514" s="274"/>
      <c r="N514" s="291">
        <v>1</v>
      </c>
      <c r="O514" s="573">
        <f t="shared" ref="O514" si="125">IF(N514=0,0,N514+72)</f>
        <v>73</v>
      </c>
      <c r="P514" s="574">
        <f t="shared" ref="P514" si="126">O514</f>
        <v>73</v>
      </c>
      <c r="Q514" s="573">
        <f t="shared" ref="Q514" si="127">IF(P514=0,0,P514+72)</f>
        <v>145</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141</v>
      </c>
      <c r="K515" s="296"/>
      <c r="L515" s="274"/>
      <c r="M515" s="274"/>
      <c r="N515" s="291">
        <v>7</v>
      </c>
      <c r="O515" s="573">
        <f t="shared" ref="O515:O520" si="128">IF(N515=0,0,N515+72)</f>
        <v>79</v>
      </c>
      <c r="P515" s="574">
        <f t="shared" ref="P515:P520" si="129">O515</f>
        <v>79</v>
      </c>
      <c r="Q515" s="573">
        <f t="shared" ref="Q515:Q520" si="130">IF(P515=0,0,P515+72)</f>
        <v>151</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74"/>
      <c r="I516" s="290"/>
      <c r="J516" s="296" t="s">
        <v>590</v>
      </c>
      <c r="K516" s="296"/>
      <c r="L516" s="274"/>
      <c r="M516" s="274"/>
      <c r="N516" s="291">
        <v>8</v>
      </c>
      <c r="O516" s="573">
        <f t="shared" si="128"/>
        <v>80</v>
      </c>
      <c r="P516" s="574">
        <f t="shared" si="129"/>
        <v>80</v>
      </c>
      <c r="Q516" s="573">
        <f t="shared" si="130"/>
        <v>152</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591</v>
      </c>
      <c r="K517" s="296"/>
      <c r="L517" s="274"/>
      <c r="M517" s="274"/>
      <c r="N517" s="291">
        <v>8</v>
      </c>
      <c r="O517" s="573">
        <f t="shared" si="128"/>
        <v>80</v>
      </c>
      <c r="P517" s="574">
        <f t="shared" si="129"/>
        <v>80</v>
      </c>
      <c r="Q517" s="573">
        <f t="shared" si="130"/>
        <v>152</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592</v>
      </c>
      <c r="K518" s="296"/>
      <c r="L518" s="274"/>
      <c r="M518" s="274"/>
      <c r="N518" s="291">
        <v>9</v>
      </c>
      <c r="O518" s="573">
        <f t="shared" si="128"/>
        <v>81</v>
      </c>
      <c r="P518" s="574">
        <f t="shared" si="129"/>
        <v>81</v>
      </c>
      <c r="Q518" s="573">
        <f t="shared" si="130"/>
        <v>153</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9</v>
      </c>
      <c r="O519" s="573">
        <f t="shared" si="128"/>
        <v>81</v>
      </c>
      <c r="P519" s="574">
        <f t="shared" si="129"/>
        <v>81</v>
      </c>
      <c r="Q519" s="573">
        <f t="shared" si="130"/>
        <v>153</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566</v>
      </c>
      <c r="K520" s="296"/>
      <c r="L520" s="274"/>
      <c r="M520" s="274"/>
      <c r="N520" s="291">
        <v>10</v>
      </c>
      <c r="O520" s="573">
        <f t="shared" si="128"/>
        <v>82</v>
      </c>
      <c r="P520" s="574">
        <f t="shared" si="129"/>
        <v>82</v>
      </c>
      <c r="Q520" s="573">
        <f t="shared" si="130"/>
        <v>154</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90"/>
      <c r="I521" s="290">
        <v>4</v>
      </c>
      <c r="J521" s="296" t="s">
        <v>883</v>
      </c>
      <c r="K521" s="296"/>
      <c r="L521" s="274"/>
      <c r="M521" s="274"/>
      <c r="N521" s="274">
        <v>0</v>
      </c>
      <c r="O521" s="274">
        <v>0</v>
      </c>
      <c r="P521" s="274">
        <v>0</v>
      </c>
      <c r="Q521" s="274">
        <v>0</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884</v>
      </c>
      <c r="K522" s="296"/>
      <c r="L522" s="274"/>
      <c r="M522" s="274"/>
      <c r="N522" s="291">
        <v>1</v>
      </c>
      <c r="O522" s="573">
        <f t="shared" ref="O522" si="131">IF(N522=0,0,N522+72)</f>
        <v>73</v>
      </c>
      <c r="P522" s="574">
        <f t="shared" ref="P522" si="132">O522</f>
        <v>73</v>
      </c>
      <c r="Q522" s="573">
        <f t="shared" ref="Q522" si="133">IF(P522=0,0,P522+72)</f>
        <v>145</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141</v>
      </c>
      <c r="K523" s="296"/>
      <c r="L523" s="274"/>
      <c r="M523" s="274"/>
      <c r="N523" s="291">
        <v>11</v>
      </c>
      <c r="O523" s="573">
        <f t="shared" ref="O523:O528" si="134">IF(N523=0,0,N523+72)</f>
        <v>83</v>
      </c>
      <c r="P523" s="574">
        <f t="shared" ref="P523:P528" si="135">O523</f>
        <v>83</v>
      </c>
      <c r="Q523" s="573">
        <f t="shared" ref="Q523:Q528" si="136">IF(P523=0,0,P523+72)</f>
        <v>155</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74"/>
      <c r="I524" s="290"/>
      <c r="J524" s="296" t="s">
        <v>590</v>
      </c>
      <c r="K524" s="296"/>
      <c r="L524" s="274"/>
      <c r="M524" s="274"/>
      <c r="N524" s="291">
        <v>12</v>
      </c>
      <c r="O524" s="573">
        <f t="shared" si="134"/>
        <v>84</v>
      </c>
      <c r="P524" s="574">
        <f t="shared" si="135"/>
        <v>84</v>
      </c>
      <c r="Q524" s="573">
        <f t="shared" si="136"/>
        <v>156</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591</v>
      </c>
      <c r="K525" s="296"/>
      <c r="L525" s="274"/>
      <c r="M525" s="274"/>
      <c r="N525" s="291">
        <v>12</v>
      </c>
      <c r="O525" s="573">
        <f t="shared" si="134"/>
        <v>84</v>
      </c>
      <c r="P525" s="574">
        <f t="shared" si="135"/>
        <v>84</v>
      </c>
      <c r="Q525" s="573">
        <f t="shared" si="136"/>
        <v>156</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592</v>
      </c>
      <c r="K526" s="296"/>
      <c r="L526" s="274"/>
      <c r="M526" s="274"/>
      <c r="N526" s="291">
        <v>13</v>
      </c>
      <c r="O526" s="573">
        <f t="shared" si="134"/>
        <v>85</v>
      </c>
      <c r="P526" s="574">
        <f t="shared" si="135"/>
        <v>85</v>
      </c>
      <c r="Q526" s="573">
        <f t="shared" si="136"/>
        <v>157</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13</v>
      </c>
      <c r="O527" s="573">
        <f t="shared" si="134"/>
        <v>85</v>
      </c>
      <c r="P527" s="574">
        <f t="shared" si="135"/>
        <v>85</v>
      </c>
      <c r="Q527" s="573">
        <f t="shared" si="136"/>
        <v>157</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collapsed="1" x14ac:dyDescent="0.35">
      <c r="A528" s="244"/>
      <c r="B528" s="253"/>
      <c r="C528" s="246">
        <f t="shared" si="106"/>
        <v>4</v>
      </c>
      <c r="D528" s="269"/>
      <c r="E528" s="326"/>
      <c r="F528" s="326"/>
      <c r="G528" s="269"/>
      <c r="H528" s="274"/>
      <c r="I528" s="290"/>
      <c r="J528" s="296" t="s">
        <v>566</v>
      </c>
      <c r="K528" s="296"/>
      <c r="L528" s="274"/>
      <c r="M528" s="274"/>
      <c r="N528" s="291">
        <v>14</v>
      </c>
      <c r="O528" s="573">
        <f t="shared" si="134"/>
        <v>86</v>
      </c>
      <c r="P528" s="574">
        <f t="shared" si="135"/>
        <v>86</v>
      </c>
      <c r="Q528" s="573">
        <f t="shared" si="136"/>
        <v>158</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4" x14ac:dyDescent="0.35">
      <c r="A529" s="244"/>
      <c r="B529" s="253"/>
      <c r="C529" s="246">
        <f>INT($C$229)+4</f>
        <v>5</v>
      </c>
      <c r="D529" s="269"/>
      <c r="E529" s="326"/>
      <c r="F529" s="326"/>
      <c r="G529" s="269"/>
      <c r="H529" s="290" t="str">
        <f>H$249</f>
        <v>Win</v>
      </c>
      <c r="I529" s="290">
        <v>0</v>
      </c>
      <c r="J529" s="296" t="s">
        <v>584</v>
      </c>
      <c r="K529" s="296"/>
      <c r="L529" s="274"/>
      <c r="M529" s="274"/>
      <c r="N529" s="274">
        <v>0</v>
      </c>
      <c r="O529" s="274">
        <v>0</v>
      </c>
      <c r="P529" s="274">
        <v>0</v>
      </c>
      <c r="Q529" s="274">
        <v>0</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collapsed="1" x14ac:dyDescent="0.35">
      <c r="A530" s="244"/>
      <c r="B530" s="253"/>
      <c r="C530" s="246">
        <f t="shared" si="106"/>
        <v>4</v>
      </c>
      <c r="D530" s="269"/>
      <c r="E530" s="326"/>
      <c r="F530" s="326"/>
      <c r="G530" s="269"/>
      <c r="H530" s="274"/>
      <c r="I530" s="290"/>
      <c r="J530" s="296" t="s">
        <v>884</v>
      </c>
      <c r="K530" s="296"/>
      <c r="L530" s="274"/>
      <c r="M530" s="274"/>
      <c r="N530" s="576">
        <f t="shared" ref="N530:N536" si="137">IF(N490=0,0,N490+24)</f>
        <v>25</v>
      </c>
      <c r="O530" s="573">
        <f t="shared" ref="O530" si="138">IF(N530=0,0,N530+72)</f>
        <v>97</v>
      </c>
      <c r="P530" s="574">
        <f t="shared" ref="P530" si="139">O530</f>
        <v>97</v>
      </c>
      <c r="Q530" s="573">
        <f t="shared" ref="Q530" si="140">IF(P530=0,0,P530+72)</f>
        <v>169</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4" x14ac:dyDescent="0.35">
      <c r="A531" s="244"/>
      <c r="B531" s="253"/>
      <c r="C531" s="246">
        <f t="shared" ref="C531:C603" si="141">INT($C$229)+4</f>
        <v>5</v>
      </c>
      <c r="D531" s="269"/>
      <c r="E531" s="326"/>
      <c r="F531" s="326"/>
      <c r="G531" s="269"/>
      <c r="H531" s="274"/>
      <c r="I531" s="290"/>
      <c r="J531" s="296" t="s">
        <v>141</v>
      </c>
      <c r="K531" s="296"/>
      <c r="L531" s="274"/>
      <c r="M531" s="274"/>
      <c r="N531" s="576">
        <f t="shared" si="137"/>
        <v>0</v>
      </c>
      <c r="O531" s="573">
        <f t="shared" ref="O531:O536" si="142">IF(N531=0,0,N531+72)</f>
        <v>0</v>
      </c>
      <c r="P531" s="574">
        <f t="shared" ref="P531:P536" si="143">O531</f>
        <v>0</v>
      </c>
      <c r="Q531" s="573">
        <f t="shared" ref="Q531:Q536" si="144">IF(P531=0,0,P531+72)</f>
        <v>0</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 t="shared" si="141"/>
        <v>5</v>
      </c>
      <c r="D532" s="269"/>
      <c r="E532" s="326"/>
      <c r="F532" s="326"/>
      <c r="G532" s="269"/>
      <c r="H532" s="274"/>
      <c r="I532" s="290"/>
      <c r="J532" s="296" t="s">
        <v>590</v>
      </c>
      <c r="K532" s="296"/>
      <c r="L532" s="274"/>
      <c r="M532" s="274"/>
      <c r="N532" s="576">
        <f t="shared" si="137"/>
        <v>0</v>
      </c>
      <c r="O532" s="573">
        <f t="shared" si="142"/>
        <v>0</v>
      </c>
      <c r="P532" s="574">
        <f t="shared" si="143"/>
        <v>0</v>
      </c>
      <c r="Q532" s="573">
        <f t="shared" si="14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4" x14ac:dyDescent="0.35">
      <c r="A533" s="244"/>
      <c r="B533" s="253"/>
      <c r="C533" s="246">
        <f t="shared" si="141"/>
        <v>5</v>
      </c>
      <c r="D533" s="269"/>
      <c r="E533" s="326"/>
      <c r="F533" s="326"/>
      <c r="G533" s="269"/>
      <c r="H533" s="274"/>
      <c r="I533" s="290"/>
      <c r="J533" s="296" t="s">
        <v>591</v>
      </c>
      <c r="K533" s="296"/>
      <c r="L533" s="274"/>
      <c r="M533" s="274"/>
      <c r="N533" s="576">
        <f t="shared" si="137"/>
        <v>0</v>
      </c>
      <c r="O533" s="573">
        <f t="shared" si="142"/>
        <v>0</v>
      </c>
      <c r="P533" s="574">
        <f t="shared" si="143"/>
        <v>0</v>
      </c>
      <c r="Q533" s="573">
        <f t="shared" si="144"/>
        <v>0</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si="141"/>
        <v>5</v>
      </c>
      <c r="D534" s="269"/>
      <c r="E534" s="326"/>
      <c r="F534" s="326"/>
      <c r="G534" s="269"/>
      <c r="H534" s="274"/>
      <c r="I534" s="290"/>
      <c r="J534" s="296" t="s">
        <v>592</v>
      </c>
      <c r="K534" s="296"/>
      <c r="L534" s="274"/>
      <c r="M534" s="274"/>
      <c r="N534" s="576">
        <f t="shared" si="137"/>
        <v>0</v>
      </c>
      <c r="O534" s="573">
        <f t="shared" si="142"/>
        <v>0</v>
      </c>
      <c r="P534" s="574">
        <f t="shared" si="143"/>
        <v>0</v>
      </c>
      <c r="Q534" s="573">
        <f t="shared" si="144"/>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566</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90"/>
      <c r="I537" s="290">
        <v>1</v>
      </c>
      <c r="J537" s="296" t="s">
        <v>584</v>
      </c>
      <c r="K537" s="296"/>
      <c r="L537" s="274"/>
      <c r="M537" s="274"/>
      <c r="N537" s="274">
        <v>0</v>
      </c>
      <c r="O537" s="274">
        <v>0</v>
      </c>
      <c r="P537" s="274">
        <v>0</v>
      </c>
      <c r="Q537" s="27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3" collapsed="1" x14ac:dyDescent="0.35">
      <c r="A538" s="244"/>
      <c r="B538" s="253"/>
      <c r="C538" s="246">
        <f t="shared" ref="C538" si="145">INT($C$229)+3</f>
        <v>4</v>
      </c>
      <c r="D538" s="269"/>
      <c r="E538" s="326"/>
      <c r="F538" s="326"/>
      <c r="G538" s="269"/>
      <c r="H538" s="274"/>
      <c r="I538" s="290"/>
      <c r="J538" s="296" t="s">
        <v>884</v>
      </c>
      <c r="K538" s="296"/>
      <c r="L538" s="274"/>
      <c r="M538" s="274"/>
      <c r="N538" s="576">
        <f t="shared" ref="N538:N544" si="146">IF(N498=0,0,N498+24)</f>
        <v>25</v>
      </c>
      <c r="O538" s="573">
        <f t="shared" ref="O538" si="147">IF(N538=0,0,N538+72)</f>
        <v>97</v>
      </c>
      <c r="P538" s="574">
        <f t="shared" ref="P538" si="148">O538</f>
        <v>97</v>
      </c>
      <c r="Q538" s="573">
        <f t="shared" ref="Q538" si="149">IF(P538=0,0,P538+72)</f>
        <v>169</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141</v>
      </c>
      <c r="K539" s="296"/>
      <c r="L539" s="274"/>
      <c r="M539" s="274"/>
      <c r="N539" s="576">
        <f t="shared" si="146"/>
        <v>26</v>
      </c>
      <c r="O539" s="573">
        <f t="shared" ref="O539:O544" si="150">IF(N539=0,0,N539+72)</f>
        <v>98</v>
      </c>
      <c r="P539" s="574">
        <f t="shared" ref="P539:P544" si="151">O539</f>
        <v>98</v>
      </c>
      <c r="Q539" s="573">
        <f t="shared" ref="Q539:Q544" si="152">IF(P539=0,0,P539+72)</f>
        <v>170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74"/>
      <c r="I540" s="290"/>
      <c r="J540" s="296" t="s">
        <v>590</v>
      </c>
      <c r="K540" s="296"/>
      <c r="L540" s="274"/>
      <c r="M540" s="274"/>
      <c r="N540" s="576">
        <f t="shared" si="146"/>
        <v>27</v>
      </c>
      <c r="O540" s="573">
        <f t="shared" si="150"/>
        <v>99</v>
      </c>
      <c r="P540" s="574">
        <f t="shared" si="151"/>
        <v>99</v>
      </c>
      <c r="Q540" s="573">
        <f t="shared" si="152"/>
        <v>171</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4" x14ac:dyDescent="0.35">
      <c r="A541" s="244"/>
      <c r="B541" s="253"/>
      <c r="C541" s="246">
        <f t="shared" si="141"/>
        <v>5</v>
      </c>
      <c r="D541" s="269"/>
      <c r="E541" s="326"/>
      <c r="F541" s="326"/>
      <c r="G541" s="269"/>
      <c r="H541" s="274"/>
      <c r="I541" s="290"/>
      <c r="J541" s="296" t="s">
        <v>591</v>
      </c>
      <c r="K541" s="296"/>
      <c r="L541" s="274"/>
      <c r="M541" s="274"/>
      <c r="N541" s="576">
        <f t="shared" si="146"/>
        <v>27</v>
      </c>
      <c r="O541" s="573">
        <f t="shared" si="150"/>
        <v>99</v>
      </c>
      <c r="P541" s="574">
        <f t="shared" si="151"/>
        <v>99</v>
      </c>
      <c r="Q541" s="573">
        <f t="shared" si="152"/>
        <v>171</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592</v>
      </c>
      <c r="K542" s="296"/>
      <c r="L542" s="274"/>
      <c r="M542" s="274"/>
      <c r="N542" s="576">
        <f t="shared" si="146"/>
        <v>27</v>
      </c>
      <c r="O542" s="573">
        <f t="shared" si="150"/>
        <v>99</v>
      </c>
      <c r="P542" s="574">
        <f t="shared" si="151"/>
        <v>99</v>
      </c>
      <c r="Q542" s="573">
        <f t="shared" si="152"/>
        <v>171</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566</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90"/>
      <c r="I545" s="290">
        <v>2</v>
      </c>
      <c r="J545" s="296" t="s">
        <v>584</v>
      </c>
      <c r="K545" s="296"/>
      <c r="L545" s="274"/>
      <c r="M545" s="274"/>
      <c r="N545" s="274">
        <v>0</v>
      </c>
      <c r="O545" s="274">
        <v>0</v>
      </c>
      <c r="P545" s="274">
        <v>0</v>
      </c>
      <c r="Q545" s="274">
        <v>0</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3" collapsed="1" x14ac:dyDescent="0.35">
      <c r="A546" s="244"/>
      <c r="B546" s="253"/>
      <c r="C546" s="246">
        <f t="shared" ref="C546" si="153">INT($C$229)+3</f>
        <v>4</v>
      </c>
      <c r="D546" s="269"/>
      <c r="E546" s="326"/>
      <c r="F546" s="326"/>
      <c r="G546" s="269"/>
      <c r="H546" s="274"/>
      <c r="I546" s="290"/>
      <c r="J546" s="296" t="s">
        <v>884</v>
      </c>
      <c r="K546" s="296"/>
      <c r="L546" s="274"/>
      <c r="M546" s="274"/>
      <c r="N546" s="576">
        <f t="shared" ref="N546:N552" si="154">IF(N506=0,0,N506+24)</f>
        <v>25</v>
      </c>
      <c r="O546" s="573">
        <f t="shared" ref="O546" si="155">IF(N546=0,0,N546+72)</f>
        <v>97</v>
      </c>
      <c r="P546" s="574">
        <f t="shared" ref="P546" si="156">O546</f>
        <v>97</v>
      </c>
      <c r="Q546" s="573">
        <f t="shared" ref="Q546" si="157">IF(P546=0,0,P546+72)</f>
        <v>169</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141</v>
      </c>
      <c r="K547" s="296"/>
      <c r="L547" s="274"/>
      <c r="M547" s="274"/>
      <c r="N547" s="576">
        <f t="shared" si="154"/>
        <v>28</v>
      </c>
      <c r="O547" s="573">
        <f t="shared" ref="O547:O552" si="158">IF(N547=0,0,N547+72)</f>
        <v>100</v>
      </c>
      <c r="P547" s="574">
        <f t="shared" ref="P547:P552" si="159">O547</f>
        <v>100</v>
      </c>
      <c r="Q547" s="573">
        <f t="shared" ref="Q547:Q552" si="160">IF(P547=0,0,P547+72)</f>
        <v>172</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74"/>
      <c r="I548" s="290"/>
      <c r="J548" s="296" t="s">
        <v>590</v>
      </c>
      <c r="K548" s="296"/>
      <c r="L548" s="274"/>
      <c r="M548" s="274"/>
      <c r="N548" s="576">
        <f t="shared" si="154"/>
        <v>29</v>
      </c>
      <c r="O548" s="573">
        <f t="shared" si="158"/>
        <v>101</v>
      </c>
      <c r="P548" s="574">
        <f t="shared" si="159"/>
        <v>101</v>
      </c>
      <c r="Q548" s="573">
        <f t="shared" si="160"/>
        <v>173</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4" x14ac:dyDescent="0.35">
      <c r="A549" s="244"/>
      <c r="B549" s="253"/>
      <c r="C549" s="246">
        <f t="shared" si="141"/>
        <v>5</v>
      </c>
      <c r="D549" s="269"/>
      <c r="E549" s="326"/>
      <c r="F549" s="326"/>
      <c r="G549" s="269"/>
      <c r="H549" s="274"/>
      <c r="I549" s="290"/>
      <c r="J549" s="296" t="s">
        <v>591</v>
      </c>
      <c r="K549" s="296"/>
      <c r="L549" s="274"/>
      <c r="M549" s="274"/>
      <c r="N549" s="576">
        <f t="shared" si="154"/>
        <v>29</v>
      </c>
      <c r="O549" s="573">
        <f t="shared" si="158"/>
        <v>101</v>
      </c>
      <c r="P549" s="574">
        <f t="shared" si="159"/>
        <v>101</v>
      </c>
      <c r="Q549" s="573">
        <f t="shared" si="160"/>
        <v>173</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592</v>
      </c>
      <c r="K550" s="296"/>
      <c r="L550" s="274"/>
      <c r="M550" s="274"/>
      <c r="N550" s="576">
        <f t="shared" si="154"/>
        <v>30</v>
      </c>
      <c r="O550" s="573">
        <f t="shared" si="158"/>
        <v>102</v>
      </c>
      <c r="P550" s="574">
        <f t="shared" si="159"/>
        <v>102</v>
      </c>
      <c r="Q550" s="573">
        <f t="shared" si="160"/>
        <v>174</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30</v>
      </c>
      <c r="O551" s="573">
        <f t="shared" si="158"/>
        <v>102</v>
      </c>
      <c r="P551" s="574">
        <f t="shared" si="159"/>
        <v>102</v>
      </c>
      <c r="Q551" s="573">
        <f t="shared" si="160"/>
        <v>174</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566</v>
      </c>
      <c r="K552" s="296"/>
      <c r="L552" s="274"/>
      <c r="M552" s="274"/>
      <c r="N552" s="576">
        <f t="shared" si="154"/>
        <v>30</v>
      </c>
      <c r="O552" s="573">
        <f t="shared" si="158"/>
        <v>102</v>
      </c>
      <c r="P552" s="574">
        <f t="shared" si="159"/>
        <v>102</v>
      </c>
      <c r="Q552" s="573">
        <f t="shared" si="160"/>
        <v>174</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90"/>
      <c r="I553" s="290">
        <v>3</v>
      </c>
      <c r="J553" s="296" t="s">
        <v>584</v>
      </c>
      <c r="K553" s="296"/>
      <c r="L553" s="274"/>
      <c r="M553" s="274"/>
      <c r="N553" s="274">
        <v>0</v>
      </c>
      <c r="O553" s="274">
        <v>0</v>
      </c>
      <c r="P553" s="274">
        <v>0</v>
      </c>
      <c r="Q553" s="274">
        <v>0</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3" collapsed="1" x14ac:dyDescent="0.35">
      <c r="A554" s="244"/>
      <c r="B554" s="253"/>
      <c r="C554" s="246">
        <f t="shared" ref="C554" si="161">INT($C$229)+3</f>
        <v>4</v>
      </c>
      <c r="D554" s="269"/>
      <c r="E554" s="326"/>
      <c r="F554" s="326"/>
      <c r="G554" s="269"/>
      <c r="H554" s="274"/>
      <c r="I554" s="290"/>
      <c r="J554" s="296" t="s">
        <v>884</v>
      </c>
      <c r="K554" s="296"/>
      <c r="L554" s="274"/>
      <c r="M554" s="274"/>
      <c r="N554" s="576">
        <f t="shared" ref="N554:N560" si="162">IF(N514=0,0,N514+24)</f>
        <v>25</v>
      </c>
      <c r="O554" s="573">
        <f t="shared" ref="O554" si="163">IF(N554=0,0,N554+72)</f>
        <v>97</v>
      </c>
      <c r="P554" s="574">
        <f t="shared" ref="P554" si="164">O554</f>
        <v>97</v>
      </c>
      <c r="Q554" s="573">
        <f t="shared" ref="Q554" si="165">IF(P554=0,0,P554+72)</f>
        <v>169</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141</v>
      </c>
      <c r="K555" s="296"/>
      <c r="L555" s="274"/>
      <c r="M555" s="274"/>
      <c r="N555" s="576">
        <f t="shared" si="162"/>
        <v>31</v>
      </c>
      <c r="O555" s="573">
        <f t="shared" ref="O555:O560" si="166">IF(N555=0,0,N555+72)</f>
        <v>103</v>
      </c>
      <c r="P555" s="574">
        <f t="shared" ref="P555:P568" si="167">O555</f>
        <v>103</v>
      </c>
      <c r="Q555" s="573">
        <f t="shared" ref="Q555:Q560" si="168">IF(P555=0,0,P555+72)</f>
        <v>175</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74"/>
      <c r="I556" s="290"/>
      <c r="J556" s="296" t="s">
        <v>590</v>
      </c>
      <c r="K556" s="296"/>
      <c r="L556" s="274"/>
      <c r="M556" s="274"/>
      <c r="N556" s="576">
        <f t="shared" si="162"/>
        <v>32</v>
      </c>
      <c r="O556" s="573">
        <f t="shared" si="166"/>
        <v>104</v>
      </c>
      <c r="P556" s="574">
        <f t="shared" si="167"/>
        <v>104</v>
      </c>
      <c r="Q556" s="573">
        <f t="shared" si="168"/>
        <v>176</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4" x14ac:dyDescent="0.35">
      <c r="A557" s="244"/>
      <c r="B557" s="253"/>
      <c r="C557" s="246">
        <f t="shared" si="141"/>
        <v>5</v>
      </c>
      <c r="D557" s="269"/>
      <c r="E557" s="326"/>
      <c r="F557" s="326"/>
      <c r="G557" s="269"/>
      <c r="H557" s="274"/>
      <c r="I557" s="290"/>
      <c r="J557" s="296" t="s">
        <v>591</v>
      </c>
      <c r="K557" s="296"/>
      <c r="L557" s="274"/>
      <c r="M557" s="274"/>
      <c r="N557" s="576">
        <f t="shared" si="162"/>
        <v>32</v>
      </c>
      <c r="O557" s="573">
        <f t="shared" si="166"/>
        <v>104</v>
      </c>
      <c r="P557" s="574">
        <f t="shared" si="167"/>
        <v>104</v>
      </c>
      <c r="Q557" s="573">
        <f t="shared" si="168"/>
        <v>176</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592</v>
      </c>
      <c r="K558" s="296"/>
      <c r="L558" s="274"/>
      <c r="M558" s="274"/>
      <c r="N558" s="576">
        <f t="shared" si="162"/>
        <v>33</v>
      </c>
      <c r="O558" s="573">
        <f t="shared" si="166"/>
        <v>105</v>
      </c>
      <c r="P558" s="574">
        <f t="shared" si="167"/>
        <v>105</v>
      </c>
      <c r="Q558" s="573">
        <f t="shared" si="168"/>
        <v>177</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33</v>
      </c>
      <c r="O559" s="573">
        <f t="shared" si="166"/>
        <v>105</v>
      </c>
      <c r="P559" s="574">
        <f t="shared" si="167"/>
        <v>105</v>
      </c>
      <c r="Q559" s="573">
        <f t="shared" si="168"/>
        <v>177</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566</v>
      </c>
      <c r="K560" s="296"/>
      <c r="L560" s="274"/>
      <c r="M560" s="274"/>
      <c r="N560" s="576">
        <f t="shared" si="162"/>
        <v>34</v>
      </c>
      <c r="O560" s="573">
        <f t="shared" si="166"/>
        <v>106</v>
      </c>
      <c r="P560" s="574">
        <f t="shared" si="167"/>
        <v>106</v>
      </c>
      <c r="Q560" s="573">
        <f t="shared" si="168"/>
        <v>178</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90"/>
      <c r="I561" s="290">
        <v>4</v>
      </c>
      <c r="J561" s="296" t="s">
        <v>584</v>
      </c>
      <c r="K561" s="296"/>
      <c r="L561" s="274"/>
      <c r="M561" s="274"/>
      <c r="N561" s="274">
        <v>0</v>
      </c>
      <c r="O561" s="274">
        <v>0</v>
      </c>
      <c r="P561" s="274">
        <v>0</v>
      </c>
      <c r="Q561" s="274">
        <v>0</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3" collapsed="1" x14ac:dyDescent="0.35">
      <c r="A562" s="244"/>
      <c r="B562" s="253"/>
      <c r="C562" s="246">
        <f t="shared" ref="C562" si="169">INT($C$229)+3</f>
        <v>4</v>
      </c>
      <c r="D562" s="269"/>
      <c r="E562" s="326"/>
      <c r="F562" s="326"/>
      <c r="G562" s="269"/>
      <c r="H562" s="274"/>
      <c r="I562" s="290"/>
      <c r="J562" s="296" t="s">
        <v>884</v>
      </c>
      <c r="K562" s="296"/>
      <c r="L562" s="274"/>
      <c r="M562" s="274"/>
      <c r="N562" s="576">
        <f t="shared" ref="N562:N568" si="170">IF(N522=0,0,N522+24)</f>
        <v>25</v>
      </c>
      <c r="O562" s="573">
        <f t="shared" ref="O562" si="171">IF(N562=0,0,N562+72)</f>
        <v>97</v>
      </c>
      <c r="P562" s="574">
        <f t="shared" ref="P562" si="172">O562</f>
        <v>97</v>
      </c>
      <c r="Q562" s="573">
        <f t="shared" ref="Q562" si="173">IF(P562=0,0,P562+72)</f>
        <v>169</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141</v>
      </c>
      <c r="K563" s="296"/>
      <c r="L563" s="274"/>
      <c r="M563" s="274"/>
      <c r="N563" s="576">
        <f t="shared" si="170"/>
        <v>35</v>
      </c>
      <c r="O563" s="573">
        <f t="shared" ref="O563:O568" si="174">IF(N563=0,0,N563+72)</f>
        <v>107</v>
      </c>
      <c r="P563" s="574">
        <f t="shared" si="167"/>
        <v>107</v>
      </c>
      <c r="Q563" s="573">
        <f t="shared" ref="Q563:Q568" si="175">IF(P563=0,0,P563+72)</f>
        <v>179</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74"/>
      <c r="I564" s="290"/>
      <c r="J564" s="296" t="s">
        <v>590</v>
      </c>
      <c r="K564" s="296"/>
      <c r="L564" s="274"/>
      <c r="M564" s="274"/>
      <c r="N564" s="576">
        <f t="shared" si="170"/>
        <v>36</v>
      </c>
      <c r="O564" s="573">
        <f t="shared" si="174"/>
        <v>108</v>
      </c>
      <c r="P564" s="574">
        <f t="shared" si="167"/>
        <v>108</v>
      </c>
      <c r="Q564" s="573">
        <f t="shared" si="175"/>
        <v>180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4" x14ac:dyDescent="0.35">
      <c r="A565" s="244"/>
      <c r="B565" s="253"/>
      <c r="C565" s="246">
        <f t="shared" si="141"/>
        <v>5</v>
      </c>
      <c r="D565" s="269"/>
      <c r="E565" s="326"/>
      <c r="F565" s="326"/>
      <c r="G565" s="269"/>
      <c r="H565" s="274"/>
      <c r="I565" s="290"/>
      <c r="J565" s="296" t="s">
        <v>591</v>
      </c>
      <c r="K565" s="296"/>
      <c r="L565" s="274"/>
      <c r="M565" s="274"/>
      <c r="N565" s="576">
        <f t="shared" si="170"/>
        <v>36</v>
      </c>
      <c r="O565" s="573">
        <f t="shared" si="174"/>
        <v>108</v>
      </c>
      <c r="P565" s="574">
        <f t="shared" si="167"/>
        <v>108</v>
      </c>
      <c r="Q565" s="573">
        <f t="shared" si="175"/>
        <v>180</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592</v>
      </c>
      <c r="K566" s="296"/>
      <c r="L566" s="274"/>
      <c r="M566" s="274"/>
      <c r="N566" s="576">
        <f t="shared" si="170"/>
        <v>37</v>
      </c>
      <c r="O566" s="573">
        <f t="shared" si="174"/>
        <v>109</v>
      </c>
      <c r="P566" s="574">
        <f t="shared" si="167"/>
        <v>109</v>
      </c>
      <c r="Q566" s="573">
        <f t="shared" si="175"/>
        <v>181</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37</v>
      </c>
      <c r="O567" s="573">
        <f t="shared" si="174"/>
        <v>109</v>
      </c>
      <c r="P567" s="574">
        <f t="shared" si="167"/>
        <v>109</v>
      </c>
      <c r="Q567" s="573">
        <f t="shared" si="175"/>
        <v>181</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566</v>
      </c>
      <c r="K568" s="296"/>
      <c r="L568" s="274"/>
      <c r="M568" s="274"/>
      <c r="N568" s="576">
        <f t="shared" si="170"/>
        <v>38</v>
      </c>
      <c r="O568" s="573">
        <f t="shared" si="174"/>
        <v>110</v>
      </c>
      <c r="P568" s="574">
        <f t="shared" si="167"/>
        <v>110</v>
      </c>
      <c r="Q568" s="573">
        <f t="shared" si="175"/>
        <v>182</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90" t="str">
        <f>H$250</f>
        <v>Spr</v>
      </c>
      <c r="I569" s="290">
        <v>0</v>
      </c>
      <c r="J569" s="296" t="s">
        <v>584</v>
      </c>
      <c r="K569" s="296"/>
      <c r="L569" s="274"/>
      <c r="M569" s="274"/>
      <c r="N569" s="274">
        <v>0</v>
      </c>
      <c r="O569" s="274">
        <v>0</v>
      </c>
      <c r="P569" s="274">
        <v>0</v>
      </c>
      <c r="Q569" s="274">
        <v>0</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3" collapsed="1" x14ac:dyDescent="0.35">
      <c r="A570" s="244"/>
      <c r="B570" s="253"/>
      <c r="C570" s="246">
        <f t="shared" ref="C570" si="176">INT($C$229)+3</f>
        <v>4</v>
      </c>
      <c r="D570" s="269"/>
      <c r="E570" s="326"/>
      <c r="F570" s="326"/>
      <c r="G570" s="269"/>
      <c r="H570" s="274"/>
      <c r="I570" s="290"/>
      <c r="J570" s="296" t="s">
        <v>884</v>
      </c>
      <c r="K570" s="296"/>
      <c r="L570" s="274"/>
      <c r="M570" s="274"/>
      <c r="N570" s="576">
        <f t="shared" ref="N570:N576" si="177">IF(N530=0,0,N530+24)</f>
        <v>49</v>
      </c>
      <c r="O570" s="573">
        <f t="shared" ref="O570" si="178">IF(N570=0,0,N570+72)</f>
        <v>121</v>
      </c>
      <c r="P570" s="574">
        <f t="shared" ref="P570" si="179">O570</f>
        <v>121</v>
      </c>
      <c r="Q570" s="573">
        <f t="shared" ref="Q570" si="180">IF(P570=0,0,P570+72)</f>
        <v>193</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141</v>
      </c>
      <c r="K571" s="296"/>
      <c r="L571" s="274"/>
      <c r="M571" s="274"/>
      <c r="N571" s="576">
        <f t="shared" si="177"/>
        <v>0</v>
      </c>
      <c r="O571" s="573">
        <f t="shared" ref="O571:O576" si="181">IF(N571=0,0,N571+72)</f>
        <v>0</v>
      </c>
      <c r="P571" s="574">
        <f t="shared" ref="P571:P576" si="182">O571</f>
        <v>0</v>
      </c>
      <c r="Q571" s="573">
        <f t="shared" ref="Q571:Q576" si="183">IF(P571=0,0,P571+72)</f>
        <v>0</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74"/>
      <c r="I572" s="290"/>
      <c r="J572" s="296" t="s">
        <v>590</v>
      </c>
      <c r="K572" s="296"/>
      <c r="L572" s="274"/>
      <c r="M572" s="274"/>
      <c r="N572" s="576">
        <f t="shared" si="177"/>
        <v>0</v>
      </c>
      <c r="O572" s="573">
        <f t="shared" si="181"/>
        <v>0</v>
      </c>
      <c r="P572" s="574">
        <f t="shared" si="182"/>
        <v>0</v>
      </c>
      <c r="Q572" s="573">
        <f t="shared" si="183"/>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4" x14ac:dyDescent="0.35">
      <c r="A573" s="244"/>
      <c r="B573" s="253"/>
      <c r="C573" s="246">
        <f t="shared" si="141"/>
        <v>5</v>
      </c>
      <c r="D573" s="269"/>
      <c r="E573" s="326"/>
      <c r="F573" s="326"/>
      <c r="G573" s="269"/>
      <c r="H573" s="274"/>
      <c r="I573" s="290"/>
      <c r="J573" s="296" t="s">
        <v>591</v>
      </c>
      <c r="K573" s="296"/>
      <c r="L573" s="274"/>
      <c r="M573" s="274"/>
      <c r="N573" s="576">
        <f t="shared" si="177"/>
        <v>0</v>
      </c>
      <c r="O573" s="573">
        <f t="shared" si="181"/>
        <v>0</v>
      </c>
      <c r="P573" s="574">
        <f t="shared" si="182"/>
        <v>0</v>
      </c>
      <c r="Q573" s="573">
        <f t="shared" si="183"/>
        <v>0</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592</v>
      </c>
      <c r="K574" s="296"/>
      <c r="L574" s="274"/>
      <c r="M574" s="274"/>
      <c r="N574" s="576">
        <f t="shared" si="177"/>
        <v>0</v>
      </c>
      <c r="O574" s="573">
        <f t="shared" si="181"/>
        <v>0</v>
      </c>
      <c r="P574" s="574">
        <f t="shared" si="182"/>
        <v>0</v>
      </c>
      <c r="Q574" s="573">
        <f t="shared" si="183"/>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566</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90"/>
      <c r="I577" s="290">
        <v>1</v>
      </c>
      <c r="J577" s="296" t="s">
        <v>584</v>
      </c>
      <c r="K577" s="296"/>
      <c r="L577" s="274"/>
      <c r="M577" s="274"/>
      <c r="N577" s="274">
        <v>0</v>
      </c>
      <c r="O577" s="274">
        <v>0</v>
      </c>
      <c r="P577" s="274">
        <v>0</v>
      </c>
      <c r="Q577" s="274">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3" collapsed="1" x14ac:dyDescent="0.35">
      <c r="A578" s="244"/>
      <c r="B578" s="253"/>
      <c r="C578" s="246">
        <f t="shared" ref="C578" si="184">INT($C$229)+3</f>
        <v>4</v>
      </c>
      <c r="D578" s="269"/>
      <c r="E578" s="326"/>
      <c r="F578" s="326"/>
      <c r="G578" s="269"/>
      <c r="H578" s="274"/>
      <c r="I578" s="290"/>
      <c r="J578" s="296" t="s">
        <v>884</v>
      </c>
      <c r="K578" s="296"/>
      <c r="L578" s="274"/>
      <c r="M578" s="274"/>
      <c r="N578" s="576">
        <f t="shared" ref="N578:N584" si="185">IF(N538=0,0,N538+24)</f>
        <v>49</v>
      </c>
      <c r="O578" s="573">
        <f t="shared" ref="O578" si="186">IF(N578=0,0,N578+72)</f>
        <v>121</v>
      </c>
      <c r="P578" s="574">
        <f t="shared" ref="P578" si="187">O578</f>
        <v>121</v>
      </c>
      <c r="Q578" s="573">
        <f t="shared" ref="Q578" si="188">IF(P578=0,0,P578+72)</f>
        <v>193</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141</v>
      </c>
      <c r="K579" s="296"/>
      <c r="L579" s="274"/>
      <c r="M579" s="274"/>
      <c r="N579" s="576">
        <f t="shared" si="185"/>
        <v>50</v>
      </c>
      <c r="O579" s="573">
        <f t="shared" ref="O579:O584" si="189">IF(N579=0,0,N579+72)</f>
        <v>122</v>
      </c>
      <c r="P579" s="574">
        <f t="shared" ref="P579:P584" si="190">O579</f>
        <v>122</v>
      </c>
      <c r="Q579" s="573">
        <f t="shared" ref="Q579:Q584" si="191">IF(P579=0,0,P579+72)</f>
        <v>194</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74"/>
      <c r="I580" s="290"/>
      <c r="J580" s="296" t="s">
        <v>590</v>
      </c>
      <c r="K580" s="296"/>
      <c r="L580" s="274"/>
      <c r="M580" s="274"/>
      <c r="N580" s="576">
        <f t="shared" si="185"/>
        <v>51</v>
      </c>
      <c r="O580" s="573">
        <f t="shared" si="189"/>
        <v>123</v>
      </c>
      <c r="P580" s="574">
        <f t="shared" si="190"/>
        <v>123</v>
      </c>
      <c r="Q580" s="573">
        <f t="shared" si="191"/>
        <v>195</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4" x14ac:dyDescent="0.35">
      <c r="A581" s="244"/>
      <c r="B581" s="253"/>
      <c r="C581" s="246">
        <f t="shared" si="141"/>
        <v>5</v>
      </c>
      <c r="D581" s="269"/>
      <c r="E581" s="326"/>
      <c r="F581" s="326"/>
      <c r="G581" s="269"/>
      <c r="H581" s="274"/>
      <c r="I581" s="290"/>
      <c r="J581" s="296" t="s">
        <v>591</v>
      </c>
      <c r="K581" s="296"/>
      <c r="L581" s="274"/>
      <c r="M581" s="274"/>
      <c r="N581" s="576">
        <f t="shared" si="185"/>
        <v>51</v>
      </c>
      <c r="O581" s="573">
        <f t="shared" si="189"/>
        <v>123</v>
      </c>
      <c r="P581" s="574">
        <f t="shared" si="190"/>
        <v>123</v>
      </c>
      <c r="Q581" s="573">
        <f t="shared" si="191"/>
        <v>195</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592</v>
      </c>
      <c r="K582" s="296"/>
      <c r="L582" s="274"/>
      <c r="M582" s="274"/>
      <c r="N582" s="576">
        <f t="shared" si="185"/>
        <v>51</v>
      </c>
      <c r="O582" s="573">
        <f t="shared" si="189"/>
        <v>123</v>
      </c>
      <c r="P582" s="574">
        <f t="shared" si="190"/>
        <v>123</v>
      </c>
      <c r="Q582" s="573">
        <f t="shared" si="191"/>
        <v>195</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566</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90"/>
      <c r="I585" s="290">
        <v>2</v>
      </c>
      <c r="J585" s="296" t="s">
        <v>584</v>
      </c>
      <c r="K585" s="296"/>
      <c r="L585" s="274"/>
      <c r="M585" s="274"/>
      <c r="N585" s="274">
        <v>0</v>
      </c>
      <c r="O585" s="274">
        <v>0</v>
      </c>
      <c r="P585" s="274">
        <v>0</v>
      </c>
      <c r="Q585" s="274">
        <v>0</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3" collapsed="1" x14ac:dyDescent="0.35">
      <c r="A586" s="244"/>
      <c r="B586" s="253"/>
      <c r="C586" s="246">
        <f t="shared" ref="C586" si="192">INT($C$229)+3</f>
        <v>4</v>
      </c>
      <c r="D586" s="269"/>
      <c r="E586" s="326"/>
      <c r="F586" s="326"/>
      <c r="G586" s="269"/>
      <c r="H586" s="274"/>
      <c r="I586" s="290"/>
      <c r="J586" s="296" t="s">
        <v>884</v>
      </c>
      <c r="K586" s="296"/>
      <c r="L586" s="274"/>
      <c r="M586" s="274"/>
      <c r="N586" s="576">
        <f t="shared" ref="N586:N592" si="193">IF(N546=0,0,N546+24)</f>
        <v>49</v>
      </c>
      <c r="O586" s="573">
        <f t="shared" ref="O586" si="194">IF(N586=0,0,N586+72)</f>
        <v>121</v>
      </c>
      <c r="P586" s="574">
        <f t="shared" ref="P586" si="195">O586</f>
        <v>121</v>
      </c>
      <c r="Q586" s="573">
        <f t="shared" ref="Q586" si="196">IF(P586=0,0,P586+72)</f>
        <v>193</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141</v>
      </c>
      <c r="K587" s="296"/>
      <c r="L587" s="274"/>
      <c r="M587" s="274"/>
      <c r="N587" s="576">
        <f t="shared" si="193"/>
        <v>52</v>
      </c>
      <c r="O587" s="573">
        <f t="shared" ref="O587:O592" si="197">IF(N587=0,0,N587+72)</f>
        <v>124</v>
      </c>
      <c r="P587" s="574">
        <f t="shared" ref="P587:P592" si="198">O587</f>
        <v>124</v>
      </c>
      <c r="Q587" s="573">
        <f t="shared" ref="Q587:Q592" si="199">IF(P587=0,0,P587+72)</f>
        <v>196</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74"/>
      <c r="I588" s="290"/>
      <c r="J588" s="296" t="s">
        <v>590</v>
      </c>
      <c r="K588" s="296"/>
      <c r="L588" s="274"/>
      <c r="M588" s="274"/>
      <c r="N588" s="576">
        <f t="shared" si="193"/>
        <v>53</v>
      </c>
      <c r="O588" s="573">
        <f t="shared" si="197"/>
        <v>125</v>
      </c>
      <c r="P588" s="574">
        <f t="shared" si="198"/>
        <v>125</v>
      </c>
      <c r="Q588" s="573">
        <f t="shared" si="199"/>
        <v>197</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4" x14ac:dyDescent="0.35">
      <c r="A589" s="244"/>
      <c r="B589" s="253"/>
      <c r="C589" s="246">
        <f t="shared" si="141"/>
        <v>5</v>
      </c>
      <c r="D589" s="269"/>
      <c r="E589" s="326"/>
      <c r="F589" s="326"/>
      <c r="G589" s="269"/>
      <c r="H589" s="274"/>
      <c r="I589" s="290"/>
      <c r="J589" s="296" t="s">
        <v>591</v>
      </c>
      <c r="K589" s="296"/>
      <c r="L589" s="274"/>
      <c r="M589" s="274"/>
      <c r="N589" s="576">
        <f t="shared" si="193"/>
        <v>53</v>
      </c>
      <c r="O589" s="573">
        <f t="shared" si="197"/>
        <v>125</v>
      </c>
      <c r="P589" s="574">
        <f t="shared" si="198"/>
        <v>125</v>
      </c>
      <c r="Q589" s="573">
        <f t="shared" si="199"/>
        <v>197</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592</v>
      </c>
      <c r="K590" s="296"/>
      <c r="L590" s="274"/>
      <c r="M590" s="274"/>
      <c r="N590" s="576">
        <f t="shared" si="193"/>
        <v>54</v>
      </c>
      <c r="O590" s="573">
        <f t="shared" si="197"/>
        <v>126</v>
      </c>
      <c r="P590" s="574">
        <f t="shared" si="198"/>
        <v>126</v>
      </c>
      <c r="Q590" s="573">
        <f t="shared" si="199"/>
        <v>198</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54</v>
      </c>
      <c r="O591" s="573">
        <f t="shared" si="197"/>
        <v>126</v>
      </c>
      <c r="P591" s="574">
        <f t="shared" si="198"/>
        <v>126</v>
      </c>
      <c r="Q591" s="573">
        <f t="shared" si="199"/>
        <v>198</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566</v>
      </c>
      <c r="K592" s="296"/>
      <c r="L592" s="274"/>
      <c r="M592" s="274"/>
      <c r="N592" s="576">
        <f t="shared" si="193"/>
        <v>54</v>
      </c>
      <c r="O592" s="573">
        <f t="shared" si="197"/>
        <v>126</v>
      </c>
      <c r="P592" s="574">
        <f t="shared" si="198"/>
        <v>126</v>
      </c>
      <c r="Q592" s="573">
        <f t="shared" si="199"/>
        <v>198</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90"/>
      <c r="I593" s="290">
        <v>3</v>
      </c>
      <c r="J593" s="296" t="s">
        <v>584</v>
      </c>
      <c r="K593" s="296"/>
      <c r="L593" s="274"/>
      <c r="M593" s="274"/>
      <c r="N593" s="274">
        <v>0</v>
      </c>
      <c r="O593" s="274">
        <v>0</v>
      </c>
      <c r="P593" s="274">
        <v>0</v>
      </c>
      <c r="Q593" s="274">
        <v>0</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3" collapsed="1" x14ac:dyDescent="0.35">
      <c r="A594" s="244"/>
      <c r="B594" s="253"/>
      <c r="C594" s="246">
        <f t="shared" ref="C594" si="200">INT($C$229)+3</f>
        <v>4</v>
      </c>
      <c r="D594" s="269"/>
      <c r="E594" s="326"/>
      <c r="F594" s="326"/>
      <c r="G594" s="269"/>
      <c r="H594" s="274"/>
      <c r="I594" s="290"/>
      <c r="J594" s="296" t="s">
        <v>884</v>
      </c>
      <c r="K594" s="296"/>
      <c r="L594" s="274"/>
      <c r="M594" s="274"/>
      <c r="N594" s="576">
        <f t="shared" ref="N594:N600" si="201">IF(N554=0,0,N554+24)</f>
        <v>49</v>
      </c>
      <c r="O594" s="573">
        <f t="shared" ref="O594" si="202">IF(N594=0,0,N594+72)</f>
        <v>121</v>
      </c>
      <c r="P594" s="574">
        <f t="shared" ref="P594" si="203">O594</f>
        <v>121</v>
      </c>
      <c r="Q594" s="573">
        <f t="shared" ref="Q594" si="204">IF(P594=0,0,P594+72)</f>
        <v>193</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141</v>
      </c>
      <c r="K595" s="296"/>
      <c r="L595" s="274"/>
      <c r="M595" s="274"/>
      <c r="N595" s="576">
        <f t="shared" si="201"/>
        <v>55</v>
      </c>
      <c r="O595" s="573">
        <f t="shared" ref="O595:O600" si="205">IF(N595=0,0,N595+72)</f>
        <v>127</v>
      </c>
      <c r="P595" s="574">
        <f t="shared" ref="P595:P600" si="206">O595</f>
        <v>127</v>
      </c>
      <c r="Q595" s="573">
        <f t="shared" ref="Q595:Q600" si="207">IF(P595=0,0,P595+72)</f>
        <v>199</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74"/>
      <c r="I596" s="290"/>
      <c r="J596" s="296" t="s">
        <v>590</v>
      </c>
      <c r="K596" s="296"/>
      <c r="L596" s="274"/>
      <c r="M596" s="274"/>
      <c r="N596" s="576">
        <f t="shared" si="201"/>
        <v>56</v>
      </c>
      <c r="O596" s="573">
        <f t="shared" si="205"/>
        <v>128</v>
      </c>
      <c r="P596" s="574">
        <f t="shared" si="206"/>
        <v>128</v>
      </c>
      <c r="Q596" s="573">
        <f t="shared" si="207"/>
        <v>200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4" x14ac:dyDescent="0.35">
      <c r="A597" s="244"/>
      <c r="B597" s="253"/>
      <c r="C597" s="246">
        <f t="shared" si="141"/>
        <v>5</v>
      </c>
      <c r="D597" s="269"/>
      <c r="E597" s="326"/>
      <c r="F597" s="326"/>
      <c r="G597" s="269"/>
      <c r="H597" s="274"/>
      <c r="I597" s="290"/>
      <c r="J597" s="296" t="s">
        <v>591</v>
      </c>
      <c r="K597" s="296"/>
      <c r="L597" s="274"/>
      <c r="M597" s="274"/>
      <c r="N597" s="576">
        <f t="shared" si="201"/>
        <v>56</v>
      </c>
      <c r="O597" s="573">
        <f t="shared" si="205"/>
        <v>128</v>
      </c>
      <c r="P597" s="574">
        <f t="shared" si="206"/>
        <v>128</v>
      </c>
      <c r="Q597" s="573">
        <f t="shared" si="207"/>
        <v>200</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592</v>
      </c>
      <c r="K598" s="296"/>
      <c r="L598" s="274"/>
      <c r="M598" s="274"/>
      <c r="N598" s="576">
        <f t="shared" si="201"/>
        <v>57</v>
      </c>
      <c r="O598" s="573">
        <f t="shared" si="205"/>
        <v>129</v>
      </c>
      <c r="P598" s="574">
        <f t="shared" si="206"/>
        <v>129</v>
      </c>
      <c r="Q598" s="573">
        <f t="shared" si="207"/>
        <v>201</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57</v>
      </c>
      <c r="O599" s="573">
        <f t="shared" si="205"/>
        <v>129</v>
      </c>
      <c r="P599" s="574">
        <f t="shared" si="206"/>
        <v>129</v>
      </c>
      <c r="Q599" s="573">
        <f t="shared" si="207"/>
        <v>201</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566</v>
      </c>
      <c r="K600" s="296"/>
      <c r="L600" s="274"/>
      <c r="M600" s="274"/>
      <c r="N600" s="576">
        <f t="shared" si="201"/>
        <v>58</v>
      </c>
      <c r="O600" s="573">
        <f t="shared" si="205"/>
        <v>130</v>
      </c>
      <c r="P600" s="574">
        <f t="shared" si="206"/>
        <v>130</v>
      </c>
      <c r="Q600" s="573">
        <f t="shared" si="207"/>
        <v>202</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90"/>
      <c r="I601" s="290">
        <v>4</v>
      </c>
      <c r="J601" s="296" t="s">
        <v>584</v>
      </c>
      <c r="K601" s="296"/>
      <c r="L601" s="274"/>
      <c r="M601" s="274"/>
      <c r="N601" s="274">
        <v>0</v>
      </c>
      <c r="O601" s="274">
        <v>0</v>
      </c>
      <c r="P601" s="274">
        <v>0</v>
      </c>
      <c r="Q601" s="274">
        <v>0</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3" collapsed="1" x14ac:dyDescent="0.35">
      <c r="A602" s="244"/>
      <c r="B602" s="253"/>
      <c r="C602" s="246">
        <f t="shared" ref="C602" si="208">INT($C$229)+3</f>
        <v>4</v>
      </c>
      <c r="D602" s="269"/>
      <c r="E602" s="326"/>
      <c r="F602" s="326"/>
      <c r="G602" s="269"/>
      <c r="H602" s="274"/>
      <c r="I602" s="290"/>
      <c r="J602" s="296" t="s">
        <v>884</v>
      </c>
      <c r="K602" s="296"/>
      <c r="L602" s="274"/>
      <c r="M602" s="274"/>
      <c r="N602" s="576">
        <f t="shared" ref="N602:N608" si="209">IF(N562=0,0,N562+24)</f>
        <v>49</v>
      </c>
      <c r="O602" s="573">
        <f t="shared" ref="O602" si="210">IF(N602=0,0,N602+72)</f>
        <v>121</v>
      </c>
      <c r="P602" s="574">
        <f t="shared" ref="P602" si="211">O602</f>
        <v>121</v>
      </c>
      <c r="Q602" s="573">
        <f t="shared" ref="Q602" si="212">IF(P602=0,0,P602+72)</f>
        <v>193</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141</v>
      </c>
      <c r="K603" s="296"/>
      <c r="L603" s="274"/>
      <c r="M603" s="274"/>
      <c r="N603" s="576">
        <f t="shared" si="209"/>
        <v>59</v>
      </c>
      <c r="O603" s="573">
        <f t="shared" ref="O603:O608" si="213">IF(N603=0,0,N603+72)</f>
        <v>131</v>
      </c>
      <c r="P603" s="574">
        <f t="shared" ref="P603:P608" si="214">O603</f>
        <v>131</v>
      </c>
      <c r="Q603" s="573">
        <f t="shared" ref="Q603:Q608" si="215">IF(P603=0,0,P603+72)</f>
        <v>203</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ref="C604:C608" si="216">INT($C$229)+4</f>
        <v>5</v>
      </c>
      <c r="D604" s="269"/>
      <c r="E604" s="326"/>
      <c r="F604" s="326"/>
      <c r="G604" s="269"/>
      <c r="H604" s="274"/>
      <c r="I604" s="290"/>
      <c r="J604" s="296" t="s">
        <v>590</v>
      </c>
      <c r="K604" s="296"/>
      <c r="L604" s="274"/>
      <c r="M604" s="274"/>
      <c r="N604" s="576">
        <f t="shared" si="209"/>
        <v>60</v>
      </c>
      <c r="O604" s="573">
        <f t="shared" si="213"/>
        <v>132</v>
      </c>
      <c r="P604" s="574">
        <f t="shared" si="214"/>
        <v>132</v>
      </c>
      <c r="Q604" s="573">
        <f t="shared" si="215"/>
        <v>204</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4" x14ac:dyDescent="0.35">
      <c r="A605" s="244"/>
      <c r="B605" s="253"/>
      <c r="C605" s="246">
        <f t="shared" si="216"/>
        <v>5</v>
      </c>
      <c r="D605" s="269"/>
      <c r="E605" s="326"/>
      <c r="F605" s="326"/>
      <c r="G605" s="269"/>
      <c r="H605" s="274"/>
      <c r="I605" s="290"/>
      <c r="J605" s="296" t="s">
        <v>591</v>
      </c>
      <c r="K605" s="296"/>
      <c r="L605" s="274"/>
      <c r="M605" s="274"/>
      <c r="N605" s="576">
        <f t="shared" si="209"/>
        <v>60</v>
      </c>
      <c r="O605" s="573">
        <f t="shared" si="213"/>
        <v>132</v>
      </c>
      <c r="P605" s="574">
        <f t="shared" si="214"/>
        <v>132</v>
      </c>
      <c r="Q605" s="573">
        <f t="shared" si="215"/>
        <v>204</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216"/>
        <v>5</v>
      </c>
      <c r="D606" s="269"/>
      <c r="E606" s="326"/>
      <c r="F606" s="326"/>
      <c r="G606" s="269"/>
      <c r="H606" s="274"/>
      <c r="I606" s="290"/>
      <c r="J606" s="296" t="s">
        <v>592</v>
      </c>
      <c r="K606" s="296"/>
      <c r="L606" s="274"/>
      <c r="M606" s="274"/>
      <c r="N606" s="576">
        <f t="shared" si="209"/>
        <v>61</v>
      </c>
      <c r="O606" s="573">
        <f t="shared" si="213"/>
        <v>133</v>
      </c>
      <c r="P606" s="574">
        <f t="shared" si="214"/>
        <v>133</v>
      </c>
      <c r="Q606" s="573">
        <f t="shared" si="215"/>
        <v>205</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si="216"/>
        <v>5</v>
      </c>
      <c r="D607" s="269"/>
      <c r="E607" s="326"/>
      <c r="F607" s="326"/>
      <c r="G607" s="269"/>
      <c r="H607" s="274"/>
      <c r="I607" s="290"/>
      <c r="J607" s="296" t="s">
        <v>593</v>
      </c>
      <c r="K607" s="296"/>
      <c r="L607" s="274"/>
      <c r="M607" s="274"/>
      <c r="N607" s="576">
        <f t="shared" si="209"/>
        <v>61</v>
      </c>
      <c r="O607" s="573">
        <f t="shared" si="213"/>
        <v>133</v>
      </c>
      <c r="P607" s="574">
        <f t="shared" si="214"/>
        <v>133</v>
      </c>
      <c r="Q607" s="573">
        <f t="shared" si="215"/>
        <v>205</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566</v>
      </c>
      <c r="K608" s="296"/>
      <c r="L608" s="274"/>
      <c r="M608" s="274"/>
      <c r="N608" s="576">
        <f t="shared" si="209"/>
        <v>62</v>
      </c>
      <c r="O608" s="573">
        <f t="shared" si="213"/>
        <v>134</v>
      </c>
      <c r="P608" s="574">
        <f t="shared" si="214"/>
        <v>134</v>
      </c>
      <c r="Q608" s="573">
        <f t="shared" si="215"/>
        <v>206</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t="5.15" customHeight="1" outlineLevel="2" x14ac:dyDescent="0.35">
      <c r="A609" s="244"/>
      <c r="B609" s="253"/>
      <c r="C609" s="246">
        <f>INT($C$229)+2.005</f>
        <v>3.0049999999999999</v>
      </c>
      <c r="D609" s="269"/>
      <c r="E609" s="269"/>
      <c r="F609" s="269"/>
      <c r="G609" s="269"/>
      <c r="H609" s="269"/>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c r="AE609" s="269"/>
      <c r="AF609" s="269"/>
      <c r="AG609" s="269"/>
      <c r="AH609" s="269"/>
      <c r="AI609" s="269"/>
      <c r="AJ609" s="269"/>
      <c r="AK609" s="269"/>
      <c r="AL609" s="269"/>
      <c r="AM609" s="269"/>
      <c r="AN609" s="269"/>
      <c r="AO609" s="269"/>
      <c r="AP609" s="269"/>
      <c r="AQ609" s="269" t="s">
        <v>402</v>
      </c>
      <c r="AR609" s="256"/>
      <c r="AS609" s="244"/>
      <c r="AT609" s="244"/>
      <c r="AU609" s="244"/>
    </row>
    <row r="610" spans="1:47" outlineLevel="2" collapsed="1" x14ac:dyDescent="0.35">
      <c r="A610" s="244"/>
      <c r="B610" s="253"/>
      <c r="C610" s="246">
        <f>INT($C$229)+2</f>
        <v>3</v>
      </c>
      <c r="D610" s="269"/>
      <c r="E610" s="326"/>
      <c r="F610" s="326"/>
      <c r="G610" s="269"/>
      <c r="H610" s="339" t="s">
        <v>577</v>
      </c>
      <c r="I610" s="297" t="s">
        <v>594</v>
      </c>
      <c r="J610" s="297"/>
      <c r="K610" s="389"/>
      <c r="L610" s="387">
        <f>COUNTA($I611:$I$635)/COUNTA($H611:$H$635)</f>
        <v>8</v>
      </c>
      <c r="M610" s="274"/>
      <c r="N610" s="297"/>
      <c r="O610" s="297"/>
      <c r="P610" s="297"/>
      <c r="Q610" s="297"/>
      <c r="R610" s="297" t="s">
        <v>595</v>
      </c>
      <c r="S610" s="297"/>
      <c r="T610" s="297"/>
      <c r="U610" s="297"/>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3" x14ac:dyDescent="0.35">
      <c r="A611" s="244"/>
      <c r="B611" s="253"/>
      <c r="C611" s="246">
        <f t="shared" ref="C611:C634" si="217">INT($C$229)+3</f>
        <v>4</v>
      </c>
      <c r="D611" s="269"/>
      <c r="E611" s="326"/>
      <c r="F611" s="326"/>
      <c r="G611" s="269"/>
      <c r="H611" s="290" t="str">
        <f>H$248</f>
        <v>Aut</v>
      </c>
      <c r="I611" s="296" t="s">
        <v>540</v>
      </c>
      <c r="J611" s="296"/>
      <c r="K611" s="274"/>
      <c r="L611" s="273"/>
      <c r="M611" s="274"/>
      <c r="N611" s="274"/>
      <c r="O611" s="274"/>
      <c r="P611" s="274"/>
      <c r="Q611" s="274"/>
      <c r="R611" s="291">
        <v>20</v>
      </c>
      <c r="S611" s="573">
        <f t="shared" ref="S611:S634" si="218">IF(R611=0,0,R611+72)</f>
        <v>92</v>
      </c>
      <c r="T611" s="574">
        <f t="shared" ref="T611:T634" si="219">S611</f>
        <v>92</v>
      </c>
      <c r="U611" s="573">
        <f t="shared" ref="U611:U634" si="220">IF(T611=0,0,T611+72)</f>
        <v>164</v>
      </c>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idden="1" outlineLevel="3" x14ac:dyDescent="0.35">
      <c r="A612" s="244"/>
      <c r="B612" s="253"/>
      <c r="C612" s="246">
        <f t="shared" si="217"/>
        <v>4</v>
      </c>
      <c r="D612" s="269"/>
      <c r="E612" s="326"/>
      <c r="F612" s="326"/>
      <c r="G612" s="269"/>
      <c r="H612" s="290"/>
      <c r="I612" s="296" t="s">
        <v>541</v>
      </c>
      <c r="J612" s="296"/>
      <c r="K612" s="274"/>
      <c r="L612" s="274"/>
      <c r="M612" s="274"/>
      <c r="N612" s="274"/>
      <c r="O612" s="274"/>
      <c r="P612" s="274"/>
      <c r="Q612" s="274"/>
      <c r="R612" s="291">
        <v>21</v>
      </c>
      <c r="S612" s="573">
        <f t="shared" si="218"/>
        <v>93</v>
      </c>
      <c r="T612" s="574">
        <f t="shared" si="219"/>
        <v>93</v>
      </c>
      <c r="U612" s="573">
        <f t="shared" si="220"/>
        <v>165</v>
      </c>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69"/>
      <c r="AR612" s="256"/>
      <c r="AS612" s="244"/>
      <c r="AT612" s="244"/>
      <c r="AU612" s="244"/>
    </row>
    <row r="613" spans="1:47" hidden="1" outlineLevel="3" x14ac:dyDescent="0.35">
      <c r="A613" s="244"/>
      <c r="B613" s="253"/>
      <c r="C613" s="246">
        <f t="shared" si="217"/>
        <v>4</v>
      </c>
      <c r="D613" s="269"/>
      <c r="E613" s="326"/>
      <c r="F613" s="326"/>
      <c r="G613" s="269"/>
      <c r="H613" s="290"/>
      <c r="I613" s="296" t="s">
        <v>542</v>
      </c>
      <c r="J613" s="296"/>
      <c r="K613" s="274"/>
      <c r="L613" s="274"/>
      <c r="M613" s="274"/>
      <c r="N613" s="274"/>
      <c r="O613" s="274"/>
      <c r="P613" s="274"/>
      <c r="Q613" s="274"/>
      <c r="R613" s="274">
        <v>0</v>
      </c>
      <c r="S613" s="573">
        <f t="shared" si="218"/>
        <v>0</v>
      </c>
      <c r="T613" s="574">
        <f t="shared" si="219"/>
        <v>0</v>
      </c>
      <c r="U613" s="573">
        <f t="shared" si="220"/>
        <v>0</v>
      </c>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si="217"/>
        <v>4</v>
      </c>
      <c r="D614" s="269"/>
      <c r="E614" s="326"/>
      <c r="F614" s="326"/>
      <c r="G614" s="269"/>
      <c r="H614" s="290"/>
      <c r="I614" s="296" t="s">
        <v>527</v>
      </c>
      <c r="J614" s="296"/>
      <c r="K614" s="274"/>
      <c r="L614" s="274"/>
      <c r="M614" s="274"/>
      <c r="N614" s="274"/>
      <c r="O614" s="274"/>
      <c r="P614" s="274"/>
      <c r="Q614" s="274"/>
      <c r="R614" s="274">
        <v>0</v>
      </c>
      <c r="S614" s="573">
        <f t="shared" si="218"/>
        <v>0</v>
      </c>
      <c r="T614" s="574">
        <f t="shared" si="219"/>
        <v>0</v>
      </c>
      <c r="U614" s="573">
        <f t="shared" si="220"/>
        <v>0</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528</v>
      </c>
      <c r="J615" s="296"/>
      <c r="K615" s="274"/>
      <c r="L615" s="274"/>
      <c r="M615" s="274"/>
      <c r="N615" s="274"/>
      <c r="O615" s="274"/>
      <c r="P615" s="274"/>
      <c r="Q615" s="274"/>
      <c r="R615" s="274">
        <v>0</v>
      </c>
      <c r="S615" s="573">
        <f t="shared" si="218"/>
        <v>0</v>
      </c>
      <c r="T615" s="574">
        <f t="shared" si="219"/>
        <v>0</v>
      </c>
      <c r="U615" s="573">
        <f t="shared" si="220"/>
        <v>0</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529</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t="str">
        <f>H$249</f>
        <v>Win</v>
      </c>
      <c r="I619" s="296" t="s">
        <v>540</v>
      </c>
      <c r="J619" s="296"/>
      <c r="K619" s="274"/>
      <c r="L619" s="274"/>
      <c r="M619" s="274"/>
      <c r="N619" s="274"/>
      <c r="O619" s="274"/>
      <c r="P619" s="274"/>
      <c r="Q619" s="274"/>
      <c r="R619" s="577">
        <f>IF(R611=0,0,R611+24)</f>
        <v>44</v>
      </c>
      <c r="S619" s="573">
        <f t="shared" si="218"/>
        <v>116</v>
      </c>
      <c r="T619" s="574">
        <f t="shared" si="219"/>
        <v>116</v>
      </c>
      <c r="U619" s="573">
        <f t="shared" si="220"/>
        <v>188</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541</v>
      </c>
      <c r="J620" s="296"/>
      <c r="K620" s="274"/>
      <c r="L620" s="274"/>
      <c r="M620" s="274"/>
      <c r="N620" s="274"/>
      <c r="O620" s="274"/>
      <c r="P620" s="274"/>
      <c r="Q620" s="274"/>
      <c r="R620" s="577">
        <f>IF(R612=0,0,R612+24)</f>
        <v>45</v>
      </c>
      <c r="S620" s="573">
        <f t="shared" si="218"/>
        <v>117</v>
      </c>
      <c r="T620" s="574">
        <f t="shared" si="219"/>
        <v>117</v>
      </c>
      <c r="U620" s="573">
        <f t="shared" si="220"/>
        <v>189</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542</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c r="I622" s="296" t="s">
        <v>527</v>
      </c>
      <c r="J622" s="296"/>
      <c r="K622" s="274"/>
      <c r="L622" s="274"/>
      <c r="M622" s="274"/>
      <c r="N622" s="274"/>
      <c r="O622" s="274"/>
      <c r="P622" s="274"/>
      <c r="Q622" s="274"/>
      <c r="R622" s="274">
        <v>0</v>
      </c>
      <c r="S622" s="573">
        <f t="shared" si="218"/>
        <v>0</v>
      </c>
      <c r="T622" s="574">
        <f t="shared" si="219"/>
        <v>0</v>
      </c>
      <c r="U622" s="573">
        <f t="shared" si="220"/>
        <v>0</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528</v>
      </c>
      <c r="J623" s="296"/>
      <c r="K623" s="274"/>
      <c r="L623" s="274"/>
      <c r="M623" s="274"/>
      <c r="N623" s="274"/>
      <c r="O623" s="274"/>
      <c r="P623" s="274"/>
      <c r="Q623" s="274"/>
      <c r="R623" s="274">
        <v>0</v>
      </c>
      <c r="S623" s="573">
        <f t="shared" si="218"/>
        <v>0</v>
      </c>
      <c r="T623" s="574">
        <f t="shared" si="219"/>
        <v>0</v>
      </c>
      <c r="U623" s="573">
        <f t="shared" si="220"/>
        <v>0</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529</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t="str">
        <f>H$250</f>
        <v>Spr</v>
      </c>
      <c r="I627" s="296" t="s">
        <v>540</v>
      </c>
      <c r="J627" s="296"/>
      <c r="K627" s="274"/>
      <c r="L627" s="274"/>
      <c r="M627" s="274"/>
      <c r="N627" s="274"/>
      <c r="O627" s="274"/>
      <c r="P627" s="274"/>
      <c r="Q627" s="274"/>
      <c r="R627" s="577">
        <f>IF(R619=0,0,R619+24)</f>
        <v>68</v>
      </c>
      <c r="S627" s="573">
        <f t="shared" si="218"/>
        <v>140</v>
      </c>
      <c r="T627" s="574">
        <f t="shared" si="219"/>
        <v>140</v>
      </c>
      <c r="U627" s="573">
        <f t="shared" si="220"/>
        <v>212</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541</v>
      </c>
      <c r="J628" s="296"/>
      <c r="K628" s="274"/>
      <c r="L628" s="274"/>
      <c r="M628" s="274"/>
      <c r="N628" s="274"/>
      <c r="O628" s="274"/>
      <c r="P628" s="274"/>
      <c r="Q628" s="274"/>
      <c r="R628" s="577">
        <f>IF(R620=0,0,R620+24)</f>
        <v>69</v>
      </c>
      <c r="S628" s="573">
        <f t="shared" si="218"/>
        <v>141</v>
      </c>
      <c r="T628" s="574">
        <f t="shared" si="219"/>
        <v>141</v>
      </c>
      <c r="U628" s="573">
        <f t="shared" si="220"/>
        <v>213</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542</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c r="I630" s="296" t="s">
        <v>527</v>
      </c>
      <c r="J630" s="296"/>
      <c r="K630" s="274"/>
      <c r="L630" s="274"/>
      <c r="M630" s="274"/>
      <c r="N630" s="274"/>
      <c r="O630" s="274"/>
      <c r="P630" s="274"/>
      <c r="Q630" s="274"/>
      <c r="R630" s="274">
        <v>0</v>
      </c>
      <c r="S630" s="573">
        <f t="shared" si="218"/>
        <v>0</v>
      </c>
      <c r="T630" s="574">
        <f t="shared" si="219"/>
        <v>0</v>
      </c>
      <c r="U630" s="573">
        <f t="shared" si="220"/>
        <v>0</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528</v>
      </c>
      <c r="J631" s="296"/>
      <c r="K631" s="274"/>
      <c r="L631" s="274"/>
      <c r="M631" s="274"/>
      <c r="N631" s="274"/>
      <c r="O631" s="274"/>
      <c r="P631" s="274"/>
      <c r="Q631" s="274"/>
      <c r="R631" s="274">
        <v>0</v>
      </c>
      <c r="S631" s="573">
        <f t="shared" si="218"/>
        <v>0</v>
      </c>
      <c r="T631" s="574">
        <f t="shared" si="219"/>
        <v>0</v>
      </c>
      <c r="U631" s="573">
        <f t="shared" si="220"/>
        <v>0</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529</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t="5.15" customHeight="1" outlineLevel="2" x14ac:dyDescent="0.35">
      <c r="A635" s="244"/>
      <c r="B635" s="253"/>
      <c r="C635" s="246">
        <f>INT($C$229)+2.005</f>
        <v>3.0049999999999999</v>
      </c>
      <c r="D635" s="269"/>
      <c r="E635" s="269"/>
      <c r="F635" s="269"/>
      <c r="G635" s="269"/>
      <c r="H635" s="269"/>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c r="AE635" s="269"/>
      <c r="AF635" s="269"/>
      <c r="AG635" s="269"/>
      <c r="AH635" s="269"/>
      <c r="AI635" s="269"/>
      <c r="AJ635" s="269"/>
      <c r="AK635" s="269"/>
      <c r="AL635" s="269"/>
      <c r="AM635" s="269"/>
      <c r="AN635" s="269"/>
      <c r="AO635" s="269"/>
      <c r="AP635" s="269"/>
      <c r="AQ635" s="269" t="s">
        <v>402</v>
      </c>
      <c r="AR635" s="256"/>
      <c r="AS635" s="244"/>
      <c r="AT635" s="244"/>
      <c r="AU635" s="244"/>
    </row>
    <row r="636" spans="1:47" outlineLevel="2" collapsed="1" x14ac:dyDescent="0.35">
      <c r="A636" s="244"/>
      <c r="B636" s="253"/>
      <c r="C636" s="246">
        <f>INT($C$229)+2</f>
        <v>3</v>
      </c>
      <c r="D636" s="269"/>
      <c r="E636" s="326"/>
      <c r="F636" s="326"/>
      <c r="G636" s="269"/>
      <c r="H636" s="339" t="s">
        <v>577</v>
      </c>
      <c r="I636" s="297" t="s">
        <v>906</v>
      </c>
      <c r="J636" s="297"/>
      <c r="K636" s="389"/>
      <c r="L636" s="387">
        <f>COUNTA($I637:$I$649)/COUNTA($H637:$H$649)</f>
        <v>4</v>
      </c>
      <c r="M636" s="274"/>
      <c r="N636" s="297"/>
      <c r="O636" s="297"/>
      <c r="P636" s="297"/>
      <c r="Q636" s="297"/>
      <c r="R636" s="297" t="s">
        <v>595</v>
      </c>
      <c r="S636" s="297"/>
      <c r="T636" s="297"/>
      <c r="U636" s="297"/>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ref="C637:C648" si="221">INT($C$229)+3</f>
        <v>4</v>
      </c>
      <c r="D637" s="269"/>
      <c r="E637" s="326"/>
      <c r="F637" s="326"/>
      <c r="G637" s="269"/>
      <c r="H637" s="290" t="str">
        <f>H$248</f>
        <v>Aut</v>
      </c>
      <c r="I637" s="296" t="s">
        <v>584</v>
      </c>
      <c r="J637" s="296"/>
      <c r="K637" s="274"/>
      <c r="L637" s="273"/>
      <c r="M637" s="274"/>
      <c r="N637" s="274"/>
      <c r="O637" s="274"/>
      <c r="P637" s="274"/>
      <c r="Q637" s="274"/>
      <c r="R637" s="274">
        <v>0</v>
      </c>
      <c r="S637" s="274">
        <v>0</v>
      </c>
      <c r="T637" s="274">
        <v>0</v>
      </c>
      <c r="U637" s="274">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idden="1" outlineLevel="3" x14ac:dyDescent="0.35">
      <c r="A638" s="244"/>
      <c r="B638" s="253"/>
      <c r="C638" s="246">
        <f t="shared" si="221"/>
        <v>4</v>
      </c>
      <c r="D638" s="269"/>
      <c r="E638" s="326"/>
      <c r="F638" s="326"/>
      <c r="G638" s="269"/>
      <c r="H638" s="290"/>
      <c r="I638" s="296" t="s">
        <v>597</v>
      </c>
      <c r="J638" s="296"/>
      <c r="K638" s="274"/>
      <c r="L638" s="273"/>
      <c r="M638" s="274"/>
      <c r="N638" s="274"/>
      <c r="O638" s="274"/>
      <c r="P638" s="274"/>
      <c r="Q638" s="274"/>
      <c r="R638" s="274">
        <v>0</v>
      </c>
      <c r="S638" s="573">
        <f>IF(R638=0,0,R638+72)</f>
        <v>0</v>
      </c>
      <c r="T638" s="574">
        <f t="shared" ref="T638:T640" si="222">S638</f>
        <v>0</v>
      </c>
      <c r="U638" s="573">
        <f>IF(T638=0,0,T638+72)</f>
        <v>0</v>
      </c>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69"/>
      <c r="AR638" s="256"/>
      <c r="AS638" s="244"/>
      <c r="AT638" s="244"/>
      <c r="AU638" s="244"/>
    </row>
    <row r="639" spans="1:47" hidden="1" outlineLevel="3" x14ac:dyDescent="0.35">
      <c r="A639" s="244"/>
      <c r="B639" s="253"/>
      <c r="C639" s="246">
        <f t="shared" si="221"/>
        <v>4</v>
      </c>
      <c r="D639" s="269"/>
      <c r="E639" s="326"/>
      <c r="F639" s="326"/>
      <c r="G639" s="269"/>
      <c r="H639" s="290"/>
      <c r="I639" s="296" t="s">
        <v>598</v>
      </c>
      <c r="J639" s="296"/>
      <c r="K639" s="274"/>
      <c r="L639" s="274"/>
      <c r="M639" s="274"/>
      <c r="N639" s="274"/>
      <c r="O639" s="274"/>
      <c r="P639" s="274"/>
      <c r="Q639" s="274"/>
      <c r="R639" s="291">
        <v>24</v>
      </c>
      <c r="S639" s="573">
        <f>IF(R639=0,0,R639+72)</f>
        <v>96</v>
      </c>
      <c r="T639" s="574">
        <f t="shared" si="222"/>
        <v>96</v>
      </c>
      <c r="U639" s="573">
        <f>IF(T639=0,0,T639+72)</f>
        <v>168</v>
      </c>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si="221"/>
        <v>4</v>
      </c>
      <c r="D640" s="269"/>
      <c r="E640" s="326"/>
      <c r="F640" s="326"/>
      <c r="G640" s="269"/>
      <c r="H640" s="290"/>
      <c r="I640" s="296" t="s">
        <v>599</v>
      </c>
      <c r="J640" s="296"/>
      <c r="K640" s="274"/>
      <c r="L640" s="274"/>
      <c r="M640" s="274"/>
      <c r="N640" s="274"/>
      <c r="O640" s="274"/>
      <c r="P640" s="274"/>
      <c r="Q640" s="274"/>
      <c r="R640" s="291">
        <v>0</v>
      </c>
      <c r="S640" s="573">
        <f>IF(R640=0,0,R640+72)</f>
        <v>0</v>
      </c>
      <c r="T640" s="574">
        <f t="shared" si="222"/>
        <v>0</v>
      </c>
      <c r="U640" s="573">
        <f>IF(T640=0,0,T640+72)</f>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t="str">
        <f>H$249</f>
        <v>Win</v>
      </c>
      <c r="I641" s="296" t="s">
        <v>584</v>
      </c>
      <c r="J641" s="296"/>
      <c r="K641" s="274"/>
      <c r="L641" s="274"/>
      <c r="M641" s="274"/>
      <c r="N641" s="274"/>
      <c r="O641" s="274"/>
      <c r="P641" s="274"/>
      <c r="Q641" s="274"/>
      <c r="R641" s="274">
        <v>0</v>
      </c>
      <c r="S641" s="274">
        <v>0</v>
      </c>
      <c r="T641" s="274">
        <v>0</v>
      </c>
      <c r="U641" s="274">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597</v>
      </c>
      <c r="J642" s="296"/>
      <c r="K642" s="274"/>
      <c r="L642" s="274"/>
      <c r="M642" s="274"/>
      <c r="N642" s="274"/>
      <c r="O642" s="274"/>
      <c r="P642" s="274"/>
      <c r="Q642" s="274"/>
      <c r="R642" s="274">
        <v>0</v>
      </c>
      <c r="S642" s="573">
        <f>IF(R642=0,0,R642+72)</f>
        <v>0</v>
      </c>
      <c r="T642" s="574">
        <f t="shared" ref="T642:T644" si="223">S642</f>
        <v>0</v>
      </c>
      <c r="U642" s="573">
        <f>IF(T642=0,0,T642+72)</f>
        <v>0</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598</v>
      </c>
      <c r="J643" s="296"/>
      <c r="K643" s="274"/>
      <c r="L643" s="274"/>
      <c r="M643" s="274"/>
      <c r="N643" s="274"/>
      <c r="O643" s="274"/>
      <c r="P643" s="274"/>
      <c r="Q643" s="274"/>
      <c r="R643" s="575">
        <f>IF(R639=0,0,R639+24)</f>
        <v>48</v>
      </c>
      <c r="S643" s="573">
        <f>IF(R643=0,0,R643+72)</f>
        <v>120</v>
      </c>
      <c r="T643" s="574">
        <f t="shared" si="223"/>
        <v>120</v>
      </c>
      <c r="U643" s="573">
        <f>IF(T643=0,0,T643+72)</f>
        <v>192</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c r="I644" s="296" t="s">
        <v>599</v>
      </c>
      <c r="J644" s="296"/>
      <c r="K644" s="274"/>
      <c r="L644" s="274"/>
      <c r="M644" s="274"/>
      <c r="N644" s="274"/>
      <c r="O644" s="274"/>
      <c r="P644" s="274"/>
      <c r="Q644" s="274"/>
      <c r="R644" s="575">
        <f>IF(R640=0,0,R640+24)</f>
        <v>0</v>
      </c>
      <c r="S644" s="573">
        <f>IF(R644=0,0,R644+72)</f>
        <v>0</v>
      </c>
      <c r="T644" s="574">
        <f t="shared" si="223"/>
        <v>0</v>
      </c>
      <c r="U644" s="573">
        <f>IF(T644=0,0,T644+72)</f>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t="str">
        <f>H$250</f>
        <v>Spr</v>
      </c>
      <c r="I645" s="296" t="s">
        <v>584</v>
      </c>
      <c r="J645" s="296"/>
      <c r="K645" s="274"/>
      <c r="L645" s="274"/>
      <c r="M645" s="274"/>
      <c r="N645" s="274"/>
      <c r="O645" s="274"/>
      <c r="P645" s="274"/>
      <c r="Q645" s="274"/>
      <c r="R645" s="274">
        <v>0</v>
      </c>
      <c r="S645" s="274">
        <v>0</v>
      </c>
      <c r="T645" s="274">
        <v>0</v>
      </c>
      <c r="U645" s="274">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597</v>
      </c>
      <c r="J646" s="296"/>
      <c r="K646" s="274"/>
      <c r="L646" s="274"/>
      <c r="M646" s="274"/>
      <c r="N646" s="274"/>
      <c r="O646" s="274"/>
      <c r="P646" s="274"/>
      <c r="Q646" s="274"/>
      <c r="R646" s="274">
        <v>0</v>
      </c>
      <c r="S646" s="573">
        <f>IF(R646=0,0,R646+72)</f>
        <v>0</v>
      </c>
      <c r="T646" s="574">
        <f t="shared" ref="T646:T648" si="224">S646</f>
        <v>0</v>
      </c>
      <c r="U646" s="573">
        <f>IF(T646=0,0,T646+72)</f>
        <v>0</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598</v>
      </c>
      <c r="J647" s="296"/>
      <c r="K647" s="274"/>
      <c r="L647" s="274"/>
      <c r="M647" s="274"/>
      <c r="N647" s="274"/>
      <c r="O647" s="274"/>
      <c r="P647" s="274"/>
      <c r="Q647" s="274"/>
      <c r="R647" s="575">
        <f>IF(R643=0,0,R643+24)</f>
        <v>72</v>
      </c>
      <c r="S647" s="573">
        <f>IF(R647=0,0,R647+72)</f>
        <v>144</v>
      </c>
      <c r="T647" s="574">
        <f t="shared" si="224"/>
        <v>144</v>
      </c>
      <c r="U647" s="573">
        <f>IF(T647=0,0,T647+72)</f>
        <v>216</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c r="I648" s="296" t="s">
        <v>599</v>
      </c>
      <c r="J648" s="296"/>
      <c r="K648" s="274"/>
      <c r="L648" s="274"/>
      <c r="M648" s="274"/>
      <c r="N648" s="274"/>
      <c r="O648" s="274"/>
      <c r="P648" s="274"/>
      <c r="Q648" s="274"/>
      <c r="R648" s="575">
        <f>IF(R644=0,0,R644+24)</f>
        <v>0</v>
      </c>
      <c r="S648" s="573">
        <f>IF(R648=0,0,R648+72)</f>
        <v>0</v>
      </c>
      <c r="T648" s="574">
        <f t="shared" si="224"/>
        <v>0</v>
      </c>
      <c r="U648" s="573">
        <f>IF(T648=0,0,T648+72)</f>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t="5.15" customHeight="1" outlineLevel="2" x14ac:dyDescent="0.35">
      <c r="A649" s="244"/>
      <c r="B649" s="253"/>
      <c r="C649" s="246">
        <f>INT($C$229)+2.005</f>
        <v>3.0049999999999999</v>
      </c>
      <c r="D649" s="269"/>
      <c r="E649" s="269"/>
      <c r="F649" s="269"/>
      <c r="G649" s="269"/>
      <c r="H649" s="269"/>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c r="AE649" s="269"/>
      <c r="AF649" s="269"/>
      <c r="AG649" s="269"/>
      <c r="AH649" s="269"/>
      <c r="AI649" s="269"/>
      <c r="AJ649" s="269"/>
      <c r="AK649" s="269"/>
      <c r="AL649" s="269"/>
      <c r="AM649" s="269"/>
      <c r="AN649" s="269"/>
      <c r="AO649" s="269"/>
      <c r="AP649" s="269"/>
      <c r="AQ649" s="269" t="s">
        <v>402</v>
      </c>
      <c r="AR649" s="256"/>
      <c r="AS649" s="244"/>
      <c r="AT649" s="244"/>
      <c r="AU649" s="244"/>
    </row>
    <row r="650" spans="1:47" outlineLevel="2" collapsed="1" x14ac:dyDescent="0.35">
      <c r="A650" s="244"/>
      <c r="B650" s="253"/>
      <c r="C650" s="246">
        <f>INT($C$229)+2</f>
        <v>3</v>
      </c>
      <c r="D650" s="269"/>
      <c r="E650" s="326"/>
      <c r="F650" s="326"/>
      <c r="G650" s="269"/>
      <c r="H650" s="339" t="s">
        <v>577</v>
      </c>
      <c r="I650" s="297" t="s">
        <v>907</v>
      </c>
      <c r="J650" s="297"/>
      <c r="K650" s="389"/>
      <c r="L650" s="387">
        <f>COUNTA($I651:$I$666)/COUNTA($H651:$H$666)</f>
        <v>5</v>
      </c>
      <c r="M650" s="274"/>
      <c r="N650" s="297"/>
      <c r="O650" s="297"/>
      <c r="P650" s="297"/>
      <c r="Q650" s="297"/>
      <c r="R650" s="297" t="s">
        <v>595</v>
      </c>
      <c r="S650" s="297"/>
      <c r="T650" s="297"/>
      <c r="U650" s="297"/>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ref="C651:C665" si="225">INT($C$229)+3</f>
        <v>4</v>
      </c>
      <c r="D651" s="269"/>
      <c r="E651" s="326"/>
      <c r="F651" s="326"/>
      <c r="G651" s="269"/>
      <c r="H651" s="290" t="str">
        <f>H$248</f>
        <v>Aut</v>
      </c>
      <c r="I651" s="296" t="s">
        <v>584</v>
      </c>
      <c r="J651" s="296"/>
      <c r="K651" s="274"/>
      <c r="L651" s="273"/>
      <c r="M651" s="274"/>
      <c r="N651" s="274"/>
      <c r="O651" s="274"/>
      <c r="P651" s="274"/>
      <c r="Q651" s="274"/>
      <c r="R651" s="274">
        <v>0</v>
      </c>
      <c r="S651" s="274">
        <v>0</v>
      </c>
      <c r="T651" s="274">
        <v>0</v>
      </c>
      <c r="U651" s="274">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idden="1" outlineLevel="3" x14ac:dyDescent="0.35">
      <c r="A652" s="244"/>
      <c r="B652" s="253"/>
      <c r="C652" s="246">
        <f t="shared" si="225"/>
        <v>4</v>
      </c>
      <c r="D652" s="269"/>
      <c r="E652" s="326"/>
      <c r="F652" s="326"/>
      <c r="G652" s="269"/>
      <c r="H652" s="290"/>
      <c r="I652" s="296" t="s">
        <v>596</v>
      </c>
      <c r="J652" s="296"/>
      <c r="K652" s="274"/>
      <c r="L652" s="274"/>
      <c r="M652" s="274"/>
      <c r="N652" s="274"/>
      <c r="O652" s="274"/>
      <c r="P652" s="274"/>
      <c r="Q652" s="274"/>
      <c r="R652" s="291">
        <v>0</v>
      </c>
      <c r="S652" s="573">
        <f>IF(R652=0,0,R652+72)</f>
        <v>0</v>
      </c>
      <c r="T652" s="574">
        <f t="shared" ref="T652:T655" si="226">S652</f>
        <v>0</v>
      </c>
      <c r="U652" s="573">
        <f>IF(T652=0,0,T652+72)</f>
        <v>0</v>
      </c>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69"/>
      <c r="AR652" s="256"/>
      <c r="AS652" s="244"/>
      <c r="AT652" s="244"/>
      <c r="AU652" s="244"/>
    </row>
    <row r="653" spans="1:47" hidden="1" outlineLevel="3" x14ac:dyDescent="0.35">
      <c r="A653" s="244"/>
      <c r="B653" s="253"/>
      <c r="C653" s="246">
        <f t="shared" si="225"/>
        <v>4</v>
      </c>
      <c r="D653" s="269"/>
      <c r="E653" s="326"/>
      <c r="F653" s="326"/>
      <c r="G653" s="269"/>
      <c r="H653" s="290"/>
      <c r="I653" s="296" t="s">
        <v>565</v>
      </c>
      <c r="J653" s="296"/>
      <c r="K653" s="274"/>
      <c r="L653" s="274"/>
      <c r="M653" s="274"/>
      <c r="N653" s="274"/>
      <c r="O653" s="274"/>
      <c r="P653" s="274"/>
      <c r="Q653" s="274"/>
      <c r="R653" s="291">
        <v>22</v>
      </c>
      <c r="S653" s="573">
        <f>IF(R653=0,0,R653+72)</f>
        <v>94</v>
      </c>
      <c r="T653" s="574">
        <f t="shared" si="226"/>
        <v>94</v>
      </c>
      <c r="U653" s="573">
        <f>IF(T653=0,0,T653+72)</f>
        <v>166</v>
      </c>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si="225"/>
        <v>4</v>
      </c>
      <c r="D654" s="269"/>
      <c r="E654" s="326"/>
      <c r="F654" s="326"/>
      <c r="G654" s="269"/>
      <c r="H654" s="290"/>
      <c r="I654" s="296" t="s">
        <v>593</v>
      </c>
      <c r="J654" s="296"/>
      <c r="K654" s="274"/>
      <c r="L654" s="274"/>
      <c r="M654" s="274"/>
      <c r="N654" s="274"/>
      <c r="O654" s="274"/>
      <c r="P654" s="274"/>
      <c r="Q654" s="274"/>
      <c r="R654" s="291">
        <v>22</v>
      </c>
      <c r="S654" s="573">
        <f>IF(R654=0,0,R654+72)</f>
        <v>94</v>
      </c>
      <c r="T654" s="574">
        <f t="shared" si="226"/>
        <v>94</v>
      </c>
      <c r="U654" s="573">
        <f>IF(T654=0,0,T654+72)</f>
        <v>166</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566</v>
      </c>
      <c r="J655" s="296"/>
      <c r="K655" s="274"/>
      <c r="L655" s="274"/>
      <c r="M655" s="274"/>
      <c r="N655" s="274"/>
      <c r="O655" s="274"/>
      <c r="P655" s="274"/>
      <c r="Q655" s="274"/>
      <c r="R655" s="291">
        <v>23</v>
      </c>
      <c r="S655" s="573">
        <f>IF(R655=0,0,R655+72)</f>
        <v>95</v>
      </c>
      <c r="T655" s="574">
        <f t="shared" si="226"/>
        <v>95</v>
      </c>
      <c r="U655" s="573">
        <f>IF(T655=0,0,T655+72)</f>
        <v>167</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t="str">
        <f>H$249</f>
        <v>Win</v>
      </c>
      <c r="I656" s="296" t="s">
        <v>584</v>
      </c>
      <c r="J656" s="296"/>
      <c r="K656" s="274"/>
      <c r="L656" s="274"/>
      <c r="M656" s="274"/>
      <c r="N656" s="274"/>
      <c r="O656" s="274"/>
      <c r="P656" s="274"/>
      <c r="Q656" s="274"/>
      <c r="R656" s="274">
        <v>0</v>
      </c>
      <c r="S656" s="274">
        <v>0</v>
      </c>
      <c r="T656" s="274">
        <v>0</v>
      </c>
      <c r="U656" s="274">
        <v>0</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579">
        <f>IF(R652=0,0,R652+24)</f>
        <v>0</v>
      </c>
      <c r="S657" s="573">
        <f>IF(R657=0,0,R657+72)</f>
        <v>0</v>
      </c>
      <c r="T657" s="574">
        <f t="shared" ref="T657:T660" si="227">S657</f>
        <v>0</v>
      </c>
      <c r="U657" s="573">
        <f>IF(T657=0,0,T657+72)</f>
        <v>0</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565</v>
      </c>
      <c r="J658" s="296"/>
      <c r="K658" s="274"/>
      <c r="L658" s="274"/>
      <c r="M658" s="274"/>
      <c r="N658" s="274"/>
      <c r="O658" s="274"/>
      <c r="P658" s="274"/>
      <c r="Q658" s="274"/>
      <c r="R658" s="579">
        <f>IF(R653=0,0,R653+24)</f>
        <v>46</v>
      </c>
      <c r="S658" s="573">
        <f>IF(R658=0,0,R658+72)</f>
        <v>118</v>
      </c>
      <c r="T658" s="574">
        <f t="shared" si="227"/>
        <v>118</v>
      </c>
      <c r="U658" s="573">
        <f>IF(T658=0,0,T658+72)</f>
        <v>190</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c r="I659" s="296" t="s">
        <v>593</v>
      </c>
      <c r="J659" s="296"/>
      <c r="K659" s="274"/>
      <c r="L659" s="274"/>
      <c r="M659" s="274"/>
      <c r="N659" s="274"/>
      <c r="O659" s="274"/>
      <c r="P659" s="274"/>
      <c r="Q659" s="274"/>
      <c r="R659" s="579">
        <f>IF(R654=0,0,R654+24)</f>
        <v>46</v>
      </c>
      <c r="S659" s="573">
        <f>IF(R659=0,0,R659+72)</f>
        <v>118</v>
      </c>
      <c r="T659" s="574">
        <f t="shared" si="227"/>
        <v>118</v>
      </c>
      <c r="U659" s="573">
        <f>IF(T659=0,0,T659+72)</f>
        <v>190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566</v>
      </c>
      <c r="J660" s="296"/>
      <c r="K660" s="274"/>
      <c r="L660" s="274"/>
      <c r="M660" s="274"/>
      <c r="N660" s="274"/>
      <c r="O660" s="274"/>
      <c r="P660" s="274"/>
      <c r="Q660" s="274"/>
      <c r="R660" s="579">
        <f>IF(R655=0,0,R655+24)</f>
        <v>47</v>
      </c>
      <c r="S660" s="573">
        <f>IF(R660=0,0,R660+72)</f>
        <v>119</v>
      </c>
      <c r="T660" s="574">
        <f t="shared" si="227"/>
        <v>119</v>
      </c>
      <c r="U660" s="573">
        <f>IF(T660=0,0,T660+72)</f>
        <v>191</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t="str">
        <f>H$250</f>
        <v>Spr</v>
      </c>
      <c r="I661" s="296" t="s">
        <v>584</v>
      </c>
      <c r="J661" s="296"/>
      <c r="K661" s="274"/>
      <c r="L661" s="274"/>
      <c r="M661" s="274"/>
      <c r="N661" s="274"/>
      <c r="O661" s="274"/>
      <c r="P661" s="274"/>
      <c r="Q661" s="274"/>
      <c r="R661" s="274">
        <v>0</v>
      </c>
      <c r="S661" s="274">
        <v>0</v>
      </c>
      <c r="T661" s="274">
        <v>0</v>
      </c>
      <c r="U661" s="274">
        <v>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0</v>
      </c>
      <c r="S662" s="573">
        <f>IF(R662=0,0,R662+72)</f>
        <v>0</v>
      </c>
      <c r="T662" s="574">
        <f t="shared" ref="T662:T665" si="228">S662</f>
        <v>0</v>
      </c>
      <c r="U662" s="573">
        <f>IF(T662=0,0,T662+72)</f>
        <v>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565</v>
      </c>
      <c r="J663" s="296"/>
      <c r="K663" s="274"/>
      <c r="L663" s="274"/>
      <c r="M663" s="274"/>
      <c r="N663" s="274"/>
      <c r="O663" s="274"/>
      <c r="P663" s="274"/>
      <c r="Q663" s="274"/>
      <c r="R663" s="579">
        <f>IF(R658=0,0,R658+24)</f>
        <v>70</v>
      </c>
      <c r="S663" s="573">
        <f>IF(R663=0,0,R663+72)</f>
        <v>142</v>
      </c>
      <c r="T663" s="574">
        <f t="shared" si="228"/>
        <v>142</v>
      </c>
      <c r="U663" s="573">
        <f>IF(T663=0,0,T663+72)</f>
        <v>214</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c r="I664" s="296" t="s">
        <v>593</v>
      </c>
      <c r="J664" s="296"/>
      <c r="K664" s="274"/>
      <c r="L664" s="274"/>
      <c r="M664" s="274"/>
      <c r="N664" s="274"/>
      <c r="O664" s="274"/>
      <c r="P664" s="274"/>
      <c r="Q664" s="274"/>
      <c r="R664" s="579">
        <f>IF(R659=0,0,R659+24)</f>
        <v>70</v>
      </c>
      <c r="S664" s="573">
        <f>IF(R664=0,0,R664+72)</f>
        <v>142</v>
      </c>
      <c r="T664" s="574">
        <f t="shared" si="228"/>
        <v>142</v>
      </c>
      <c r="U664" s="573">
        <f>IF(T664=0,0,T664+72)</f>
        <v>214</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566</v>
      </c>
      <c r="J665" s="296"/>
      <c r="K665" s="274"/>
      <c r="L665" s="274"/>
      <c r="M665" s="274"/>
      <c r="N665" s="274"/>
      <c r="O665" s="274"/>
      <c r="P665" s="274"/>
      <c r="Q665" s="274"/>
      <c r="R665" s="579">
        <f>IF(R660=0,0,R660+24)</f>
        <v>71</v>
      </c>
      <c r="S665" s="573">
        <f>IF(R665=0,0,R665+72)</f>
        <v>143</v>
      </c>
      <c r="T665" s="574">
        <f t="shared" si="228"/>
        <v>143</v>
      </c>
      <c r="U665" s="573">
        <f>IF(T665=0,0,T665+72)</f>
        <v>215</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t="5.15" customHeight="1" outlineLevel="2" x14ac:dyDescent="0.35">
      <c r="A666" s="244"/>
      <c r="B666" s="253"/>
      <c r="C666" s="246">
        <f>INT($C$229)+2.005</f>
        <v>3.0049999999999999</v>
      </c>
      <c r="D666" s="269"/>
      <c r="E666" s="269"/>
      <c r="F666" s="269"/>
      <c r="G666" s="269"/>
      <c r="H666" s="269"/>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c r="AE666" s="269"/>
      <c r="AF666" s="269"/>
      <c r="AG666" s="269"/>
      <c r="AH666" s="269"/>
      <c r="AI666" s="269"/>
      <c r="AJ666" s="269"/>
      <c r="AK666" s="269"/>
      <c r="AL666" s="269"/>
      <c r="AM666" s="269"/>
      <c r="AN666" s="269"/>
      <c r="AO666" s="269"/>
      <c r="AP666" s="269"/>
      <c r="AQ666" s="269" t="s">
        <v>402</v>
      </c>
      <c r="AR666" s="256"/>
      <c r="AS666" s="244"/>
      <c r="AT666" s="244"/>
      <c r="AU666" s="244"/>
    </row>
    <row r="667" spans="1:47" outlineLevel="1" x14ac:dyDescent="0.35">
      <c r="A667" s="244"/>
      <c r="B667" s="253"/>
      <c r="C667" s="246">
        <f>INT($C$229)+1</f>
        <v>2</v>
      </c>
      <c r="D667" s="269"/>
      <c r="E667" s="326"/>
      <c r="F667" s="326"/>
      <c r="G667" s="269"/>
      <c r="H667" s="329" t="s">
        <v>600</v>
      </c>
      <c r="I667" s="287" t="s">
        <v>601</v>
      </c>
      <c r="J667" s="287"/>
      <c r="K667" s="259"/>
      <c r="L667" s="259"/>
      <c r="M667" s="259"/>
      <c r="N667" s="259"/>
      <c r="O667" s="259"/>
      <c r="P667" s="259"/>
      <c r="Q667" s="259"/>
      <c r="R667" s="259"/>
      <c r="S667" s="259"/>
      <c r="T667" s="259"/>
      <c r="U667" s="259"/>
      <c r="V667" s="259"/>
      <c r="W667" s="259"/>
      <c r="X667" s="259"/>
      <c r="Y667" s="259"/>
      <c r="Z667" s="318"/>
      <c r="AA667" s="318"/>
      <c r="AB667" s="318"/>
      <c r="AC667" s="318"/>
      <c r="AD667" s="318"/>
      <c r="AE667" s="318"/>
      <c r="AF667" s="318"/>
      <c r="AG667" s="318"/>
      <c r="AH667" s="318"/>
      <c r="AI667" s="318"/>
      <c r="AJ667" s="318"/>
      <c r="AK667" s="318"/>
      <c r="AL667" s="318"/>
      <c r="AM667" s="318"/>
      <c r="AN667" s="318"/>
      <c r="AO667" s="318"/>
      <c r="AP667" s="318"/>
      <c r="AQ667" s="269"/>
      <c r="AR667" s="256"/>
      <c r="AS667" s="244"/>
      <c r="AT667" s="244"/>
      <c r="AU667" s="244"/>
    </row>
    <row r="668" spans="1:47" ht="5.15" hidden="1" customHeight="1" outlineLevel="3" x14ac:dyDescent="0.35">
      <c r="A668" s="244"/>
      <c r="B668" s="253"/>
      <c r="C668" s="246">
        <f>INT($C$229)+3.005</f>
        <v>4.0049999999999999</v>
      </c>
      <c r="D668" s="269" t="s">
        <v>398</v>
      </c>
      <c r="E668" s="269"/>
      <c r="F668" s="269"/>
      <c r="G668" s="269"/>
      <c r="H668" s="269"/>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c r="AE668" s="269"/>
      <c r="AF668" s="269"/>
      <c r="AG668" s="269"/>
      <c r="AH668" s="269"/>
      <c r="AI668" s="269"/>
      <c r="AJ668" s="269"/>
      <c r="AK668" s="269"/>
      <c r="AL668" s="269"/>
      <c r="AM668" s="269"/>
      <c r="AN668" s="269"/>
      <c r="AO668" s="269"/>
      <c r="AP668" s="269"/>
      <c r="AQ668" s="269"/>
      <c r="AR668" s="256"/>
      <c r="AS668" s="244"/>
      <c r="AT668" s="244"/>
      <c r="AU668" s="244"/>
    </row>
    <row r="669" spans="1:47" hidden="1" outlineLevel="3" x14ac:dyDescent="0.35">
      <c r="A669" s="244"/>
      <c r="B669" s="253"/>
      <c r="C669" s="246">
        <f t="shared" ref="C669:C678" si="229">INT($C$229)+2</f>
        <v>3</v>
      </c>
      <c r="D669" s="269"/>
      <c r="E669" s="326"/>
      <c r="F669" s="326"/>
      <c r="G669" s="269"/>
      <c r="H669" s="290" t="str">
        <f>"Birth: "&amp;H$248</f>
        <v>Birth: Aut</v>
      </c>
      <c r="I669" s="296" t="s">
        <v>510</v>
      </c>
      <c r="J669" s="296"/>
      <c r="K669" s="335">
        <f t="shared" ref="K669:Q669" si="230">K248</f>
        <v>43586</v>
      </c>
      <c r="L669" s="335">
        <f t="shared" si="230"/>
        <v>43586</v>
      </c>
      <c r="M669" s="335">
        <f t="shared" si="230"/>
        <v>43586</v>
      </c>
      <c r="N669" s="335">
        <f t="shared" si="230"/>
        <v>43586</v>
      </c>
      <c r="O669" s="335">
        <f t="shared" si="230"/>
        <v>43586</v>
      </c>
      <c r="P669" s="335">
        <f t="shared" si="230"/>
        <v>43586</v>
      </c>
      <c r="Q669" s="335">
        <f t="shared" si="230"/>
        <v>43586</v>
      </c>
      <c r="R669" s="391">
        <f>R257</f>
        <v>43586</v>
      </c>
      <c r="S669" s="391">
        <f>S257</f>
        <v>43586</v>
      </c>
      <c r="T669" s="391">
        <f>T257</f>
        <v>43586</v>
      </c>
      <c r="U669" s="391">
        <f>U257</f>
        <v>43586</v>
      </c>
      <c r="V669" s="274" t="s">
        <v>833</v>
      </c>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69"/>
      <c r="AR669" s="256"/>
      <c r="AS669" s="244"/>
      <c r="AT669" s="244"/>
      <c r="AU669" s="244"/>
    </row>
    <row r="670" spans="1:47" hidden="1" outlineLevel="3" x14ac:dyDescent="0.35">
      <c r="A670" s="244"/>
      <c r="B670" s="253"/>
      <c r="C670" s="246">
        <f t="shared" si="229"/>
        <v>3</v>
      </c>
      <c r="D670" s="269"/>
      <c r="E670" s="326"/>
      <c r="F670" s="326"/>
      <c r="G670" s="269"/>
      <c r="H670" s="339"/>
      <c r="I670" s="296" t="s">
        <v>602</v>
      </c>
      <c r="J670" s="296"/>
      <c r="K670" s="392">
        <f t="shared" ref="K670:U670" si="231">K669+INDEX($R$351:$U$351,1,K$237+1)</f>
        <v>43677</v>
      </c>
      <c r="L670" s="392">
        <f t="shared" si="231"/>
        <v>43677</v>
      </c>
      <c r="M670" s="392">
        <f t="shared" si="231"/>
        <v>43677</v>
      </c>
      <c r="N670" s="392">
        <f t="shared" si="231"/>
        <v>43677</v>
      </c>
      <c r="O670" s="392">
        <f t="shared" si="231"/>
        <v>43677</v>
      </c>
      <c r="P670" s="392">
        <f t="shared" si="231"/>
        <v>43677</v>
      </c>
      <c r="Q670" s="392">
        <f t="shared" si="231"/>
        <v>43677</v>
      </c>
      <c r="R670" s="392">
        <f t="shared" si="231"/>
        <v>43677</v>
      </c>
      <c r="S670" s="392">
        <f t="shared" si="231"/>
        <v>43677</v>
      </c>
      <c r="T670" s="392">
        <f t="shared" si="231"/>
        <v>43677</v>
      </c>
      <c r="U670" s="392">
        <f t="shared" si="231"/>
        <v>43677</v>
      </c>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69"/>
      <c r="AR670" s="256"/>
      <c r="AS670" s="244"/>
      <c r="AT670" s="244"/>
      <c r="AU670" s="244"/>
    </row>
    <row r="671" spans="1:47" hidden="1" outlineLevel="3" x14ac:dyDescent="0.35">
      <c r="A671" s="244"/>
      <c r="B671" s="253"/>
      <c r="C671" s="246">
        <f t="shared" si="229"/>
        <v>3</v>
      </c>
      <c r="D671" s="269"/>
      <c r="E671" s="326"/>
      <c r="F671" s="326"/>
      <c r="G671" s="269"/>
      <c r="H671" s="290" t="str">
        <f>"Birth: "&amp;H$249</f>
        <v>Birth: Win</v>
      </c>
      <c r="I671" s="296" t="s">
        <v>510</v>
      </c>
      <c r="J671" s="296"/>
      <c r="K671" s="338">
        <f t="shared" ref="K671:Q671" si="232">K249</f>
        <v>43620</v>
      </c>
      <c r="L671" s="338">
        <f t="shared" si="232"/>
        <v>43620</v>
      </c>
      <c r="M671" s="338">
        <f t="shared" si="232"/>
        <v>43620</v>
      </c>
      <c r="N671" s="338">
        <f t="shared" si="232"/>
        <v>43620</v>
      </c>
      <c r="O671" s="338">
        <f t="shared" si="232"/>
        <v>43620</v>
      </c>
      <c r="P671" s="338">
        <f t="shared" si="232"/>
        <v>43620</v>
      </c>
      <c r="Q671" s="338">
        <f t="shared" si="232"/>
        <v>43620</v>
      </c>
      <c r="R671" s="348">
        <f>R265</f>
        <v>43620</v>
      </c>
      <c r="S671" s="348">
        <f>S265</f>
        <v>43620</v>
      </c>
      <c r="T671" s="348">
        <f>T265</f>
        <v>43620</v>
      </c>
      <c r="U671" s="348">
        <f>U265</f>
        <v>43620</v>
      </c>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69"/>
      <c r="AR671" s="256"/>
      <c r="AS671" s="244"/>
      <c r="AT671" s="244"/>
      <c r="AU671" s="244"/>
    </row>
    <row r="672" spans="1:47" hidden="1" outlineLevel="3" x14ac:dyDescent="0.35">
      <c r="A672" s="244"/>
      <c r="B672" s="253"/>
      <c r="C672" s="246">
        <f t="shared" si="229"/>
        <v>3</v>
      </c>
      <c r="D672" s="269"/>
      <c r="E672" s="326"/>
      <c r="F672" s="326"/>
      <c r="G672" s="269"/>
      <c r="H672" s="339"/>
      <c r="I672" s="296" t="s">
        <v>602</v>
      </c>
      <c r="J672" s="296"/>
      <c r="K672" s="393">
        <f t="shared" ref="K672:U672" si="233">K671+INDEX($R$351:$U$351,1,K$237+1)</f>
        <v>43711</v>
      </c>
      <c r="L672" s="393">
        <f t="shared" si="233"/>
        <v>43711</v>
      </c>
      <c r="M672" s="392">
        <f t="shared" si="233"/>
        <v>43711</v>
      </c>
      <c r="N672" s="392">
        <f t="shared" si="233"/>
        <v>43711</v>
      </c>
      <c r="O672" s="392">
        <f t="shared" si="233"/>
        <v>43711</v>
      </c>
      <c r="P672" s="392">
        <f t="shared" si="233"/>
        <v>43711</v>
      </c>
      <c r="Q672" s="392">
        <f t="shared" si="233"/>
        <v>43711</v>
      </c>
      <c r="R672" s="392">
        <f t="shared" si="233"/>
        <v>43711</v>
      </c>
      <c r="S672" s="392">
        <f t="shared" si="233"/>
        <v>43711</v>
      </c>
      <c r="T672" s="392">
        <f t="shared" si="233"/>
        <v>43711</v>
      </c>
      <c r="U672" s="392">
        <f t="shared" si="233"/>
        <v>43711</v>
      </c>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290" t="str">
        <f>"Birth: "&amp;H$250</f>
        <v>Birth: Spr</v>
      </c>
      <c r="I673" s="296" t="s">
        <v>510</v>
      </c>
      <c r="J673" s="296"/>
      <c r="K673" s="338">
        <f t="shared" ref="K673:Q673" si="234">K250</f>
        <v>43655</v>
      </c>
      <c r="L673" s="338">
        <f t="shared" si="234"/>
        <v>43655</v>
      </c>
      <c r="M673" s="338">
        <f t="shared" si="234"/>
        <v>43655</v>
      </c>
      <c r="N673" s="338">
        <f t="shared" si="234"/>
        <v>43655</v>
      </c>
      <c r="O673" s="338">
        <f t="shared" si="234"/>
        <v>43655</v>
      </c>
      <c r="P673" s="338">
        <f t="shared" si="234"/>
        <v>43655</v>
      </c>
      <c r="Q673" s="338">
        <f t="shared" si="234"/>
        <v>43655</v>
      </c>
      <c r="R673" s="348">
        <f>R273</f>
        <v>43655</v>
      </c>
      <c r="S673" s="348">
        <f>S273</f>
        <v>43655</v>
      </c>
      <c r="T673" s="348">
        <f>T273</f>
        <v>43655</v>
      </c>
      <c r="U673" s="348">
        <f>U273</f>
        <v>43655</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339"/>
      <c r="I674" s="296" t="s">
        <v>602</v>
      </c>
      <c r="J674" s="296"/>
      <c r="K674" s="393">
        <f t="shared" ref="K674:U674" si="235">K673+INDEX($R$351:$U$351,1,K$237+1)</f>
        <v>43746</v>
      </c>
      <c r="L674" s="393">
        <f t="shared" si="235"/>
        <v>43746</v>
      </c>
      <c r="M674" s="392">
        <f t="shared" si="235"/>
        <v>43746</v>
      </c>
      <c r="N674" s="392">
        <f t="shared" si="235"/>
        <v>43746</v>
      </c>
      <c r="O674" s="392">
        <f t="shared" si="235"/>
        <v>43746</v>
      </c>
      <c r="P674" s="392">
        <f t="shared" si="235"/>
        <v>43746</v>
      </c>
      <c r="Q674" s="392">
        <f t="shared" si="235"/>
        <v>43746</v>
      </c>
      <c r="R674" s="392">
        <f t="shared" si="235"/>
        <v>43746</v>
      </c>
      <c r="S674" s="392">
        <f t="shared" si="235"/>
        <v>43746</v>
      </c>
      <c r="T674" s="392">
        <f t="shared" si="235"/>
        <v>43746</v>
      </c>
      <c r="U674" s="392">
        <f t="shared" si="235"/>
        <v>43746</v>
      </c>
      <c r="V674" s="274"/>
      <c r="W674" s="274"/>
      <c r="X674" s="274"/>
      <c r="Y674" s="274"/>
      <c r="Z674" s="274"/>
      <c r="AA674" s="274"/>
      <c r="AB674" s="274"/>
      <c r="AC674" s="274"/>
      <c r="AD674" s="388" t="s">
        <v>1022</v>
      </c>
      <c r="AE674" s="274"/>
      <c r="AF674" s="274"/>
      <c r="AG674" s="274"/>
      <c r="AH674" s="274"/>
      <c r="AI674" s="274"/>
      <c r="AJ674" s="274"/>
      <c r="AK674" s="274"/>
      <c r="AL674" s="274"/>
      <c r="AM674" s="274"/>
      <c r="AN674" s="274"/>
      <c r="AO674" s="274"/>
      <c r="AP674" s="274"/>
      <c r="AQ674" s="269"/>
      <c r="AR674" s="256"/>
      <c r="AS674" s="244"/>
      <c r="AT674" s="244"/>
      <c r="AU674" s="244"/>
    </row>
    <row r="675" spans="1:47" outlineLevel="2" x14ac:dyDescent="0.35">
      <c r="A675" s="244"/>
      <c r="B675" s="253"/>
      <c r="C675" s="246">
        <f t="shared" si="229"/>
        <v>3</v>
      </c>
      <c r="D675" s="269"/>
      <c r="E675" s="326"/>
      <c r="F675" s="326"/>
      <c r="G675" s="269"/>
      <c r="H675" s="339" t="s">
        <v>517</v>
      </c>
      <c r="I675" s="297" t="s">
        <v>603</v>
      </c>
      <c r="J675" s="386" t="s">
        <v>604</v>
      </c>
      <c r="K675" s="387">
        <f>COUNTA($H$676:$H$748)</f>
        <v>3</v>
      </c>
      <c r="L675" s="387">
        <f>COUNTA($I$676:$I$748)/K675</f>
        <v>8</v>
      </c>
      <c r="M675" s="341">
        <f>COUNTA($J$676:$J$751)/(L675*K675)</f>
        <v>3</v>
      </c>
      <c r="N675" s="394" t="s">
        <v>605</v>
      </c>
      <c r="O675" s="395"/>
      <c r="P675" s="395"/>
      <c r="Q675" s="395"/>
      <c r="R675" s="395"/>
      <c r="S675" s="395"/>
      <c r="T675" s="395"/>
      <c r="U675" s="369"/>
      <c r="V675" s="290" t="s">
        <v>606</v>
      </c>
      <c r="W675" s="274"/>
      <c r="X675" s="296" t="s">
        <v>607</v>
      </c>
      <c r="Y675" s="296"/>
      <c r="Z675" s="296"/>
      <c r="AA675" s="296"/>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outlineLevel="3" x14ac:dyDescent="0.35">
      <c r="A676" s="244"/>
      <c r="B676" s="253"/>
      <c r="C676" s="246">
        <f t="shared" si="229"/>
        <v>3</v>
      </c>
      <c r="D676" s="269"/>
      <c r="E676" s="326"/>
      <c r="F676" s="326"/>
      <c r="G676" s="269"/>
      <c r="H676" s="290" t="str">
        <f>H$248</f>
        <v>Aut</v>
      </c>
      <c r="I676" s="290">
        <v>0</v>
      </c>
      <c r="J676" s="316" t="s">
        <v>498</v>
      </c>
      <c r="K676" s="396">
        <v>43784</v>
      </c>
      <c r="L676" s="396">
        <v>43784</v>
      </c>
      <c r="M676" s="396">
        <v>43784</v>
      </c>
      <c r="N676" s="274"/>
      <c r="O676" s="274"/>
      <c r="P676" s="274"/>
      <c r="Q676" s="274"/>
      <c r="R676" s="397">
        <v>43784</v>
      </c>
      <c r="S676" s="397">
        <v>43784</v>
      </c>
      <c r="T676" s="397">
        <v>43784</v>
      </c>
      <c r="U676" s="397">
        <v>43784</v>
      </c>
      <c r="V676" s="317">
        <v>0</v>
      </c>
      <c r="W676" s="274"/>
      <c r="X676" s="274" t="b">
        <f t="shared" ref="X676:AA678" si="236">R676&lt;(MAX(R$254:R$261)+MAX($I$351*R$351,$I$352*R$352,$I$353*R$353))</f>
        <v>0</v>
      </c>
      <c r="Y676" s="274" t="b">
        <f t="shared" si="236"/>
        <v>0</v>
      </c>
      <c r="Z676" s="274" t="b">
        <f t="shared" si="236"/>
        <v>0</v>
      </c>
      <c r="AA676" s="274" t="b">
        <f t="shared" si="236"/>
        <v>0</v>
      </c>
      <c r="AB676" s="274"/>
      <c r="AC676" s="720">
        <f t="shared" ref="AC676:AC707" si="237">MIN(363,INT((K676 - DATE(YEAR(K676),1,1))))+364*(YEAR(K676)-i_startyear)</f>
        <v>318</v>
      </c>
      <c r="AD676" s="720">
        <f t="shared" ref="AD676:AD707" si="238">MIN(363,INT((L676 - DATE(YEAR(L676),1,1))))+364*(YEAR(L676)-i_startyear)</f>
        <v>318</v>
      </c>
      <c r="AE676" s="720">
        <f t="shared" ref="AE676:AE707" si="239">MIN(363,INT((M676 - DATE(YEAR(M676),1,1))))+364*(YEAR(M676)-i_startyear)</f>
        <v>318</v>
      </c>
      <c r="AF676" s="720">
        <f t="shared" ref="AF676:AF707" si="240">MIN(363,INT((N676 - DATE(YEAR(N676),1,1))))+364*(YEAR(N676)-i_startyear)</f>
        <v>-43317</v>
      </c>
      <c r="AG676" s="720">
        <f t="shared" ref="AG676:AG707" si="241">MIN(363,INT((O676 - DATE(YEAR(O676),1,1))))+364*(YEAR(O676)-i_startyear)</f>
        <v>-43317</v>
      </c>
      <c r="AH676" s="720">
        <f t="shared" ref="AH676:AH707" si="242">MIN(363,INT((P676 - DATE(YEAR(P676),1,1))))+364*(YEAR(P676)-i_startyear)</f>
        <v>-43317</v>
      </c>
      <c r="AI676" s="720">
        <f t="shared" ref="AI676:AI707" si="243">MIN(363,INT((Q676 - DATE(YEAR(Q676),1,1))))+364*(YEAR(Q676)-i_startyear)</f>
        <v>-43317</v>
      </c>
      <c r="AJ676" s="720">
        <f t="shared" ref="AJ676:AJ707" si="244">MIN(363,INT((R676 - DATE(YEAR(R676),1,1))))+364*(YEAR(R676)-i_startyear)</f>
        <v>318</v>
      </c>
      <c r="AK676" s="720">
        <f t="shared" ref="AK676:AK707" si="245">MIN(363,INT((S676 - DATE(YEAR(S676),1,1))))+364*(YEAR(S676)-i_startyear)</f>
        <v>318</v>
      </c>
      <c r="AL676" s="720">
        <f t="shared" ref="AL676:AL707" si="246">MIN(363,INT((T676 - DATE(YEAR(T676),1,1))))+364*(YEAR(T676)-i_startyear)</f>
        <v>318</v>
      </c>
      <c r="AM676" s="720">
        <f t="shared" ref="AM676:AM707" si="247">MIN(363,INT((U676 - DATE(YEAR(U676),1,1))))+364*(YEAR(U676)-i_startyear)</f>
        <v>318</v>
      </c>
      <c r="AN676" s="274"/>
      <c r="AO676" s="274"/>
      <c r="AP676" s="274"/>
      <c r="AQ676" s="269"/>
      <c r="AR676" s="256"/>
      <c r="AS676" s="244"/>
      <c r="AT676" s="244"/>
      <c r="AU676" s="244"/>
    </row>
    <row r="677" spans="1:47" outlineLevel="3" x14ac:dyDescent="0.35">
      <c r="A677" s="244"/>
      <c r="B677" s="253"/>
      <c r="C677" s="246">
        <f t="shared" si="229"/>
        <v>3</v>
      </c>
      <c r="D677" s="269"/>
      <c r="E677" s="326"/>
      <c r="F677" s="326"/>
      <c r="G677" s="269"/>
      <c r="H677" s="290"/>
      <c r="I677" s="290"/>
      <c r="J677" s="316" t="s">
        <v>10</v>
      </c>
      <c r="K677" s="274"/>
      <c r="L677" s="274"/>
      <c r="M677" s="274"/>
      <c r="N677" s="397">
        <v>43784</v>
      </c>
      <c r="O677" s="397">
        <v>43784</v>
      </c>
      <c r="P677" s="397">
        <v>43784</v>
      </c>
      <c r="Q677" s="397">
        <v>43784</v>
      </c>
      <c r="R677" s="397">
        <v>43784</v>
      </c>
      <c r="S677" s="397">
        <v>43784</v>
      </c>
      <c r="T677" s="397">
        <v>43784</v>
      </c>
      <c r="U677" s="397">
        <v>43784</v>
      </c>
      <c r="V677" s="398">
        <f>1-SUM(V676,V678)</f>
        <v>0.5</v>
      </c>
      <c r="W677" s="274"/>
      <c r="X677" s="274" t="b">
        <f t="shared" si="236"/>
        <v>0</v>
      </c>
      <c r="Y677" s="274" t="b">
        <f t="shared" si="236"/>
        <v>0</v>
      </c>
      <c r="Z677" s="274" t="b">
        <f t="shared" si="236"/>
        <v>0</v>
      </c>
      <c r="AA677" s="274" t="b">
        <f t="shared" si="236"/>
        <v>0</v>
      </c>
      <c r="AB677" s="274"/>
      <c r="AC677" s="720">
        <f t="shared" si="237"/>
        <v>-43317</v>
      </c>
      <c r="AD677" s="720">
        <f t="shared" si="238"/>
        <v>-43317</v>
      </c>
      <c r="AE677" s="720">
        <f t="shared" si="239"/>
        <v>-43317</v>
      </c>
      <c r="AF677" s="720">
        <f t="shared" si="240"/>
        <v>318</v>
      </c>
      <c r="AG677" s="720">
        <f t="shared" si="241"/>
        <v>318</v>
      </c>
      <c r="AH677" s="720">
        <f t="shared" si="242"/>
        <v>318</v>
      </c>
      <c r="AI677" s="720">
        <f t="shared" si="243"/>
        <v>318</v>
      </c>
      <c r="AJ677" s="720">
        <f t="shared" si="244"/>
        <v>318</v>
      </c>
      <c r="AK677" s="720">
        <f t="shared" si="245"/>
        <v>318</v>
      </c>
      <c r="AL677" s="720">
        <f t="shared" si="246"/>
        <v>318</v>
      </c>
      <c r="AM677" s="720">
        <f t="shared" si="247"/>
        <v>318</v>
      </c>
      <c r="AN677" s="274"/>
      <c r="AO677" s="274"/>
      <c r="AP677" s="274"/>
      <c r="AQ677" s="269"/>
      <c r="AR677" s="256"/>
      <c r="AS677" s="244"/>
      <c r="AT677" s="244"/>
      <c r="AU677" s="244"/>
    </row>
    <row r="678" spans="1:47" outlineLevel="3" x14ac:dyDescent="0.35">
      <c r="A678" s="244"/>
      <c r="B678" s="253"/>
      <c r="C678" s="246">
        <f t="shared" si="229"/>
        <v>3</v>
      </c>
      <c r="D678" s="269"/>
      <c r="E678" s="326"/>
      <c r="F678" s="326"/>
      <c r="G678" s="269"/>
      <c r="H678" s="290"/>
      <c r="I678" s="290"/>
      <c r="J678" s="316" t="s">
        <v>803</v>
      </c>
      <c r="K678" s="274"/>
      <c r="L678" s="274"/>
      <c r="M678" s="274"/>
      <c r="N678" s="274"/>
      <c r="O678" s="274"/>
      <c r="P678" s="274"/>
      <c r="Q678" s="274"/>
      <c r="R678" s="397">
        <v>43784</v>
      </c>
      <c r="S678" s="397">
        <v>43784</v>
      </c>
      <c r="T678" s="397">
        <v>43784</v>
      </c>
      <c r="U678" s="397">
        <v>43784</v>
      </c>
      <c r="V678" s="317">
        <v>0.5</v>
      </c>
      <c r="W678" s="274"/>
      <c r="X678" s="274" t="b">
        <f t="shared" si="236"/>
        <v>0</v>
      </c>
      <c r="Y678" s="274" t="b">
        <f t="shared" si="236"/>
        <v>0</v>
      </c>
      <c r="Z678" s="274" t="b">
        <f t="shared" si="236"/>
        <v>0</v>
      </c>
      <c r="AA678" s="274" t="b">
        <f t="shared" si="236"/>
        <v>0</v>
      </c>
      <c r="AB678" s="274"/>
      <c r="AC678" s="720">
        <f t="shared" si="237"/>
        <v>-43317</v>
      </c>
      <c r="AD678" s="720">
        <f t="shared" si="238"/>
        <v>-43317</v>
      </c>
      <c r="AE678" s="720">
        <f t="shared" si="239"/>
        <v>-43317</v>
      </c>
      <c r="AF678" s="720">
        <f t="shared" si="240"/>
        <v>-43317</v>
      </c>
      <c r="AG678" s="720">
        <f t="shared" si="241"/>
        <v>-43317</v>
      </c>
      <c r="AH678" s="720">
        <f t="shared" si="242"/>
        <v>-43317</v>
      </c>
      <c r="AI678" s="720">
        <f t="shared" si="243"/>
        <v>-43317</v>
      </c>
      <c r="AJ678" s="720">
        <f t="shared" si="244"/>
        <v>318</v>
      </c>
      <c r="AK678" s="720">
        <f t="shared" si="245"/>
        <v>318</v>
      </c>
      <c r="AL678" s="720">
        <f t="shared" si="246"/>
        <v>318</v>
      </c>
      <c r="AM678" s="720">
        <f t="shared" si="247"/>
        <v>318</v>
      </c>
      <c r="AN678" s="274"/>
      <c r="AO678" s="274"/>
      <c r="AP678" s="274"/>
      <c r="AQ678" s="269"/>
      <c r="AR678" s="256"/>
      <c r="AS678" s="244"/>
      <c r="AT678" s="244"/>
      <c r="AU678" s="244"/>
    </row>
    <row r="679" spans="1:47" outlineLevel="3" x14ac:dyDescent="0.35">
      <c r="A679" s="244"/>
      <c r="B679" s="253"/>
      <c r="C679" s="246">
        <f>INT($C$229)+3</f>
        <v>4</v>
      </c>
      <c r="D679" s="269"/>
      <c r="E679" s="326"/>
      <c r="F679" s="326"/>
      <c r="G679" s="269"/>
      <c r="H679" s="274"/>
      <c r="I679" s="290">
        <v>1</v>
      </c>
      <c r="J679" s="290" t="s">
        <v>608</v>
      </c>
      <c r="K679" s="362">
        <f>DATE(YEAR(K676)+1,MONTH(K676),DAY(K676))</f>
        <v>44150</v>
      </c>
      <c r="L679" s="362">
        <f>DATE(YEAR(L676)+1,MONTH(L676),DAY(L676))</f>
        <v>44150</v>
      </c>
      <c r="M679" s="362">
        <f>DATE(YEAR(M676)+1,MONTH(M676),DAY(M676))</f>
        <v>44150</v>
      </c>
      <c r="N679" s="274"/>
      <c r="O679" s="274"/>
      <c r="P679" s="274"/>
      <c r="Q679" s="274"/>
      <c r="R679" s="362">
        <f t="shared" ref="R679:U699" si="248">DATE(YEAR(R676)+1,MONTH(R676),DAY(R676))</f>
        <v>44150</v>
      </c>
      <c r="S679" s="362">
        <f t="shared" si="248"/>
        <v>44150</v>
      </c>
      <c r="T679" s="362">
        <f t="shared" si="248"/>
        <v>44150</v>
      </c>
      <c r="U679" s="362">
        <f t="shared" si="248"/>
        <v>44150</v>
      </c>
      <c r="V679" s="274"/>
      <c r="W679" s="274"/>
      <c r="X679" s="274"/>
      <c r="Y679" s="274"/>
      <c r="Z679" s="274"/>
      <c r="AA679" s="274"/>
      <c r="AB679" s="274"/>
      <c r="AC679" s="720">
        <f t="shared" si="237"/>
        <v>683</v>
      </c>
      <c r="AD679" s="720">
        <f t="shared" si="238"/>
        <v>683</v>
      </c>
      <c r="AE679" s="720">
        <f t="shared" si="239"/>
        <v>683</v>
      </c>
      <c r="AF679" s="720">
        <f t="shared" si="240"/>
        <v>-43317</v>
      </c>
      <c r="AG679" s="720">
        <f t="shared" si="241"/>
        <v>-43317</v>
      </c>
      <c r="AH679" s="720">
        <f t="shared" si="242"/>
        <v>-43317</v>
      </c>
      <c r="AI679" s="720">
        <f t="shared" si="243"/>
        <v>-43317</v>
      </c>
      <c r="AJ679" s="720">
        <f t="shared" si="244"/>
        <v>683</v>
      </c>
      <c r="AK679" s="720">
        <f t="shared" si="245"/>
        <v>683</v>
      </c>
      <c r="AL679" s="720">
        <f t="shared" si="246"/>
        <v>683</v>
      </c>
      <c r="AM679" s="720">
        <f t="shared" si="247"/>
        <v>683</v>
      </c>
      <c r="AN679" s="274"/>
      <c r="AO679" s="274"/>
      <c r="AP679" s="274"/>
      <c r="AQ679" s="269"/>
      <c r="AR679" s="256"/>
      <c r="AS679" s="244"/>
      <c r="AT679" s="244"/>
      <c r="AU679" s="244"/>
    </row>
    <row r="680" spans="1:47" outlineLevel="3" x14ac:dyDescent="0.35">
      <c r="A680" s="244"/>
      <c r="B680" s="253"/>
      <c r="C680" s="246">
        <f>INT($C$229)+3</f>
        <v>4</v>
      </c>
      <c r="D680" s="269"/>
      <c r="E680" s="326"/>
      <c r="F680" s="326"/>
      <c r="G680" s="269"/>
      <c r="H680" s="274"/>
      <c r="I680" s="290"/>
      <c r="J680" s="290" t="s">
        <v>598</v>
      </c>
      <c r="K680" s="274"/>
      <c r="L680" s="274"/>
      <c r="M680" s="274"/>
      <c r="N680" s="362">
        <f>DATE(YEAR(N677)+1,MONTH(N677),DAY(N677))</f>
        <v>44150</v>
      </c>
      <c r="O680" s="362">
        <f>DATE(YEAR(O677)+1,MONTH(O677),DAY(O677))</f>
        <v>44150</v>
      </c>
      <c r="P680" s="362">
        <f>DATE(YEAR(P677)+1,MONTH(P677),DAY(P677))</f>
        <v>44150</v>
      </c>
      <c r="Q680" s="362">
        <f>DATE(YEAR(Q677)+1,MONTH(Q677),DAY(Q677))</f>
        <v>44150</v>
      </c>
      <c r="R680" s="362">
        <f t="shared" si="248"/>
        <v>44150</v>
      </c>
      <c r="S680" s="362">
        <f t="shared" si="248"/>
        <v>44150</v>
      </c>
      <c r="T680" s="362">
        <f t="shared" si="248"/>
        <v>44150</v>
      </c>
      <c r="U680" s="362">
        <f t="shared" si="248"/>
        <v>44150</v>
      </c>
      <c r="V680" s="274"/>
      <c r="W680" s="274"/>
      <c r="X680" s="274"/>
      <c r="Y680" s="274"/>
      <c r="Z680" s="274"/>
      <c r="AA680" s="274"/>
      <c r="AB680" s="274"/>
      <c r="AC680" s="720">
        <f t="shared" si="237"/>
        <v>-43317</v>
      </c>
      <c r="AD680" s="720">
        <f t="shared" si="238"/>
        <v>-43317</v>
      </c>
      <c r="AE680" s="720">
        <f t="shared" si="239"/>
        <v>-43317</v>
      </c>
      <c r="AF680" s="720">
        <f t="shared" si="240"/>
        <v>683</v>
      </c>
      <c r="AG680" s="720">
        <f t="shared" si="241"/>
        <v>683</v>
      </c>
      <c r="AH680" s="720">
        <f t="shared" si="242"/>
        <v>683</v>
      </c>
      <c r="AI680" s="720">
        <f t="shared" si="243"/>
        <v>683</v>
      </c>
      <c r="AJ680" s="720">
        <f t="shared" si="244"/>
        <v>683</v>
      </c>
      <c r="AK680" s="720">
        <f t="shared" si="245"/>
        <v>683</v>
      </c>
      <c r="AL680" s="720">
        <f t="shared" si="246"/>
        <v>683</v>
      </c>
      <c r="AM680" s="720">
        <f t="shared" si="247"/>
        <v>683</v>
      </c>
      <c r="AN680" s="274"/>
      <c r="AO680" s="274"/>
      <c r="AP680" s="274"/>
      <c r="AQ680" s="269"/>
      <c r="AR680" s="256"/>
      <c r="AS680" s="244"/>
      <c r="AT680" s="244"/>
      <c r="AU680" s="244"/>
    </row>
    <row r="681" spans="1:47" outlineLevel="3" x14ac:dyDescent="0.35">
      <c r="A681" s="244"/>
      <c r="B681" s="253"/>
      <c r="C681" s="246">
        <f>INT($C$229)+3</f>
        <v>4</v>
      </c>
      <c r="D681" s="269"/>
      <c r="E681" s="326"/>
      <c r="F681" s="326"/>
      <c r="G681" s="269"/>
      <c r="H681" s="274"/>
      <c r="I681" s="290"/>
      <c r="J681" s="290" t="s">
        <v>599</v>
      </c>
      <c r="K681" s="274"/>
      <c r="L681" s="274"/>
      <c r="M681" s="274"/>
      <c r="N681" s="274"/>
      <c r="O681" s="274"/>
      <c r="P681" s="274"/>
      <c r="Q681" s="274"/>
      <c r="R681" s="362">
        <f t="shared" si="248"/>
        <v>44150</v>
      </c>
      <c r="S681" s="362">
        <f t="shared" si="248"/>
        <v>44150</v>
      </c>
      <c r="T681" s="362">
        <f t="shared" si="248"/>
        <v>44150</v>
      </c>
      <c r="U681" s="362">
        <f t="shared" si="248"/>
        <v>44150</v>
      </c>
      <c r="V681" s="274"/>
      <c r="W681" s="274"/>
      <c r="X681" s="274"/>
      <c r="Y681" s="274"/>
      <c r="Z681" s="274"/>
      <c r="AA681" s="274"/>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683</v>
      </c>
      <c r="AK681" s="720">
        <f t="shared" si="245"/>
        <v>683</v>
      </c>
      <c r="AL681" s="720">
        <f t="shared" si="246"/>
        <v>683</v>
      </c>
      <c r="AM681" s="720">
        <f t="shared" si="247"/>
        <v>683</v>
      </c>
      <c r="AN681" s="274"/>
      <c r="AO681" s="274"/>
      <c r="AP681" s="274"/>
      <c r="AQ681" s="269"/>
      <c r="AR681" s="256"/>
      <c r="AS681" s="244"/>
      <c r="AT681" s="244"/>
      <c r="AU681" s="244"/>
    </row>
    <row r="682" spans="1:47" outlineLevel="3" x14ac:dyDescent="0.35">
      <c r="A682" s="244"/>
      <c r="B682" s="253"/>
      <c r="C682" s="246">
        <f t="shared" ref="C682:C738" si="249">INT($C$229+3)</f>
        <v>4</v>
      </c>
      <c r="D682" s="269"/>
      <c r="E682" s="326"/>
      <c r="F682" s="326"/>
      <c r="G682" s="269"/>
      <c r="H682" s="274"/>
      <c r="I682" s="290">
        <v>2</v>
      </c>
      <c r="J682" s="290" t="s">
        <v>608</v>
      </c>
      <c r="K682" s="362">
        <f>DATE(YEAR(K679)+1,MONTH(K679),DAY(K679))</f>
        <v>44515</v>
      </c>
      <c r="L682" s="362">
        <f>DATE(YEAR(L679)+1,MONTH(L679),DAY(L679))</f>
        <v>44515</v>
      </c>
      <c r="M682" s="362">
        <f>DATE(YEAR(M679)+1,MONTH(M679),DAY(M679))</f>
        <v>44515</v>
      </c>
      <c r="N682" s="274"/>
      <c r="O682" s="274"/>
      <c r="P682" s="274"/>
      <c r="Q682" s="274"/>
      <c r="R682" s="362">
        <f t="shared" si="248"/>
        <v>44515</v>
      </c>
      <c r="S682" s="362">
        <f t="shared" si="248"/>
        <v>44515</v>
      </c>
      <c r="T682" s="362">
        <f t="shared" si="248"/>
        <v>44515</v>
      </c>
      <c r="U682" s="362">
        <f t="shared" si="248"/>
        <v>44515</v>
      </c>
      <c r="V682" s="274"/>
      <c r="W682" s="274"/>
      <c r="X682" s="274"/>
      <c r="Y682" s="274"/>
      <c r="Z682" s="274"/>
      <c r="AA682" s="274"/>
      <c r="AB682" s="274"/>
      <c r="AC682" s="720">
        <f t="shared" si="237"/>
        <v>1046</v>
      </c>
      <c r="AD682" s="720">
        <f t="shared" si="238"/>
        <v>1046</v>
      </c>
      <c r="AE682" s="720">
        <f t="shared" si="239"/>
        <v>1046</v>
      </c>
      <c r="AF682" s="720">
        <f t="shared" si="240"/>
        <v>-43317</v>
      </c>
      <c r="AG682" s="720">
        <f t="shared" si="241"/>
        <v>-43317</v>
      </c>
      <c r="AH682" s="720">
        <f t="shared" si="242"/>
        <v>-43317</v>
      </c>
      <c r="AI682" s="720">
        <f t="shared" si="243"/>
        <v>-43317</v>
      </c>
      <c r="AJ682" s="720">
        <f t="shared" si="244"/>
        <v>1046</v>
      </c>
      <c r="AK682" s="720">
        <f t="shared" si="245"/>
        <v>1046</v>
      </c>
      <c r="AL682" s="720">
        <f t="shared" si="246"/>
        <v>1046</v>
      </c>
      <c r="AM682" s="720">
        <f t="shared" si="247"/>
        <v>1046</v>
      </c>
      <c r="AN682" s="274"/>
      <c r="AO682" s="274"/>
      <c r="AP682" s="274"/>
      <c r="AQ682" s="269"/>
      <c r="AR682" s="256"/>
      <c r="AS682" s="244"/>
      <c r="AT682" s="244"/>
      <c r="AU682" s="244"/>
    </row>
    <row r="683" spans="1:47" outlineLevel="3" x14ac:dyDescent="0.35">
      <c r="A683" s="244"/>
      <c r="B683" s="253"/>
      <c r="C683" s="246">
        <f t="shared" si="249"/>
        <v>4</v>
      </c>
      <c r="D683" s="269"/>
      <c r="E683" s="326"/>
      <c r="F683" s="326"/>
      <c r="G683" s="269"/>
      <c r="H683" s="274"/>
      <c r="I683" s="290"/>
      <c r="J683" s="290" t="s">
        <v>598</v>
      </c>
      <c r="K683" s="274"/>
      <c r="L683" s="274"/>
      <c r="M683" s="274"/>
      <c r="N683" s="362">
        <f>DATE(YEAR(N680)+1,MONTH(N680),DAY(N680))</f>
        <v>44515</v>
      </c>
      <c r="O683" s="362">
        <f>DATE(YEAR(O680)+1,MONTH(O680),DAY(O680))</f>
        <v>44515</v>
      </c>
      <c r="P683" s="362">
        <f>DATE(YEAR(P680)+1,MONTH(P680),DAY(P680))</f>
        <v>44515</v>
      </c>
      <c r="Q683" s="362">
        <f>DATE(YEAR(Q680)+1,MONTH(Q680),DAY(Q680))</f>
        <v>44515</v>
      </c>
      <c r="R683" s="362">
        <f t="shared" si="248"/>
        <v>44515</v>
      </c>
      <c r="S683" s="362">
        <f t="shared" si="248"/>
        <v>44515</v>
      </c>
      <c r="T683" s="362">
        <f t="shared" si="248"/>
        <v>44515</v>
      </c>
      <c r="U683" s="362">
        <f t="shared" si="248"/>
        <v>44515</v>
      </c>
      <c r="V683" s="274"/>
      <c r="W683" s="274"/>
      <c r="X683" s="274"/>
      <c r="Y683" s="274"/>
      <c r="Z683" s="274"/>
      <c r="AA683" s="274"/>
      <c r="AB683" s="274"/>
      <c r="AC683" s="720">
        <f t="shared" si="237"/>
        <v>-43317</v>
      </c>
      <c r="AD683" s="720">
        <f t="shared" si="238"/>
        <v>-43317</v>
      </c>
      <c r="AE683" s="720">
        <f t="shared" si="239"/>
        <v>-43317</v>
      </c>
      <c r="AF683" s="720">
        <f t="shared" si="240"/>
        <v>1046</v>
      </c>
      <c r="AG683" s="720">
        <f t="shared" si="241"/>
        <v>1046</v>
      </c>
      <c r="AH683" s="720">
        <f t="shared" si="242"/>
        <v>1046</v>
      </c>
      <c r="AI683" s="720">
        <f t="shared" si="243"/>
        <v>1046</v>
      </c>
      <c r="AJ683" s="720">
        <f t="shared" si="244"/>
        <v>1046</v>
      </c>
      <c r="AK683" s="720">
        <f t="shared" si="245"/>
        <v>1046</v>
      </c>
      <c r="AL683" s="720">
        <f t="shared" si="246"/>
        <v>1046</v>
      </c>
      <c r="AM683" s="720">
        <f t="shared" si="247"/>
        <v>1046</v>
      </c>
      <c r="AN683" s="274"/>
      <c r="AO683" s="274"/>
      <c r="AP683" s="274"/>
      <c r="AQ683" s="269"/>
      <c r="AR683" s="256"/>
      <c r="AS683" s="244"/>
      <c r="AT683" s="244"/>
      <c r="AU683" s="244"/>
    </row>
    <row r="684" spans="1:47" outlineLevel="3" x14ac:dyDescent="0.35">
      <c r="A684" s="244"/>
      <c r="B684" s="253"/>
      <c r="C684" s="246">
        <f t="shared" si="249"/>
        <v>4</v>
      </c>
      <c r="D684" s="269"/>
      <c r="E684" s="326"/>
      <c r="F684" s="326"/>
      <c r="G684" s="269"/>
      <c r="H684" s="274"/>
      <c r="I684" s="290"/>
      <c r="J684" s="290" t="s">
        <v>599</v>
      </c>
      <c r="K684" s="274"/>
      <c r="L684" s="274"/>
      <c r="M684" s="274"/>
      <c r="N684" s="274"/>
      <c r="O684" s="274"/>
      <c r="P684" s="274"/>
      <c r="Q684" s="274"/>
      <c r="R684" s="362">
        <f t="shared" si="248"/>
        <v>44515</v>
      </c>
      <c r="S684" s="362">
        <f t="shared" si="248"/>
        <v>44515</v>
      </c>
      <c r="T684" s="362">
        <f t="shared" si="248"/>
        <v>44515</v>
      </c>
      <c r="U684" s="362">
        <f t="shared" si="248"/>
        <v>44515</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1046</v>
      </c>
      <c r="AK684" s="720">
        <f t="shared" si="245"/>
        <v>1046</v>
      </c>
      <c r="AL684" s="720">
        <f t="shared" si="246"/>
        <v>1046</v>
      </c>
      <c r="AM684" s="720">
        <f t="shared" si="247"/>
        <v>1046</v>
      </c>
      <c r="AN684" s="274"/>
      <c r="AO684" s="274"/>
      <c r="AP684" s="274"/>
      <c r="AQ684" s="269"/>
      <c r="AR684" s="256"/>
      <c r="AS684" s="244"/>
      <c r="AT684" s="244"/>
      <c r="AU684" s="244"/>
    </row>
    <row r="685" spans="1:47" outlineLevel="3" x14ac:dyDescent="0.35">
      <c r="A685" s="244"/>
      <c r="B685" s="253"/>
      <c r="C685" s="246">
        <f t="shared" si="249"/>
        <v>4</v>
      </c>
      <c r="D685" s="269"/>
      <c r="E685" s="326"/>
      <c r="F685" s="326"/>
      <c r="G685" s="269"/>
      <c r="H685" s="274"/>
      <c r="I685" s="290">
        <v>3</v>
      </c>
      <c r="J685" s="290" t="s">
        <v>608</v>
      </c>
      <c r="K685" s="362">
        <f>DATE(YEAR(K682)+1,MONTH(K682),DAY(K682))</f>
        <v>44880</v>
      </c>
      <c r="L685" s="362">
        <f>DATE(YEAR(L682)+1,MONTH(L682),DAY(L682))</f>
        <v>44880</v>
      </c>
      <c r="M685" s="362">
        <f>DATE(YEAR(M682)+1,MONTH(M682),DAY(M682))</f>
        <v>44880</v>
      </c>
      <c r="N685" s="274"/>
      <c r="O685" s="274"/>
      <c r="P685" s="274"/>
      <c r="Q685" s="274"/>
      <c r="R685" s="362">
        <f t="shared" si="248"/>
        <v>44880</v>
      </c>
      <c r="S685" s="362">
        <f t="shared" si="248"/>
        <v>44880</v>
      </c>
      <c r="T685" s="362">
        <f t="shared" si="248"/>
        <v>44880</v>
      </c>
      <c r="U685" s="362">
        <f t="shared" si="248"/>
        <v>44880</v>
      </c>
      <c r="V685" s="274"/>
      <c r="W685" s="274"/>
      <c r="X685" s="274"/>
      <c r="Y685" s="274"/>
      <c r="Z685" s="274"/>
      <c r="AA685" s="274"/>
      <c r="AB685" s="274"/>
      <c r="AC685" s="720">
        <f t="shared" si="237"/>
        <v>1410</v>
      </c>
      <c r="AD685" s="720">
        <f t="shared" si="238"/>
        <v>1410</v>
      </c>
      <c r="AE685" s="720">
        <f t="shared" si="239"/>
        <v>1410</v>
      </c>
      <c r="AF685" s="720">
        <f t="shared" si="240"/>
        <v>-43317</v>
      </c>
      <c r="AG685" s="720">
        <f t="shared" si="241"/>
        <v>-43317</v>
      </c>
      <c r="AH685" s="720">
        <f t="shared" si="242"/>
        <v>-43317</v>
      </c>
      <c r="AI685" s="720">
        <f t="shared" si="243"/>
        <v>-43317</v>
      </c>
      <c r="AJ685" s="720">
        <f t="shared" si="244"/>
        <v>1410</v>
      </c>
      <c r="AK685" s="720">
        <f t="shared" si="245"/>
        <v>1410</v>
      </c>
      <c r="AL685" s="720">
        <f t="shared" si="246"/>
        <v>1410</v>
      </c>
      <c r="AM685" s="720">
        <f t="shared" si="247"/>
        <v>1410</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598</v>
      </c>
      <c r="K686" s="274"/>
      <c r="L686" s="274"/>
      <c r="M686" s="274"/>
      <c r="N686" s="362">
        <f>DATE(YEAR(N683)+1,MONTH(N683),DAY(N683))</f>
        <v>44880</v>
      </c>
      <c r="O686" s="362">
        <f>DATE(YEAR(O683)+1,MONTH(O683),DAY(O683))</f>
        <v>44880</v>
      </c>
      <c r="P686" s="362">
        <f>DATE(YEAR(P683)+1,MONTH(P683),DAY(P683))</f>
        <v>44880</v>
      </c>
      <c r="Q686" s="362">
        <f>DATE(YEAR(Q683)+1,MONTH(Q683),DAY(Q683))</f>
        <v>44880</v>
      </c>
      <c r="R686" s="362">
        <f t="shared" si="248"/>
        <v>44880</v>
      </c>
      <c r="S686" s="362">
        <f t="shared" si="248"/>
        <v>44880</v>
      </c>
      <c r="T686" s="362">
        <f t="shared" si="248"/>
        <v>44880</v>
      </c>
      <c r="U686" s="362">
        <f t="shared" si="248"/>
        <v>44880</v>
      </c>
      <c r="V686" s="274"/>
      <c r="W686" s="274"/>
      <c r="X686" s="274"/>
      <c r="Y686" s="274"/>
      <c r="Z686" s="274"/>
      <c r="AA686" s="274"/>
      <c r="AB686" s="274"/>
      <c r="AC686" s="720">
        <f t="shared" si="237"/>
        <v>-43317</v>
      </c>
      <c r="AD686" s="720">
        <f t="shared" si="238"/>
        <v>-43317</v>
      </c>
      <c r="AE686" s="720">
        <f t="shared" si="239"/>
        <v>-43317</v>
      </c>
      <c r="AF686" s="720">
        <f t="shared" si="240"/>
        <v>1410</v>
      </c>
      <c r="AG686" s="720">
        <f t="shared" si="241"/>
        <v>1410</v>
      </c>
      <c r="AH686" s="720">
        <f t="shared" si="242"/>
        <v>1410</v>
      </c>
      <c r="AI686" s="720">
        <f t="shared" si="243"/>
        <v>1410</v>
      </c>
      <c r="AJ686" s="720">
        <f t="shared" si="244"/>
        <v>1410</v>
      </c>
      <c r="AK686" s="720">
        <f t="shared" si="245"/>
        <v>1410</v>
      </c>
      <c r="AL686" s="720">
        <f t="shared" si="246"/>
        <v>1410</v>
      </c>
      <c r="AM686" s="720">
        <f t="shared" si="247"/>
        <v>1410</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599</v>
      </c>
      <c r="K687" s="274"/>
      <c r="L687" s="274"/>
      <c r="M687" s="274"/>
      <c r="N687" s="274"/>
      <c r="O687" s="274"/>
      <c r="P687" s="274"/>
      <c r="Q687" s="274"/>
      <c r="R687" s="362">
        <f t="shared" si="248"/>
        <v>44880</v>
      </c>
      <c r="S687" s="362">
        <f t="shared" si="248"/>
        <v>44880</v>
      </c>
      <c r="T687" s="362">
        <f t="shared" si="248"/>
        <v>44880</v>
      </c>
      <c r="U687" s="362">
        <f t="shared" si="248"/>
        <v>44880</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1410</v>
      </c>
      <c r="AK687" s="720">
        <f t="shared" si="245"/>
        <v>1410</v>
      </c>
      <c r="AL687" s="720">
        <f t="shared" si="246"/>
        <v>1410</v>
      </c>
      <c r="AM687" s="720">
        <f t="shared" si="247"/>
        <v>1410</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4</v>
      </c>
      <c r="J688" s="290" t="s">
        <v>608</v>
      </c>
      <c r="K688" s="362">
        <f>DATE(YEAR(K685)+1,MONTH(K685),DAY(K685))</f>
        <v>45245</v>
      </c>
      <c r="L688" s="362">
        <f>DATE(YEAR(L685)+1,MONTH(L685),DAY(L685))</f>
        <v>45245</v>
      </c>
      <c r="M688" s="362">
        <f>DATE(YEAR(M685)+1,MONTH(M685),DAY(M685))</f>
        <v>45245</v>
      </c>
      <c r="N688" s="274"/>
      <c r="O688" s="274"/>
      <c r="P688" s="274"/>
      <c r="Q688" s="274"/>
      <c r="R688" s="362">
        <f t="shared" si="248"/>
        <v>45245</v>
      </c>
      <c r="S688" s="362">
        <f t="shared" si="248"/>
        <v>45245</v>
      </c>
      <c r="T688" s="362">
        <f t="shared" si="248"/>
        <v>45245</v>
      </c>
      <c r="U688" s="362">
        <f t="shared" si="248"/>
        <v>45245</v>
      </c>
      <c r="V688" s="274"/>
      <c r="W688" s="274"/>
      <c r="X688" s="274"/>
      <c r="Y688" s="274"/>
      <c r="Z688" s="274"/>
      <c r="AA688" s="274"/>
      <c r="AB688" s="274"/>
      <c r="AC688" s="720">
        <f t="shared" si="237"/>
        <v>1774</v>
      </c>
      <c r="AD688" s="720">
        <f t="shared" si="238"/>
        <v>1774</v>
      </c>
      <c r="AE688" s="720">
        <f t="shared" si="239"/>
        <v>1774</v>
      </c>
      <c r="AF688" s="720">
        <f t="shared" si="240"/>
        <v>-43317</v>
      </c>
      <c r="AG688" s="720">
        <f t="shared" si="241"/>
        <v>-43317</v>
      </c>
      <c r="AH688" s="720">
        <f t="shared" si="242"/>
        <v>-43317</v>
      </c>
      <c r="AI688" s="720">
        <f t="shared" si="243"/>
        <v>-43317</v>
      </c>
      <c r="AJ688" s="720">
        <f t="shared" si="244"/>
        <v>1774</v>
      </c>
      <c r="AK688" s="720">
        <f t="shared" si="245"/>
        <v>1774</v>
      </c>
      <c r="AL688" s="720">
        <f t="shared" si="246"/>
        <v>1774</v>
      </c>
      <c r="AM688" s="720">
        <f t="shared" si="247"/>
        <v>1774</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598</v>
      </c>
      <c r="K689" s="274"/>
      <c r="L689" s="274"/>
      <c r="M689" s="274"/>
      <c r="N689" s="362">
        <f>DATE(YEAR(N686)+1,MONTH(N686),DAY(N686))</f>
        <v>45245</v>
      </c>
      <c r="O689" s="362">
        <f>DATE(YEAR(O686)+1,MONTH(O686),DAY(O686))</f>
        <v>45245</v>
      </c>
      <c r="P689" s="362">
        <f>DATE(YEAR(P686)+1,MONTH(P686),DAY(P686))</f>
        <v>45245</v>
      </c>
      <c r="Q689" s="362">
        <f>DATE(YEAR(Q686)+1,MONTH(Q686),DAY(Q686))</f>
        <v>45245</v>
      </c>
      <c r="R689" s="362">
        <f t="shared" si="248"/>
        <v>45245</v>
      </c>
      <c r="S689" s="362">
        <f t="shared" si="248"/>
        <v>45245</v>
      </c>
      <c r="T689" s="362">
        <f t="shared" si="248"/>
        <v>45245</v>
      </c>
      <c r="U689" s="362">
        <f t="shared" si="248"/>
        <v>45245</v>
      </c>
      <c r="V689" s="274"/>
      <c r="W689" s="274"/>
      <c r="X689" s="274"/>
      <c r="Y689" s="274"/>
      <c r="Z689" s="274"/>
      <c r="AA689" s="274"/>
      <c r="AB689" s="274"/>
      <c r="AC689" s="720">
        <f t="shared" si="237"/>
        <v>-43317</v>
      </c>
      <c r="AD689" s="720">
        <f t="shared" si="238"/>
        <v>-43317</v>
      </c>
      <c r="AE689" s="720">
        <f t="shared" si="239"/>
        <v>-43317</v>
      </c>
      <c r="AF689" s="720">
        <f t="shared" si="240"/>
        <v>1774</v>
      </c>
      <c r="AG689" s="720">
        <f t="shared" si="241"/>
        <v>1774</v>
      </c>
      <c r="AH689" s="720">
        <f t="shared" si="242"/>
        <v>1774</v>
      </c>
      <c r="AI689" s="720">
        <f t="shared" si="243"/>
        <v>1774</v>
      </c>
      <c r="AJ689" s="720">
        <f t="shared" si="244"/>
        <v>1774</v>
      </c>
      <c r="AK689" s="720">
        <f t="shared" si="245"/>
        <v>1774</v>
      </c>
      <c r="AL689" s="720">
        <f t="shared" si="246"/>
        <v>1774</v>
      </c>
      <c r="AM689" s="720">
        <f t="shared" si="247"/>
        <v>1774</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599</v>
      </c>
      <c r="K690" s="274"/>
      <c r="L690" s="274"/>
      <c r="M690" s="274"/>
      <c r="N690" s="274"/>
      <c r="O690" s="274"/>
      <c r="P690" s="274"/>
      <c r="Q690" s="274"/>
      <c r="R690" s="362">
        <f t="shared" si="248"/>
        <v>45245</v>
      </c>
      <c r="S690" s="362">
        <f t="shared" si="248"/>
        <v>45245</v>
      </c>
      <c r="T690" s="362">
        <f t="shared" si="248"/>
        <v>45245</v>
      </c>
      <c r="U690" s="362">
        <f t="shared" si="248"/>
        <v>45245</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1774</v>
      </c>
      <c r="AK690" s="720">
        <f t="shared" si="245"/>
        <v>1774</v>
      </c>
      <c r="AL690" s="720">
        <f t="shared" si="246"/>
        <v>1774</v>
      </c>
      <c r="AM690" s="720">
        <f t="shared" si="247"/>
        <v>1774</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5</v>
      </c>
      <c r="J691" s="290" t="s">
        <v>608</v>
      </c>
      <c r="K691" s="362">
        <f>DATE(YEAR(K688)+1,MONTH(K688),DAY(K688))</f>
        <v>45611</v>
      </c>
      <c r="L691" s="362">
        <f>DATE(YEAR(L688)+1,MONTH(L688),DAY(L688))</f>
        <v>45611</v>
      </c>
      <c r="M691" s="362">
        <f>DATE(YEAR(M688)+1,MONTH(M688),DAY(M688))</f>
        <v>45611</v>
      </c>
      <c r="N691" s="274"/>
      <c r="O691" s="274"/>
      <c r="P691" s="274"/>
      <c r="Q691" s="274"/>
      <c r="R691" s="362">
        <f t="shared" si="248"/>
        <v>45611</v>
      </c>
      <c r="S691" s="362">
        <f t="shared" si="248"/>
        <v>45611</v>
      </c>
      <c r="T691" s="362">
        <f t="shared" si="248"/>
        <v>45611</v>
      </c>
      <c r="U691" s="362">
        <f t="shared" si="248"/>
        <v>45611</v>
      </c>
      <c r="V691" s="274"/>
      <c r="W691" s="274"/>
      <c r="X691" s="274"/>
      <c r="Y691" s="274"/>
      <c r="Z691" s="274"/>
      <c r="AA691" s="274"/>
      <c r="AB691" s="274"/>
      <c r="AC691" s="720">
        <f t="shared" si="237"/>
        <v>2139</v>
      </c>
      <c r="AD691" s="720">
        <f t="shared" si="238"/>
        <v>2139</v>
      </c>
      <c r="AE691" s="720">
        <f t="shared" si="239"/>
        <v>2139</v>
      </c>
      <c r="AF691" s="720">
        <f t="shared" si="240"/>
        <v>-43317</v>
      </c>
      <c r="AG691" s="720">
        <f t="shared" si="241"/>
        <v>-43317</v>
      </c>
      <c r="AH691" s="720">
        <f t="shared" si="242"/>
        <v>-43317</v>
      </c>
      <c r="AI691" s="720">
        <f t="shared" si="243"/>
        <v>-43317</v>
      </c>
      <c r="AJ691" s="720">
        <f t="shared" si="244"/>
        <v>2139</v>
      </c>
      <c r="AK691" s="720">
        <f t="shared" si="245"/>
        <v>2139</v>
      </c>
      <c r="AL691" s="720">
        <f t="shared" si="246"/>
        <v>2139</v>
      </c>
      <c r="AM691" s="720">
        <f t="shared" si="247"/>
        <v>2139</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598</v>
      </c>
      <c r="K692" s="274"/>
      <c r="L692" s="274"/>
      <c r="M692" s="274"/>
      <c r="N692" s="362">
        <f>DATE(YEAR(N689)+1,MONTH(N689),DAY(N689))</f>
        <v>45611</v>
      </c>
      <c r="O692" s="362">
        <f>DATE(YEAR(O689)+1,MONTH(O689),DAY(O689))</f>
        <v>45611</v>
      </c>
      <c r="P692" s="362">
        <f>DATE(YEAR(P689)+1,MONTH(P689),DAY(P689))</f>
        <v>45611</v>
      </c>
      <c r="Q692" s="362">
        <f>DATE(YEAR(Q689)+1,MONTH(Q689),DAY(Q689))</f>
        <v>45611</v>
      </c>
      <c r="R692" s="362">
        <f t="shared" si="248"/>
        <v>45611</v>
      </c>
      <c r="S692" s="362">
        <f t="shared" si="248"/>
        <v>45611</v>
      </c>
      <c r="T692" s="362">
        <f t="shared" si="248"/>
        <v>45611</v>
      </c>
      <c r="U692" s="362">
        <f t="shared" si="248"/>
        <v>45611</v>
      </c>
      <c r="V692" s="274"/>
      <c r="W692" s="274"/>
      <c r="X692" s="274"/>
      <c r="Y692" s="274"/>
      <c r="Z692" s="274"/>
      <c r="AA692" s="274"/>
      <c r="AB692" s="274"/>
      <c r="AC692" s="720">
        <f t="shared" si="237"/>
        <v>-43317</v>
      </c>
      <c r="AD692" s="720">
        <f t="shared" si="238"/>
        <v>-43317</v>
      </c>
      <c r="AE692" s="720">
        <f t="shared" si="239"/>
        <v>-43317</v>
      </c>
      <c r="AF692" s="720">
        <f t="shared" si="240"/>
        <v>2139</v>
      </c>
      <c r="AG692" s="720">
        <f t="shared" si="241"/>
        <v>2139</v>
      </c>
      <c r="AH692" s="720">
        <f t="shared" si="242"/>
        <v>2139</v>
      </c>
      <c r="AI692" s="720">
        <f t="shared" si="243"/>
        <v>2139</v>
      </c>
      <c r="AJ692" s="720">
        <f t="shared" si="244"/>
        <v>2139</v>
      </c>
      <c r="AK692" s="720">
        <f t="shared" si="245"/>
        <v>2139</v>
      </c>
      <c r="AL692" s="720">
        <f t="shared" si="246"/>
        <v>2139</v>
      </c>
      <c r="AM692" s="720">
        <f t="shared" si="247"/>
        <v>2139</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599</v>
      </c>
      <c r="K693" s="274"/>
      <c r="L693" s="274"/>
      <c r="M693" s="274"/>
      <c r="N693" s="274"/>
      <c r="O693" s="274"/>
      <c r="P693" s="274"/>
      <c r="Q693" s="274"/>
      <c r="R693" s="362">
        <f t="shared" si="248"/>
        <v>45611</v>
      </c>
      <c r="S693" s="362">
        <f t="shared" si="248"/>
        <v>45611</v>
      </c>
      <c r="T693" s="362">
        <f t="shared" si="248"/>
        <v>45611</v>
      </c>
      <c r="U693" s="362">
        <f t="shared" si="248"/>
        <v>45611</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2139</v>
      </c>
      <c r="AK693" s="720">
        <f t="shared" si="245"/>
        <v>2139</v>
      </c>
      <c r="AL693" s="720">
        <f t="shared" si="246"/>
        <v>2139</v>
      </c>
      <c r="AM693" s="720">
        <f t="shared" si="247"/>
        <v>2139</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6</v>
      </c>
      <c r="J694" s="290" t="s">
        <v>608</v>
      </c>
      <c r="K694" s="362">
        <f>DATE(YEAR(K691)+1,MONTH(K691),DAY(K691))</f>
        <v>45976</v>
      </c>
      <c r="L694" s="362">
        <f>DATE(YEAR(L691)+1,MONTH(L691),DAY(L691))</f>
        <v>45976</v>
      </c>
      <c r="M694" s="362">
        <f>DATE(YEAR(M691)+1,MONTH(M691),DAY(M691))</f>
        <v>45976</v>
      </c>
      <c r="N694" s="274"/>
      <c r="O694" s="274"/>
      <c r="P694" s="274"/>
      <c r="Q694" s="274"/>
      <c r="R694" s="362">
        <f t="shared" si="248"/>
        <v>45976</v>
      </c>
      <c r="S694" s="362">
        <f t="shared" si="248"/>
        <v>45976</v>
      </c>
      <c r="T694" s="362">
        <f t="shared" si="248"/>
        <v>45976</v>
      </c>
      <c r="U694" s="362">
        <f t="shared" si="248"/>
        <v>45976</v>
      </c>
      <c r="V694" s="274"/>
      <c r="W694" s="274"/>
      <c r="X694" s="274"/>
      <c r="Y694" s="274"/>
      <c r="Z694" s="274"/>
      <c r="AA694" s="274"/>
      <c r="AB694" s="274"/>
      <c r="AC694" s="720">
        <f t="shared" si="237"/>
        <v>2502</v>
      </c>
      <c r="AD694" s="720">
        <f t="shared" si="238"/>
        <v>2502</v>
      </c>
      <c r="AE694" s="720">
        <f t="shared" si="239"/>
        <v>2502</v>
      </c>
      <c r="AF694" s="720">
        <f t="shared" si="240"/>
        <v>-43317</v>
      </c>
      <c r="AG694" s="720">
        <f t="shared" si="241"/>
        <v>-43317</v>
      </c>
      <c r="AH694" s="720">
        <f t="shared" si="242"/>
        <v>-43317</v>
      </c>
      <c r="AI694" s="720">
        <f t="shared" si="243"/>
        <v>-43317</v>
      </c>
      <c r="AJ694" s="720">
        <f t="shared" si="244"/>
        <v>2502</v>
      </c>
      <c r="AK694" s="720">
        <f t="shared" si="245"/>
        <v>2502</v>
      </c>
      <c r="AL694" s="720">
        <f t="shared" si="246"/>
        <v>2502</v>
      </c>
      <c r="AM694" s="720">
        <f t="shared" si="247"/>
        <v>2502</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598</v>
      </c>
      <c r="K695" s="274"/>
      <c r="L695" s="274"/>
      <c r="M695" s="274"/>
      <c r="N695" s="362">
        <f>DATE(YEAR(N692)+1,MONTH(N692),DAY(N692))</f>
        <v>45976</v>
      </c>
      <c r="O695" s="362">
        <f>DATE(YEAR(O692)+1,MONTH(O692),DAY(O692))</f>
        <v>45976</v>
      </c>
      <c r="P695" s="362">
        <f>DATE(YEAR(P692)+1,MONTH(P692),DAY(P692))</f>
        <v>45976</v>
      </c>
      <c r="Q695" s="362">
        <f>DATE(YEAR(Q692)+1,MONTH(Q692),DAY(Q692))</f>
        <v>45976</v>
      </c>
      <c r="R695" s="362">
        <f t="shared" si="248"/>
        <v>45976</v>
      </c>
      <c r="S695" s="362">
        <f t="shared" si="248"/>
        <v>45976</v>
      </c>
      <c r="T695" s="362">
        <f t="shared" si="248"/>
        <v>45976</v>
      </c>
      <c r="U695" s="362">
        <f t="shared" si="248"/>
        <v>45976</v>
      </c>
      <c r="V695" s="274"/>
      <c r="W695" s="274"/>
      <c r="X695" s="274"/>
      <c r="Y695" s="274"/>
      <c r="Z695" s="274"/>
      <c r="AA695" s="274"/>
      <c r="AB695" s="274"/>
      <c r="AC695" s="720">
        <f t="shared" si="237"/>
        <v>-43317</v>
      </c>
      <c r="AD695" s="720">
        <f t="shared" si="238"/>
        <v>-43317</v>
      </c>
      <c r="AE695" s="720">
        <f t="shared" si="239"/>
        <v>-43317</v>
      </c>
      <c r="AF695" s="720">
        <f t="shared" si="240"/>
        <v>2502</v>
      </c>
      <c r="AG695" s="720">
        <f t="shared" si="241"/>
        <v>2502</v>
      </c>
      <c r="AH695" s="720">
        <f t="shared" si="242"/>
        <v>2502</v>
      </c>
      <c r="AI695" s="720">
        <f t="shared" si="243"/>
        <v>2502</v>
      </c>
      <c r="AJ695" s="720">
        <f t="shared" si="244"/>
        <v>2502</v>
      </c>
      <c r="AK695" s="720">
        <f t="shared" si="245"/>
        <v>2502</v>
      </c>
      <c r="AL695" s="720">
        <f t="shared" si="246"/>
        <v>2502</v>
      </c>
      <c r="AM695" s="720">
        <f t="shared" si="247"/>
        <v>2502</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599</v>
      </c>
      <c r="K696" s="274"/>
      <c r="L696" s="274"/>
      <c r="M696" s="274"/>
      <c r="N696" s="274"/>
      <c r="O696" s="274"/>
      <c r="P696" s="274"/>
      <c r="Q696" s="274"/>
      <c r="R696" s="362">
        <f t="shared" si="248"/>
        <v>45976</v>
      </c>
      <c r="S696" s="362">
        <f t="shared" si="248"/>
        <v>45976</v>
      </c>
      <c r="T696" s="362">
        <f t="shared" si="248"/>
        <v>45976</v>
      </c>
      <c r="U696" s="362">
        <f t="shared" si="248"/>
        <v>45976</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2502</v>
      </c>
      <c r="AK696" s="720">
        <f t="shared" si="245"/>
        <v>2502</v>
      </c>
      <c r="AL696" s="720">
        <f t="shared" si="246"/>
        <v>2502</v>
      </c>
      <c r="AM696" s="720">
        <f t="shared" si="247"/>
        <v>2502</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7</v>
      </c>
      <c r="J697" s="290" t="s">
        <v>608</v>
      </c>
      <c r="K697" s="362">
        <f>DATE(YEAR(K694)+1,MONTH(K694),DAY(K694))</f>
        <v>46341</v>
      </c>
      <c r="L697" s="362">
        <f>DATE(YEAR(L694)+1,MONTH(L694),DAY(L694))</f>
        <v>46341</v>
      </c>
      <c r="M697" s="362">
        <f>DATE(YEAR(M694)+1,MONTH(M694),DAY(M694))</f>
        <v>46341</v>
      </c>
      <c r="N697" s="274"/>
      <c r="O697" s="274"/>
      <c r="P697" s="274"/>
      <c r="Q697" s="274"/>
      <c r="R697" s="362">
        <f t="shared" si="248"/>
        <v>46341</v>
      </c>
      <c r="S697" s="362">
        <f t="shared" si="248"/>
        <v>46341</v>
      </c>
      <c r="T697" s="362">
        <f t="shared" si="248"/>
        <v>46341</v>
      </c>
      <c r="U697" s="362">
        <f t="shared" si="248"/>
        <v>46341</v>
      </c>
      <c r="V697" s="274"/>
      <c r="W697" s="274"/>
      <c r="X697" s="274"/>
      <c r="Y697" s="274"/>
      <c r="Z697" s="274"/>
      <c r="AA697" s="274"/>
      <c r="AB697" s="274"/>
      <c r="AC697" s="720">
        <f t="shared" si="237"/>
        <v>2866</v>
      </c>
      <c r="AD697" s="720">
        <f t="shared" si="238"/>
        <v>2866</v>
      </c>
      <c r="AE697" s="720">
        <f t="shared" si="239"/>
        <v>2866</v>
      </c>
      <c r="AF697" s="720">
        <f t="shared" si="240"/>
        <v>-43317</v>
      </c>
      <c r="AG697" s="720">
        <f t="shared" si="241"/>
        <v>-43317</v>
      </c>
      <c r="AH697" s="720">
        <f t="shared" si="242"/>
        <v>-43317</v>
      </c>
      <c r="AI697" s="720">
        <f t="shared" si="243"/>
        <v>-43317</v>
      </c>
      <c r="AJ697" s="720">
        <f t="shared" si="244"/>
        <v>2866</v>
      </c>
      <c r="AK697" s="720">
        <f t="shared" si="245"/>
        <v>2866</v>
      </c>
      <c r="AL697" s="720">
        <f t="shared" si="246"/>
        <v>2866</v>
      </c>
      <c r="AM697" s="720">
        <f t="shared" si="247"/>
        <v>2866</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598</v>
      </c>
      <c r="K698" s="274"/>
      <c r="L698" s="274"/>
      <c r="M698" s="274"/>
      <c r="N698" s="362">
        <f>DATE(YEAR(N695)+1,MONTH(N695),DAY(N695))</f>
        <v>46341</v>
      </c>
      <c r="O698" s="362">
        <f>DATE(YEAR(O695)+1,MONTH(O695),DAY(O695))</f>
        <v>46341</v>
      </c>
      <c r="P698" s="362">
        <f>DATE(YEAR(P695)+1,MONTH(P695),DAY(P695))</f>
        <v>46341</v>
      </c>
      <c r="Q698" s="362">
        <f>DATE(YEAR(Q695)+1,MONTH(Q695),DAY(Q695))</f>
        <v>46341</v>
      </c>
      <c r="R698" s="362">
        <f t="shared" si="248"/>
        <v>46341</v>
      </c>
      <c r="S698" s="362">
        <f t="shared" si="248"/>
        <v>46341</v>
      </c>
      <c r="T698" s="362">
        <f t="shared" si="248"/>
        <v>46341</v>
      </c>
      <c r="U698" s="362">
        <f t="shared" si="248"/>
        <v>46341</v>
      </c>
      <c r="V698" s="274"/>
      <c r="W698" s="274"/>
      <c r="X698" s="274"/>
      <c r="Y698" s="274"/>
      <c r="Z698" s="274"/>
      <c r="AA698" s="274"/>
      <c r="AB698" s="274"/>
      <c r="AC698" s="720">
        <f t="shared" si="237"/>
        <v>-43317</v>
      </c>
      <c r="AD698" s="720">
        <f t="shared" si="238"/>
        <v>-43317</v>
      </c>
      <c r="AE698" s="720">
        <f t="shared" si="239"/>
        <v>-43317</v>
      </c>
      <c r="AF698" s="720">
        <f t="shared" si="240"/>
        <v>2866</v>
      </c>
      <c r="AG698" s="720">
        <f t="shared" si="241"/>
        <v>2866</v>
      </c>
      <c r="AH698" s="720">
        <f t="shared" si="242"/>
        <v>2866</v>
      </c>
      <c r="AI698" s="720">
        <f t="shared" si="243"/>
        <v>2866</v>
      </c>
      <c r="AJ698" s="720">
        <f t="shared" si="244"/>
        <v>2866</v>
      </c>
      <c r="AK698" s="720">
        <f t="shared" si="245"/>
        <v>2866</v>
      </c>
      <c r="AL698" s="720">
        <f t="shared" si="246"/>
        <v>2866</v>
      </c>
      <c r="AM698" s="720">
        <f t="shared" si="247"/>
        <v>2866</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599</v>
      </c>
      <c r="K699" s="274"/>
      <c r="L699" s="274"/>
      <c r="M699" s="274"/>
      <c r="N699" s="274"/>
      <c r="O699" s="274"/>
      <c r="P699" s="274"/>
      <c r="Q699" s="274"/>
      <c r="R699" s="362">
        <f t="shared" si="248"/>
        <v>46341</v>
      </c>
      <c r="S699" s="362">
        <f t="shared" si="248"/>
        <v>46341</v>
      </c>
      <c r="T699" s="362">
        <f t="shared" si="248"/>
        <v>46341</v>
      </c>
      <c r="U699" s="362">
        <f t="shared" si="248"/>
        <v>46341</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2866</v>
      </c>
      <c r="AK699" s="720">
        <f t="shared" si="245"/>
        <v>2866</v>
      </c>
      <c r="AL699" s="720">
        <f t="shared" si="246"/>
        <v>2866</v>
      </c>
      <c r="AM699" s="720">
        <f t="shared" si="247"/>
        <v>2866</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90" t="str">
        <f>H$249</f>
        <v>Win</v>
      </c>
      <c r="I700" s="290">
        <v>0</v>
      </c>
      <c r="J700" s="290" t="s">
        <v>608</v>
      </c>
      <c r="K700" s="397">
        <v>43814</v>
      </c>
      <c r="L700" s="397">
        <v>43814</v>
      </c>
      <c r="M700" s="397">
        <v>43814</v>
      </c>
      <c r="N700" s="274"/>
      <c r="O700" s="274"/>
      <c r="P700" s="274"/>
      <c r="Q700" s="274"/>
      <c r="R700" s="397">
        <v>43814</v>
      </c>
      <c r="S700" s="397">
        <v>43814</v>
      </c>
      <c r="T700" s="397">
        <v>43814</v>
      </c>
      <c r="U700" s="397">
        <v>43814</v>
      </c>
      <c r="V700" s="274"/>
      <c r="W700" s="274"/>
      <c r="X700" s="274" t="b">
        <f t="shared" ref="X700:AA702" si="250">R700&lt;(MAX(R$270:R$277)+MAX($I$351*R$351,$I$352*R$352,$I$353*R$353))</f>
        <v>0</v>
      </c>
      <c r="Y700" s="274" t="b">
        <f t="shared" si="250"/>
        <v>0</v>
      </c>
      <c r="Z700" s="274" t="b">
        <f t="shared" si="250"/>
        <v>0</v>
      </c>
      <c r="AA700" s="274" t="b">
        <f t="shared" si="250"/>
        <v>0</v>
      </c>
      <c r="AB700" s="274"/>
      <c r="AC700" s="720">
        <f t="shared" si="237"/>
        <v>348</v>
      </c>
      <c r="AD700" s="720">
        <f t="shared" si="238"/>
        <v>348</v>
      </c>
      <c r="AE700" s="720">
        <f t="shared" si="239"/>
        <v>348</v>
      </c>
      <c r="AF700" s="720">
        <f t="shared" si="240"/>
        <v>-43317</v>
      </c>
      <c r="AG700" s="720">
        <f t="shared" si="241"/>
        <v>-43317</v>
      </c>
      <c r="AH700" s="720">
        <f t="shared" si="242"/>
        <v>-43317</v>
      </c>
      <c r="AI700" s="720">
        <f t="shared" si="243"/>
        <v>-43317</v>
      </c>
      <c r="AJ700" s="720">
        <f t="shared" si="244"/>
        <v>348</v>
      </c>
      <c r="AK700" s="720">
        <f t="shared" si="245"/>
        <v>348</v>
      </c>
      <c r="AL700" s="720">
        <f t="shared" si="246"/>
        <v>348</v>
      </c>
      <c r="AM700" s="720">
        <f t="shared" si="247"/>
        <v>348</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90"/>
      <c r="I701" s="290"/>
      <c r="J701" s="290" t="s">
        <v>598</v>
      </c>
      <c r="K701" s="274"/>
      <c r="L701" s="274"/>
      <c r="M701" s="274"/>
      <c r="N701" s="397">
        <v>43814</v>
      </c>
      <c r="O701" s="397">
        <v>43814</v>
      </c>
      <c r="P701" s="397">
        <v>43814</v>
      </c>
      <c r="Q701" s="397">
        <v>43814</v>
      </c>
      <c r="R701" s="397">
        <v>43814</v>
      </c>
      <c r="S701" s="397">
        <v>43814</v>
      </c>
      <c r="T701" s="397">
        <v>43814</v>
      </c>
      <c r="U701" s="397">
        <v>43814</v>
      </c>
      <c r="V701" s="274"/>
      <c r="W701" s="274"/>
      <c r="X701" s="274" t="b">
        <f t="shared" si="250"/>
        <v>0</v>
      </c>
      <c r="Y701" s="274" t="b">
        <f t="shared" si="250"/>
        <v>0</v>
      </c>
      <c r="Z701" s="274" t="b">
        <f t="shared" si="250"/>
        <v>0</v>
      </c>
      <c r="AA701" s="274" t="b">
        <f t="shared" si="250"/>
        <v>0</v>
      </c>
      <c r="AB701" s="274"/>
      <c r="AC701" s="720">
        <f t="shared" si="237"/>
        <v>-43317</v>
      </c>
      <c r="AD701" s="720">
        <f t="shared" si="238"/>
        <v>-43317</v>
      </c>
      <c r="AE701" s="720">
        <f t="shared" si="239"/>
        <v>-43317</v>
      </c>
      <c r="AF701" s="720">
        <f t="shared" si="240"/>
        <v>348</v>
      </c>
      <c r="AG701" s="720">
        <f t="shared" si="241"/>
        <v>348</v>
      </c>
      <c r="AH701" s="720">
        <f t="shared" si="242"/>
        <v>348</v>
      </c>
      <c r="AI701" s="720">
        <f t="shared" si="243"/>
        <v>348</v>
      </c>
      <c r="AJ701" s="720">
        <f t="shared" si="244"/>
        <v>348</v>
      </c>
      <c r="AK701" s="720">
        <f t="shared" si="245"/>
        <v>348</v>
      </c>
      <c r="AL701" s="720">
        <f t="shared" si="246"/>
        <v>348</v>
      </c>
      <c r="AM701" s="720">
        <f t="shared" si="247"/>
        <v>348</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90"/>
      <c r="I702" s="290"/>
      <c r="J702" s="290" t="s">
        <v>599</v>
      </c>
      <c r="K702" s="274"/>
      <c r="L702" s="274"/>
      <c r="M702" s="274"/>
      <c r="N702" s="274"/>
      <c r="O702" s="274"/>
      <c r="P702" s="274"/>
      <c r="Q702" s="274"/>
      <c r="R702" s="397">
        <v>43814</v>
      </c>
      <c r="S702" s="397">
        <v>43814</v>
      </c>
      <c r="T702" s="397">
        <v>43814</v>
      </c>
      <c r="U702" s="397">
        <v>43814</v>
      </c>
      <c r="V702" s="274"/>
      <c r="W702" s="274"/>
      <c r="X702" s="274" t="b">
        <f t="shared" si="250"/>
        <v>0</v>
      </c>
      <c r="Y702" s="274" t="b">
        <f t="shared" si="250"/>
        <v>0</v>
      </c>
      <c r="Z702" s="274" t="b">
        <f t="shared" si="250"/>
        <v>0</v>
      </c>
      <c r="AA702" s="274" t="b">
        <f t="shared" si="250"/>
        <v>0</v>
      </c>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348</v>
      </c>
      <c r="AK702" s="720">
        <f t="shared" si="245"/>
        <v>348</v>
      </c>
      <c r="AL702" s="720">
        <f t="shared" si="246"/>
        <v>348</v>
      </c>
      <c r="AM702" s="720">
        <f t="shared" si="247"/>
        <v>348</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74"/>
      <c r="I703" s="290">
        <v>1</v>
      </c>
      <c r="J703" s="290" t="s">
        <v>608</v>
      </c>
      <c r="K703" s="362">
        <f>DATE(YEAR(K700)+1,MONTH(K700),DAY(K700))</f>
        <v>44180</v>
      </c>
      <c r="L703" s="362">
        <f>DATE(YEAR(L700)+1,MONTH(L700),DAY(L700))</f>
        <v>44180</v>
      </c>
      <c r="M703" s="362">
        <f>DATE(YEAR(M700)+1,MONTH(M700),DAY(M700))</f>
        <v>44180</v>
      </c>
      <c r="N703" s="274"/>
      <c r="O703" s="274"/>
      <c r="P703" s="274"/>
      <c r="Q703" s="274"/>
      <c r="R703" s="362">
        <f t="shared" ref="R703:U703" si="251">DATE(YEAR(R700)+1,MONTH(R700),DAY(R700))</f>
        <v>44180</v>
      </c>
      <c r="S703" s="362">
        <f t="shared" si="251"/>
        <v>44180</v>
      </c>
      <c r="T703" s="362">
        <f t="shared" si="251"/>
        <v>44180</v>
      </c>
      <c r="U703" s="362">
        <f t="shared" si="251"/>
        <v>44180</v>
      </c>
      <c r="V703" s="274"/>
      <c r="W703" s="274"/>
      <c r="X703" s="274"/>
      <c r="Y703" s="274"/>
      <c r="Z703" s="274"/>
      <c r="AA703" s="274"/>
      <c r="AB703" s="274"/>
      <c r="AC703" s="720">
        <f t="shared" si="237"/>
        <v>713</v>
      </c>
      <c r="AD703" s="720">
        <f t="shared" si="238"/>
        <v>713</v>
      </c>
      <c r="AE703" s="720">
        <f t="shared" si="239"/>
        <v>713</v>
      </c>
      <c r="AF703" s="720">
        <f t="shared" si="240"/>
        <v>-43317</v>
      </c>
      <c r="AG703" s="720">
        <f t="shared" si="241"/>
        <v>-43317</v>
      </c>
      <c r="AH703" s="720">
        <f t="shared" si="242"/>
        <v>-43317</v>
      </c>
      <c r="AI703" s="720">
        <f t="shared" si="243"/>
        <v>-43317</v>
      </c>
      <c r="AJ703" s="720">
        <f t="shared" si="244"/>
        <v>713</v>
      </c>
      <c r="AK703" s="720">
        <f t="shared" si="245"/>
        <v>713</v>
      </c>
      <c r="AL703" s="720">
        <f t="shared" si="246"/>
        <v>713</v>
      </c>
      <c r="AM703" s="720">
        <f t="shared" si="247"/>
        <v>713</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74"/>
      <c r="I704" s="290"/>
      <c r="J704" s="290" t="s">
        <v>598</v>
      </c>
      <c r="K704" s="274"/>
      <c r="L704" s="274"/>
      <c r="M704" s="274"/>
      <c r="N704" s="362">
        <f>DATE(YEAR(N701)+1,MONTH(N701),DAY(N701))</f>
        <v>44180</v>
      </c>
      <c r="O704" s="362">
        <f>DATE(YEAR(O701)+1,MONTH(O701),DAY(O701))</f>
        <v>44180</v>
      </c>
      <c r="P704" s="362">
        <f>DATE(YEAR(P701)+1,MONTH(P701),DAY(P701))</f>
        <v>44180</v>
      </c>
      <c r="Q704" s="362">
        <f>DATE(YEAR(Q701)+1,MONTH(Q701),DAY(Q701))</f>
        <v>44180</v>
      </c>
      <c r="R704" s="362">
        <f t="shared" ref="R704:U704" si="252">DATE(YEAR(R701)+1,MONTH(R701),DAY(R701))</f>
        <v>44180</v>
      </c>
      <c r="S704" s="362">
        <f t="shared" si="252"/>
        <v>44180</v>
      </c>
      <c r="T704" s="362">
        <f t="shared" si="252"/>
        <v>44180</v>
      </c>
      <c r="U704" s="362">
        <f t="shared" si="252"/>
        <v>44180</v>
      </c>
      <c r="V704" s="274"/>
      <c r="W704" s="274"/>
      <c r="X704" s="274"/>
      <c r="Y704" s="274"/>
      <c r="Z704" s="274"/>
      <c r="AA704" s="274"/>
      <c r="AB704" s="274"/>
      <c r="AC704" s="720">
        <f t="shared" si="237"/>
        <v>-43317</v>
      </c>
      <c r="AD704" s="720">
        <f t="shared" si="238"/>
        <v>-43317</v>
      </c>
      <c r="AE704" s="720">
        <f t="shared" si="239"/>
        <v>-43317</v>
      </c>
      <c r="AF704" s="720">
        <f t="shared" si="240"/>
        <v>713</v>
      </c>
      <c r="AG704" s="720">
        <f t="shared" si="241"/>
        <v>713</v>
      </c>
      <c r="AH704" s="720">
        <f t="shared" si="242"/>
        <v>713</v>
      </c>
      <c r="AI704" s="720">
        <f t="shared" si="243"/>
        <v>713</v>
      </c>
      <c r="AJ704" s="720">
        <f t="shared" si="244"/>
        <v>713</v>
      </c>
      <c r="AK704" s="720">
        <f t="shared" si="245"/>
        <v>713</v>
      </c>
      <c r="AL704" s="720">
        <f t="shared" si="246"/>
        <v>713</v>
      </c>
      <c r="AM704" s="720">
        <f t="shared" si="247"/>
        <v>713</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74"/>
      <c r="I705" s="290"/>
      <c r="J705" s="290" t="s">
        <v>599</v>
      </c>
      <c r="K705" s="274"/>
      <c r="L705" s="274"/>
      <c r="M705" s="274"/>
      <c r="N705" s="274"/>
      <c r="O705" s="274"/>
      <c r="P705" s="274"/>
      <c r="Q705" s="274"/>
      <c r="R705" s="362">
        <f t="shared" ref="R705:U705" si="253">DATE(YEAR(R702)+1,MONTH(R702),DAY(R702))</f>
        <v>44180</v>
      </c>
      <c r="S705" s="362">
        <f t="shared" si="253"/>
        <v>44180</v>
      </c>
      <c r="T705" s="362">
        <f t="shared" si="253"/>
        <v>44180</v>
      </c>
      <c r="U705" s="362">
        <f t="shared" si="253"/>
        <v>44180</v>
      </c>
      <c r="V705" s="274"/>
      <c r="W705" s="274"/>
      <c r="X705" s="274"/>
      <c r="Y705" s="274"/>
      <c r="Z705" s="274"/>
      <c r="AA705" s="274"/>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713</v>
      </c>
      <c r="AK705" s="720">
        <f t="shared" si="245"/>
        <v>713</v>
      </c>
      <c r="AL705" s="720">
        <f t="shared" si="246"/>
        <v>713</v>
      </c>
      <c r="AM705" s="720">
        <f t="shared" si="247"/>
        <v>713</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2</v>
      </c>
      <c r="J706" s="290" t="s">
        <v>608</v>
      </c>
      <c r="K706" s="362">
        <f>DATE(YEAR(K703)+1,MONTH(K703),DAY(K703))</f>
        <v>44545</v>
      </c>
      <c r="L706" s="362">
        <f>DATE(YEAR(L703)+1,MONTH(L703),DAY(L703))</f>
        <v>44545</v>
      </c>
      <c r="M706" s="362">
        <f>DATE(YEAR(M703)+1,MONTH(M703),DAY(M703))</f>
        <v>44545</v>
      </c>
      <c r="N706" s="274"/>
      <c r="O706" s="274"/>
      <c r="P706" s="274"/>
      <c r="Q706" s="274"/>
      <c r="R706" s="362">
        <f t="shared" ref="R706:U706" si="254">DATE(YEAR(R703)+1,MONTH(R703),DAY(R703))</f>
        <v>44545</v>
      </c>
      <c r="S706" s="362">
        <f t="shared" si="254"/>
        <v>44545</v>
      </c>
      <c r="T706" s="362">
        <f t="shared" si="254"/>
        <v>44545</v>
      </c>
      <c r="U706" s="362">
        <f t="shared" si="254"/>
        <v>44545</v>
      </c>
      <c r="V706" s="274"/>
      <c r="W706" s="274"/>
      <c r="X706" s="274"/>
      <c r="Y706" s="274"/>
      <c r="Z706" s="274"/>
      <c r="AA706" s="274"/>
      <c r="AB706" s="274"/>
      <c r="AC706" s="720">
        <f t="shared" si="237"/>
        <v>1076</v>
      </c>
      <c r="AD706" s="720">
        <f t="shared" si="238"/>
        <v>1076</v>
      </c>
      <c r="AE706" s="720">
        <f t="shared" si="239"/>
        <v>1076</v>
      </c>
      <c r="AF706" s="720">
        <f t="shared" si="240"/>
        <v>-43317</v>
      </c>
      <c r="AG706" s="720">
        <f t="shared" si="241"/>
        <v>-43317</v>
      </c>
      <c r="AH706" s="720">
        <f t="shared" si="242"/>
        <v>-43317</v>
      </c>
      <c r="AI706" s="720">
        <f t="shared" si="243"/>
        <v>-43317</v>
      </c>
      <c r="AJ706" s="720">
        <f t="shared" si="244"/>
        <v>1076</v>
      </c>
      <c r="AK706" s="720">
        <f t="shared" si="245"/>
        <v>1076</v>
      </c>
      <c r="AL706" s="720">
        <f t="shared" si="246"/>
        <v>1076</v>
      </c>
      <c r="AM706" s="720">
        <f t="shared" si="247"/>
        <v>1076</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598</v>
      </c>
      <c r="K707" s="274"/>
      <c r="L707" s="274"/>
      <c r="M707" s="274"/>
      <c r="N707" s="362">
        <f>DATE(YEAR(N704)+1,MONTH(N704),DAY(N704))</f>
        <v>44545</v>
      </c>
      <c r="O707" s="362">
        <f>DATE(YEAR(O704)+1,MONTH(O704),DAY(O704))</f>
        <v>44545</v>
      </c>
      <c r="P707" s="362">
        <f>DATE(YEAR(P704)+1,MONTH(P704),DAY(P704))</f>
        <v>44545</v>
      </c>
      <c r="Q707" s="362">
        <f>DATE(YEAR(Q704)+1,MONTH(Q704),DAY(Q704))</f>
        <v>44545</v>
      </c>
      <c r="R707" s="362">
        <f t="shared" ref="R707:U707" si="255">DATE(YEAR(R704)+1,MONTH(R704),DAY(R704))</f>
        <v>44545</v>
      </c>
      <c r="S707" s="362">
        <f t="shared" si="255"/>
        <v>44545</v>
      </c>
      <c r="T707" s="362">
        <f t="shared" si="255"/>
        <v>44545</v>
      </c>
      <c r="U707" s="362">
        <f t="shared" si="255"/>
        <v>44545</v>
      </c>
      <c r="V707" s="274"/>
      <c r="W707" s="274"/>
      <c r="X707" s="274"/>
      <c r="Y707" s="274"/>
      <c r="Z707" s="274"/>
      <c r="AA707" s="274"/>
      <c r="AB707" s="274"/>
      <c r="AC707" s="720">
        <f t="shared" si="237"/>
        <v>-43317</v>
      </c>
      <c r="AD707" s="720">
        <f t="shared" si="238"/>
        <v>-43317</v>
      </c>
      <c r="AE707" s="720">
        <f t="shared" si="239"/>
        <v>-43317</v>
      </c>
      <c r="AF707" s="720">
        <f t="shared" si="240"/>
        <v>1076</v>
      </c>
      <c r="AG707" s="720">
        <f t="shared" si="241"/>
        <v>1076</v>
      </c>
      <c r="AH707" s="720">
        <f t="shared" si="242"/>
        <v>1076</v>
      </c>
      <c r="AI707" s="720">
        <f t="shared" si="243"/>
        <v>1076</v>
      </c>
      <c r="AJ707" s="720">
        <f t="shared" si="244"/>
        <v>1076</v>
      </c>
      <c r="AK707" s="720">
        <f t="shared" si="245"/>
        <v>1076</v>
      </c>
      <c r="AL707" s="720">
        <f t="shared" si="246"/>
        <v>1076</v>
      </c>
      <c r="AM707" s="720">
        <f t="shared" si="247"/>
        <v>1076</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599</v>
      </c>
      <c r="K708" s="274"/>
      <c r="L708" s="274"/>
      <c r="M708" s="274"/>
      <c r="N708" s="274"/>
      <c r="O708" s="274"/>
      <c r="P708" s="274"/>
      <c r="Q708" s="274"/>
      <c r="R708" s="362">
        <f t="shared" ref="R708:U708" si="256">DATE(YEAR(R705)+1,MONTH(R705),DAY(R705))</f>
        <v>44545</v>
      </c>
      <c r="S708" s="362">
        <f t="shared" si="256"/>
        <v>44545</v>
      </c>
      <c r="T708" s="362">
        <f t="shared" si="256"/>
        <v>44545</v>
      </c>
      <c r="U708" s="362">
        <f t="shared" si="256"/>
        <v>44545</v>
      </c>
      <c r="V708" s="274"/>
      <c r="W708" s="274"/>
      <c r="X708" s="274"/>
      <c r="Y708" s="274"/>
      <c r="Z708" s="274"/>
      <c r="AA708" s="274"/>
      <c r="AB708" s="274"/>
      <c r="AC708" s="720">
        <f t="shared" ref="AC708:AC739" si="257">MIN(363,INT((K708 - DATE(YEAR(K708),1,1))))+364*(YEAR(K708)-i_startyear)</f>
        <v>-43317</v>
      </c>
      <c r="AD708" s="720">
        <f t="shared" ref="AD708:AD739" si="258">MIN(363,INT((L708 - DATE(YEAR(L708),1,1))))+364*(YEAR(L708)-i_startyear)</f>
        <v>-43317</v>
      </c>
      <c r="AE708" s="720">
        <f t="shared" ref="AE708:AE739" si="259">MIN(363,INT((M708 - DATE(YEAR(M708),1,1))))+364*(YEAR(M708)-i_startyear)</f>
        <v>-43317</v>
      </c>
      <c r="AF708" s="720">
        <f t="shared" ref="AF708:AF739" si="260">MIN(363,INT((N708 - DATE(YEAR(N708),1,1))))+364*(YEAR(N708)-i_startyear)</f>
        <v>-43317</v>
      </c>
      <c r="AG708" s="720">
        <f t="shared" ref="AG708:AG739" si="261">MIN(363,INT((O708 - DATE(YEAR(O708),1,1))))+364*(YEAR(O708)-i_startyear)</f>
        <v>-43317</v>
      </c>
      <c r="AH708" s="720">
        <f t="shared" ref="AH708:AH739" si="262">MIN(363,INT((P708 - DATE(YEAR(P708),1,1))))+364*(YEAR(P708)-i_startyear)</f>
        <v>-43317</v>
      </c>
      <c r="AI708" s="720">
        <f t="shared" ref="AI708:AI739" si="263">MIN(363,INT((Q708 - DATE(YEAR(Q708),1,1))))+364*(YEAR(Q708)-i_startyear)</f>
        <v>-43317</v>
      </c>
      <c r="AJ708" s="720">
        <f t="shared" ref="AJ708:AJ739" si="264">MIN(363,INT((R708 - DATE(YEAR(R708),1,1))))+364*(YEAR(R708)-i_startyear)</f>
        <v>1076</v>
      </c>
      <c r="AK708" s="720">
        <f t="shared" ref="AK708:AK739" si="265">MIN(363,INT((S708 - DATE(YEAR(S708),1,1))))+364*(YEAR(S708)-i_startyear)</f>
        <v>1076</v>
      </c>
      <c r="AL708" s="720">
        <f t="shared" ref="AL708:AL739" si="266">MIN(363,INT((T708 - DATE(YEAR(T708),1,1))))+364*(YEAR(T708)-i_startyear)</f>
        <v>1076</v>
      </c>
      <c r="AM708" s="720">
        <f t="shared" ref="AM708:AM739" si="267">MIN(363,INT((U708 - DATE(YEAR(U708),1,1))))+364*(YEAR(U708)-i_startyear)</f>
        <v>1076</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3</v>
      </c>
      <c r="J709" s="290" t="s">
        <v>608</v>
      </c>
      <c r="K709" s="362">
        <f>DATE(YEAR(K706)+1,MONTH(K706),DAY(K706))</f>
        <v>44910</v>
      </c>
      <c r="L709" s="362">
        <f>DATE(YEAR(L706)+1,MONTH(L706),DAY(L706))</f>
        <v>44910</v>
      </c>
      <c r="M709" s="362">
        <f>DATE(YEAR(M706)+1,MONTH(M706),DAY(M706))</f>
        <v>44910</v>
      </c>
      <c r="N709" s="274"/>
      <c r="O709" s="274"/>
      <c r="P709" s="274"/>
      <c r="Q709" s="274"/>
      <c r="R709" s="362">
        <f t="shared" ref="R709:U709" si="268">DATE(YEAR(R706)+1,MONTH(R706),DAY(R706))</f>
        <v>44910</v>
      </c>
      <c r="S709" s="362">
        <f t="shared" si="268"/>
        <v>44910</v>
      </c>
      <c r="T709" s="362">
        <f t="shared" si="268"/>
        <v>44910</v>
      </c>
      <c r="U709" s="362">
        <f t="shared" si="268"/>
        <v>44910</v>
      </c>
      <c r="V709" s="274"/>
      <c r="W709" s="274"/>
      <c r="X709" s="274"/>
      <c r="Y709" s="274"/>
      <c r="Z709" s="274"/>
      <c r="AA709" s="274"/>
      <c r="AB709" s="274"/>
      <c r="AC709" s="720">
        <f t="shared" si="257"/>
        <v>1440</v>
      </c>
      <c r="AD709" s="720">
        <f t="shared" si="258"/>
        <v>1440</v>
      </c>
      <c r="AE709" s="720">
        <f t="shared" si="259"/>
        <v>1440</v>
      </c>
      <c r="AF709" s="720">
        <f t="shared" si="260"/>
        <v>-43317</v>
      </c>
      <c r="AG709" s="720">
        <f t="shared" si="261"/>
        <v>-43317</v>
      </c>
      <c r="AH709" s="720">
        <f t="shared" si="262"/>
        <v>-43317</v>
      </c>
      <c r="AI709" s="720">
        <f t="shared" si="263"/>
        <v>-43317</v>
      </c>
      <c r="AJ709" s="720">
        <f t="shared" si="264"/>
        <v>1440</v>
      </c>
      <c r="AK709" s="720">
        <f t="shared" si="265"/>
        <v>1440</v>
      </c>
      <c r="AL709" s="720">
        <f t="shared" si="266"/>
        <v>1440</v>
      </c>
      <c r="AM709" s="720">
        <f t="shared" si="267"/>
        <v>1440</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598</v>
      </c>
      <c r="K710" s="274"/>
      <c r="L710" s="274"/>
      <c r="M710" s="274"/>
      <c r="N710" s="362">
        <f>DATE(YEAR(N707)+1,MONTH(N707),DAY(N707))</f>
        <v>44910</v>
      </c>
      <c r="O710" s="362">
        <f>DATE(YEAR(O707)+1,MONTH(O707),DAY(O707))</f>
        <v>44910</v>
      </c>
      <c r="P710" s="362">
        <f>DATE(YEAR(P707)+1,MONTH(P707),DAY(P707))</f>
        <v>44910</v>
      </c>
      <c r="Q710" s="362">
        <f>DATE(YEAR(Q707)+1,MONTH(Q707),DAY(Q707))</f>
        <v>44910</v>
      </c>
      <c r="R710" s="362">
        <f t="shared" ref="R710:U710" si="269">DATE(YEAR(R707)+1,MONTH(R707),DAY(R707))</f>
        <v>44910</v>
      </c>
      <c r="S710" s="362">
        <f t="shared" si="269"/>
        <v>44910</v>
      </c>
      <c r="T710" s="362">
        <f t="shared" si="269"/>
        <v>44910</v>
      </c>
      <c r="U710" s="362">
        <f t="shared" si="269"/>
        <v>44910</v>
      </c>
      <c r="V710" s="274"/>
      <c r="W710" s="274"/>
      <c r="X710" s="274"/>
      <c r="Y710" s="274"/>
      <c r="Z710" s="274"/>
      <c r="AA710" s="274"/>
      <c r="AB710" s="274"/>
      <c r="AC710" s="720">
        <f t="shared" si="257"/>
        <v>-43317</v>
      </c>
      <c r="AD710" s="720">
        <f t="shared" si="258"/>
        <v>-43317</v>
      </c>
      <c r="AE710" s="720">
        <f t="shared" si="259"/>
        <v>-43317</v>
      </c>
      <c r="AF710" s="720">
        <f t="shared" si="260"/>
        <v>1440</v>
      </c>
      <c r="AG710" s="720">
        <f t="shared" si="261"/>
        <v>1440</v>
      </c>
      <c r="AH710" s="720">
        <f t="shared" si="262"/>
        <v>1440</v>
      </c>
      <c r="AI710" s="720">
        <f t="shared" si="263"/>
        <v>1440</v>
      </c>
      <c r="AJ710" s="720">
        <f t="shared" si="264"/>
        <v>1440</v>
      </c>
      <c r="AK710" s="720">
        <f t="shared" si="265"/>
        <v>1440</v>
      </c>
      <c r="AL710" s="720">
        <f t="shared" si="266"/>
        <v>1440</v>
      </c>
      <c r="AM710" s="720">
        <f t="shared" si="267"/>
        <v>1440</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599</v>
      </c>
      <c r="K711" s="274"/>
      <c r="L711" s="274"/>
      <c r="M711" s="274"/>
      <c r="N711" s="274"/>
      <c r="O711" s="274"/>
      <c r="P711" s="274"/>
      <c r="Q711" s="274"/>
      <c r="R711" s="362">
        <f t="shared" ref="R711:U711" si="270">DATE(YEAR(R708)+1,MONTH(R708),DAY(R708))</f>
        <v>44910</v>
      </c>
      <c r="S711" s="362">
        <f t="shared" si="270"/>
        <v>44910</v>
      </c>
      <c r="T711" s="362">
        <f t="shared" si="270"/>
        <v>44910</v>
      </c>
      <c r="U711" s="362">
        <f t="shared" si="270"/>
        <v>44910</v>
      </c>
      <c r="V711" s="274"/>
      <c r="W711" s="274"/>
      <c r="X711" s="274"/>
      <c r="Y711" s="274"/>
      <c r="Z711" s="274"/>
      <c r="AA711" s="274"/>
      <c r="AB711" s="274"/>
      <c r="AC711" s="720">
        <f t="shared" si="257"/>
        <v>-43317</v>
      </c>
      <c r="AD711" s="720">
        <f t="shared" si="258"/>
        <v>-43317</v>
      </c>
      <c r="AE711" s="720">
        <f t="shared" si="259"/>
        <v>-43317</v>
      </c>
      <c r="AF711" s="720">
        <f t="shared" si="260"/>
        <v>-43317</v>
      </c>
      <c r="AG711" s="720">
        <f t="shared" si="261"/>
        <v>-43317</v>
      </c>
      <c r="AH711" s="720">
        <f t="shared" si="262"/>
        <v>-43317</v>
      </c>
      <c r="AI711" s="720">
        <f t="shared" si="263"/>
        <v>-43317</v>
      </c>
      <c r="AJ711" s="720">
        <f t="shared" si="264"/>
        <v>1440</v>
      </c>
      <c r="AK711" s="720">
        <f t="shared" si="265"/>
        <v>1440</v>
      </c>
      <c r="AL711" s="720">
        <f t="shared" si="266"/>
        <v>1440</v>
      </c>
      <c r="AM711" s="720">
        <f t="shared" si="267"/>
        <v>1440</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4</v>
      </c>
      <c r="J712" s="290" t="s">
        <v>608</v>
      </c>
      <c r="K712" s="362">
        <f>DATE(YEAR(K709)+1,MONTH(K709),DAY(K709))</f>
        <v>45275</v>
      </c>
      <c r="L712" s="362">
        <f>DATE(YEAR(L709)+1,MONTH(L709),DAY(L709))</f>
        <v>45275</v>
      </c>
      <c r="M712" s="362">
        <f>DATE(YEAR(M709)+1,MONTH(M709),DAY(M709))</f>
        <v>45275</v>
      </c>
      <c r="N712" s="274"/>
      <c r="O712" s="274"/>
      <c r="P712" s="274"/>
      <c r="Q712" s="274"/>
      <c r="R712" s="362">
        <f t="shared" ref="R712:U712" si="271">DATE(YEAR(R709)+1,MONTH(R709),DAY(R709))</f>
        <v>45275</v>
      </c>
      <c r="S712" s="362">
        <f t="shared" si="271"/>
        <v>45275</v>
      </c>
      <c r="T712" s="362">
        <f t="shared" si="271"/>
        <v>45275</v>
      </c>
      <c r="U712" s="362">
        <f t="shared" si="271"/>
        <v>45275</v>
      </c>
      <c r="V712" s="274"/>
      <c r="W712" s="274"/>
      <c r="X712" s="274"/>
      <c r="Y712" s="274"/>
      <c r="Z712" s="274"/>
      <c r="AA712" s="274"/>
      <c r="AB712" s="274"/>
      <c r="AC712" s="720">
        <f t="shared" si="257"/>
        <v>1804</v>
      </c>
      <c r="AD712" s="720">
        <f t="shared" si="258"/>
        <v>1804</v>
      </c>
      <c r="AE712" s="720">
        <f t="shared" si="259"/>
        <v>1804</v>
      </c>
      <c r="AF712" s="720">
        <f t="shared" si="260"/>
        <v>-43317</v>
      </c>
      <c r="AG712" s="720">
        <f t="shared" si="261"/>
        <v>-43317</v>
      </c>
      <c r="AH712" s="720">
        <f t="shared" si="262"/>
        <v>-43317</v>
      </c>
      <c r="AI712" s="720">
        <f t="shared" si="263"/>
        <v>-43317</v>
      </c>
      <c r="AJ712" s="720">
        <f t="shared" si="264"/>
        <v>1804</v>
      </c>
      <c r="AK712" s="720">
        <f t="shared" si="265"/>
        <v>1804</v>
      </c>
      <c r="AL712" s="720">
        <f t="shared" si="266"/>
        <v>1804</v>
      </c>
      <c r="AM712" s="720">
        <f t="shared" si="267"/>
        <v>1804</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598</v>
      </c>
      <c r="K713" s="274"/>
      <c r="L713" s="274"/>
      <c r="M713" s="274"/>
      <c r="N713" s="362">
        <f>DATE(YEAR(N710)+1,MONTH(N710),DAY(N710))</f>
        <v>45275</v>
      </c>
      <c r="O713" s="362">
        <f>DATE(YEAR(O710)+1,MONTH(O710),DAY(O710))</f>
        <v>45275</v>
      </c>
      <c r="P713" s="362">
        <f>DATE(YEAR(P710)+1,MONTH(P710),DAY(P710))</f>
        <v>45275</v>
      </c>
      <c r="Q713" s="362">
        <f>DATE(YEAR(Q710)+1,MONTH(Q710),DAY(Q710))</f>
        <v>45275</v>
      </c>
      <c r="R713" s="362">
        <f t="shared" ref="R713:U713" si="272">DATE(YEAR(R710)+1,MONTH(R710),DAY(R710))</f>
        <v>45275</v>
      </c>
      <c r="S713" s="362">
        <f t="shared" si="272"/>
        <v>45275</v>
      </c>
      <c r="T713" s="362">
        <f t="shared" si="272"/>
        <v>45275</v>
      </c>
      <c r="U713" s="362">
        <f t="shared" si="272"/>
        <v>45275</v>
      </c>
      <c r="V713" s="274"/>
      <c r="W713" s="274"/>
      <c r="X713" s="274"/>
      <c r="Y713" s="274"/>
      <c r="Z713" s="274"/>
      <c r="AA713" s="274"/>
      <c r="AB713" s="274"/>
      <c r="AC713" s="720">
        <f t="shared" si="257"/>
        <v>-43317</v>
      </c>
      <c r="AD713" s="720">
        <f t="shared" si="258"/>
        <v>-43317</v>
      </c>
      <c r="AE713" s="720">
        <f t="shared" si="259"/>
        <v>-43317</v>
      </c>
      <c r="AF713" s="720">
        <f t="shared" si="260"/>
        <v>1804</v>
      </c>
      <c r="AG713" s="720">
        <f t="shared" si="261"/>
        <v>1804</v>
      </c>
      <c r="AH713" s="720">
        <f t="shared" si="262"/>
        <v>1804</v>
      </c>
      <c r="AI713" s="720">
        <f t="shared" si="263"/>
        <v>1804</v>
      </c>
      <c r="AJ713" s="720">
        <f t="shared" si="264"/>
        <v>1804</v>
      </c>
      <c r="AK713" s="720">
        <f t="shared" si="265"/>
        <v>1804</v>
      </c>
      <c r="AL713" s="720">
        <f t="shared" si="266"/>
        <v>1804</v>
      </c>
      <c r="AM713" s="720">
        <f t="shared" si="267"/>
        <v>1804</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599</v>
      </c>
      <c r="K714" s="274"/>
      <c r="L714" s="274"/>
      <c r="M714" s="274"/>
      <c r="N714" s="274"/>
      <c r="O714" s="274"/>
      <c r="P714" s="274"/>
      <c r="Q714" s="274"/>
      <c r="R714" s="362">
        <f t="shared" ref="R714:U714" si="273">DATE(YEAR(R711)+1,MONTH(R711),DAY(R711))</f>
        <v>45275</v>
      </c>
      <c r="S714" s="362">
        <f t="shared" si="273"/>
        <v>45275</v>
      </c>
      <c r="T714" s="362">
        <f t="shared" si="273"/>
        <v>45275</v>
      </c>
      <c r="U714" s="362">
        <f t="shared" si="273"/>
        <v>45275</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1804</v>
      </c>
      <c r="AK714" s="720">
        <f t="shared" si="265"/>
        <v>1804</v>
      </c>
      <c r="AL714" s="720">
        <f t="shared" si="266"/>
        <v>1804</v>
      </c>
      <c r="AM714" s="720">
        <f t="shared" si="267"/>
        <v>1804</v>
      </c>
      <c r="AN714" s="274"/>
      <c r="AO714" s="274"/>
      <c r="AP714" s="274"/>
      <c r="AQ714" s="269"/>
      <c r="AR714" s="256"/>
      <c r="AS714" s="244"/>
      <c r="AT714" s="244"/>
      <c r="AU714" s="244"/>
    </row>
    <row r="715" spans="1:47" outlineLevel="3" x14ac:dyDescent="0.35">
      <c r="A715" s="244"/>
      <c r="B715" s="253"/>
      <c r="C715" s="246">
        <f t="shared" ref="C715:C723" si="274">INT($C$229)+3</f>
        <v>4</v>
      </c>
      <c r="D715" s="269"/>
      <c r="E715" s="326"/>
      <c r="F715" s="326"/>
      <c r="G715" s="269"/>
      <c r="H715" s="274"/>
      <c r="I715" s="290">
        <v>5</v>
      </c>
      <c r="J715" s="290" t="s">
        <v>608</v>
      </c>
      <c r="K715" s="362">
        <f>DATE(YEAR(K712)+1,MONTH(K712),DAY(K712))</f>
        <v>45641</v>
      </c>
      <c r="L715" s="362">
        <f>DATE(YEAR(L712)+1,MONTH(L712),DAY(L712))</f>
        <v>45641</v>
      </c>
      <c r="M715" s="362">
        <f>DATE(YEAR(M712)+1,MONTH(M712),DAY(M712))</f>
        <v>45641</v>
      </c>
      <c r="N715" s="274"/>
      <c r="O715" s="274"/>
      <c r="P715" s="274"/>
      <c r="Q715" s="274"/>
      <c r="R715" s="362">
        <f t="shared" ref="R715:U715" si="275">DATE(YEAR(R712)+1,MONTH(R712),DAY(R712))</f>
        <v>45641</v>
      </c>
      <c r="S715" s="362">
        <f t="shared" si="275"/>
        <v>45641</v>
      </c>
      <c r="T715" s="362">
        <f t="shared" si="275"/>
        <v>45641</v>
      </c>
      <c r="U715" s="362">
        <f t="shared" si="275"/>
        <v>45641</v>
      </c>
      <c r="V715" s="274"/>
      <c r="W715" s="274"/>
      <c r="X715" s="274"/>
      <c r="Y715" s="274"/>
      <c r="Z715" s="274"/>
      <c r="AA715" s="274"/>
      <c r="AB715" s="274"/>
      <c r="AC715" s="720">
        <f t="shared" si="257"/>
        <v>2169</v>
      </c>
      <c r="AD715" s="720">
        <f t="shared" si="258"/>
        <v>2169</v>
      </c>
      <c r="AE715" s="720">
        <f t="shared" si="259"/>
        <v>2169</v>
      </c>
      <c r="AF715" s="720">
        <f t="shared" si="260"/>
        <v>-43317</v>
      </c>
      <c r="AG715" s="720">
        <f t="shared" si="261"/>
        <v>-43317</v>
      </c>
      <c r="AH715" s="720">
        <f t="shared" si="262"/>
        <v>-43317</v>
      </c>
      <c r="AI715" s="720">
        <f t="shared" si="263"/>
        <v>-43317</v>
      </c>
      <c r="AJ715" s="720">
        <f t="shared" si="264"/>
        <v>2169</v>
      </c>
      <c r="AK715" s="720">
        <f t="shared" si="265"/>
        <v>2169</v>
      </c>
      <c r="AL715" s="720">
        <f t="shared" si="266"/>
        <v>2169</v>
      </c>
      <c r="AM715" s="720">
        <f t="shared" si="267"/>
        <v>2169</v>
      </c>
      <c r="AN715" s="274"/>
      <c r="AO715" s="274"/>
      <c r="AP715" s="274"/>
      <c r="AQ715" s="269"/>
      <c r="AR715" s="256"/>
      <c r="AS715" s="244"/>
      <c r="AT715" s="244"/>
      <c r="AU715" s="244"/>
    </row>
    <row r="716" spans="1:47" outlineLevel="3" x14ac:dyDescent="0.35">
      <c r="A716" s="244"/>
      <c r="B716" s="253"/>
      <c r="C716" s="246">
        <f t="shared" si="274"/>
        <v>4</v>
      </c>
      <c r="D716" s="269"/>
      <c r="E716" s="326"/>
      <c r="F716" s="326"/>
      <c r="G716" s="269"/>
      <c r="H716" s="274"/>
      <c r="I716" s="290"/>
      <c r="J716" s="290" t="s">
        <v>598</v>
      </c>
      <c r="K716" s="274"/>
      <c r="L716" s="274"/>
      <c r="M716" s="274"/>
      <c r="N716" s="362">
        <f>DATE(YEAR(N713)+1,MONTH(N713),DAY(N713))</f>
        <v>45641</v>
      </c>
      <c r="O716" s="362">
        <f>DATE(YEAR(O713)+1,MONTH(O713),DAY(O713))</f>
        <v>45641</v>
      </c>
      <c r="P716" s="362">
        <f>DATE(YEAR(P713)+1,MONTH(P713),DAY(P713))</f>
        <v>45641</v>
      </c>
      <c r="Q716" s="362">
        <f>DATE(YEAR(Q713)+1,MONTH(Q713),DAY(Q713))</f>
        <v>45641</v>
      </c>
      <c r="R716" s="362">
        <f t="shared" ref="R716:U716" si="276">DATE(YEAR(R713)+1,MONTH(R713),DAY(R713))</f>
        <v>45641</v>
      </c>
      <c r="S716" s="362">
        <f t="shared" si="276"/>
        <v>45641</v>
      </c>
      <c r="T716" s="362">
        <f t="shared" si="276"/>
        <v>45641</v>
      </c>
      <c r="U716" s="362">
        <f t="shared" si="276"/>
        <v>45641</v>
      </c>
      <c r="V716" s="274"/>
      <c r="W716" s="274"/>
      <c r="X716" s="274"/>
      <c r="Y716" s="274"/>
      <c r="Z716" s="274"/>
      <c r="AA716" s="274"/>
      <c r="AB716" s="274"/>
      <c r="AC716" s="720">
        <f t="shared" si="257"/>
        <v>-43317</v>
      </c>
      <c r="AD716" s="720">
        <f t="shared" si="258"/>
        <v>-43317</v>
      </c>
      <c r="AE716" s="720">
        <f t="shared" si="259"/>
        <v>-43317</v>
      </c>
      <c r="AF716" s="720">
        <f t="shared" si="260"/>
        <v>2169</v>
      </c>
      <c r="AG716" s="720">
        <f t="shared" si="261"/>
        <v>2169</v>
      </c>
      <c r="AH716" s="720">
        <f t="shared" si="262"/>
        <v>2169</v>
      </c>
      <c r="AI716" s="720">
        <f t="shared" si="263"/>
        <v>2169</v>
      </c>
      <c r="AJ716" s="720">
        <f t="shared" si="264"/>
        <v>2169</v>
      </c>
      <c r="AK716" s="720">
        <f t="shared" si="265"/>
        <v>2169</v>
      </c>
      <c r="AL716" s="720">
        <f t="shared" si="266"/>
        <v>2169</v>
      </c>
      <c r="AM716" s="720">
        <f t="shared" si="267"/>
        <v>2169</v>
      </c>
      <c r="AN716" s="274"/>
      <c r="AO716" s="274"/>
      <c r="AP716" s="274"/>
      <c r="AQ716" s="269"/>
      <c r="AR716" s="256"/>
      <c r="AS716" s="244"/>
      <c r="AT716" s="244"/>
      <c r="AU716" s="244"/>
    </row>
    <row r="717" spans="1:47" outlineLevel="3" x14ac:dyDescent="0.35">
      <c r="A717" s="244"/>
      <c r="B717" s="253"/>
      <c r="C717" s="246">
        <f t="shared" si="274"/>
        <v>4</v>
      </c>
      <c r="D717" s="269"/>
      <c r="E717" s="326"/>
      <c r="F717" s="326"/>
      <c r="G717" s="269"/>
      <c r="H717" s="274"/>
      <c r="I717" s="290"/>
      <c r="J717" s="290" t="s">
        <v>599</v>
      </c>
      <c r="K717" s="274"/>
      <c r="L717" s="274"/>
      <c r="M717" s="274"/>
      <c r="N717" s="274"/>
      <c r="O717" s="274"/>
      <c r="P717" s="274"/>
      <c r="Q717" s="274"/>
      <c r="R717" s="362">
        <f t="shared" ref="R717:U717" si="277">DATE(YEAR(R714)+1,MONTH(R714),DAY(R714))</f>
        <v>45641</v>
      </c>
      <c r="S717" s="362">
        <f t="shared" si="277"/>
        <v>45641</v>
      </c>
      <c r="T717" s="362">
        <f t="shared" si="277"/>
        <v>45641</v>
      </c>
      <c r="U717" s="362">
        <f t="shared" si="277"/>
        <v>45641</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2169</v>
      </c>
      <c r="AK717" s="720">
        <f t="shared" si="265"/>
        <v>2169</v>
      </c>
      <c r="AL717" s="720">
        <f t="shared" si="266"/>
        <v>2169</v>
      </c>
      <c r="AM717" s="720">
        <f t="shared" si="267"/>
        <v>2169</v>
      </c>
      <c r="AN717" s="274"/>
      <c r="AO717" s="274"/>
      <c r="AP717" s="274"/>
      <c r="AQ717" s="269"/>
      <c r="AR717" s="256"/>
      <c r="AS717" s="244"/>
      <c r="AT717" s="244"/>
      <c r="AU717" s="244"/>
    </row>
    <row r="718" spans="1:47" outlineLevel="3" x14ac:dyDescent="0.35">
      <c r="A718" s="244"/>
      <c r="B718" s="253"/>
      <c r="C718" s="246">
        <f t="shared" si="274"/>
        <v>4</v>
      </c>
      <c r="D718" s="269"/>
      <c r="E718" s="326"/>
      <c r="F718" s="326"/>
      <c r="G718" s="269"/>
      <c r="H718" s="274"/>
      <c r="I718" s="290">
        <v>6</v>
      </c>
      <c r="J718" s="290" t="s">
        <v>608</v>
      </c>
      <c r="K718" s="362">
        <f>DATE(YEAR(K715)+1,MONTH(K715),DAY(K715))</f>
        <v>46006</v>
      </c>
      <c r="L718" s="362">
        <f>DATE(YEAR(L715)+1,MONTH(L715),DAY(L715))</f>
        <v>46006</v>
      </c>
      <c r="M718" s="362">
        <f>DATE(YEAR(M715)+1,MONTH(M715),DAY(M715))</f>
        <v>46006</v>
      </c>
      <c r="N718" s="274"/>
      <c r="O718" s="274"/>
      <c r="P718" s="274"/>
      <c r="Q718" s="274"/>
      <c r="R718" s="362">
        <f t="shared" ref="R718:U718" si="278">DATE(YEAR(R715)+1,MONTH(R715),DAY(R715))</f>
        <v>46006</v>
      </c>
      <c r="S718" s="362">
        <f t="shared" si="278"/>
        <v>46006</v>
      </c>
      <c r="T718" s="362">
        <f t="shared" si="278"/>
        <v>46006</v>
      </c>
      <c r="U718" s="362">
        <f t="shared" si="278"/>
        <v>46006</v>
      </c>
      <c r="V718" s="274"/>
      <c r="W718" s="274"/>
      <c r="X718" s="274"/>
      <c r="Y718" s="274"/>
      <c r="Z718" s="274"/>
      <c r="AA718" s="274"/>
      <c r="AB718" s="274"/>
      <c r="AC718" s="720">
        <f t="shared" si="257"/>
        <v>2532</v>
      </c>
      <c r="AD718" s="720">
        <f t="shared" si="258"/>
        <v>2532</v>
      </c>
      <c r="AE718" s="720">
        <f t="shared" si="259"/>
        <v>2532</v>
      </c>
      <c r="AF718" s="720">
        <f t="shared" si="260"/>
        <v>-43317</v>
      </c>
      <c r="AG718" s="720">
        <f t="shared" si="261"/>
        <v>-43317</v>
      </c>
      <c r="AH718" s="720">
        <f t="shared" si="262"/>
        <v>-43317</v>
      </c>
      <c r="AI718" s="720">
        <f t="shared" si="263"/>
        <v>-43317</v>
      </c>
      <c r="AJ718" s="720">
        <f t="shared" si="264"/>
        <v>2532</v>
      </c>
      <c r="AK718" s="720">
        <f t="shared" si="265"/>
        <v>2532</v>
      </c>
      <c r="AL718" s="720">
        <f t="shared" si="266"/>
        <v>2532</v>
      </c>
      <c r="AM718" s="720">
        <f t="shared" si="267"/>
        <v>2532</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598</v>
      </c>
      <c r="K719" s="274"/>
      <c r="L719" s="274"/>
      <c r="M719" s="274"/>
      <c r="N719" s="362">
        <f>DATE(YEAR(N716)+1,MONTH(N716),DAY(N716))</f>
        <v>46006</v>
      </c>
      <c r="O719" s="362">
        <f>DATE(YEAR(O716)+1,MONTH(O716),DAY(O716))</f>
        <v>46006</v>
      </c>
      <c r="P719" s="362">
        <f>DATE(YEAR(P716)+1,MONTH(P716),DAY(P716))</f>
        <v>46006</v>
      </c>
      <c r="Q719" s="362">
        <f>DATE(YEAR(Q716)+1,MONTH(Q716),DAY(Q716))</f>
        <v>46006</v>
      </c>
      <c r="R719" s="362">
        <f t="shared" ref="R719:U719" si="279">DATE(YEAR(R716)+1,MONTH(R716),DAY(R716))</f>
        <v>46006</v>
      </c>
      <c r="S719" s="362">
        <f t="shared" si="279"/>
        <v>46006</v>
      </c>
      <c r="T719" s="362">
        <f t="shared" si="279"/>
        <v>46006</v>
      </c>
      <c r="U719" s="362">
        <f t="shared" si="279"/>
        <v>46006</v>
      </c>
      <c r="V719" s="274"/>
      <c r="W719" s="274"/>
      <c r="X719" s="274"/>
      <c r="Y719" s="274"/>
      <c r="Z719" s="274"/>
      <c r="AA719" s="274"/>
      <c r="AB719" s="274"/>
      <c r="AC719" s="720">
        <f t="shared" si="257"/>
        <v>-43317</v>
      </c>
      <c r="AD719" s="720">
        <f t="shared" si="258"/>
        <v>-43317</v>
      </c>
      <c r="AE719" s="720">
        <f t="shared" si="259"/>
        <v>-43317</v>
      </c>
      <c r="AF719" s="720">
        <f t="shared" si="260"/>
        <v>2532</v>
      </c>
      <c r="AG719" s="720">
        <f t="shared" si="261"/>
        <v>2532</v>
      </c>
      <c r="AH719" s="720">
        <f t="shared" si="262"/>
        <v>2532</v>
      </c>
      <c r="AI719" s="720">
        <f t="shared" si="263"/>
        <v>2532</v>
      </c>
      <c r="AJ719" s="720">
        <f t="shared" si="264"/>
        <v>2532</v>
      </c>
      <c r="AK719" s="720">
        <f t="shared" si="265"/>
        <v>2532</v>
      </c>
      <c r="AL719" s="720">
        <f t="shared" si="266"/>
        <v>2532</v>
      </c>
      <c r="AM719" s="720">
        <f t="shared" si="267"/>
        <v>2532</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599</v>
      </c>
      <c r="K720" s="274"/>
      <c r="L720" s="274"/>
      <c r="M720" s="274"/>
      <c r="N720" s="274"/>
      <c r="O720" s="274"/>
      <c r="P720" s="274"/>
      <c r="Q720" s="274"/>
      <c r="R720" s="362">
        <f t="shared" ref="R720:U720" si="280">DATE(YEAR(R717)+1,MONTH(R717),DAY(R717))</f>
        <v>46006</v>
      </c>
      <c r="S720" s="362">
        <f t="shared" si="280"/>
        <v>46006</v>
      </c>
      <c r="T720" s="362">
        <f t="shared" si="280"/>
        <v>46006</v>
      </c>
      <c r="U720" s="362">
        <f t="shared" si="280"/>
        <v>46006</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2532</v>
      </c>
      <c r="AK720" s="720">
        <f t="shared" si="265"/>
        <v>2532</v>
      </c>
      <c r="AL720" s="720">
        <f t="shared" si="266"/>
        <v>2532</v>
      </c>
      <c r="AM720" s="720">
        <f t="shared" si="267"/>
        <v>2532</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7</v>
      </c>
      <c r="J721" s="290" t="s">
        <v>608</v>
      </c>
      <c r="K721" s="362">
        <f>DATE(YEAR(K718)+1,MONTH(K718),DAY(K718))</f>
        <v>46371</v>
      </c>
      <c r="L721" s="362">
        <f>DATE(YEAR(L718)+1,MONTH(L718),DAY(L718))</f>
        <v>46371</v>
      </c>
      <c r="M721" s="362">
        <f>DATE(YEAR(M718)+1,MONTH(M718),DAY(M718))</f>
        <v>46371</v>
      </c>
      <c r="N721" s="274"/>
      <c r="O721" s="274"/>
      <c r="P721" s="274"/>
      <c r="Q721" s="274"/>
      <c r="R721" s="362">
        <f t="shared" ref="R721:U721" si="281">DATE(YEAR(R718)+1,MONTH(R718),DAY(R718))</f>
        <v>46371</v>
      </c>
      <c r="S721" s="362">
        <f t="shared" si="281"/>
        <v>46371</v>
      </c>
      <c r="T721" s="362">
        <f t="shared" si="281"/>
        <v>46371</v>
      </c>
      <c r="U721" s="362">
        <f t="shared" si="281"/>
        <v>46371</v>
      </c>
      <c r="V721" s="274"/>
      <c r="W721" s="274"/>
      <c r="X721" s="274"/>
      <c r="Y721" s="274"/>
      <c r="Z721" s="274"/>
      <c r="AA721" s="274"/>
      <c r="AB721" s="274"/>
      <c r="AC721" s="720">
        <f t="shared" si="257"/>
        <v>2896</v>
      </c>
      <c r="AD721" s="720">
        <f t="shared" si="258"/>
        <v>2896</v>
      </c>
      <c r="AE721" s="720">
        <f t="shared" si="259"/>
        <v>2896</v>
      </c>
      <c r="AF721" s="720">
        <f t="shared" si="260"/>
        <v>-43317</v>
      </c>
      <c r="AG721" s="720">
        <f t="shared" si="261"/>
        <v>-43317</v>
      </c>
      <c r="AH721" s="720">
        <f t="shared" si="262"/>
        <v>-43317</v>
      </c>
      <c r="AI721" s="720">
        <f t="shared" si="263"/>
        <v>-43317</v>
      </c>
      <c r="AJ721" s="720">
        <f t="shared" si="264"/>
        <v>2896</v>
      </c>
      <c r="AK721" s="720">
        <f t="shared" si="265"/>
        <v>2896</v>
      </c>
      <c r="AL721" s="720">
        <f t="shared" si="266"/>
        <v>2896</v>
      </c>
      <c r="AM721" s="720">
        <f t="shared" si="267"/>
        <v>2896</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598</v>
      </c>
      <c r="K722" s="274"/>
      <c r="L722" s="274"/>
      <c r="M722" s="274"/>
      <c r="N722" s="362">
        <f>DATE(YEAR(N719)+1,MONTH(N719),DAY(N719))</f>
        <v>46371</v>
      </c>
      <c r="O722" s="362">
        <f>DATE(YEAR(O719)+1,MONTH(O719),DAY(O719))</f>
        <v>46371</v>
      </c>
      <c r="P722" s="362">
        <f>DATE(YEAR(P719)+1,MONTH(P719),DAY(P719))</f>
        <v>46371</v>
      </c>
      <c r="Q722" s="362">
        <f>DATE(YEAR(Q719)+1,MONTH(Q719),DAY(Q719))</f>
        <v>46371</v>
      </c>
      <c r="R722" s="362">
        <f t="shared" ref="R722:U722" si="282">DATE(YEAR(R719)+1,MONTH(R719),DAY(R719))</f>
        <v>46371</v>
      </c>
      <c r="S722" s="362">
        <f t="shared" si="282"/>
        <v>46371</v>
      </c>
      <c r="T722" s="362">
        <f t="shared" si="282"/>
        <v>46371</v>
      </c>
      <c r="U722" s="362">
        <f t="shared" si="282"/>
        <v>46371</v>
      </c>
      <c r="V722" s="274"/>
      <c r="W722" s="274"/>
      <c r="X722" s="274"/>
      <c r="Y722" s="274"/>
      <c r="Z722" s="274"/>
      <c r="AA722" s="274"/>
      <c r="AB722" s="274"/>
      <c r="AC722" s="720">
        <f t="shared" si="257"/>
        <v>-43317</v>
      </c>
      <c r="AD722" s="720">
        <f t="shared" si="258"/>
        <v>-43317</v>
      </c>
      <c r="AE722" s="720">
        <f t="shared" si="259"/>
        <v>-43317</v>
      </c>
      <c r="AF722" s="720">
        <f t="shared" si="260"/>
        <v>2896</v>
      </c>
      <c r="AG722" s="720">
        <f t="shared" si="261"/>
        <v>2896</v>
      </c>
      <c r="AH722" s="720">
        <f t="shared" si="262"/>
        <v>2896</v>
      </c>
      <c r="AI722" s="720">
        <f t="shared" si="263"/>
        <v>2896</v>
      </c>
      <c r="AJ722" s="720">
        <f t="shared" si="264"/>
        <v>2896</v>
      </c>
      <c r="AK722" s="720">
        <f t="shared" si="265"/>
        <v>2896</v>
      </c>
      <c r="AL722" s="720">
        <f t="shared" si="266"/>
        <v>2896</v>
      </c>
      <c r="AM722" s="720">
        <f t="shared" si="267"/>
        <v>2896</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599</v>
      </c>
      <c r="K723" s="274"/>
      <c r="L723" s="274"/>
      <c r="M723" s="274"/>
      <c r="N723" s="274"/>
      <c r="O723" s="274"/>
      <c r="P723" s="274"/>
      <c r="Q723" s="274"/>
      <c r="R723" s="362">
        <f t="shared" ref="R723:U723" si="283">DATE(YEAR(R720)+1,MONTH(R720),DAY(R720))</f>
        <v>46371</v>
      </c>
      <c r="S723" s="362">
        <f t="shared" si="283"/>
        <v>46371</v>
      </c>
      <c r="T723" s="362">
        <f t="shared" si="283"/>
        <v>46371</v>
      </c>
      <c r="U723" s="362">
        <f t="shared" si="283"/>
        <v>46371</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2896</v>
      </c>
      <c r="AK723" s="720">
        <f t="shared" si="265"/>
        <v>2896</v>
      </c>
      <c r="AL723" s="720">
        <f t="shared" si="266"/>
        <v>2896</v>
      </c>
      <c r="AM723" s="720">
        <f t="shared" si="267"/>
        <v>2896</v>
      </c>
      <c r="AN723" s="274"/>
      <c r="AO723" s="274"/>
      <c r="AP723" s="274"/>
      <c r="AQ723" s="269"/>
      <c r="AR723" s="256"/>
      <c r="AS723" s="244"/>
      <c r="AT723" s="244"/>
      <c r="AU723" s="244"/>
    </row>
    <row r="724" spans="1:47" outlineLevel="3" x14ac:dyDescent="0.35">
      <c r="A724" s="244"/>
      <c r="B724" s="253"/>
      <c r="C724" s="246">
        <f t="shared" si="249"/>
        <v>4</v>
      </c>
      <c r="D724" s="269"/>
      <c r="E724" s="326"/>
      <c r="F724" s="326"/>
      <c r="G724" s="269"/>
      <c r="H724" s="290" t="str">
        <f>H$250</f>
        <v>Spr</v>
      </c>
      <c r="I724" s="290">
        <v>0</v>
      </c>
      <c r="J724" s="290" t="s">
        <v>608</v>
      </c>
      <c r="K724" s="397">
        <v>43845</v>
      </c>
      <c r="L724" s="397">
        <v>43845</v>
      </c>
      <c r="M724" s="397">
        <v>43845</v>
      </c>
      <c r="N724" s="274"/>
      <c r="O724" s="274"/>
      <c r="P724" s="274"/>
      <c r="Q724" s="274"/>
      <c r="R724" s="397">
        <v>43845</v>
      </c>
      <c r="S724" s="397">
        <v>43845</v>
      </c>
      <c r="T724" s="397">
        <v>43845</v>
      </c>
      <c r="U724" s="397">
        <v>43845</v>
      </c>
      <c r="V724" s="274"/>
      <c r="W724" s="274"/>
      <c r="X724" s="274" t="b">
        <f t="shared" ref="X724:AA726" si="284">R724&lt;(MAX(R$270:R$277)+MAX($I$351*R$351,$I$352*R$352,$I$353*R$353))</f>
        <v>0</v>
      </c>
      <c r="Y724" s="274" t="b">
        <f t="shared" si="284"/>
        <v>0</v>
      </c>
      <c r="Z724" s="274" t="b">
        <f t="shared" si="284"/>
        <v>0</v>
      </c>
      <c r="AA724" s="274" t="b">
        <f t="shared" si="284"/>
        <v>0</v>
      </c>
      <c r="AB724" s="274"/>
      <c r="AC724" s="720">
        <f t="shared" si="257"/>
        <v>378</v>
      </c>
      <c r="AD724" s="720">
        <f t="shared" si="258"/>
        <v>378</v>
      </c>
      <c r="AE724" s="720">
        <f t="shared" si="259"/>
        <v>378</v>
      </c>
      <c r="AF724" s="720">
        <f t="shared" si="260"/>
        <v>-43317</v>
      </c>
      <c r="AG724" s="720">
        <f t="shared" si="261"/>
        <v>-43317</v>
      </c>
      <c r="AH724" s="720">
        <f t="shared" si="262"/>
        <v>-43317</v>
      </c>
      <c r="AI724" s="720">
        <f t="shared" si="263"/>
        <v>-43317</v>
      </c>
      <c r="AJ724" s="720">
        <f t="shared" si="264"/>
        <v>378</v>
      </c>
      <c r="AK724" s="720">
        <f t="shared" si="265"/>
        <v>378</v>
      </c>
      <c r="AL724" s="720">
        <f t="shared" si="266"/>
        <v>378</v>
      </c>
      <c r="AM724" s="720">
        <f t="shared" si="267"/>
        <v>378</v>
      </c>
      <c r="AN724" s="274"/>
      <c r="AO724" s="274"/>
      <c r="AP724" s="274"/>
      <c r="AQ724" s="269"/>
      <c r="AR724" s="256"/>
      <c r="AS724" s="244"/>
      <c r="AT724" s="244"/>
      <c r="AU724" s="244"/>
    </row>
    <row r="725" spans="1:47" outlineLevel="3" x14ac:dyDescent="0.35">
      <c r="A725" s="244"/>
      <c r="B725" s="253"/>
      <c r="C725" s="246">
        <f t="shared" si="249"/>
        <v>4</v>
      </c>
      <c r="D725" s="269"/>
      <c r="E725" s="326"/>
      <c r="F725" s="326"/>
      <c r="G725" s="269"/>
      <c r="H725" s="290"/>
      <c r="I725" s="290"/>
      <c r="J725" s="290" t="s">
        <v>598</v>
      </c>
      <c r="K725" s="274"/>
      <c r="L725" s="274"/>
      <c r="M725" s="274"/>
      <c r="N725" s="397">
        <v>43845</v>
      </c>
      <c r="O725" s="397">
        <v>43845</v>
      </c>
      <c r="P725" s="397">
        <v>43845</v>
      </c>
      <c r="Q725" s="397">
        <v>43845</v>
      </c>
      <c r="R725" s="397">
        <v>43845</v>
      </c>
      <c r="S725" s="397">
        <v>43845</v>
      </c>
      <c r="T725" s="397">
        <v>43845</v>
      </c>
      <c r="U725" s="397">
        <v>43845</v>
      </c>
      <c r="V725" s="274"/>
      <c r="W725" s="274"/>
      <c r="X725" s="274" t="b">
        <f t="shared" si="284"/>
        <v>0</v>
      </c>
      <c r="Y725" s="274" t="b">
        <f t="shared" si="284"/>
        <v>0</v>
      </c>
      <c r="Z725" s="274" t="b">
        <f t="shared" si="284"/>
        <v>0</v>
      </c>
      <c r="AA725" s="274" t="b">
        <f t="shared" si="284"/>
        <v>0</v>
      </c>
      <c r="AB725" s="274"/>
      <c r="AC725" s="720">
        <f t="shared" si="257"/>
        <v>-43317</v>
      </c>
      <c r="AD725" s="720">
        <f t="shared" si="258"/>
        <v>-43317</v>
      </c>
      <c r="AE725" s="720">
        <f t="shared" si="259"/>
        <v>-43317</v>
      </c>
      <c r="AF725" s="720">
        <f t="shared" si="260"/>
        <v>378</v>
      </c>
      <c r="AG725" s="720">
        <f t="shared" si="261"/>
        <v>378</v>
      </c>
      <c r="AH725" s="720">
        <f t="shared" si="262"/>
        <v>378</v>
      </c>
      <c r="AI725" s="720">
        <f t="shared" si="263"/>
        <v>378</v>
      </c>
      <c r="AJ725" s="720">
        <f t="shared" si="264"/>
        <v>378</v>
      </c>
      <c r="AK725" s="720">
        <f t="shared" si="265"/>
        <v>378</v>
      </c>
      <c r="AL725" s="720">
        <f t="shared" si="266"/>
        <v>378</v>
      </c>
      <c r="AM725" s="720">
        <f t="shared" si="267"/>
        <v>378</v>
      </c>
      <c r="AN725" s="274"/>
      <c r="AO725" s="274"/>
      <c r="AP725" s="274"/>
      <c r="AQ725" s="269"/>
      <c r="AR725" s="256"/>
      <c r="AS725" s="244"/>
      <c r="AT725" s="244"/>
      <c r="AU725" s="244"/>
    </row>
    <row r="726" spans="1:47" outlineLevel="3" x14ac:dyDescent="0.35">
      <c r="A726" s="244"/>
      <c r="B726" s="253"/>
      <c r="C726" s="246">
        <f t="shared" si="249"/>
        <v>4</v>
      </c>
      <c r="D726" s="269"/>
      <c r="E726" s="326"/>
      <c r="F726" s="326"/>
      <c r="G726" s="269"/>
      <c r="H726" s="290"/>
      <c r="I726" s="290"/>
      <c r="J726" s="290" t="s">
        <v>599</v>
      </c>
      <c r="K726" s="274"/>
      <c r="L726" s="274"/>
      <c r="M726" s="274"/>
      <c r="N726" s="274"/>
      <c r="O726" s="274"/>
      <c r="P726" s="274"/>
      <c r="Q726" s="274"/>
      <c r="R726" s="397">
        <v>43845</v>
      </c>
      <c r="S726" s="397">
        <v>43845</v>
      </c>
      <c r="T726" s="397">
        <v>43845</v>
      </c>
      <c r="U726" s="397">
        <v>43845</v>
      </c>
      <c r="V726" s="274"/>
      <c r="W726" s="274"/>
      <c r="X726" s="274" t="b">
        <f t="shared" si="284"/>
        <v>0</v>
      </c>
      <c r="Y726" s="274" t="b">
        <f t="shared" si="284"/>
        <v>0</v>
      </c>
      <c r="Z726" s="274" t="b">
        <f t="shared" si="284"/>
        <v>0</v>
      </c>
      <c r="AA726" s="274" t="b">
        <f t="shared" si="284"/>
        <v>0</v>
      </c>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378</v>
      </c>
      <c r="AK726" s="720">
        <f t="shared" si="265"/>
        <v>378</v>
      </c>
      <c r="AL726" s="720">
        <f t="shared" si="266"/>
        <v>378</v>
      </c>
      <c r="AM726" s="720">
        <f t="shared" si="267"/>
        <v>378</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74"/>
      <c r="I727" s="290">
        <v>1</v>
      </c>
      <c r="J727" s="290" t="s">
        <v>608</v>
      </c>
      <c r="K727" s="362">
        <f>DATE(YEAR(K724)+1,MONTH(K724),DAY(K724))</f>
        <v>44211</v>
      </c>
      <c r="L727" s="362">
        <f>DATE(YEAR(L724)+1,MONTH(L724),DAY(L724))</f>
        <v>44211</v>
      </c>
      <c r="M727" s="362">
        <f>DATE(YEAR(M724)+1,MONTH(M724),DAY(M724))</f>
        <v>44211</v>
      </c>
      <c r="N727" s="274"/>
      <c r="O727" s="274"/>
      <c r="P727" s="274"/>
      <c r="Q727" s="274"/>
      <c r="R727" s="362">
        <f t="shared" ref="R727:U747" si="285">DATE(YEAR(R724)+1,MONTH(R724),DAY(R724))</f>
        <v>44211</v>
      </c>
      <c r="S727" s="362">
        <f t="shared" si="285"/>
        <v>44211</v>
      </c>
      <c r="T727" s="362">
        <f t="shared" si="285"/>
        <v>44211</v>
      </c>
      <c r="U727" s="362">
        <f t="shared" si="285"/>
        <v>44211</v>
      </c>
      <c r="V727" s="274"/>
      <c r="W727" s="274"/>
      <c r="X727" s="274"/>
      <c r="Y727" s="274"/>
      <c r="Z727" s="274"/>
      <c r="AA727" s="274"/>
      <c r="AB727" s="274"/>
      <c r="AC727" s="720">
        <f t="shared" si="257"/>
        <v>742</v>
      </c>
      <c r="AD727" s="720">
        <f t="shared" si="258"/>
        <v>742</v>
      </c>
      <c r="AE727" s="720">
        <f t="shared" si="259"/>
        <v>742</v>
      </c>
      <c r="AF727" s="720">
        <f t="shared" si="260"/>
        <v>-43317</v>
      </c>
      <c r="AG727" s="720">
        <f t="shared" si="261"/>
        <v>-43317</v>
      </c>
      <c r="AH727" s="720">
        <f t="shared" si="262"/>
        <v>-43317</v>
      </c>
      <c r="AI727" s="720">
        <f t="shared" si="263"/>
        <v>-43317</v>
      </c>
      <c r="AJ727" s="720">
        <f t="shared" si="264"/>
        <v>742</v>
      </c>
      <c r="AK727" s="720">
        <f t="shared" si="265"/>
        <v>742</v>
      </c>
      <c r="AL727" s="720">
        <f t="shared" si="266"/>
        <v>742</v>
      </c>
      <c r="AM727" s="720">
        <f t="shared" si="267"/>
        <v>742</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74"/>
      <c r="I728" s="290"/>
      <c r="J728" s="290" t="s">
        <v>598</v>
      </c>
      <c r="K728" s="274"/>
      <c r="L728" s="274"/>
      <c r="M728" s="274"/>
      <c r="N728" s="362">
        <f>DATE(YEAR(N725)+1,MONTH(N725),DAY(N725))</f>
        <v>44211</v>
      </c>
      <c r="O728" s="362">
        <f>DATE(YEAR(O725)+1,MONTH(O725),DAY(O725))</f>
        <v>44211</v>
      </c>
      <c r="P728" s="362">
        <f>DATE(YEAR(P725)+1,MONTH(P725),DAY(P725))</f>
        <v>44211</v>
      </c>
      <c r="Q728" s="362">
        <f>DATE(YEAR(Q725)+1,MONTH(Q725),DAY(Q725))</f>
        <v>44211</v>
      </c>
      <c r="R728" s="362">
        <f t="shared" si="285"/>
        <v>44211</v>
      </c>
      <c r="S728" s="362">
        <f t="shared" si="285"/>
        <v>44211</v>
      </c>
      <c r="T728" s="362">
        <f t="shared" si="285"/>
        <v>44211</v>
      </c>
      <c r="U728" s="362">
        <f t="shared" si="285"/>
        <v>44211</v>
      </c>
      <c r="V728" s="274"/>
      <c r="W728" s="274"/>
      <c r="X728" s="274"/>
      <c r="Y728" s="274"/>
      <c r="Z728" s="274"/>
      <c r="AA728" s="274"/>
      <c r="AB728" s="274"/>
      <c r="AC728" s="720">
        <f t="shared" si="257"/>
        <v>-43317</v>
      </c>
      <c r="AD728" s="720">
        <f t="shared" si="258"/>
        <v>-43317</v>
      </c>
      <c r="AE728" s="720">
        <f t="shared" si="259"/>
        <v>-43317</v>
      </c>
      <c r="AF728" s="720">
        <f t="shared" si="260"/>
        <v>742</v>
      </c>
      <c r="AG728" s="720">
        <f t="shared" si="261"/>
        <v>742</v>
      </c>
      <c r="AH728" s="720">
        <f t="shared" si="262"/>
        <v>742</v>
      </c>
      <c r="AI728" s="720">
        <f t="shared" si="263"/>
        <v>742</v>
      </c>
      <c r="AJ728" s="720">
        <f t="shared" si="264"/>
        <v>742</v>
      </c>
      <c r="AK728" s="720">
        <f t="shared" si="265"/>
        <v>742</v>
      </c>
      <c r="AL728" s="720">
        <f t="shared" si="266"/>
        <v>742</v>
      </c>
      <c r="AM728" s="720">
        <f t="shared" si="267"/>
        <v>742</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74"/>
      <c r="I729" s="290"/>
      <c r="J729" s="290" t="s">
        <v>599</v>
      </c>
      <c r="K729" s="274"/>
      <c r="L729" s="274"/>
      <c r="M729" s="274"/>
      <c r="N729" s="274"/>
      <c r="O729" s="274"/>
      <c r="P729" s="274"/>
      <c r="Q729" s="274"/>
      <c r="R729" s="362">
        <f t="shared" si="285"/>
        <v>44211</v>
      </c>
      <c r="S729" s="362">
        <f t="shared" si="285"/>
        <v>44211</v>
      </c>
      <c r="T729" s="362">
        <f t="shared" si="285"/>
        <v>44211</v>
      </c>
      <c r="U729" s="362">
        <f t="shared" si="285"/>
        <v>44211</v>
      </c>
      <c r="V729" s="274"/>
      <c r="W729" s="274"/>
      <c r="X729" s="274"/>
      <c r="Y729" s="274"/>
      <c r="Z729" s="274"/>
      <c r="AA729" s="274"/>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742</v>
      </c>
      <c r="AK729" s="720">
        <f t="shared" si="265"/>
        <v>742</v>
      </c>
      <c r="AL729" s="720">
        <f t="shared" si="266"/>
        <v>742</v>
      </c>
      <c r="AM729" s="720">
        <f t="shared" si="267"/>
        <v>742</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2</v>
      </c>
      <c r="J730" s="290" t="s">
        <v>608</v>
      </c>
      <c r="K730" s="362">
        <f>DATE(YEAR(K727)+1,MONTH(K727),DAY(K727))</f>
        <v>44576</v>
      </c>
      <c r="L730" s="362">
        <f>DATE(YEAR(L727)+1,MONTH(L727),DAY(L727))</f>
        <v>44576</v>
      </c>
      <c r="M730" s="362">
        <f>DATE(YEAR(M727)+1,MONTH(M727),DAY(M727))</f>
        <v>44576</v>
      </c>
      <c r="N730" s="274"/>
      <c r="O730" s="274"/>
      <c r="P730" s="274"/>
      <c r="Q730" s="274"/>
      <c r="R730" s="362">
        <f t="shared" si="285"/>
        <v>44576</v>
      </c>
      <c r="S730" s="362">
        <f t="shared" si="285"/>
        <v>44576</v>
      </c>
      <c r="T730" s="362">
        <f t="shared" si="285"/>
        <v>44576</v>
      </c>
      <c r="U730" s="362">
        <f t="shared" si="285"/>
        <v>44576</v>
      </c>
      <c r="V730" s="274"/>
      <c r="W730" s="274"/>
      <c r="X730" s="274"/>
      <c r="Y730" s="274"/>
      <c r="Z730" s="274"/>
      <c r="AA730" s="274"/>
      <c r="AB730" s="274"/>
      <c r="AC730" s="720">
        <f t="shared" si="257"/>
        <v>1106</v>
      </c>
      <c r="AD730" s="720">
        <f t="shared" si="258"/>
        <v>1106</v>
      </c>
      <c r="AE730" s="720">
        <f t="shared" si="259"/>
        <v>1106</v>
      </c>
      <c r="AF730" s="720">
        <f t="shared" si="260"/>
        <v>-43317</v>
      </c>
      <c r="AG730" s="720">
        <f t="shared" si="261"/>
        <v>-43317</v>
      </c>
      <c r="AH730" s="720">
        <f t="shared" si="262"/>
        <v>-43317</v>
      </c>
      <c r="AI730" s="720">
        <f t="shared" si="263"/>
        <v>-43317</v>
      </c>
      <c r="AJ730" s="720">
        <f t="shared" si="264"/>
        <v>1106</v>
      </c>
      <c r="AK730" s="720">
        <f t="shared" si="265"/>
        <v>1106</v>
      </c>
      <c r="AL730" s="720">
        <f t="shared" si="266"/>
        <v>1106</v>
      </c>
      <c r="AM730" s="720">
        <f t="shared" si="267"/>
        <v>1106</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598</v>
      </c>
      <c r="K731" s="274"/>
      <c r="L731" s="274"/>
      <c r="M731" s="274"/>
      <c r="N731" s="362">
        <f>DATE(YEAR(N728)+1,MONTH(N728),DAY(N728))</f>
        <v>44576</v>
      </c>
      <c r="O731" s="362">
        <f>DATE(YEAR(O728)+1,MONTH(O728),DAY(O728))</f>
        <v>44576</v>
      </c>
      <c r="P731" s="362">
        <f>DATE(YEAR(P728)+1,MONTH(P728),DAY(P728))</f>
        <v>44576</v>
      </c>
      <c r="Q731" s="362">
        <f>DATE(YEAR(Q728)+1,MONTH(Q728),DAY(Q728))</f>
        <v>44576</v>
      </c>
      <c r="R731" s="362">
        <f t="shared" si="285"/>
        <v>44576</v>
      </c>
      <c r="S731" s="362">
        <f t="shared" si="285"/>
        <v>44576</v>
      </c>
      <c r="T731" s="362">
        <f t="shared" si="285"/>
        <v>44576</v>
      </c>
      <c r="U731" s="362">
        <f t="shared" si="285"/>
        <v>44576</v>
      </c>
      <c r="V731" s="274"/>
      <c r="W731" s="274"/>
      <c r="X731" s="274"/>
      <c r="Y731" s="274"/>
      <c r="Z731" s="274"/>
      <c r="AA731" s="274"/>
      <c r="AB731" s="274"/>
      <c r="AC731" s="720">
        <f t="shared" si="257"/>
        <v>-43317</v>
      </c>
      <c r="AD731" s="720">
        <f t="shared" si="258"/>
        <v>-43317</v>
      </c>
      <c r="AE731" s="720">
        <f t="shared" si="259"/>
        <v>-43317</v>
      </c>
      <c r="AF731" s="720">
        <f t="shared" si="260"/>
        <v>1106</v>
      </c>
      <c r="AG731" s="720">
        <f t="shared" si="261"/>
        <v>1106</v>
      </c>
      <c r="AH731" s="720">
        <f t="shared" si="262"/>
        <v>1106</v>
      </c>
      <c r="AI731" s="720">
        <f t="shared" si="263"/>
        <v>1106</v>
      </c>
      <c r="AJ731" s="720">
        <f t="shared" si="264"/>
        <v>1106</v>
      </c>
      <c r="AK731" s="720">
        <f t="shared" si="265"/>
        <v>1106</v>
      </c>
      <c r="AL731" s="720">
        <f t="shared" si="266"/>
        <v>1106</v>
      </c>
      <c r="AM731" s="720">
        <f t="shared" si="267"/>
        <v>1106</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599</v>
      </c>
      <c r="K732" s="274"/>
      <c r="L732" s="274"/>
      <c r="M732" s="274"/>
      <c r="N732" s="274"/>
      <c r="O732" s="274"/>
      <c r="P732" s="274"/>
      <c r="Q732" s="274"/>
      <c r="R732" s="362">
        <f t="shared" si="285"/>
        <v>44576</v>
      </c>
      <c r="S732" s="362">
        <f t="shared" si="285"/>
        <v>44576</v>
      </c>
      <c r="T732" s="362">
        <f t="shared" si="285"/>
        <v>44576</v>
      </c>
      <c r="U732" s="362">
        <f t="shared" si="285"/>
        <v>44576</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1106</v>
      </c>
      <c r="AK732" s="720">
        <f t="shared" si="265"/>
        <v>1106</v>
      </c>
      <c r="AL732" s="720">
        <f t="shared" si="266"/>
        <v>1106</v>
      </c>
      <c r="AM732" s="720">
        <f t="shared" si="267"/>
        <v>1106</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3</v>
      </c>
      <c r="J733" s="290" t="s">
        <v>608</v>
      </c>
      <c r="K733" s="362">
        <f>DATE(YEAR(K730)+1,MONTH(K730),DAY(K730))</f>
        <v>44941</v>
      </c>
      <c r="L733" s="362">
        <f>DATE(YEAR(L730)+1,MONTH(L730),DAY(L730))</f>
        <v>44941</v>
      </c>
      <c r="M733" s="362">
        <f>DATE(YEAR(M730)+1,MONTH(M730),DAY(M730))</f>
        <v>44941</v>
      </c>
      <c r="N733" s="274"/>
      <c r="O733" s="274"/>
      <c r="P733" s="274"/>
      <c r="Q733" s="274"/>
      <c r="R733" s="362">
        <f t="shared" si="285"/>
        <v>44941</v>
      </c>
      <c r="S733" s="362">
        <f t="shared" si="285"/>
        <v>44941</v>
      </c>
      <c r="T733" s="362">
        <f t="shared" si="285"/>
        <v>44941</v>
      </c>
      <c r="U733" s="362">
        <f t="shared" si="285"/>
        <v>44941</v>
      </c>
      <c r="V733" s="274"/>
      <c r="W733" s="274"/>
      <c r="X733" s="274"/>
      <c r="Y733" s="274"/>
      <c r="Z733" s="274"/>
      <c r="AA733" s="274"/>
      <c r="AB733" s="274"/>
      <c r="AC733" s="720">
        <f t="shared" si="257"/>
        <v>1470</v>
      </c>
      <c r="AD733" s="720">
        <f t="shared" si="258"/>
        <v>1470</v>
      </c>
      <c r="AE733" s="720">
        <f t="shared" si="259"/>
        <v>1470</v>
      </c>
      <c r="AF733" s="720">
        <f t="shared" si="260"/>
        <v>-43317</v>
      </c>
      <c r="AG733" s="720">
        <f t="shared" si="261"/>
        <v>-43317</v>
      </c>
      <c r="AH733" s="720">
        <f t="shared" si="262"/>
        <v>-43317</v>
      </c>
      <c r="AI733" s="720">
        <f t="shared" si="263"/>
        <v>-43317</v>
      </c>
      <c r="AJ733" s="720">
        <f t="shared" si="264"/>
        <v>1470</v>
      </c>
      <c r="AK733" s="720">
        <f t="shared" si="265"/>
        <v>1470</v>
      </c>
      <c r="AL733" s="720">
        <f t="shared" si="266"/>
        <v>1470</v>
      </c>
      <c r="AM733" s="720">
        <f t="shared" si="267"/>
        <v>1470</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598</v>
      </c>
      <c r="K734" s="274"/>
      <c r="L734" s="274"/>
      <c r="M734" s="274"/>
      <c r="N734" s="362">
        <f>DATE(YEAR(N731)+1,MONTH(N731),DAY(N731))</f>
        <v>44941</v>
      </c>
      <c r="O734" s="362">
        <f>DATE(YEAR(O731)+1,MONTH(O731),DAY(O731))</f>
        <v>44941</v>
      </c>
      <c r="P734" s="362">
        <f>DATE(YEAR(P731)+1,MONTH(P731),DAY(P731))</f>
        <v>44941</v>
      </c>
      <c r="Q734" s="362">
        <f>DATE(YEAR(Q731)+1,MONTH(Q731),DAY(Q731))</f>
        <v>44941</v>
      </c>
      <c r="R734" s="362">
        <f t="shared" si="285"/>
        <v>44941</v>
      </c>
      <c r="S734" s="362">
        <f t="shared" si="285"/>
        <v>44941</v>
      </c>
      <c r="T734" s="362">
        <f t="shared" si="285"/>
        <v>44941</v>
      </c>
      <c r="U734" s="362">
        <f t="shared" si="285"/>
        <v>44941</v>
      </c>
      <c r="V734" s="274"/>
      <c r="W734" s="274"/>
      <c r="X734" s="274"/>
      <c r="Y734" s="274"/>
      <c r="Z734" s="274"/>
      <c r="AA734" s="274"/>
      <c r="AB734" s="274"/>
      <c r="AC734" s="720">
        <f t="shared" si="257"/>
        <v>-43317</v>
      </c>
      <c r="AD734" s="720">
        <f t="shared" si="258"/>
        <v>-43317</v>
      </c>
      <c r="AE734" s="720">
        <f t="shared" si="259"/>
        <v>-43317</v>
      </c>
      <c r="AF734" s="720">
        <f t="shared" si="260"/>
        <v>1470</v>
      </c>
      <c r="AG734" s="720">
        <f t="shared" si="261"/>
        <v>1470</v>
      </c>
      <c r="AH734" s="720">
        <f t="shared" si="262"/>
        <v>1470</v>
      </c>
      <c r="AI734" s="720">
        <f t="shared" si="263"/>
        <v>1470</v>
      </c>
      <c r="AJ734" s="720">
        <f t="shared" si="264"/>
        <v>1470</v>
      </c>
      <c r="AK734" s="720">
        <f t="shared" si="265"/>
        <v>1470</v>
      </c>
      <c r="AL734" s="720">
        <f t="shared" si="266"/>
        <v>1470</v>
      </c>
      <c r="AM734" s="720">
        <f t="shared" si="267"/>
        <v>1470</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599</v>
      </c>
      <c r="K735" s="274"/>
      <c r="L735" s="274"/>
      <c r="M735" s="274"/>
      <c r="N735" s="274"/>
      <c r="O735" s="274"/>
      <c r="P735" s="274"/>
      <c r="Q735" s="274"/>
      <c r="R735" s="362">
        <f t="shared" si="285"/>
        <v>44941</v>
      </c>
      <c r="S735" s="362">
        <f t="shared" si="285"/>
        <v>44941</v>
      </c>
      <c r="T735" s="362">
        <f t="shared" si="285"/>
        <v>44941</v>
      </c>
      <c r="U735" s="362">
        <f t="shared" si="285"/>
        <v>44941</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1470</v>
      </c>
      <c r="AK735" s="720">
        <f t="shared" si="265"/>
        <v>1470</v>
      </c>
      <c r="AL735" s="720">
        <f t="shared" si="266"/>
        <v>1470</v>
      </c>
      <c r="AM735" s="720">
        <f t="shared" si="267"/>
        <v>1470</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4</v>
      </c>
      <c r="J736" s="290" t="s">
        <v>608</v>
      </c>
      <c r="K736" s="362">
        <f>DATE(YEAR(K733)+1,MONTH(K733),DAY(K733))</f>
        <v>45306</v>
      </c>
      <c r="L736" s="362">
        <f>DATE(YEAR(L733)+1,MONTH(L733),DAY(L733))</f>
        <v>45306</v>
      </c>
      <c r="M736" s="362">
        <f>DATE(YEAR(M733)+1,MONTH(M733),DAY(M733))</f>
        <v>45306</v>
      </c>
      <c r="N736" s="274"/>
      <c r="O736" s="274"/>
      <c r="P736" s="274"/>
      <c r="Q736" s="274"/>
      <c r="R736" s="362">
        <f t="shared" si="285"/>
        <v>45306</v>
      </c>
      <c r="S736" s="362">
        <f t="shared" si="285"/>
        <v>45306</v>
      </c>
      <c r="T736" s="362">
        <f t="shared" si="285"/>
        <v>45306</v>
      </c>
      <c r="U736" s="362">
        <f t="shared" si="285"/>
        <v>45306</v>
      </c>
      <c r="V736" s="274"/>
      <c r="W736" s="274"/>
      <c r="X736" s="274"/>
      <c r="Y736" s="274"/>
      <c r="Z736" s="274"/>
      <c r="AA736" s="274"/>
      <c r="AB736" s="274"/>
      <c r="AC736" s="720">
        <f t="shared" si="257"/>
        <v>1834</v>
      </c>
      <c r="AD736" s="720">
        <f t="shared" si="258"/>
        <v>1834</v>
      </c>
      <c r="AE736" s="720">
        <f t="shared" si="259"/>
        <v>1834</v>
      </c>
      <c r="AF736" s="720">
        <f t="shared" si="260"/>
        <v>-43317</v>
      </c>
      <c r="AG736" s="720">
        <f t="shared" si="261"/>
        <v>-43317</v>
      </c>
      <c r="AH736" s="720">
        <f t="shared" si="262"/>
        <v>-43317</v>
      </c>
      <c r="AI736" s="720">
        <f t="shared" si="263"/>
        <v>-43317</v>
      </c>
      <c r="AJ736" s="720">
        <f t="shared" si="264"/>
        <v>1834</v>
      </c>
      <c r="AK736" s="720">
        <f t="shared" si="265"/>
        <v>1834</v>
      </c>
      <c r="AL736" s="720">
        <f t="shared" si="266"/>
        <v>1834</v>
      </c>
      <c r="AM736" s="720">
        <f t="shared" si="267"/>
        <v>1834</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598</v>
      </c>
      <c r="K737" s="274"/>
      <c r="L737" s="274"/>
      <c r="M737" s="274"/>
      <c r="N737" s="362">
        <f>DATE(YEAR(N734)+1,MONTH(N734),DAY(N734))</f>
        <v>45306</v>
      </c>
      <c r="O737" s="362">
        <f>DATE(YEAR(O734)+1,MONTH(O734),DAY(O734))</f>
        <v>45306</v>
      </c>
      <c r="P737" s="362">
        <f>DATE(YEAR(P734)+1,MONTH(P734),DAY(P734))</f>
        <v>45306</v>
      </c>
      <c r="Q737" s="362">
        <f>DATE(YEAR(Q734)+1,MONTH(Q734),DAY(Q734))</f>
        <v>45306</v>
      </c>
      <c r="R737" s="362">
        <f t="shared" si="285"/>
        <v>45306</v>
      </c>
      <c r="S737" s="362">
        <f t="shared" si="285"/>
        <v>45306</v>
      </c>
      <c r="T737" s="362">
        <f t="shared" si="285"/>
        <v>45306</v>
      </c>
      <c r="U737" s="362">
        <f t="shared" si="285"/>
        <v>45306</v>
      </c>
      <c r="V737" s="274"/>
      <c r="W737" s="274"/>
      <c r="X737" s="274"/>
      <c r="Y737" s="274"/>
      <c r="Z737" s="274"/>
      <c r="AA737" s="274"/>
      <c r="AB737" s="274"/>
      <c r="AC737" s="720">
        <f t="shared" si="257"/>
        <v>-43317</v>
      </c>
      <c r="AD737" s="720">
        <f t="shared" si="258"/>
        <v>-43317</v>
      </c>
      <c r="AE737" s="720">
        <f t="shared" si="259"/>
        <v>-43317</v>
      </c>
      <c r="AF737" s="720">
        <f t="shared" si="260"/>
        <v>1834</v>
      </c>
      <c r="AG737" s="720">
        <f t="shared" si="261"/>
        <v>1834</v>
      </c>
      <c r="AH737" s="720">
        <f t="shared" si="262"/>
        <v>1834</v>
      </c>
      <c r="AI737" s="720">
        <f t="shared" si="263"/>
        <v>1834</v>
      </c>
      <c r="AJ737" s="720">
        <f t="shared" si="264"/>
        <v>1834</v>
      </c>
      <c r="AK737" s="720">
        <f t="shared" si="265"/>
        <v>1834</v>
      </c>
      <c r="AL737" s="720">
        <f t="shared" si="266"/>
        <v>1834</v>
      </c>
      <c r="AM737" s="720">
        <f t="shared" si="267"/>
        <v>1834</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599</v>
      </c>
      <c r="K738" s="274"/>
      <c r="L738" s="274"/>
      <c r="M738" s="274"/>
      <c r="N738" s="274"/>
      <c r="O738" s="274"/>
      <c r="P738" s="274"/>
      <c r="Q738" s="274"/>
      <c r="R738" s="362">
        <f t="shared" si="285"/>
        <v>45306</v>
      </c>
      <c r="S738" s="362">
        <f t="shared" si="285"/>
        <v>45306</v>
      </c>
      <c r="T738" s="362">
        <f t="shared" si="285"/>
        <v>45306</v>
      </c>
      <c r="U738" s="362">
        <f t="shared" si="285"/>
        <v>45306</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1834</v>
      </c>
      <c r="AK738" s="720">
        <f t="shared" si="265"/>
        <v>1834</v>
      </c>
      <c r="AL738" s="720">
        <f t="shared" si="266"/>
        <v>1834</v>
      </c>
      <c r="AM738" s="720">
        <f t="shared" si="267"/>
        <v>1834</v>
      </c>
      <c r="AN738" s="274"/>
      <c r="AO738" s="274"/>
      <c r="AP738" s="274"/>
      <c r="AQ738" s="269"/>
      <c r="AR738" s="256"/>
      <c r="AS738" s="244"/>
      <c r="AT738" s="244"/>
      <c r="AU738" s="244"/>
    </row>
    <row r="739" spans="1:47" outlineLevel="3" x14ac:dyDescent="0.35">
      <c r="A739" s="244"/>
      <c r="B739" s="253"/>
      <c r="C739" s="246">
        <f t="shared" ref="C739:C747" si="286">INT($C$229)+3</f>
        <v>4</v>
      </c>
      <c r="D739" s="269"/>
      <c r="E739" s="326"/>
      <c r="F739" s="326"/>
      <c r="G739" s="269"/>
      <c r="H739" s="274"/>
      <c r="I739" s="290">
        <v>5</v>
      </c>
      <c r="J739" s="290" t="s">
        <v>608</v>
      </c>
      <c r="K739" s="362">
        <f>DATE(YEAR(K736)+1,MONTH(K736),DAY(K736))</f>
        <v>45672</v>
      </c>
      <c r="L739" s="362">
        <f>DATE(YEAR(L736)+1,MONTH(L736),DAY(L736))</f>
        <v>45672</v>
      </c>
      <c r="M739" s="362">
        <f>DATE(YEAR(M736)+1,MONTH(M736),DAY(M736))</f>
        <v>45672</v>
      </c>
      <c r="N739" s="274"/>
      <c r="O739" s="274"/>
      <c r="P739" s="274"/>
      <c r="Q739" s="274"/>
      <c r="R739" s="362">
        <f t="shared" si="285"/>
        <v>45672</v>
      </c>
      <c r="S739" s="362">
        <f t="shared" si="285"/>
        <v>45672</v>
      </c>
      <c r="T739" s="362">
        <f t="shared" si="285"/>
        <v>45672</v>
      </c>
      <c r="U739" s="362">
        <f t="shared" si="285"/>
        <v>45672</v>
      </c>
      <c r="V739" s="274"/>
      <c r="W739" s="274"/>
      <c r="X739" s="274"/>
      <c r="Y739" s="274"/>
      <c r="Z739" s="274"/>
      <c r="AA739" s="274"/>
      <c r="AB739" s="274"/>
      <c r="AC739" s="720">
        <f t="shared" si="257"/>
        <v>2198</v>
      </c>
      <c r="AD739" s="720">
        <f t="shared" si="258"/>
        <v>2198</v>
      </c>
      <c r="AE739" s="720">
        <f t="shared" si="259"/>
        <v>2198</v>
      </c>
      <c r="AF739" s="720">
        <f t="shared" si="260"/>
        <v>-43317</v>
      </c>
      <c r="AG739" s="720">
        <f t="shared" si="261"/>
        <v>-43317</v>
      </c>
      <c r="AH739" s="720">
        <f t="shared" si="262"/>
        <v>-43317</v>
      </c>
      <c r="AI739" s="720">
        <f t="shared" si="263"/>
        <v>-43317</v>
      </c>
      <c r="AJ739" s="720">
        <f t="shared" si="264"/>
        <v>2198</v>
      </c>
      <c r="AK739" s="720">
        <f t="shared" si="265"/>
        <v>2198</v>
      </c>
      <c r="AL739" s="720">
        <f t="shared" si="266"/>
        <v>2198</v>
      </c>
      <c r="AM739" s="720">
        <f t="shared" si="267"/>
        <v>2198</v>
      </c>
      <c r="AN739" s="274"/>
      <c r="AO739" s="274"/>
      <c r="AP739" s="274"/>
      <c r="AQ739" s="269"/>
      <c r="AR739" s="256"/>
      <c r="AS739" s="244"/>
      <c r="AT739" s="244"/>
      <c r="AU739" s="244"/>
    </row>
    <row r="740" spans="1:47" outlineLevel="3" x14ac:dyDescent="0.35">
      <c r="A740" s="244"/>
      <c r="B740" s="253"/>
      <c r="C740" s="246">
        <f t="shared" si="286"/>
        <v>4</v>
      </c>
      <c r="D740" s="269"/>
      <c r="E740" s="326"/>
      <c r="F740" s="326"/>
      <c r="G740" s="269"/>
      <c r="H740" s="274"/>
      <c r="I740" s="290"/>
      <c r="J740" s="290" t="s">
        <v>598</v>
      </c>
      <c r="K740" s="274"/>
      <c r="L740" s="274"/>
      <c r="M740" s="274"/>
      <c r="N740" s="362">
        <f>DATE(YEAR(N737)+1,MONTH(N737),DAY(N737))</f>
        <v>45672</v>
      </c>
      <c r="O740" s="362">
        <f>DATE(YEAR(O737)+1,MONTH(O737),DAY(O737))</f>
        <v>45672</v>
      </c>
      <c r="P740" s="362">
        <f>DATE(YEAR(P737)+1,MONTH(P737),DAY(P737))</f>
        <v>45672</v>
      </c>
      <c r="Q740" s="362">
        <f>DATE(YEAR(Q737)+1,MONTH(Q737),DAY(Q737))</f>
        <v>45672</v>
      </c>
      <c r="R740" s="362">
        <f t="shared" si="285"/>
        <v>45672</v>
      </c>
      <c r="S740" s="362">
        <f t="shared" si="285"/>
        <v>45672</v>
      </c>
      <c r="T740" s="362">
        <f t="shared" si="285"/>
        <v>45672</v>
      </c>
      <c r="U740" s="362">
        <f t="shared" si="285"/>
        <v>45672</v>
      </c>
      <c r="V740" s="274"/>
      <c r="W740" s="274"/>
      <c r="X740" s="274"/>
      <c r="Y740" s="274"/>
      <c r="Z740" s="274"/>
      <c r="AA740" s="274"/>
      <c r="AB740" s="274"/>
      <c r="AC740" s="720">
        <f t="shared" ref="AC740:AC747" si="287">MIN(363,INT((K740 - DATE(YEAR(K740),1,1))))+364*(YEAR(K740)-i_startyear)</f>
        <v>-43317</v>
      </c>
      <c r="AD740" s="720">
        <f t="shared" ref="AD740:AD747" si="288">MIN(363,INT((L740 - DATE(YEAR(L740),1,1))))+364*(YEAR(L740)-i_startyear)</f>
        <v>-43317</v>
      </c>
      <c r="AE740" s="720">
        <f t="shared" ref="AE740:AE747" si="289">MIN(363,INT((M740 - DATE(YEAR(M740),1,1))))+364*(YEAR(M740)-i_startyear)</f>
        <v>-43317</v>
      </c>
      <c r="AF740" s="720">
        <f t="shared" ref="AF740:AF747" si="290">MIN(363,INT((N740 - DATE(YEAR(N740),1,1))))+364*(YEAR(N740)-i_startyear)</f>
        <v>2198</v>
      </c>
      <c r="AG740" s="720">
        <f t="shared" ref="AG740:AG747" si="291">MIN(363,INT((O740 - DATE(YEAR(O740),1,1))))+364*(YEAR(O740)-i_startyear)</f>
        <v>2198</v>
      </c>
      <c r="AH740" s="720">
        <f t="shared" ref="AH740:AH747" si="292">MIN(363,INT((P740 - DATE(YEAR(P740),1,1))))+364*(YEAR(P740)-i_startyear)</f>
        <v>2198</v>
      </c>
      <c r="AI740" s="720">
        <f t="shared" ref="AI740:AI747" si="293">MIN(363,INT((Q740 - DATE(YEAR(Q740),1,1))))+364*(YEAR(Q740)-i_startyear)</f>
        <v>2198</v>
      </c>
      <c r="AJ740" s="720">
        <f t="shared" ref="AJ740:AJ747" si="294">MIN(363,INT((R740 - DATE(YEAR(R740),1,1))))+364*(YEAR(R740)-i_startyear)</f>
        <v>2198</v>
      </c>
      <c r="AK740" s="720">
        <f t="shared" ref="AK740:AK747" si="295">MIN(363,INT((S740 - DATE(YEAR(S740),1,1))))+364*(YEAR(S740)-i_startyear)</f>
        <v>2198</v>
      </c>
      <c r="AL740" s="720">
        <f t="shared" ref="AL740:AL747" si="296">MIN(363,INT((T740 - DATE(YEAR(T740),1,1))))+364*(YEAR(T740)-i_startyear)</f>
        <v>2198</v>
      </c>
      <c r="AM740" s="720">
        <f t="shared" ref="AM740:AM747" si="297">MIN(363,INT((U740 - DATE(YEAR(U740),1,1))))+364*(YEAR(U740)-i_startyear)</f>
        <v>2198</v>
      </c>
      <c r="AN740" s="274"/>
      <c r="AO740" s="274"/>
      <c r="AP740" s="274"/>
      <c r="AQ740" s="269"/>
      <c r="AR740" s="256"/>
      <c r="AS740" s="244"/>
      <c r="AT740" s="244"/>
      <c r="AU740" s="244"/>
    </row>
    <row r="741" spans="1:47" outlineLevel="3" x14ac:dyDescent="0.35">
      <c r="A741" s="244"/>
      <c r="B741" s="253"/>
      <c r="C741" s="246">
        <f t="shared" si="286"/>
        <v>4</v>
      </c>
      <c r="D741" s="269"/>
      <c r="E741" s="326"/>
      <c r="F741" s="326"/>
      <c r="G741" s="269"/>
      <c r="H741" s="274"/>
      <c r="I741" s="290"/>
      <c r="J741" s="290" t="s">
        <v>599</v>
      </c>
      <c r="K741" s="274"/>
      <c r="L741" s="274"/>
      <c r="M741" s="274"/>
      <c r="N741" s="274"/>
      <c r="O741" s="274"/>
      <c r="P741" s="274"/>
      <c r="Q741" s="274"/>
      <c r="R741" s="362">
        <f t="shared" si="285"/>
        <v>45672</v>
      </c>
      <c r="S741" s="362">
        <f t="shared" si="285"/>
        <v>45672</v>
      </c>
      <c r="T741" s="362">
        <f t="shared" si="285"/>
        <v>45672</v>
      </c>
      <c r="U741" s="362">
        <f t="shared" si="285"/>
        <v>45672</v>
      </c>
      <c r="V741" s="274"/>
      <c r="W741" s="274"/>
      <c r="X741" s="274"/>
      <c r="Y741" s="274"/>
      <c r="Z741" s="274"/>
      <c r="AA741" s="274"/>
      <c r="AB741" s="274"/>
      <c r="AC741" s="720">
        <f t="shared" si="287"/>
        <v>-43317</v>
      </c>
      <c r="AD741" s="720">
        <f t="shared" si="288"/>
        <v>-43317</v>
      </c>
      <c r="AE741" s="720">
        <f t="shared" si="289"/>
        <v>-43317</v>
      </c>
      <c r="AF741" s="720">
        <f t="shared" si="290"/>
        <v>-43317</v>
      </c>
      <c r="AG741" s="720">
        <f t="shared" si="291"/>
        <v>-43317</v>
      </c>
      <c r="AH741" s="720">
        <f t="shared" si="292"/>
        <v>-43317</v>
      </c>
      <c r="AI741" s="720">
        <f t="shared" si="293"/>
        <v>-43317</v>
      </c>
      <c r="AJ741" s="720">
        <f t="shared" si="294"/>
        <v>2198</v>
      </c>
      <c r="AK741" s="720">
        <f t="shared" si="295"/>
        <v>2198</v>
      </c>
      <c r="AL741" s="720">
        <f t="shared" si="296"/>
        <v>2198</v>
      </c>
      <c r="AM741" s="720">
        <f t="shared" si="297"/>
        <v>2198</v>
      </c>
      <c r="AN741" s="274"/>
      <c r="AO741" s="274"/>
      <c r="AP741" s="274"/>
      <c r="AQ741" s="269"/>
      <c r="AR741" s="256"/>
      <c r="AS741" s="244"/>
      <c r="AT741" s="244"/>
      <c r="AU741" s="244"/>
    </row>
    <row r="742" spans="1:47" outlineLevel="3" x14ac:dyDescent="0.35">
      <c r="A742" s="244"/>
      <c r="B742" s="253"/>
      <c r="C742" s="246">
        <f t="shared" si="286"/>
        <v>4</v>
      </c>
      <c r="D742" s="269"/>
      <c r="E742" s="326"/>
      <c r="F742" s="326"/>
      <c r="G742" s="269"/>
      <c r="H742" s="274"/>
      <c r="I742" s="290">
        <v>6</v>
      </c>
      <c r="J742" s="290" t="s">
        <v>608</v>
      </c>
      <c r="K742" s="362">
        <f>DATE(YEAR(K739)+1,MONTH(K739),DAY(K739))</f>
        <v>46037</v>
      </c>
      <c r="L742" s="362">
        <f>DATE(YEAR(L739)+1,MONTH(L739),DAY(L739))</f>
        <v>46037</v>
      </c>
      <c r="M742" s="362">
        <f>DATE(YEAR(M739)+1,MONTH(M739),DAY(M739))</f>
        <v>46037</v>
      </c>
      <c r="N742" s="274"/>
      <c r="O742" s="274"/>
      <c r="P742" s="274"/>
      <c r="Q742" s="274"/>
      <c r="R742" s="362">
        <f t="shared" si="285"/>
        <v>46037</v>
      </c>
      <c r="S742" s="362">
        <f t="shared" si="285"/>
        <v>46037</v>
      </c>
      <c r="T742" s="362">
        <f t="shared" si="285"/>
        <v>46037</v>
      </c>
      <c r="U742" s="362">
        <f t="shared" si="285"/>
        <v>46037</v>
      </c>
      <c r="V742" s="274"/>
      <c r="W742" s="274"/>
      <c r="X742" s="274"/>
      <c r="Y742" s="274"/>
      <c r="Z742" s="274"/>
      <c r="AA742" s="274"/>
      <c r="AB742" s="274"/>
      <c r="AC742" s="720">
        <f t="shared" si="287"/>
        <v>2562</v>
      </c>
      <c r="AD742" s="720">
        <f t="shared" si="288"/>
        <v>2562</v>
      </c>
      <c r="AE742" s="720">
        <f t="shared" si="289"/>
        <v>2562</v>
      </c>
      <c r="AF742" s="720">
        <f t="shared" si="290"/>
        <v>-43317</v>
      </c>
      <c r="AG742" s="720">
        <f t="shared" si="291"/>
        <v>-43317</v>
      </c>
      <c r="AH742" s="720">
        <f t="shared" si="292"/>
        <v>-43317</v>
      </c>
      <c r="AI742" s="720">
        <f t="shared" si="293"/>
        <v>-43317</v>
      </c>
      <c r="AJ742" s="720">
        <f t="shared" si="294"/>
        <v>2562</v>
      </c>
      <c r="AK742" s="720">
        <f t="shared" si="295"/>
        <v>2562</v>
      </c>
      <c r="AL742" s="720">
        <f t="shared" si="296"/>
        <v>2562</v>
      </c>
      <c r="AM742" s="720">
        <f t="shared" si="297"/>
        <v>2562</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598</v>
      </c>
      <c r="K743" s="274"/>
      <c r="L743" s="274"/>
      <c r="M743" s="274"/>
      <c r="N743" s="362">
        <f>DATE(YEAR(N740)+1,MONTH(N740),DAY(N740))</f>
        <v>46037</v>
      </c>
      <c r="O743" s="362">
        <f>DATE(YEAR(O740)+1,MONTH(O740),DAY(O740))</f>
        <v>46037</v>
      </c>
      <c r="P743" s="362">
        <f>DATE(YEAR(P740)+1,MONTH(P740),DAY(P740))</f>
        <v>46037</v>
      </c>
      <c r="Q743" s="362">
        <f>DATE(YEAR(Q740)+1,MONTH(Q740),DAY(Q740))</f>
        <v>46037</v>
      </c>
      <c r="R743" s="362">
        <f t="shared" si="285"/>
        <v>46037</v>
      </c>
      <c r="S743" s="362">
        <f t="shared" si="285"/>
        <v>46037</v>
      </c>
      <c r="T743" s="362">
        <f t="shared" si="285"/>
        <v>46037</v>
      </c>
      <c r="U743" s="362">
        <f t="shared" si="285"/>
        <v>46037</v>
      </c>
      <c r="V743" s="274"/>
      <c r="W743" s="274"/>
      <c r="X743" s="274"/>
      <c r="Y743" s="274"/>
      <c r="Z743" s="274"/>
      <c r="AA743" s="274"/>
      <c r="AB743" s="274"/>
      <c r="AC743" s="720">
        <f t="shared" si="287"/>
        <v>-43317</v>
      </c>
      <c r="AD743" s="720">
        <f t="shared" si="288"/>
        <v>-43317</v>
      </c>
      <c r="AE743" s="720">
        <f t="shared" si="289"/>
        <v>-43317</v>
      </c>
      <c r="AF743" s="720">
        <f t="shared" si="290"/>
        <v>2562</v>
      </c>
      <c r="AG743" s="720">
        <f t="shared" si="291"/>
        <v>2562</v>
      </c>
      <c r="AH743" s="720">
        <f t="shared" si="292"/>
        <v>2562</v>
      </c>
      <c r="AI743" s="720">
        <f t="shared" si="293"/>
        <v>2562</v>
      </c>
      <c r="AJ743" s="720">
        <f t="shared" si="294"/>
        <v>2562</v>
      </c>
      <c r="AK743" s="720">
        <f t="shared" si="295"/>
        <v>2562</v>
      </c>
      <c r="AL743" s="720">
        <f t="shared" si="296"/>
        <v>2562</v>
      </c>
      <c r="AM743" s="720">
        <f t="shared" si="297"/>
        <v>2562</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599</v>
      </c>
      <c r="K744" s="274"/>
      <c r="L744" s="274"/>
      <c r="M744" s="274"/>
      <c r="N744" s="274"/>
      <c r="O744" s="274"/>
      <c r="P744" s="274"/>
      <c r="Q744" s="274"/>
      <c r="R744" s="362">
        <f t="shared" si="285"/>
        <v>46037</v>
      </c>
      <c r="S744" s="362">
        <f t="shared" si="285"/>
        <v>46037</v>
      </c>
      <c r="T744" s="362">
        <f t="shared" si="285"/>
        <v>46037</v>
      </c>
      <c r="U744" s="362">
        <f t="shared" si="285"/>
        <v>46037</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2562</v>
      </c>
      <c r="AK744" s="720">
        <f t="shared" si="295"/>
        <v>2562</v>
      </c>
      <c r="AL744" s="720">
        <f t="shared" si="296"/>
        <v>2562</v>
      </c>
      <c r="AM744" s="720">
        <f t="shared" si="297"/>
        <v>2562</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7</v>
      </c>
      <c r="J745" s="290" t="s">
        <v>608</v>
      </c>
      <c r="K745" s="362">
        <f>DATE(YEAR(K742)+1,MONTH(K742),DAY(K742))</f>
        <v>46402</v>
      </c>
      <c r="L745" s="362">
        <f>DATE(YEAR(L742)+1,MONTH(L742),DAY(L742))</f>
        <v>46402</v>
      </c>
      <c r="M745" s="362">
        <f>DATE(YEAR(M742)+1,MONTH(M742),DAY(M742))</f>
        <v>46402</v>
      </c>
      <c r="N745" s="274"/>
      <c r="O745" s="274"/>
      <c r="P745" s="274"/>
      <c r="Q745" s="274"/>
      <c r="R745" s="362">
        <f t="shared" si="285"/>
        <v>46402</v>
      </c>
      <c r="S745" s="362">
        <f t="shared" si="285"/>
        <v>46402</v>
      </c>
      <c r="T745" s="362">
        <f t="shared" si="285"/>
        <v>46402</v>
      </c>
      <c r="U745" s="362">
        <f t="shared" si="285"/>
        <v>46402</v>
      </c>
      <c r="V745" s="274"/>
      <c r="W745" s="274"/>
      <c r="X745" s="274"/>
      <c r="Y745" s="274"/>
      <c r="Z745" s="274"/>
      <c r="AA745" s="274"/>
      <c r="AB745" s="274"/>
      <c r="AC745" s="720">
        <f t="shared" si="287"/>
        <v>2926</v>
      </c>
      <c r="AD745" s="720">
        <f t="shared" si="288"/>
        <v>2926</v>
      </c>
      <c r="AE745" s="720">
        <f t="shared" si="289"/>
        <v>2926</v>
      </c>
      <c r="AF745" s="720">
        <f t="shared" si="290"/>
        <v>-43317</v>
      </c>
      <c r="AG745" s="720">
        <f t="shared" si="291"/>
        <v>-43317</v>
      </c>
      <c r="AH745" s="720">
        <f t="shared" si="292"/>
        <v>-43317</v>
      </c>
      <c r="AI745" s="720">
        <f t="shared" si="293"/>
        <v>-43317</v>
      </c>
      <c r="AJ745" s="720">
        <f t="shared" si="294"/>
        <v>2926</v>
      </c>
      <c r="AK745" s="720">
        <f t="shared" si="295"/>
        <v>2926</v>
      </c>
      <c r="AL745" s="720">
        <f t="shared" si="296"/>
        <v>2926</v>
      </c>
      <c r="AM745" s="720">
        <f t="shared" si="297"/>
        <v>2926</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598</v>
      </c>
      <c r="K746" s="274"/>
      <c r="L746" s="274"/>
      <c r="M746" s="274"/>
      <c r="N746" s="362">
        <f>DATE(YEAR(N743)+1,MONTH(N743),DAY(N743))</f>
        <v>46402</v>
      </c>
      <c r="O746" s="362">
        <f>DATE(YEAR(O743)+1,MONTH(O743),DAY(O743))</f>
        <v>46402</v>
      </c>
      <c r="P746" s="362">
        <f>DATE(YEAR(P743)+1,MONTH(P743),DAY(P743))</f>
        <v>46402</v>
      </c>
      <c r="Q746" s="362">
        <f>DATE(YEAR(Q743)+1,MONTH(Q743),DAY(Q743))</f>
        <v>46402</v>
      </c>
      <c r="R746" s="362">
        <f t="shared" si="285"/>
        <v>46402</v>
      </c>
      <c r="S746" s="362">
        <f t="shared" si="285"/>
        <v>46402</v>
      </c>
      <c r="T746" s="362">
        <f t="shared" si="285"/>
        <v>46402</v>
      </c>
      <c r="U746" s="362">
        <f t="shared" si="285"/>
        <v>46402</v>
      </c>
      <c r="V746" s="274"/>
      <c r="W746" s="274"/>
      <c r="X746" s="274"/>
      <c r="Y746" s="274"/>
      <c r="Z746" s="274"/>
      <c r="AA746" s="274"/>
      <c r="AB746" s="274"/>
      <c r="AC746" s="720">
        <f t="shared" si="287"/>
        <v>-43317</v>
      </c>
      <c r="AD746" s="720">
        <f t="shared" si="288"/>
        <v>-43317</v>
      </c>
      <c r="AE746" s="720">
        <f t="shared" si="289"/>
        <v>-43317</v>
      </c>
      <c r="AF746" s="720">
        <f t="shared" si="290"/>
        <v>2926</v>
      </c>
      <c r="AG746" s="720">
        <f t="shared" si="291"/>
        <v>2926</v>
      </c>
      <c r="AH746" s="720">
        <f t="shared" si="292"/>
        <v>2926</v>
      </c>
      <c r="AI746" s="720">
        <f t="shared" si="293"/>
        <v>2926</v>
      </c>
      <c r="AJ746" s="720">
        <f t="shared" si="294"/>
        <v>2926</v>
      </c>
      <c r="AK746" s="720">
        <f t="shared" si="295"/>
        <v>2926</v>
      </c>
      <c r="AL746" s="720">
        <f t="shared" si="296"/>
        <v>2926</v>
      </c>
      <c r="AM746" s="720">
        <f t="shared" si="297"/>
        <v>2926</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599</v>
      </c>
      <c r="K747" s="274"/>
      <c r="L747" s="274"/>
      <c r="M747" s="274"/>
      <c r="N747" s="274"/>
      <c r="O747" s="274"/>
      <c r="P747" s="274"/>
      <c r="Q747" s="274"/>
      <c r="R747" s="362">
        <f t="shared" si="285"/>
        <v>46402</v>
      </c>
      <c r="S747" s="362">
        <f t="shared" si="285"/>
        <v>46402</v>
      </c>
      <c r="T747" s="362">
        <f t="shared" si="285"/>
        <v>46402</v>
      </c>
      <c r="U747" s="362">
        <f t="shared" si="285"/>
        <v>46402</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2926</v>
      </c>
      <c r="AK747" s="720">
        <f t="shared" si="295"/>
        <v>2926</v>
      </c>
      <c r="AL747" s="720">
        <f t="shared" si="296"/>
        <v>2926</v>
      </c>
      <c r="AM747" s="720">
        <f t="shared" si="297"/>
        <v>2926</v>
      </c>
      <c r="AN747" s="274"/>
      <c r="AO747" s="274"/>
      <c r="AP747" s="274"/>
      <c r="AQ747" s="269"/>
      <c r="AR747" s="256"/>
      <c r="AS747" s="244"/>
      <c r="AT747" s="244"/>
      <c r="AU747" s="244"/>
    </row>
    <row r="748" spans="1:47" ht="5.15" customHeight="1" outlineLevel="2" x14ac:dyDescent="0.35">
      <c r="A748" s="244"/>
      <c r="B748" s="253"/>
      <c r="C748" s="246">
        <f>INT($C$229)+2.005</f>
        <v>3.0049999999999999</v>
      </c>
      <c r="D748" s="269"/>
      <c r="E748" s="269"/>
      <c r="F748" s="269"/>
      <c r="G748" s="269"/>
      <c r="H748" s="269"/>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c r="AE748" s="269"/>
      <c r="AF748" s="269"/>
      <c r="AG748" s="269"/>
      <c r="AH748" s="269"/>
      <c r="AI748" s="269"/>
      <c r="AJ748" s="269"/>
      <c r="AK748" s="269"/>
      <c r="AL748" s="269"/>
      <c r="AM748" s="269"/>
      <c r="AN748" s="269"/>
      <c r="AO748" s="269"/>
      <c r="AP748" s="269"/>
      <c r="AQ748" s="269" t="s">
        <v>402</v>
      </c>
      <c r="AR748" s="256"/>
      <c r="AS748" s="244"/>
      <c r="AT748" s="244"/>
      <c r="AU748" s="244"/>
    </row>
    <row r="749" spans="1:47" outlineLevel="2" collapsed="1" x14ac:dyDescent="0.35">
      <c r="A749" s="244"/>
      <c r="B749" s="253"/>
      <c r="C749" s="246">
        <f>INT($C$229)+2</f>
        <v>3</v>
      </c>
      <c r="D749" s="269"/>
      <c r="E749" s="326"/>
      <c r="F749" s="326"/>
      <c r="G749" s="269"/>
      <c r="H749" s="578" t="s">
        <v>1003</v>
      </c>
      <c r="I749" s="297"/>
      <c r="J749" s="297"/>
      <c r="K749" s="297"/>
      <c r="L749" s="297"/>
      <c r="M749" s="297"/>
      <c r="N749" s="297"/>
      <c r="O749" s="297"/>
      <c r="P749" s="297"/>
      <c r="Q749" s="297"/>
      <c r="R749" s="297"/>
      <c r="S749" s="297"/>
      <c r="T749" s="297"/>
      <c r="U749" s="297"/>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69"/>
      <c r="AR749" s="256"/>
      <c r="AS749" s="244"/>
      <c r="AT749" s="244"/>
      <c r="AU749" s="244"/>
    </row>
    <row r="750" spans="1:47" hidden="1" outlineLevel="3" x14ac:dyDescent="0.35">
      <c r="A750" s="244"/>
      <c r="B750" s="253"/>
      <c r="C750" s="246">
        <f t="shared" ref="C750" si="298">INT($C$229)+3</f>
        <v>4</v>
      </c>
      <c r="D750" s="269"/>
      <c r="E750" s="326"/>
      <c r="F750" s="326"/>
      <c r="G750" s="269"/>
      <c r="H750" s="274"/>
      <c r="I750" s="290"/>
      <c r="J750" s="290"/>
      <c r="K750" s="312">
        <v>1.5</v>
      </c>
      <c r="L750" s="312">
        <v>1.5</v>
      </c>
      <c r="M750" s="312">
        <v>1.5</v>
      </c>
      <c r="N750" s="312">
        <v>1.5</v>
      </c>
      <c r="O750" s="312">
        <v>1.5</v>
      </c>
      <c r="P750" s="312">
        <v>1.5</v>
      </c>
      <c r="Q750" s="312">
        <v>1.5</v>
      </c>
      <c r="R750" s="312">
        <v>1.5</v>
      </c>
      <c r="S750" s="312">
        <v>1.5</v>
      </c>
      <c r="T750" s="312">
        <v>1.5</v>
      </c>
      <c r="U750" s="312">
        <v>1.5</v>
      </c>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69"/>
      <c r="AR750" s="256"/>
      <c r="AS750" s="244"/>
      <c r="AT750" s="244"/>
      <c r="AU750" s="244"/>
    </row>
    <row r="751" spans="1:47" ht="5.15" customHeight="1" outlineLevel="2" x14ac:dyDescent="0.35">
      <c r="A751" s="244"/>
      <c r="B751" s="253"/>
      <c r="C751" s="246">
        <f>INT($C$229)+2.005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INT($C$229)+2</f>
        <v>3</v>
      </c>
      <c r="D752" s="269"/>
      <c r="E752" s="326"/>
      <c r="F752" s="326"/>
      <c r="G752" s="269"/>
      <c r="H752" s="339"/>
      <c r="I752" s="297" t="s">
        <v>603</v>
      </c>
      <c r="J752" s="297"/>
      <c r="K752" s="297" t="s">
        <v>609</v>
      </c>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C760" si="299">INT($C$229)+3</f>
        <v>4</v>
      </c>
      <c r="D753" s="269"/>
      <c r="E753" s="326"/>
      <c r="F753" s="326"/>
      <c r="G753" s="269"/>
      <c r="H753" s="274"/>
      <c r="I753" s="290">
        <v>0</v>
      </c>
      <c r="J753" s="290"/>
      <c r="K753" s="399">
        <v>0</v>
      </c>
      <c r="L753" s="399">
        <v>0</v>
      </c>
      <c r="M753" s="399">
        <v>0</v>
      </c>
      <c r="N753" s="399">
        <v>0</v>
      </c>
      <c r="O753" s="399">
        <v>0</v>
      </c>
      <c r="P753" s="399">
        <v>0</v>
      </c>
      <c r="Q753" s="399">
        <v>0</v>
      </c>
      <c r="R753" s="399">
        <v>0</v>
      </c>
      <c r="S753" s="399">
        <v>0</v>
      </c>
      <c r="T753" s="399">
        <v>0</v>
      </c>
      <c r="U753" s="399">
        <v>0</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idden="1" outlineLevel="3" x14ac:dyDescent="0.35">
      <c r="A754" s="244"/>
      <c r="B754" s="253"/>
      <c r="C754" s="246">
        <f t="shared" si="299"/>
        <v>4</v>
      </c>
      <c r="D754" s="269"/>
      <c r="E754" s="326"/>
      <c r="F754" s="326"/>
      <c r="G754" s="269"/>
      <c r="H754" s="274"/>
      <c r="I754" s="290">
        <v>1</v>
      </c>
      <c r="J754" s="290"/>
      <c r="K754" s="399">
        <v>0</v>
      </c>
      <c r="L754" s="399">
        <v>0</v>
      </c>
      <c r="M754" s="399">
        <v>0</v>
      </c>
      <c r="N754" s="399">
        <v>0</v>
      </c>
      <c r="O754" s="399">
        <v>0</v>
      </c>
      <c r="P754" s="399">
        <v>0</v>
      </c>
      <c r="Q754" s="399">
        <v>0</v>
      </c>
      <c r="R754" s="399">
        <v>0</v>
      </c>
      <c r="S754" s="399">
        <v>0</v>
      </c>
      <c r="T754" s="399">
        <v>0</v>
      </c>
      <c r="U754" s="399">
        <v>0</v>
      </c>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69"/>
      <c r="AR754" s="256"/>
      <c r="AS754" s="244"/>
      <c r="AT754" s="244"/>
      <c r="AU754" s="244"/>
    </row>
    <row r="755" spans="1:47" hidden="1" outlineLevel="3" x14ac:dyDescent="0.35">
      <c r="A755" s="244"/>
      <c r="B755" s="253"/>
      <c r="C755" s="246">
        <f t="shared" si="299"/>
        <v>4</v>
      </c>
      <c r="D755" s="269"/>
      <c r="E755" s="326"/>
      <c r="F755" s="326"/>
      <c r="G755" s="269"/>
      <c r="H755" s="274"/>
      <c r="I755" s="290">
        <v>2</v>
      </c>
      <c r="J755" s="290"/>
      <c r="K755" s="399">
        <v>0</v>
      </c>
      <c r="L755" s="399">
        <v>0</v>
      </c>
      <c r="M755" s="399">
        <v>0</v>
      </c>
      <c r="N755" s="399">
        <v>0</v>
      </c>
      <c r="O755" s="399">
        <v>0</v>
      </c>
      <c r="P755" s="399">
        <v>0</v>
      </c>
      <c r="Q755" s="399">
        <v>0</v>
      </c>
      <c r="R755" s="399">
        <v>0</v>
      </c>
      <c r="S755" s="399">
        <v>0</v>
      </c>
      <c r="T755" s="399">
        <v>0</v>
      </c>
      <c r="U755" s="399">
        <v>0</v>
      </c>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si="299"/>
        <v>4</v>
      </c>
      <c r="D756" s="269"/>
      <c r="E756" s="326"/>
      <c r="F756" s="326"/>
      <c r="G756" s="269"/>
      <c r="H756" s="274"/>
      <c r="I756" s="290">
        <v>3</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4</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5</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6</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7</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t="5.15" customHeight="1" outlineLevel="2" x14ac:dyDescent="0.35">
      <c r="A761" s="244"/>
      <c r="B761" s="253"/>
      <c r="C761" s="246">
        <f>INT($C$229)+2.005</f>
        <v>3.0049999999999999</v>
      </c>
      <c r="D761" s="269"/>
      <c r="E761" s="269"/>
      <c r="F761" s="269"/>
      <c r="G761" s="269"/>
      <c r="H761" s="269"/>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c r="AE761" s="269"/>
      <c r="AF761" s="269"/>
      <c r="AG761" s="269"/>
      <c r="AH761" s="269"/>
      <c r="AI761" s="269"/>
      <c r="AJ761" s="269"/>
      <c r="AK761" s="269"/>
      <c r="AL761" s="269"/>
      <c r="AM761" s="269"/>
      <c r="AN761" s="269"/>
      <c r="AO761" s="269"/>
      <c r="AP761" s="269"/>
      <c r="AQ761" s="269" t="s">
        <v>402</v>
      </c>
      <c r="AR761" s="256"/>
      <c r="AS761" s="244"/>
      <c r="AT761" s="244"/>
      <c r="AU761" s="244"/>
    </row>
    <row r="762" spans="1:47" ht="5.15" customHeight="1" outlineLevel="2" x14ac:dyDescent="0.35">
      <c r="A762" s="244"/>
      <c r="B762" s="253"/>
      <c r="C762" s="246">
        <f>INT($C$229)+2.005</f>
        <v>3.0049999999999999</v>
      </c>
      <c r="D762" s="269"/>
      <c r="E762" s="269"/>
      <c r="F762" s="269"/>
      <c r="G762" s="269"/>
      <c r="H762" s="269"/>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c r="AE762" s="269"/>
      <c r="AF762" s="269"/>
      <c r="AG762" s="269"/>
      <c r="AH762" s="269"/>
      <c r="AI762" s="269"/>
      <c r="AJ762" s="269"/>
      <c r="AK762" s="269"/>
      <c r="AL762" s="269"/>
      <c r="AM762" s="269"/>
      <c r="AN762" s="269"/>
      <c r="AO762" s="269"/>
      <c r="AP762" s="269"/>
      <c r="AQ762" s="269"/>
      <c r="AR762" s="256"/>
      <c r="AS762" s="244"/>
      <c r="AT762" s="244"/>
      <c r="AU762" s="244"/>
    </row>
    <row r="763" spans="1:47" ht="5.15" customHeight="1" outlineLevel="1" x14ac:dyDescent="0.35">
      <c r="A763" s="244"/>
      <c r="B763" s="279"/>
      <c r="C763" s="280">
        <f>INT($C$229)+1.005</f>
        <v>2.0049999999999999</v>
      </c>
      <c r="D763" s="281"/>
      <c r="E763" s="281"/>
      <c r="F763" s="281"/>
      <c r="G763" s="281"/>
      <c r="H763" s="281"/>
      <c r="I763" s="281"/>
      <c r="J763" s="281"/>
      <c r="K763" s="281"/>
      <c r="L763" s="281"/>
      <c r="M763" s="281"/>
      <c r="N763" s="281"/>
      <c r="O763" s="281"/>
      <c r="P763" s="281"/>
      <c r="Q763" s="281"/>
      <c r="R763" s="281"/>
      <c r="S763" s="281"/>
      <c r="T763" s="281"/>
      <c r="U763" s="281"/>
      <c r="V763" s="281"/>
      <c r="W763" s="281"/>
      <c r="X763" s="281"/>
      <c r="Y763" s="281"/>
      <c r="Z763" s="281"/>
      <c r="AA763" s="281"/>
      <c r="AB763" s="281"/>
      <c r="AC763" s="281"/>
      <c r="AD763" s="281"/>
      <c r="AE763" s="281"/>
      <c r="AF763" s="281"/>
      <c r="AG763" s="281"/>
      <c r="AH763" s="281"/>
      <c r="AI763" s="281"/>
      <c r="AJ763" s="281"/>
      <c r="AK763" s="281"/>
      <c r="AL763" s="281"/>
      <c r="AM763" s="281"/>
      <c r="AN763" s="281"/>
      <c r="AO763" s="281"/>
      <c r="AP763" s="281"/>
      <c r="AQ763" s="281"/>
      <c r="AR763" s="282" t="s">
        <v>116</v>
      </c>
      <c r="AS763" s="244"/>
      <c r="AT763" s="244"/>
      <c r="AU763" s="244"/>
    </row>
    <row r="764" spans="1:47" ht="5.15" customHeight="1" x14ac:dyDescent="0.35">
      <c r="A764" s="244"/>
      <c r="B764" s="283"/>
      <c r="C764" s="284">
        <f>INT($C$229)+0.005</f>
        <v>1.0049999999999999</v>
      </c>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c r="AC764" s="283"/>
      <c r="AD764" s="283"/>
      <c r="AE764" s="283"/>
      <c r="AF764" s="283"/>
      <c r="AG764" s="283"/>
      <c r="AH764" s="283"/>
      <c r="AI764" s="283"/>
      <c r="AJ764" s="283"/>
      <c r="AK764" s="283"/>
      <c r="AL764" s="283"/>
      <c r="AM764" s="283"/>
      <c r="AN764" s="283"/>
      <c r="AO764" s="283"/>
      <c r="AP764" s="283"/>
      <c r="AQ764" s="283"/>
      <c r="AR764" s="283"/>
      <c r="AS764" s="244"/>
      <c r="AT764" s="244"/>
      <c r="AU764" s="244"/>
    </row>
    <row r="765" spans="1:47" outlineLevel="2" x14ac:dyDescent="0.35">
      <c r="A765" s="244"/>
      <c r="B765" s="244"/>
      <c r="C765" s="246">
        <f>INT($C$229)+2</f>
        <v>3</v>
      </c>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c r="AA765" s="244"/>
      <c r="AB765" s="244"/>
      <c r="AC765" s="244"/>
      <c r="AD765" s="244"/>
      <c r="AE765" s="244"/>
      <c r="AF765" s="244"/>
      <c r="AG765" s="244"/>
      <c r="AH765" s="244"/>
      <c r="AI765" s="244"/>
      <c r="AJ765" s="244"/>
      <c r="AK765" s="244"/>
      <c r="AL765" s="244"/>
      <c r="AM765" s="244"/>
      <c r="AN765" s="244"/>
      <c r="AO765" s="244"/>
      <c r="AP765" s="244"/>
      <c r="AQ765" s="244"/>
      <c r="AR765" s="244"/>
      <c r="AS765" s="244"/>
      <c r="AT765" s="244"/>
      <c r="AU765" s="244"/>
    </row>
    <row r="766" spans="1:47" outlineLevel="2" x14ac:dyDescent="0.35">
      <c r="A766" s="244"/>
      <c r="B766" s="244"/>
      <c r="C766" s="246">
        <f>INT($C$770)+2</f>
        <v>3</v>
      </c>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c r="AA766" s="244"/>
      <c r="AB766" s="244"/>
      <c r="AC766" s="244"/>
      <c r="AD766" s="244"/>
      <c r="AE766" s="244"/>
      <c r="AF766" s="244"/>
      <c r="AG766" s="244"/>
      <c r="AH766" s="244"/>
      <c r="AI766" s="244"/>
      <c r="AJ766" s="244"/>
      <c r="AK766" s="244"/>
      <c r="AL766" s="244"/>
      <c r="AM766" s="244"/>
      <c r="AN766" s="244"/>
      <c r="AO766" s="244"/>
      <c r="AP766" s="244"/>
      <c r="AQ766" s="244"/>
      <c r="AR766" s="244"/>
      <c r="AS766" s="244"/>
      <c r="AT766" s="244"/>
      <c r="AU766" s="244"/>
    </row>
    <row r="767" spans="1:47" ht="5.15" customHeight="1" thickBot="1" x14ac:dyDescent="0.4">
      <c r="A767" s="244"/>
      <c r="B767" s="247"/>
      <c r="C767" s="248">
        <f>INT($C$770)+0.005</f>
        <v>1.0049999999999999</v>
      </c>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247"/>
      <c r="AE767" s="247"/>
      <c r="AF767" s="247"/>
      <c r="AG767" s="247"/>
      <c r="AH767" s="247"/>
      <c r="AI767" s="247"/>
      <c r="AJ767" s="247"/>
      <c r="AK767" s="247"/>
      <c r="AL767" s="247"/>
      <c r="AM767" s="247"/>
      <c r="AN767" s="247"/>
      <c r="AO767" s="247"/>
      <c r="AP767" s="247"/>
      <c r="AQ767" s="247"/>
      <c r="AR767" s="247"/>
      <c r="AS767" s="244"/>
      <c r="AT767" s="244"/>
      <c r="AU767" s="244"/>
    </row>
    <row r="768" spans="1:47" ht="5.15" customHeight="1" outlineLevel="1" collapsed="1" x14ac:dyDescent="0.35">
      <c r="A768" s="244"/>
      <c r="B768" s="249" t="s">
        <v>0</v>
      </c>
      <c r="C768" s="250">
        <f>INT($C$770)+1.005</f>
        <v>2.0049999999999999</v>
      </c>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c r="AA768" s="251"/>
      <c r="AB768" s="251"/>
      <c r="AC768" s="251"/>
      <c r="AD768" s="251"/>
      <c r="AE768" s="251"/>
      <c r="AF768" s="251"/>
      <c r="AG768" s="251"/>
      <c r="AH768" s="251"/>
      <c r="AI768" s="251"/>
      <c r="AJ768" s="251"/>
      <c r="AK768" s="251"/>
      <c r="AL768" s="251"/>
      <c r="AM768" s="251"/>
      <c r="AN768" s="251"/>
      <c r="AO768" s="251"/>
      <c r="AP768" s="251"/>
      <c r="AQ768" s="251"/>
      <c r="AR768" s="252"/>
      <c r="AS768" s="244"/>
      <c r="AT768" s="244"/>
      <c r="AU768" s="244"/>
    </row>
    <row r="769" spans="1:47" hidden="1" outlineLevel="4" x14ac:dyDescent="0.35">
      <c r="A769" s="244"/>
      <c r="B769" s="253"/>
      <c r="C769" s="246">
        <f>INT(MAX($C$781:$C$805))+1</f>
        <v>5</v>
      </c>
      <c r="D769" s="254"/>
      <c r="E769" s="254"/>
      <c r="F769" s="254"/>
      <c r="G769" s="254"/>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4"/>
      <c r="AR769" s="256"/>
      <c r="AS769" s="244"/>
      <c r="AT769" s="244"/>
      <c r="AU769" s="244"/>
    </row>
    <row r="770" spans="1:47" ht="20.149999999999999" customHeight="1" x14ac:dyDescent="0.35">
      <c r="A770" s="244"/>
      <c r="B770" s="253"/>
      <c r="C770" s="246">
        <v>1.02</v>
      </c>
      <c r="D770" s="257"/>
      <c r="E770" s="319" t="s">
        <v>389</v>
      </c>
      <c r="F770" s="320"/>
      <c r="G770" s="258"/>
      <c r="H770" s="633" t="str">
        <f>COUNTIFS($B$1:$B770, "«")&amp;" Property: Livestock Management table - Sire &amp; Dam selling opportunities"</f>
        <v>4 Property: Livestock Management table - Sire &amp; Dam selling opportunities</v>
      </c>
      <c r="I770" s="285"/>
      <c r="J770" s="285"/>
      <c r="K770" s="285"/>
      <c r="L770" s="285"/>
      <c r="M770" s="285"/>
      <c r="N770" s="285"/>
      <c r="O770" s="285"/>
      <c r="P770" s="285"/>
      <c r="Q770" s="285"/>
      <c r="R770" s="285"/>
      <c r="S770" s="285"/>
      <c r="T770" s="285"/>
      <c r="U770" s="285"/>
      <c r="V770" s="285"/>
      <c r="W770" s="285"/>
      <c r="X770" s="285"/>
      <c r="Y770" s="285"/>
      <c r="Z770" s="285"/>
      <c r="AA770" s="400"/>
      <c r="AB770" s="400"/>
      <c r="AC770" s="400"/>
      <c r="AD770" s="400"/>
      <c r="AE770" s="400"/>
      <c r="AF770" s="400"/>
      <c r="AG770" s="400"/>
      <c r="AH770" s="400"/>
      <c r="AI770" s="400"/>
      <c r="AJ770" s="400"/>
      <c r="AK770" s="400"/>
      <c r="AL770" s="400"/>
      <c r="AM770" s="400"/>
      <c r="AN770" s="400"/>
      <c r="AO770" s="400"/>
      <c r="AP770" s="400"/>
      <c r="AQ770" s="322"/>
      <c r="AR770" s="256"/>
      <c r="AS770" s="244"/>
      <c r="AT770" s="244"/>
      <c r="AU770" s="244"/>
    </row>
    <row r="771" spans="1:47" ht="18" outlineLevel="1" x14ac:dyDescent="0.35">
      <c r="A771" s="244"/>
      <c r="B771" s="253"/>
      <c r="C771" s="246">
        <f>INT($C$770)+1.02</f>
        <v>2.02</v>
      </c>
      <c r="D771" s="257"/>
      <c r="E771" s="319" t="s">
        <v>391</v>
      </c>
      <c r="F771" s="323">
        <v>1</v>
      </c>
      <c r="G771" s="262"/>
      <c r="H771" s="263" t="s">
        <v>610</v>
      </c>
      <c r="I771" s="264"/>
      <c r="J771" s="264"/>
      <c r="K771" s="264"/>
      <c r="L771" s="264"/>
      <c r="M771" s="264"/>
      <c r="N771" s="264"/>
      <c r="O771" s="264"/>
      <c r="P771" s="264"/>
      <c r="Q771" s="264"/>
      <c r="R771" s="264"/>
      <c r="S771" s="264"/>
      <c r="T771" s="264"/>
      <c r="U771" s="264"/>
      <c r="V771" s="264"/>
      <c r="W771" s="264"/>
      <c r="X771" s="264"/>
      <c r="Y771" s="264"/>
      <c r="Z771" s="264"/>
      <c r="AA771" s="401"/>
      <c r="AB771" s="401"/>
      <c r="AC771" s="401"/>
      <c r="AD771" s="401"/>
      <c r="AE771" s="401"/>
      <c r="AF771" s="401"/>
      <c r="AG771" s="401"/>
      <c r="AH771" s="401"/>
      <c r="AI771" s="401"/>
      <c r="AJ771" s="401"/>
      <c r="AK771" s="401"/>
      <c r="AL771" s="401"/>
      <c r="AM771" s="401"/>
      <c r="AN771" s="401"/>
      <c r="AO771" s="401"/>
      <c r="AP771" s="401"/>
      <c r="AQ771" s="325"/>
      <c r="AR771" s="256"/>
      <c r="AS771" s="244"/>
      <c r="AT771" s="244"/>
      <c r="AU771" s="244"/>
    </row>
    <row r="772" spans="1:47" ht="5.15" customHeight="1" outlineLevel="2" x14ac:dyDescent="0.35">
      <c r="A772" s="244"/>
      <c r="B772" s="253"/>
      <c r="C772" s="246">
        <f>INT($C$770)+2.005</f>
        <v>3.0049999999999999</v>
      </c>
      <c r="D772" s="254"/>
      <c r="E772" s="254"/>
      <c r="F772" s="254"/>
      <c r="G772" s="254"/>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4"/>
      <c r="AR772" s="256"/>
      <c r="AS772" s="244"/>
      <c r="AT772" s="244"/>
      <c r="AU772" s="244"/>
    </row>
    <row r="773" spans="1:47" outlineLevel="2" x14ac:dyDescent="0.35">
      <c r="A773" s="244"/>
      <c r="B773" s="253"/>
      <c r="C773" s="246">
        <f>INT($C$770)+2</f>
        <v>3</v>
      </c>
      <c r="D773" s="254"/>
      <c r="E773" s="326"/>
      <c r="F773" s="326"/>
      <c r="G773" s="254"/>
      <c r="H773" s="267"/>
      <c r="I773" s="267"/>
      <c r="J773" s="267"/>
      <c r="K773" s="267"/>
      <c r="L773" s="267"/>
      <c r="M773" s="267"/>
      <c r="N773" s="267"/>
      <c r="O773" s="267"/>
      <c r="P773" s="267"/>
      <c r="Q773" s="267"/>
      <c r="R773" s="267"/>
      <c r="S773" s="267"/>
      <c r="T773" s="267"/>
      <c r="U773" s="267"/>
      <c r="V773" s="267"/>
      <c r="W773" s="267"/>
      <c r="X773" s="267"/>
      <c r="Y773" s="267"/>
      <c r="Z773" s="267"/>
      <c r="AA773" s="267"/>
      <c r="AB773" s="267"/>
      <c r="AC773" s="267"/>
      <c r="AD773" s="267"/>
      <c r="AE773" s="267"/>
      <c r="AF773" s="267"/>
      <c r="AG773" s="267"/>
      <c r="AH773" s="267"/>
      <c r="AI773" s="267"/>
      <c r="AJ773" s="267"/>
      <c r="AK773" s="267"/>
      <c r="AL773" s="267"/>
      <c r="AM773" s="267"/>
      <c r="AN773" s="267"/>
      <c r="AO773" s="267"/>
      <c r="AP773" s="267"/>
      <c r="AQ773" s="254"/>
      <c r="AR773" s="256"/>
      <c r="AS773" s="244"/>
      <c r="AT773" s="244"/>
      <c r="AU773" s="244"/>
    </row>
    <row r="774" spans="1:47" outlineLevel="2" x14ac:dyDescent="0.35">
      <c r="A774" s="244"/>
      <c r="B774" s="253"/>
      <c r="C774" s="246">
        <f>INT($C$770)+2</f>
        <v>3</v>
      </c>
      <c r="D774" s="254"/>
      <c r="E774" s="326"/>
      <c r="F774" s="326"/>
      <c r="G774" s="254"/>
      <c r="H774" s="267"/>
      <c r="I774" s="267"/>
      <c r="J774" s="267"/>
      <c r="K774" s="267"/>
      <c r="L774" s="267"/>
      <c r="M774" s="267"/>
      <c r="N774" s="267"/>
      <c r="O774" s="267"/>
      <c r="P774" s="267"/>
      <c r="Q774" s="267"/>
      <c r="R774" s="268"/>
      <c r="S774" s="268"/>
      <c r="T774" s="268"/>
      <c r="U774" s="268"/>
      <c r="V774" s="268"/>
      <c r="W774" s="268"/>
      <c r="X774" s="268"/>
      <c r="Y774" s="268"/>
      <c r="Z774" s="268"/>
      <c r="AA774" s="268"/>
      <c r="AB774" s="268"/>
      <c r="AC774" s="268"/>
      <c r="AD774" s="268"/>
      <c r="AE774" s="268"/>
      <c r="AF774" s="268"/>
      <c r="AG774" s="268"/>
      <c r="AH774" s="268"/>
      <c r="AI774" s="268"/>
      <c r="AJ774" s="268"/>
      <c r="AK774" s="268"/>
      <c r="AL774" s="268"/>
      <c r="AM774" s="268"/>
      <c r="AN774" s="268"/>
      <c r="AO774" s="268"/>
      <c r="AP774" s="268"/>
      <c r="AQ774" s="254"/>
      <c r="AR774" s="256"/>
      <c r="AS774" s="244"/>
      <c r="AT774" s="244"/>
      <c r="AU774" s="244"/>
    </row>
    <row r="775" spans="1:47" outlineLevel="2" x14ac:dyDescent="0.35">
      <c r="A775" s="244"/>
      <c r="B775" s="253"/>
      <c r="C775" s="246">
        <f>INT($C$770)+2</f>
        <v>3</v>
      </c>
      <c r="D775" s="254"/>
      <c r="E775" s="326"/>
      <c r="F775" s="326"/>
      <c r="G775" s="254"/>
      <c r="H775" s="268"/>
      <c r="I775" s="268"/>
      <c r="J775" s="268"/>
      <c r="K775" s="327" t="s">
        <v>432</v>
      </c>
      <c r="L775" s="327"/>
      <c r="M775" s="327"/>
      <c r="N775" s="327" t="s">
        <v>433</v>
      </c>
      <c r="O775" s="327"/>
      <c r="P775" s="327"/>
      <c r="Q775" s="327"/>
      <c r="R775" s="268"/>
      <c r="S775" s="268"/>
      <c r="T775" s="268"/>
      <c r="U775" s="268"/>
      <c r="V775" s="268"/>
      <c r="W775" s="268"/>
      <c r="X775" s="268"/>
      <c r="Y775" s="268"/>
      <c r="Z775" s="268"/>
      <c r="AA775" s="268"/>
      <c r="AB775" s="268"/>
      <c r="AC775" s="268"/>
      <c r="AD775" s="268"/>
      <c r="AE775" s="268"/>
      <c r="AF775" s="268"/>
      <c r="AG775" s="268"/>
      <c r="AH775" s="268"/>
      <c r="AI775" s="268"/>
      <c r="AJ775" s="268"/>
      <c r="AK775" s="268"/>
      <c r="AL775" s="268"/>
      <c r="AM775" s="268"/>
      <c r="AN775" s="268"/>
      <c r="AO775" s="268"/>
      <c r="AP775" s="268"/>
      <c r="AQ775" s="254"/>
      <c r="AR775" s="256"/>
      <c r="AS775" s="244"/>
      <c r="AT775" s="244"/>
      <c r="AU775" s="244"/>
    </row>
    <row r="776" spans="1:47" outlineLevel="2" x14ac:dyDescent="0.35">
      <c r="A776" s="244"/>
      <c r="B776" s="253"/>
      <c r="C776" s="246">
        <f>INT($C$770)+2</f>
        <v>3</v>
      </c>
      <c r="D776" s="254"/>
      <c r="E776" s="326"/>
      <c r="F776" s="326"/>
      <c r="G776" s="254"/>
      <c r="H776" s="268"/>
      <c r="I776" s="268"/>
      <c r="J776" s="268"/>
      <c r="K776" s="316" t="s">
        <v>14</v>
      </c>
      <c r="L776" s="316" t="s">
        <v>498</v>
      </c>
      <c r="M776" s="316" t="s">
        <v>4</v>
      </c>
      <c r="N776" s="316" t="s">
        <v>520</v>
      </c>
      <c r="O776" s="316" t="s">
        <v>521</v>
      </c>
      <c r="P776" s="316" t="s">
        <v>522</v>
      </c>
      <c r="Q776" s="316" t="s">
        <v>523</v>
      </c>
      <c r="R776" s="268"/>
      <c r="S776" s="268"/>
      <c r="T776" s="268"/>
      <c r="U776" s="268"/>
      <c r="V776" s="268"/>
      <c r="W776" s="268"/>
      <c r="X776" s="268"/>
      <c r="Y776" s="268"/>
      <c r="Z776" s="268"/>
      <c r="AA776" s="268"/>
      <c r="AB776" s="268"/>
      <c r="AC776" s="268"/>
      <c r="AD776" s="268"/>
      <c r="AE776" s="268"/>
      <c r="AF776" s="268"/>
      <c r="AG776" s="268"/>
      <c r="AH776" s="268"/>
      <c r="AI776" s="268"/>
      <c r="AJ776" s="268"/>
      <c r="AK776" s="268"/>
      <c r="AL776" s="268"/>
      <c r="AM776" s="268"/>
      <c r="AN776" s="268"/>
      <c r="AO776" s="268"/>
      <c r="AP776" s="268"/>
      <c r="AQ776" s="254"/>
      <c r="AR776" s="256"/>
      <c r="AS776" s="244"/>
      <c r="AT776" s="244"/>
      <c r="AU776" s="244"/>
    </row>
    <row r="777" spans="1:47" ht="11.9" customHeight="1" outlineLevel="2" collapsed="1" x14ac:dyDescent="0.35">
      <c r="A777" s="244"/>
      <c r="B777" s="253" t="s">
        <v>395</v>
      </c>
      <c r="C777" s="246">
        <f>INT($C$770)+2.01</f>
        <v>3.01</v>
      </c>
      <c r="D777" s="254"/>
      <c r="E777" s="254"/>
      <c r="F777" s="254"/>
      <c r="G777" s="254"/>
      <c r="H777" s="268"/>
      <c r="I777" s="268"/>
      <c r="J777" s="268"/>
      <c r="K777" s="268"/>
      <c r="L777" s="268"/>
      <c r="M777" s="268"/>
      <c r="N777" s="268"/>
      <c r="O777" s="268"/>
      <c r="P777" s="268"/>
      <c r="Q777" s="268"/>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hidden="1" outlineLevel="4" x14ac:dyDescent="0.35">
      <c r="A778" s="244"/>
      <c r="B778" s="253"/>
      <c r="C778" s="246">
        <f>INT(MAX($C$781:$C$805))+1</f>
        <v>5</v>
      </c>
      <c r="D778" s="269"/>
      <c r="E778" s="326"/>
      <c r="F778" s="326"/>
      <c r="G778" s="269"/>
      <c r="H778" s="326"/>
      <c r="I778" s="326"/>
      <c r="J778" s="326"/>
      <c r="K778" s="326"/>
      <c r="L778" s="326"/>
      <c r="M778" s="326"/>
      <c r="N778" s="326"/>
      <c r="O778" s="326"/>
      <c r="P778" s="326"/>
      <c r="Q778" s="326"/>
      <c r="R778" s="326"/>
      <c r="S778" s="326"/>
      <c r="T778" s="326"/>
      <c r="U778" s="326"/>
      <c r="V778" s="326"/>
      <c r="W778" s="326"/>
      <c r="X778" s="326"/>
      <c r="Y778" s="326"/>
      <c r="Z778" s="326"/>
      <c r="AA778" s="326"/>
      <c r="AB778" s="326"/>
      <c r="AC778" s="326"/>
      <c r="AD778" s="326"/>
      <c r="AE778" s="326"/>
      <c r="AF778" s="326"/>
      <c r="AG778" s="326"/>
      <c r="AH778" s="326"/>
      <c r="AI778" s="326"/>
      <c r="AJ778" s="326"/>
      <c r="AK778" s="326"/>
      <c r="AL778" s="326"/>
      <c r="AM778" s="326"/>
      <c r="AN778" s="326"/>
      <c r="AO778" s="326"/>
      <c r="AP778" s="326"/>
      <c r="AQ778" s="269"/>
      <c r="AR778" s="256"/>
      <c r="AS778" s="244"/>
      <c r="AT778" s="244"/>
      <c r="AU778" s="244"/>
    </row>
    <row r="779" spans="1:47" hidden="1" outlineLevel="4" x14ac:dyDescent="0.35">
      <c r="A779" s="244"/>
      <c r="B779" s="253" t="s">
        <v>396</v>
      </c>
      <c r="C779" s="246">
        <f>INT(MAX($C$781:$C$805))+1</f>
        <v>5</v>
      </c>
      <c r="D779" s="269" t="s">
        <v>397</v>
      </c>
      <c r="E779" s="326"/>
      <c r="F779" s="326"/>
      <c r="G779" s="269"/>
      <c r="H779" s="326"/>
      <c r="I779" s="326"/>
      <c r="J779" s="326"/>
      <c r="K779" s="326"/>
      <c r="L779" s="326"/>
      <c r="M779" s="326"/>
      <c r="N779" s="326"/>
      <c r="O779" s="326"/>
      <c r="P779" s="326"/>
      <c r="Q779" s="326"/>
      <c r="R779" s="326"/>
      <c r="S779" s="326"/>
      <c r="T779" s="326"/>
      <c r="U779" s="326"/>
      <c r="V779" s="326"/>
      <c r="W779" s="326"/>
      <c r="X779" s="326"/>
      <c r="Y779" s="326"/>
      <c r="Z779" s="326"/>
      <c r="AA779" s="326"/>
      <c r="AB779" s="326"/>
      <c r="AC779" s="326"/>
      <c r="AD779" s="326"/>
      <c r="AE779" s="326"/>
      <c r="AF779" s="326"/>
      <c r="AG779" s="326"/>
      <c r="AH779" s="326"/>
      <c r="AI779" s="326"/>
      <c r="AJ779" s="326"/>
      <c r="AK779" s="326"/>
      <c r="AL779" s="326"/>
      <c r="AM779" s="326"/>
      <c r="AN779" s="326"/>
      <c r="AO779" s="326"/>
      <c r="AP779" s="326"/>
      <c r="AQ779" s="269"/>
      <c r="AR779" s="256"/>
      <c r="AS779" s="244"/>
      <c r="AT779" s="244"/>
      <c r="AU779" s="244"/>
    </row>
    <row r="780" spans="1:47" outlineLevel="1" x14ac:dyDescent="0.35">
      <c r="A780" s="244"/>
      <c r="B780" s="253"/>
      <c r="C780" s="246">
        <f>INT($C$770)+1</f>
        <v>2</v>
      </c>
      <c r="D780" s="269"/>
      <c r="E780" s="326"/>
      <c r="F780" s="326"/>
      <c r="G780" s="269"/>
      <c r="H780" s="329" t="s">
        <v>611</v>
      </c>
      <c r="I780" s="287" t="s">
        <v>612</v>
      </c>
      <c r="J780" s="287"/>
      <c r="K780" s="259"/>
      <c r="L780" s="259"/>
      <c r="M780" s="259"/>
      <c r="N780" s="259"/>
      <c r="O780" s="259"/>
      <c r="P780" s="259"/>
      <c r="Q780" s="259"/>
      <c r="R780" s="259"/>
      <c r="S780" s="259"/>
      <c r="T780" s="259"/>
      <c r="U780" s="259"/>
      <c r="V780" s="259"/>
      <c r="W780" s="259"/>
      <c r="X780" s="259"/>
      <c r="Y780" s="259"/>
      <c r="Z780" s="318"/>
      <c r="AA780" s="318"/>
      <c r="AB780" s="318"/>
      <c r="AC780" s="318"/>
      <c r="AD780" s="318"/>
      <c r="AE780" s="318"/>
      <c r="AF780" s="318"/>
      <c r="AG780" s="318"/>
      <c r="AH780" s="318"/>
      <c r="AI780" s="318"/>
      <c r="AJ780" s="318"/>
      <c r="AK780" s="318"/>
      <c r="AL780" s="318"/>
      <c r="AM780" s="318"/>
      <c r="AN780" s="318"/>
      <c r="AO780" s="318"/>
      <c r="AP780" s="318"/>
      <c r="AQ780" s="269"/>
      <c r="AR780" s="256"/>
      <c r="AS780" s="244"/>
      <c r="AT780" s="244"/>
      <c r="AU780" s="244"/>
    </row>
    <row r="781" spans="1:47" ht="5.15" hidden="1" customHeight="1" outlineLevel="3" x14ac:dyDescent="0.35">
      <c r="A781" s="244"/>
      <c r="B781" s="253"/>
      <c r="C781" s="246">
        <f>INT($C$770)+3.005</f>
        <v>4.0049999999999999</v>
      </c>
      <c r="D781" s="269" t="s">
        <v>398</v>
      </c>
      <c r="E781" s="269"/>
      <c r="F781" s="269"/>
      <c r="G781" s="269"/>
      <c r="H781" s="269"/>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c r="AE781" s="269"/>
      <c r="AF781" s="269"/>
      <c r="AG781" s="269"/>
      <c r="AH781" s="269"/>
      <c r="AI781" s="269"/>
      <c r="AJ781" s="269"/>
      <c r="AK781" s="269"/>
      <c r="AL781" s="269"/>
      <c r="AM781" s="269"/>
      <c r="AN781" s="269"/>
      <c r="AO781" s="269"/>
      <c r="AP781" s="269"/>
      <c r="AQ781" s="269"/>
      <c r="AR781" s="256"/>
      <c r="AS781" s="244"/>
      <c r="AT781" s="244"/>
      <c r="AU781" s="244"/>
    </row>
    <row r="782" spans="1:47" outlineLevel="2" x14ac:dyDescent="0.35">
      <c r="A782" s="244"/>
      <c r="B782" s="253"/>
      <c r="C782" s="246">
        <f>INT($C$770)+2</f>
        <v>3</v>
      </c>
      <c r="D782" s="269"/>
      <c r="E782" s="326"/>
      <c r="F782" s="326"/>
      <c r="G782" s="269"/>
      <c r="H782" s="290" t="s">
        <v>613</v>
      </c>
      <c r="I782" s="276"/>
      <c r="J782" s="274"/>
      <c r="K782" s="578" t="s">
        <v>432</v>
      </c>
      <c r="L782" s="296"/>
      <c r="M782" s="296"/>
      <c r="N782" s="276" t="s">
        <v>433</v>
      </c>
      <c r="O782" s="277">
        <v>2</v>
      </c>
      <c r="P782" s="274"/>
      <c r="Q782" s="274"/>
      <c r="R782" s="274"/>
      <c r="S782" s="274"/>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69"/>
      <c r="AR782" s="256"/>
      <c r="AS782" s="244"/>
      <c r="AT782" s="244"/>
      <c r="AU782" s="244"/>
    </row>
    <row r="783" spans="1:47" ht="5.15" customHeight="1" outlineLevel="2" x14ac:dyDescent="0.35">
      <c r="A783" s="244"/>
      <c r="B783" s="253"/>
      <c r="C783" s="246">
        <f>INT($C$770)+2.005</f>
        <v>3.0049999999999999</v>
      </c>
      <c r="D783" s="269"/>
      <c r="E783" s="269"/>
      <c r="F783" s="269"/>
      <c r="G783" s="269"/>
      <c r="H783" s="269"/>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c r="AE783" s="269"/>
      <c r="AF783" s="269"/>
      <c r="AG783" s="269"/>
      <c r="AH783" s="269"/>
      <c r="AI783" s="269"/>
      <c r="AJ783" s="269"/>
      <c r="AK783" s="269"/>
      <c r="AL783" s="269"/>
      <c r="AM783" s="269"/>
      <c r="AN783" s="269"/>
      <c r="AO783" s="269"/>
      <c r="AP783" s="269"/>
      <c r="AQ783" s="269" t="s">
        <v>402</v>
      </c>
      <c r="AR783" s="256"/>
      <c r="AS783" s="244"/>
      <c r="AT783" s="244"/>
      <c r="AU783" s="244"/>
    </row>
    <row r="784" spans="1:47" outlineLevel="1" x14ac:dyDescent="0.35">
      <c r="A784" s="244"/>
      <c r="B784" s="253"/>
      <c r="C784" s="246">
        <f>INT($C$770)+1</f>
        <v>2</v>
      </c>
      <c r="D784" s="269"/>
      <c r="E784" s="326"/>
      <c r="F784" s="326"/>
      <c r="G784" s="269"/>
      <c r="H784" s="329" t="s">
        <v>614</v>
      </c>
      <c r="I784" s="287"/>
      <c r="J784" s="259"/>
      <c r="K784" s="259"/>
      <c r="L784" s="259"/>
      <c r="M784" s="259"/>
      <c r="N784" s="259"/>
      <c r="O784" s="259"/>
      <c r="P784" s="259"/>
      <c r="Q784" s="259"/>
      <c r="R784" s="259"/>
      <c r="S784" s="259"/>
      <c r="T784" s="259"/>
      <c r="U784" s="259"/>
      <c r="V784" s="259"/>
      <c r="W784" s="259"/>
      <c r="X784" s="259"/>
      <c r="Y784" s="259"/>
      <c r="Z784" s="318"/>
      <c r="AA784" s="318"/>
      <c r="AB784" s="318"/>
      <c r="AC784" s="318"/>
      <c r="AD784" s="318"/>
      <c r="AE784" s="318"/>
      <c r="AF784" s="318"/>
      <c r="AG784" s="318"/>
      <c r="AH784" s="318"/>
      <c r="AI784" s="318"/>
      <c r="AJ784" s="318"/>
      <c r="AK784" s="318"/>
      <c r="AL784" s="318"/>
      <c r="AM784" s="318"/>
      <c r="AN784" s="318"/>
      <c r="AO784" s="318"/>
      <c r="AP784" s="318"/>
      <c r="AQ784" s="269"/>
      <c r="AR784" s="256"/>
      <c r="AS784" s="244"/>
      <c r="AT784" s="244"/>
      <c r="AU784" s="244"/>
    </row>
    <row r="785" spans="1:47" ht="5.15" hidden="1" customHeight="1" outlineLevel="3" x14ac:dyDescent="0.35">
      <c r="A785" s="244"/>
      <c r="B785" s="253"/>
      <c r="C785" s="246">
        <f>INT($C$770)+3.005</f>
        <v>4.0049999999999999</v>
      </c>
      <c r="D785" s="269" t="s">
        <v>398</v>
      </c>
      <c r="E785" s="269"/>
      <c r="F785" s="269"/>
      <c r="G785" s="269"/>
      <c r="H785" s="269"/>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c r="AE785" s="269"/>
      <c r="AF785" s="269"/>
      <c r="AG785" s="269"/>
      <c r="AH785" s="269"/>
      <c r="AI785" s="269"/>
      <c r="AJ785" s="269"/>
      <c r="AK785" s="269"/>
      <c r="AL785" s="269"/>
      <c r="AM785" s="269"/>
      <c r="AN785" s="269"/>
      <c r="AO785" s="269"/>
      <c r="AP785" s="269"/>
      <c r="AQ785" s="269"/>
      <c r="AR785" s="256"/>
      <c r="AS785" s="244"/>
      <c r="AT785" s="244"/>
      <c r="AU785" s="244"/>
    </row>
    <row r="786" spans="1:47" outlineLevel="2" collapsed="1" x14ac:dyDescent="0.35">
      <c r="A786" s="244"/>
      <c r="B786" s="253"/>
      <c r="C786" s="246">
        <f>INT($C$770)+2</f>
        <v>3</v>
      </c>
      <c r="D786" s="269"/>
      <c r="E786" s="326"/>
      <c r="F786" s="326"/>
      <c r="G786" s="269"/>
      <c r="H786" s="339" t="s">
        <v>577</v>
      </c>
      <c r="I786" s="297" t="s">
        <v>615</v>
      </c>
      <c r="J786" s="297"/>
      <c r="K786" s="297" t="s">
        <v>616</v>
      </c>
      <c r="L786" s="297"/>
      <c r="M786" s="297"/>
      <c r="N786" s="390"/>
      <c r="O786" s="390" t="s">
        <v>1022</v>
      </c>
      <c r="P786" s="297"/>
      <c r="Q786" s="297"/>
      <c r="R786" s="297"/>
      <c r="S786" s="297"/>
      <c r="T786" s="297"/>
      <c r="U786" s="297"/>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69"/>
      <c r="AR786" s="256"/>
      <c r="AS786" s="244"/>
      <c r="AT786" s="244"/>
      <c r="AU786" s="244"/>
    </row>
    <row r="787" spans="1:47" ht="15" hidden="1" customHeight="1" outlineLevel="3" x14ac:dyDescent="0.35">
      <c r="A787" s="244"/>
      <c r="B787" s="253"/>
      <c r="C787" s="246">
        <f t="shared" ref="C787:C804" si="300">INT($C$770)+3</f>
        <v>4</v>
      </c>
      <c r="D787" s="269"/>
      <c r="E787" s="326">
        <v>0</v>
      </c>
      <c r="F787" s="326"/>
      <c r="G787" s="269"/>
      <c r="H787" s="290" t="str">
        <f>H$248</f>
        <v>Aut</v>
      </c>
      <c r="I787" s="403">
        <v>2</v>
      </c>
      <c r="J787" s="403"/>
      <c r="K787" s="362">
        <f t="shared" ref="K787:M789" si="301">INDEX($K$676:$M$747,($E787*i_s_len+$I787)*i_x_len+1,0)</f>
        <v>44515</v>
      </c>
      <c r="L787" s="362">
        <f t="shared" si="301"/>
        <v>44515</v>
      </c>
      <c r="M787" s="362">
        <f t="shared" si="301"/>
        <v>44515</v>
      </c>
      <c r="N787" s="274"/>
      <c r="O787" s="720">
        <f t="shared" ref="O787:Q789" si="302">MIN(363,INT((K787 - DATE(YEAR(K787),1,1))))+364*(YEAR(K787)-i_startyear)</f>
        <v>1046</v>
      </c>
      <c r="P787" s="720">
        <f t="shared" si="302"/>
        <v>1046</v>
      </c>
      <c r="Q787" s="720">
        <f t="shared" si="302"/>
        <v>1046</v>
      </c>
      <c r="R787" s="274"/>
      <c r="S787" s="274"/>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69"/>
      <c r="AR787" s="256"/>
      <c r="AS787" s="244"/>
      <c r="AT787" s="244"/>
      <c r="AU787" s="244"/>
    </row>
    <row r="788" spans="1:47" hidden="1" outlineLevel="3" x14ac:dyDescent="0.35">
      <c r="A788" s="244"/>
      <c r="B788" s="253"/>
      <c r="C788" s="246">
        <f t="shared" si="300"/>
        <v>4</v>
      </c>
      <c r="D788" s="269"/>
      <c r="E788" s="326">
        <v>1</v>
      </c>
      <c r="F788" s="326"/>
      <c r="G788" s="269"/>
      <c r="H788" s="290" t="str">
        <f>H$249</f>
        <v>Win</v>
      </c>
      <c r="I788" s="403">
        <v>2</v>
      </c>
      <c r="J788" s="403"/>
      <c r="K788" s="362">
        <f t="shared" si="301"/>
        <v>44545</v>
      </c>
      <c r="L788" s="362">
        <f t="shared" si="301"/>
        <v>44545</v>
      </c>
      <c r="M788" s="362">
        <f t="shared" si="301"/>
        <v>44545</v>
      </c>
      <c r="N788" s="274"/>
      <c r="O788" s="720">
        <f t="shared" si="302"/>
        <v>1076</v>
      </c>
      <c r="P788" s="720">
        <f t="shared" si="302"/>
        <v>1076</v>
      </c>
      <c r="Q788" s="720">
        <f t="shared" si="302"/>
        <v>1076</v>
      </c>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69"/>
      <c r="AR788" s="256"/>
      <c r="AS788" s="244"/>
      <c r="AT788" s="244"/>
      <c r="AU788" s="244"/>
    </row>
    <row r="789" spans="1:47" hidden="1" outlineLevel="3" x14ac:dyDescent="0.35">
      <c r="A789" s="244"/>
      <c r="B789" s="253"/>
      <c r="C789" s="246">
        <f t="shared" si="300"/>
        <v>4</v>
      </c>
      <c r="D789" s="269"/>
      <c r="E789" s="326">
        <v>2</v>
      </c>
      <c r="F789" s="326"/>
      <c r="G789" s="269"/>
      <c r="H789" s="290" t="str">
        <f>H$250</f>
        <v>Spr</v>
      </c>
      <c r="I789" s="403">
        <v>2</v>
      </c>
      <c r="J789" s="403"/>
      <c r="K789" s="362">
        <f t="shared" si="301"/>
        <v>44576</v>
      </c>
      <c r="L789" s="362">
        <f t="shared" si="301"/>
        <v>44576</v>
      </c>
      <c r="M789" s="362">
        <f t="shared" si="301"/>
        <v>44576</v>
      </c>
      <c r="N789" s="274"/>
      <c r="O789" s="720">
        <f t="shared" si="302"/>
        <v>1106</v>
      </c>
      <c r="P789" s="720">
        <f t="shared" si="302"/>
        <v>1106</v>
      </c>
      <c r="Q789" s="720">
        <f t="shared" si="302"/>
        <v>1106</v>
      </c>
      <c r="R789" s="274"/>
      <c r="S789" s="274"/>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idden="1" outlineLevel="3" x14ac:dyDescent="0.35">
      <c r="A790" s="244"/>
      <c r="B790" s="253"/>
      <c r="C790" s="246">
        <f t="shared" si="300"/>
        <v>4</v>
      </c>
      <c r="D790" s="269"/>
      <c r="E790" s="326"/>
      <c r="F790" s="326"/>
      <c r="G790" s="269"/>
      <c r="H790" s="274"/>
      <c r="I790" s="290"/>
      <c r="J790" s="290"/>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c r="F791" s="326"/>
      <c r="G791" s="269"/>
      <c r="H791" s="274"/>
      <c r="I791" s="297" t="s">
        <v>617</v>
      </c>
      <c r="J791" s="296"/>
      <c r="K791" s="297" t="s">
        <v>618</v>
      </c>
      <c r="L791" s="297"/>
      <c r="M791" s="297"/>
      <c r="N791" s="274"/>
      <c r="O791" s="274"/>
      <c r="P791" s="274"/>
      <c r="Q791" s="274"/>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0</v>
      </c>
      <c r="F792" s="326"/>
      <c r="G792" s="269"/>
      <c r="H792" s="290" t="str">
        <f>H$248</f>
        <v>Aut</v>
      </c>
      <c r="I792" s="403">
        <v>5</v>
      </c>
      <c r="J792" s="403"/>
      <c r="K792" s="362">
        <f t="shared" ref="K792:M794" si="303">INDEX($K$676:$M$747,($E792*i_s_len+$I792)*i_x_len+1,0)</f>
        <v>45611</v>
      </c>
      <c r="L792" s="362">
        <f t="shared" si="303"/>
        <v>45611</v>
      </c>
      <c r="M792" s="362">
        <f t="shared" si="303"/>
        <v>45611</v>
      </c>
      <c r="N792" s="274"/>
      <c r="O792" s="720">
        <f t="shared" ref="O792:Q794" si="304">MIN(363,INT((K792 - DATE(YEAR(K792),1,1))))+364*(YEAR(K792)-i_startyear)</f>
        <v>2139</v>
      </c>
      <c r="P792" s="720">
        <f t="shared" si="304"/>
        <v>2139</v>
      </c>
      <c r="Q792" s="720">
        <f t="shared" si="304"/>
        <v>2139</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v>1</v>
      </c>
      <c r="F793" s="326"/>
      <c r="G793" s="269"/>
      <c r="H793" s="290" t="str">
        <f>H$249</f>
        <v>Win</v>
      </c>
      <c r="I793" s="403">
        <v>5</v>
      </c>
      <c r="J793" s="403"/>
      <c r="K793" s="362">
        <f t="shared" si="303"/>
        <v>45641</v>
      </c>
      <c r="L793" s="362">
        <f t="shared" si="303"/>
        <v>45641</v>
      </c>
      <c r="M793" s="362">
        <f t="shared" si="303"/>
        <v>45641</v>
      </c>
      <c r="N793" s="274"/>
      <c r="O793" s="720">
        <f t="shared" si="304"/>
        <v>2169</v>
      </c>
      <c r="P793" s="720">
        <f t="shared" si="304"/>
        <v>2169</v>
      </c>
      <c r="Q793" s="720">
        <f t="shared" si="304"/>
        <v>2169</v>
      </c>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v>2</v>
      </c>
      <c r="F794" s="326"/>
      <c r="G794" s="269"/>
      <c r="H794" s="290" t="str">
        <f>H$250</f>
        <v>Spr</v>
      </c>
      <c r="I794" s="403">
        <v>5</v>
      </c>
      <c r="J794" s="403"/>
      <c r="K794" s="362">
        <f t="shared" si="303"/>
        <v>45672</v>
      </c>
      <c r="L794" s="362">
        <f t="shared" si="303"/>
        <v>45672</v>
      </c>
      <c r="M794" s="362">
        <f t="shared" si="303"/>
        <v>45672</v>
      </c>
      <c r="N794" s="274"/>
      <c r="O794" s="720">
        <f t="shared" si="304"/>
        <v>2198</v>
      </c>
      <c r="P794" s="720">
        <f t="shared" si="304"/>
        <v>2198</v>
      </c>
      <c r="Q794" s="720">
        <f t="shared" si="304"/>
        <v>2198</v>
      </c>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c r="F795" s="326"/>
      <c r="G795" s="269"/>
      <c r="H795" s="274"/>
      <c r="I795" s="290"/>
      <c r="J795" s="290"/>
      <c r="K795" s="274"/>
      <c r="L795" s="274"/>
      <c r="M795" s="274"/>
      <c r="N795" s="274"/>
      <c r="O795" s="274"/>
      <c r="P795" s="274"/>
      <c r="Q795" s="274"/>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c r="F796" s="326"/>
      <c r="G796" s="269"/>
      <c r="H796" s="274"/>
      <c r="I796" s="274"/>
      <c r="J796" s="274"/>
      <c r="K796" s="297" t="s">
        <v>731</v>
      </c>
      <c r="L796" s="297"/>
      <c r="M796" s="297"/>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c r="F797" s="326"/>
      <c r="G797" s="269"/>
      <c r="H797" s="290" t="str">
        <f>H$248</f>
        <v>Aut</v>
      </c>
      <c r="I797" s="274"/>
      <c r="J797" s="274"/>
      <c r="K797" s="465">
        <v>1550</v>
      </c>
      <c r="L797" s="465">
        <v>1550</v>
      </c>
      <c r="M797" s="465">
        <v>1550</v>
      </c>
      <c r="N797" s="274"/>
      <c r="O797" s="274" t="s">
        <v>741</v>
      </c>
      <c r="P797" s="274"/>
      <c r="Q797" s="274"/>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90" t="str">
        <f>H$249</f>
        <v>Win</v>
      </c>
      <c r="I798" s="274"/>
      <c r="J798" s="274"/>
      <c r="K798" s="465">
        <v>1550</v>
      </c>
      <c r="L798" s="465">
        <v>1550</v>
      </c>
      <c r="M798" s="465">
        <v>1550</v>
      </c>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90" t="str">
        <f>H$250</f>
        <v>Spr</v>
      </c>
      <c r="I799" s="274"/>
      <c r="J799" s="274"/>
      <c r="K799" s="465">
        <v>1550</v>
      </c>
      <c r="L799" s="465">
        <v>1550</v>
      </c>
      <c r="M799" s="465">
        <v>1550</v>
      </c>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74"/>
      <c r="I800" s="290"/>
      <c r="J800" s="290"/>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74"/>
      <c r="I801" s="274"/>
      <c r="J801" s="274"/>
      <c r="K801" s="297" t="s">
        <v>619</v>
      </c>
      <c r="L801" s="297"/>
      <c r="M801" s="297"/>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H$248</f>
        <v>Aut</v>
      </c>
      <c r="I802" s="274"/>
      <c r="J802" s="274"/>
      <c r="K802" s="404">
        <f>(K792-K787)/30.5</f>
        <v>35.934426229508198</v>
      </c>
      <c r="L802" s="404">
        <f>(L792-L787)/30.5</f>
        <v>35.934426229508198</v>
      </c>
      <c r="M802" s="404">
        <f>(M792-M787)/30.5</f>
        <v>35.934426229508198</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90" t="str">
        <f>H$249</f>
        <v>Win</v>
      </c>
      <c r="I803" s="274"/>
      <c r="J803" s="274"/>
      <c r="K803" s="404">
        <f t="shared" ref="K803:M804" si="305">(K793-K788)/30.5</f>
        <v>35.934426229508198</v>
      </c>
      <c r="L803" s="404">
        <f t="shared" si="305"/>
        <v>35.934426229508198</v>
      </c>
      <c r="M803" s="404">
        <f t="shared" si="305"/>
        <v>35.934426229508198</v>
      </c>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90" t="str">
        <f>H$250</f>
        <v>Spr</v>
      </c>
      <c r="I804" s="274"/>
      <c r="J804" s="274"/>
      <c r="K804" s="404">
        <f t="shared" si="305"/>
        <v>35.934426229508198</v>
      </c>
      <c r="L804" s="404">
        <f t="shared" si="305"/>
        <v>35.934426229508198</v>
      </c>
      <c r="M804" s="404">
        <f t="shared" si="305"/>
        <v>35.934426229508198</v>
      </c>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t="5.15" customHeight="1" outlineLevel="2" x14ac:dyDescent="0.35">
      <c r="A805" s="244"/>
      <c r="B805" s="253"/>
      <c r="C805" s="246">
        <f>INT($C$770)+2.005</f>
        <v>3.0049999999999999</v>
      </c>
      <c r="D805" s="269"/>
      <c r="E805" s="269"/>
      <c r="F805" s="269"/>
      <c r="G805" s="269"/>
      <c r="H805" s="269"/>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c r="AE805" s="269"/>
      <c r="AF805" s="269"/>
      <c r="AG805" s="269"/>
      <c r="AH805" s="269"/>
      <c r="AI805" s="269"/>
      <c r="AJ805" s="269"/>
      <c r="AK805" s="269"/>
      <c r="AL805" s="269"/>
      <c r="AM805" s="269"/>
      <c r="AN805" s="269"/>
      <c r="AO805" s="269"/>
      <c r="AP805" s="269"/>
      <c r="AQ805" s="269" t="s">
        <v>402</v>
      </c>
      <c r="AR805" s="256"/>
      <c r="AS805" s="244"/>
      <c r="AT805" s="244"/>
      <c r="AU805" s="244"/>
    </row>
    <row r="806" spans="1:47" ht="5.15" customHeight="1" outlineLevel="2" x14ac:dyDescent="0.35">
      <c r="A806" s="244"/>
      <c r="B806" s="253"/>
      <c r="C806" s="246">
        <f>INT($C$770)+2.005</f>
        <v>3.0049999999999999</v>
      </c>
      <c r="D806" s="269"/>
      <c r="E806" s="269"/>
      <c r="F806" s="269"/>
      <c r="G806" s="269"/>
      <c r="H806" s="269"/>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c r="AE806" s="269"/>
      <c r="AF806" s="269"/>
      <c r="AG806" s="269"/>
      <c r="AH806" s="269"/>
      <c r="AI806" s="269"/>
      <c r="AJ806" s="269"/>
      <c r="AK806" s="269"/>
      <c r="AL806" s="269"/>
      <c r="AM806" s="269"/>
      <c r="AN806" s="269"/>
      <c r="AO806" s="269"/>
      <c r="AP806" s="269"/>
      <c r="AQ806" s="269"/>
      <c r="AR806" s="256"/>
      <c r="AS806" s="244"/>
      <c r="AT806" s="244"/>
      <c r="AU806" s="244"/>
    </row>
    <row r="807" spans="1:47" ht="5.15" customHeight="1" outlineLevel="1" x14ac:dyDescent="0.35">
      <c r="A807" s="244"/>
      <c r="B807" s="279"/>
      <c r="C807" s="280">
        <f>INT($C$770)+1.005</f>
        <v>2.0049999999999999</v>
      </c>
      <c r="D807" s="281"/>
      <c r="E807" s="281"/>
      <c r="F807" s="281"/>
      <c r="G807" s="281"/>
      <c r="H807" s="281"/>
      <c r="I807" s="281"/>
      <c r="J807" s="281"/>
      <c r="K807" s="281"/>
      <c r="L807" s="281"/>
      <c r="M807" s="281"/>
      <c r="N807" s="281"/>
      <c r="O807" s="281"/>
      <c r="P807" s="281"/>
      <c r="Q807" s="281"/>
      <c r="R807" s="281"/>
      <c r="S807" s="281"/>
      <c r="T807" s="281"/>
      <c r="U807" s="281"/>
      <c r="V807" s="281"/>
      <c r="W807" s="281"/>
      <c r="X807" s="281"/>
      <c r="Y807" s="281"/>
      <c r="Z807" s="281"/>
      <c r="AA807" s="281"/>
      <c r="AB807" s="281"/>
      <c r="AC807" s="281"/>
      <c r="AD807" s="281"/>
      <c r="AE807" s="281"/>
      <c r="AF807" s="281"/>
      <c r="AG807" s="281"/>
      <c r="AH807" s="281"/>
      <c r="AI807" s="281"/>
      <c r="AJ807" s="281"/>
      <c r="AK807" s="281"/>
      <c r="AL807" s="281"/>
      <c r="AM807" s="281"/>
      <c r="AN807" s="281"/>
      <c r="AO807" s="281"/>
      <c r="AP807" s="281"/>
      <c r="AQ807" s="281"/>
      <c r="AR807" s="282" t="s">
        <v>116</v>
      </c>
      <c r="AS807" s="244"/>
      <c r="AT807" s="244"/>
      <c r="AU807" s="244"/>
    </row>
    <row r="808" spans="1:47" ht="5.15" customHeight="1" x14ac:dyDescent="0.35">
      <c r="A808" s="244"/>
      <c r="B808" s="283"/>
      <c r="C808" s="284">
        <f>INT($C$770)+0.005</f>
        <v>1.0049999999999999</v>
      </c>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c r="AC808" s="283"/>
      <c r="AD808" s="283"/>
      <c r="AE808" s="283"/>
      <c r="AF808" s="283"/>
      <c r="AG808" s="283"/>
      <c r="AH808" s="283"/>
      <c r="AI808" s="283"/>
      <c r="AJ808" s="283"/>
      <c r="AK808" s="283"/>
      <c r="AL808" s="283"/>
      <c r="AM808" s="283"/>
      <c r="AN808" s="283"/>
      <c r="AO808" s="283"/>
      <c r="AP808" s="283"/>
      <c r="AQ808" s="283"/>
      <c r="AR808" s="283"/>
      <c r="AS808" s="244"/>
      <c r="AT808" s="244"/>
      <c r="AU808" s="244"/>
    </row>
    <row r="809" spans="1:47" outlineLevel="2" x14ac:dyDescent="0.35">
      <c r="A809" s="244"/>
      <c r="B809" s="244"/>
      <c r="C809" s="246">
        <f>INT($C$770)+2</f>
        <v>3</v>
      </c>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c r="AA809" s="244"/>
      <c r="AB809" s="244"/>
      <c r="AC809" s="244"/>
      <c r="AD809" s="244"/>
      <c r="AE809" s="244"/>
      <c r="AF809" s="244"/>
      <c r="AG809" s="244"/>
      <c r="AH809" s="244"/>
      <c r="AI809" s="244"/>
      <c r="AJ809" s="244"/>
      <c r="AK809" s="244"/>
      <c r="AL809" s="244"/>
      <c r="AM809" s="244"/>
      <c r="AN809" s="244"/>
      <c r="AO809" s="244"/>
      <c r="AP809" s="244"/>
      <c r="AQ809" s="244"/>
      <c r="AR809" s="244"/>
      <c r="AS809" s="244"/>
      <c r="AT809" s="244"/>
      <c r="AU809" s="244"/>
    </row>
    <row r="810" spans="1:47" outlineLevel="2" x14ac:dyDescent="0.35">
      <c r="A810" s="244"/>
      <c r="B810" s="244"/>
      <c r="C810" s="246">
        <f>INT($C$814)+2</f>
        <v>3</v>
      </c>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c r="AA810" s="244"/>
      <c r="AB810" s="244"/>
      <c r="AC810" s="244"/>
      <c r="AD810" s="244"/>
      <c r="AE810" s="244"/>
      <c r="AF810" s="244"/>
      <c r="AG810" s="244"/>
      <c r="AH810" s="244"/>
      <c r="AI810" s="244"/>
      <c r="AJ810" s="244"/>
      <c r="AK810" s="244"/>
      <c r="AL810" s="244"/>
      <c r="AM810" s="244"/>
      <c r="AN810" s="244"/>
      <c r="AO810" s="244"/>
      <c r="AP810" s="244"/>
      <c r="AQ810" s="244"/>
      <c r="AR810" s="244"/>
      <c r="AS810" s="244"/>
      <c r="AT810" s="244"/>
      <c r="AU810" s="244"/>
    </row>
    <row r="811" spans="1:47" ht="5.15" customHeight="1" thickBot="1" x14ac:dyDescent="0.4">
      <c r="A811" s="244"/>
      <c r="B811" s="247"/>
      <c r="C811" s="248">
        <f>INT($C$814)+0.005</f>
        <v>1.0049999999999999</v>
      </c>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247"/>
      <c r="AE811" s="247"/>
      <c r="AF811" s="247"/>
      <c r="AG811" s="247"/>
      <c r="AH811" s="247"/>
      <c r="AI811" s="247"/>
      <c r="AJ811" s="247"/>
      <c r="AK811" s="247"/>
      <c r="AL811" s="247"/>
      <c r="AM811" s="247"/>
      <c r="AN811" s="247"/>
      <c r="AO811" s="247"/>
      <c r="AP811" s="247"/>
      <c r="AQ811" s="247"/>
      <c r="AR811" s="247"/>
      <c r="AS811" s="244"/>
      <c r="AT811" s="244"/>
      <c r="AU811" s="244"/>
    </row>
    <row r="812" spans="1:47" ht="5.15" customHeight="1" outlineLevel="1" collapsed="1" x14ac:dyDescent="0.35">
      <c r="A812" s="244"/>
      <c r="B812" s="249" t="s">
        <v>0</v>
      </c>
      <c r="C812" s="250">
        <f>INT($C$814)+1.005</f>
        <v>2.0049999999999999</v>
      </c>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c r="AA812" s="251"/>
      <c r="AB812" s="251"/>
      <c r="AC812" s="251"/>
      <c r="AD812" s="251"/>
      <c r="AE812" s="251"/>
      <c r="AF812" s="251"/>
      <c r="AG812" s="251"/>
      <c r="AH812" s="251"/>
      <c r="AI812" s="251"/>
      <c r="AJ812" s="251"/>
      <c r="AK812" s="251"/>
      <c r="AL812" s="251"/>
      <c r="AM812" s="251"/>
      <c r="AN812" s="251"/>
      <c r="AO812" s="251"/>
      <c r="AP812" s="251"/>
      <c r="AQ812" s="251"/>
      <c r="AR812" s="252"/>
      <c r="AS812" s="244"/>
      <c r="AT812" s="244"/>
      <c r="AU812" s="244"/>
    </row>
    <row r="813" spans="1:47" hidden="1" outlineLevel="4" x14ac:dyDescent="0.35">
      <c r="A813" s="244"/>
      <c r="B813" s="253"/>
      <c r="C813" s="246">
        <f>INT(MAX($C$833:$C$863))+1</f>
        <v>6</v>
      </c>
      <c r="D813" s="254"/>
      <c r="E813" s="254"/>
      <c r="F813" s="254"/>
      <c r="G813" s="254"/>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4"/>
      <c r="AR813" s="256"/>
      <c r="AS813" s="244"/>
      <c r="AT813" s="244"/>
      <c r="AU813" s="244"/>
    </row>
    <row r="814" spans="1:47" ht="20.149999999999999" customHeight="1" x14ac:dyDescent="0.35">
      <c r="A814" s="244"/>
      <c r="B814" s="253"/>
      <c r="C814" s="246">
        <v>1.02</v>
      </c>
      <c r="D814" s="257"/>
      <c r="E814" s="319" t="s">
        <v>389</v>
      </c>
      <c r="F814" s="320"/>
      <c r="G814" s="258"/>
      <c r="H814" s="633" t="str">
        <f>COUNTIFS($B$1:$B814, "«")&amp;" Sheep: Young at Foot and Offspring sale times &amp; shearing of sale animals"</f>
        <v>5 Sheep: Young at Foot and Offspring sale times &amp; shearing of sale animals</v>
      </c>
      <c r="I814" s="285"/>
      <c r="J814" s="285"/>
      <c r="K814" s="285"/>
      <c r="L814" s="285"/>
      <c r="M814" s="285"/>
      <c r="N814" s="285"/>
      <c r="O814" s="285"/>
      <c r="P814" s="285"/>
      <c r="Q814" s="285"/>
      <c r="R814" s="285"/>
      <c r="S814" s="285"/>
      <c r="T814" s="285"/>
      <c r="U814" s="285"/>
      <c r="V814" s="285"/>
      <c r="W814" s="285"/>
      <c r="X814" s="285"/>
      <c r="Y814" s="285"/>
      <c r="Z814" s="285"/>
      <c r="AA814" s="400"/>
      <c r="AB814" s="400"/>
      <c r="AC814" s="400"/>
      <c r="AD814" s="285"/>
      <c r="AE814" s="285"/>
      <c r="AF814" s="285"/>
      <c r="AG814" s="285"/>
      <c r="AH814" s="285"/>
      <c r="AI814" s="285"/>
      <c r="AJ814" s="285"/>
      <c r="AK814" s="285"/>
      <c r="AL814" s="285"/>
      <c r="AM814" s="285"/>
      <c r="AN814" s="285"/>
      <c r="AO814" s="285"/>
      <c r="AP814" s="285"/>
      <c r="AQ814" s="322"/>
      <c r="AR814" s="256"/>
      <c r="AS814" s="244"/>
      <c r="AT814" s="244"/>
      <c r="AU814" s="244"/>
    </row>
    <row r="815" spans="1:47" ht="36" outlineLevel="1" x14ac:dyDescent="0.35">
      <c r="A815" s="244"/>
      <c r="B815" s="253"/>
      <c r="C815" s="246">
        <f>INT($C$814)+1.02</f>
        <v>2.02</v>
      </c>
      <c r="D815" s="257"/>
      <c r="E815" s="319" t="s">
        <v>391</v>
      </c>
      <c r="F815" s="323">
        <v>1</v>
      </c>
      <c r="G815" s="262"/>
      <c r="H815" s="405" t="s">
        <v>620</v>
      </c>
      <c r="I815" s="264"/>
      <c r="J815" s="264"/>
      <c r="K815" s="264"/>
      <c r="L815" s="264"/>
      <c r="M815" s="264"/>
      <c r="N815" s="264"/>
      <c r="O815" s="264"/>
      <c r="P815" s="264"/>
      <c r="Q815" s="264"/>
      <c r="R815" s="264"/>
      <c r="S815" s="264"/>
      <c r="T815" s="264"/>
      <c r="U815" s="264"/>
      <c r="V815" s="264"/>
      <c r="W815" s="264"/>
      <c r="X815" s="264"/>
      <c r="Y815" s="264"/>
      <c r="Z815" s="264"/>
      <c r="AA815" s="401"/>
      <c r="AB815" s="401"/>
      <c r="AC815" s="401"/>
      <c r="AD815" s="264"/>
      <c r="AE815" s="264"/>
      <c r="AF815" s="264"/>
      <c r="AG815" s="264"/>
      <c r="AH815" s="264"/>
      <c r="AI815" s="264"/>
      <c r="AJ815" s="264"/>
      <c r="AK815" s="264"/>
      <c r="AL815" s="264"/>
      <c r="AM815" s="264"/>
      <c r="AN815" s="264"/>
      <c r="AO815" s="264"/>
      <c r="AP815" s="264"/>
      <c r="AQ815" s="325"/>
      <c r="AR815" s="256"/>
      <c r="AS815" s="244"/>
      <c r="AT815" s="244"/>
      <c r="AU815" s="244"/>
    </row>
    <row r="816" spans="1:47" ht="5.15" customHeight="1" outlineLevel="2" x14ac:dyDescent="0.35">
      <c r="A816" s="244"/>
      <c r="B816" s="253"/>
      <c r="C816" s="246">
        <f>INT($C$814)+2.005</f>
        <v>3.0049999999999999</v>
      </c>
      <c r="D816" s="254"/>
      <c r="E816" s="254"/>
      <c r="F816" s="254"/>
      <c r="G816" s="254"/>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4"/>
      <c r="AR816" s="256"/>
      <c r="AS816" s="244"/>
      <c r="AT816" s="244"/>
      <c r="AU816" s="244"/>
    </row>
    <row r="817" spans="1:47" outlineLevel="2" x14ac:dyDescent="0.35">
      <c r="A817" s="244"/>
      <c r="B817" s="253"/>
      <c r="C817" s="246">
        <f>INT($C$814)+2</f>
        <v>3</v>
      </c>
      <c r="D817" s="254"/>
      <c r="E817" s="326"/>
      <c r="F817" s="326"/>
      <c r="G817" s="254"/>
      <c r="H817" s="267"/>
      <c r="I817" s="267"/>
      <c r="J817" s="267"/>
      <c r="K817" s="267"/>
      <c r="L817" s="267"/>
      <c r="M817" s="267"/>
      <c r="N817" s="267"/>
      <c r="O817" s="267"/>
      <c r="P817" s="267"/>
      <c r="Q817" s="267"/>
      <c r="R817" s="267"/>
      <c r="S817" s="267"/>
      <c r="T817" s="267"/>
      <c r="U817" s="267"/>
      <c r="V817" s="267"/>
      <c r="W817" s="267"/>
      <c r="X817" s="267"/>
      <c r="Y817" s="267"/>
      <c r="Z817" s="267"/>
      <c r="AA817" s="267"/>
      <c r="AB817" s="267"/>
      <c r="AC817" s="267"/>
      <c r="AD817" s="267"/>
      <c r="AE817" s="267"/>
      <c r="AF817" s="267"/>
      <c r="AG817" s="267"/>
      <c r="AH817" s="267"/>
      <c r="AI817" s="267"/>
      <c r="AJ817" s="267"/>
      <c r="AK817" s="267"/>
      <c r="AL817" s="267"/>
      <c r="AM817" s="267"/>
      <c r="AN817" s="267"/>
      <c r="AO817" s="267"/>
      <c r="AP817" s="267"/>
      <c r="AQ817" s="254"/>
      <c r="AR817" s="256"/>
      <c r="AS817" s="244"/>
      <c r="AT817" s="244"/>
      <c r="AU817" s="244"/>
    </row>
    <row r="818" spans="1:47" outlineLevel="2" x14ac:dyDescent="0.35">
      <c r="A818" s="244"/>
      <c r="B818" s="253"/>
      <c r="C818" s="246">
        <f>INT($C$814)+2</f>
        <v>3</v>
      </c>
      <c r="D818" s="254"/>
      <c r="E818" s="326"/>
      <c r="F818" s="326"/>
      <c r="G818" s="254"/>
      <c r="H818" s="268"/>
      <c r="I818" s="268"/>
      <c r="J818" s="268"/>
      <c r="K818" s="268"/>
      <c r="L818" s="268"/>
      <c r="M818" s="268"/>
      <c r="N818" s="268"/>
      <c r="O818" s="268"/>
      <c r="P818" s="268"/>
      <c r="Q818" s="268"/>
      <c r="R818" s="268"/>
      <c r="S818" s="268"/>
      <c r="T818" s="268"/>
      <c r="U818" s="268"/>
      <c r="V818" s="268"/>
      <c r="W818" s="268"/>
      <c r="X818" s="268"/>
      <c r="Y818" s="268"/>
      <c r="Z818" s="268"/>
      <c r="AA818" s="268"/>
      <c r="AB818" s="268"/>
      <c r="AC818" s="268"/>
      <c r="AD818" s="268"/>
      <c r="AE818" s="268"/>
      <c r="AF818" s="268"/>
      <c r="AG818" s="268"/>
      <c r="AH818" s="268"/>
      <c r="AI818" s="268"/>
      <c r="AJ818" s="268"/>
      <c r="AK818" s="268"/>
      <c r="AL818" s="268"/>
      <c r="AM818" s="268"/>
      <c r="AN818" s="268"/>
      <c r="AO818" s="268"/>
      <c r="AP818" s="268"/>
      <c r="AQ818" s="254"/>
      <c r="AR818" s="256"/>
      <c r="AS818" s="244"/>
      <c r="AT818" s="244"/>
      <c r="AU818" s="244"/>
    </row>
    <row r="819" spans="1:47" outlineLevel="2" x14ac:dyDescent="0.35">
      <c r="A819" s="244"/>
      <c r="B819" s="253"/>
      <c r="C819" s="246">
        <f>INT($C$814)+2</f>
        <v>3</v>
      </c>
      <c r="D819" s="254"/>
      <c r="E819" s="326"/>
      <c r="F819" s="326"/>
      <c r="G819" s="254"/>
      <c r="H819" s="268"/>
      <c r="I819" s="268"/>
      <c r="J819" s="268"/>
      <c r="K819" s="327" t="s">
        <v>435</v>
      </c>
      <c r="L819" s="327"/>
      <c r="M819" s="327"/>
      <c r="N819" s="327"/>
      <c r="O819" s="327" t="str">
        <f>K819</f>
        <v>Offspring</v>
      </c>
      <c r="P819" s="327"/>
      <c r="Q819" s="327"/>
      <c r="R819" s="327"/>
      <c r="S819" s="327" t="str">
        <f>O819</f>
        <v>Offspring</v>
      </c>
      <c r="T819" s="327"/>
      <c r="U819" s="327"/>
      <c r="V819" s="327"/>
      <c r="W819" s="268"/>
      <c r="X819" s="268"/>
      <c r="Y819" s="327" t="str">
        <f>K819</f>
        <v>Offspring</v>
      </c>
      <c r="Z819" s="327"/>
      <c r="AA819" s="327"/>
      <c r="AB819" s="327"/>
      <c r="AC819" s="327" t="str">
        <f>O819</f>
        <v>Offspring</v>
      </c>
      <c r="AD819" s="327"/>
      <c r="AE819" s="327"/>
      <c r="AF819" s="327"/>
      <c r="AG819" s="328"/>
      <c r="AH819" s="328"/>
      <c r="AI819" s="328"/>
      <c r="AJ819" s="328"/>
      <c r="AK819" s="328"/>
      <c r="AL819" s="328"/>
      <c r="AM819" s="328"/>
      <c r="AN819" s="328"/>
      <c r="AO819" s="328"/>
      <c r="AP819" s="328"/>
      <c r="AQ819" s="254"/>
      <c r="AR819" s="256"/>
      <c r="AS819" s="244"/>
      <c r="AT819" s="244"/>
      <c r="AU819" s="244"/>
    </row>
    <row r="820" spans="1:47" outlineLevel="2" x14ac:dyDescent="0.35">
      <c r="A820" s="244"/>
      <c r="B820" s="253"/>
      <c r="C820" s="246">
        <f>INT($C$814)+2</f>
        <v>3</v>
      </c>
      <c r="D820" s="254"/>
      <c r="E820" s="326"/>
      <c r="F820" s="326"/>
      <c r="G820" s="254"/>
      <c r="H820" s="268"/>
      <c r="I820" s="268"/>
      <c r="J820" s="268"/>
      <c r="K820" s="316" t="s">
        <v>499</v>
      </c>
      <c r="L820" s="316" t="s">
        <v>500</v>
      </c>
      <c r="M820" s="316" t="s">
        <v>501</v>
      </c>
      <c r="N820" s="316" t="s">
        <v>502</v>
      </c>
      <c r="O820" s="268" t="str">
        <f>K820</f>
        <v>BBB</v>
      </c>
      <c r="P820" s="268" t="str">
        <f>L820</f>
        <v>BBM</v>
      </c>
      <c r="Q820" s="268" t="str">
        <f>M820</f>
        <v>BBT</v>
      </c>
      <c r="R820" s="268" t="str">
        <f>N820</f>
        <v>BMT</v>
      </c>
      <c r="S820" s="268" t="str">
        <f>O820</f>
        <v>BBB</v>
      </c>
      <c r="T820" s="268" t="str">
        <f>P820</f>
        <v>BBM</v>
      </c>
      <c r="U820" s="268" t="str">
        <f>Q820</f>
        <v>BBT</v>
      </c>
      <c r="V820" s="268" t="str">
        <f>R820</f>
        <v>BMT</v>
      </c>
      <c r="W820" s="268"/>
      <c r="X820" s="268"/>
      <c r="Y820" s="268" t="str">
        <f>K820</f>
        <v>BBB</v>
      </c>
      <c r="Z820" s="268" t="str">
        <f t="shared" ref="Z820:AF820" si="306">L820</f>
        <v>BBM</v>
      </c>
      <c r="AA820" s="268" t="str">
        <f t="shared" si="306"/>
        <v>BBT</v>
      </c>
      <c r="AB820" s="268" t="str">
        <f t="shared" si="306"/>
        <v>BMT</v>
      </c>
      <c r="AC820" s="268" t="str">
        <f t="shared" si="306"/>
        <v>BBB</v>
      </c>
      <c r="AD820" s="268" t="str">
        <f t="shared" si="306"/>
        <v>BBM</v>
      </c>
      <c r="AE820" s="268" t="str">
        <f t="shared" si="306"/>
        <v>BBT</v>
      </c>
      <c r="AF820" s="268" t="str">
        <f t="shared" si="306"/>
        <v>BMT</v>
      </c>
      <c r="AG820" s="268"/>
      <c r="AH820" s="268"/>
      <c r="AI820" s="268"/>
      <c r="AJ820" s="268"/>
      <c r="AK820" s="268"/>
      <c r="AL820" s="268"/>
      <c r="AM820" s="268"/>
      <c r="AN820" s="268"/>
      <c r="AO820" s="268"/>
      <c r="AP820" s="268"/>
      <c r="AQ820" s="254"/>
      <c r="AR820" s="256"/>
      <c r="AS820" s="244"/>
      <c r="AT820" s="244"/>
      <c r="AU820" s="244"/>
    </row>
    <row r="821" spans="1:47" ht="11.9" customHeight="1" outlineLevel="2" collapsed="1" x14ac:dyDescent="0.35">
      <c r="A821" s="244"/>
      <c r="B821" s="253" t="s">
        <v>395</v>
      </c>
      <c r="C821" s="246">
        <f>INT($C$814)+2.01</f>
        <v>3.01</v>
      </c>
      <c r="D821" s="254"/>
      <c r="E821" s="254"/>
      <c r="F821" s="254"/>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hidden="1" outlineLevel="4" x14ac:dyDescent="0.35">
      <c r="A822" s="244"/>
      <c r="B822" s="253"/>
      <c r="C822" s="246">
        <f>INT(MAX($C$833:$C$863))+1</f>
        <v>6</v>
      </c>
      <c r="D822" s="269"/>
      <c r="E822" s="326"/>
      <c r="F822" s="326"/>
      <c r="G822" s="269"/>
      <c r="H822" s="326"/>
      <c r="I822" s="326"/>
      <c r="J822" s="326"/>
      <c r="K822" s="326"/>
      <c r="L822" s="326"/>
      <c r="M822" s="326"/>
      <c r="N822" s="326"/>
      <c r="O822" s="326"/>
      <c r="P822" s="326"/>
      <c r="Q822" s="326"/>
      <c r="R822" s="326"/>
      <c r="S822" s="326"/>
      <c r="T822" s="326"/>
      <c r="U822" s="326"/>
      <c r="V822" s="326"/>
      <c r="W822" s="326"/>
      <c r="X822" s="326"/>
      <c r="Y822" s="326"/>
      <c r="Z822" s="326"/>
      <c r="AA822" s="326"/>
      <c r="AB822" s="326"/>
      <c r="AC822" s="326"/>
      <c r="AD822" s="326"/>
      <c r="AE822" s="326"/>
      <c r="AF822" s="326"/>
      <c r="AG822" s="326"/>
      <c r="AH822" s="326"/>
      <c r="AI822" s="326"/>
      <c r="AJ822" s="326"/>
      <c r="AK822" s="326"/>
      <c r="AL822" s="326"/>
      <c r="AM822" s="326"/>
      <c r="AN822" s="326"/>
      <c r="AO822" s="326"/>
      <c r="AP822" s="326"/>
      <c r="AQ822" s="269"/>
      <c r="AR822" s="256"/>
      <c r="AS822" s="244"/>
      <c r="AT822" s="244"/>
      <c r="AU822" s="244"/>
    </row>
    <row r="823" spans="1:47" hidden="1" outlineLevel="4" x14ac:dyDescent="0.35">
      <c r="A823" s="244"/>
      <c r="B823" s="253" t="s">
        <v>396</v>
      </c>
      <c r="C823" s="246">
        <f>INT(MAX($C$833:$C$863))+1</f>
        <v>6</v>
      </c>
      <c r="D823" s="269" t="s">
        <v>397</v>
      </c>
      <c r="E823" s="326"/>
      <c r="F823" s="326"/>
      <c r="G823" s="269"/>
      <c r="H823" s="326"/>
      <c r="I823" s="326"/>
      <c r="J823" s="326"/>
      <c r="K823" s="326"/>
      <c r="L823" s="326"/>
      <c r="M823" s="326"/>
      <c r="N823" s="326"/>
      <c r="O823" s="326"/>
      <c r="P823" s="326"/>
      <c r="Q823" s="326"/>
      <c r="R823" s="326"/>
      <c r="S823" s="326"/>
      <c r="T823" s="326"/>
      <c r="U823" s="326"/>
      <c r="V823" s="326"/>
      <c r="W823" s="326"/>
      <c r="X823" s="326"/>
      <c r="Y823" s="326"/>
      <c r="Z823" s="326"/>
      <c r="AA823" s="326"/>
      <c r="AB823" s="326"/>
      <c r="AC823" s="326"/>
      <c r="AD823" s="326"/>
      <c r="AE823" s="326"/>
      <c r="AF823" s="326"/>
      <c r="AG823" s="326"/>
      <c r="AH823" s="326"/>
      <c r="AI823" s="326"/>
      <c r="AJ823" s="326"/>
      <c r="AK823" s="326"/>
      <c r="AL823" s="326"/>
      <c r="AM823" s="326"/>
      <c r="AN823" s="326"/>
      <c r="AO823" s="326"/>
      <c r="AP823" s="326"/>
      <c r="AQ823" s="269"/>
      <c r="AR823" s="256"/>
      <c r="AS823" s="244"/>
      <c r="AT823" s="244"/>
      <c r="AU823" s="244"/>
    </row>
    <row r="824" spans="1:47" outlineLevel="1" x14ac:dyDescent="0.35">
      <c r="A824" s="244"/>
      <c r="B824" s="253"/>
      <c r="C824" s="246">
        <f>INT($C$814)+1</f>
        <v>2</v>
      </c>
      <c r="D824" s="269"/>
      <c r="E824" s="326"/>
      <c r="F824" s="326"/>
      <c r="G824" s="269"/>
      <c r="H824" s="329" t="s">
        <v>621</v>
      </c>
      <c r="I824" s="287"/>
      <c r="J824" s="259"/>
      <c r="K824" s="259"/>
      <c r="L824" s="259"/>
      <c r="M824" s="259"/>
      <c r="N824" s="259"/>
      <c r="O824" s="259"/>
      <c r="P824" s="259"/>
      <c r="Q824" s="259"/>
      <c r="R824" s="259"/>
      <c r="S824" s="259"/>
      <c r="T824" s="259"/>
      <c r="U824" s="259"/>
      <c r="V824" s="259"/>
      <c r="W824" s="259"/>
      <c r="X824" s="259"/>
      <c r="Y824" s="318"/>
      <c r="Z824" s="318"/>
      <c r="AA824" s="318"/>
      <c r="AB824" s="318"/>
      <c r="AC824" s="318"/>
      <c r="AD824" s="318"/>
      <c r="AE824" s="318"/>
      <c r="AF824" s="318"/>
      <c r="AG824" s="318"/>
      <c r="AH824" s="318"/>
      <c r="AI824" s="318"/>
      <c r="AJ824" s="318"/>
      <c r="AK824" s="318"/>
      <c r="AL824" s="318"/>
      <c r="AM824" s="318"/>
      <c r="AN824" s="318"/>
      <c r="AO824" s="318"/>
      <c r="AP824" s="318"/>
      <c r="AQ824" s="269"/>
      <c r="AR824" s="256"/>
      <c r="AS824" s="244"/>
      <c r="AT824" s="244"/>
      <c r="AU824" s="244"/>
    </row>
    <row r="825" spans="1:47" ht="5.15" hidden="1" customHeight="1" outlineLevel="3" x14ac:dyDescent="0.35">
      <c r="A825" s="244"/>
      <c r="B825" s="253"/>
      <c r="C825" s="246">
        <f>INT($C$814)+3.005</f>
        <v>4.0049999999999999</v>
      </c>
      <c r="D825" s="269" t="s">
        <v>398</v>
      </c>
      <c r="E825" s="269"/>
      <c r="F825" s="269"/>
      <c r="G825" s="269"/>
      <c r="H825" s="330"/>
      <c r="I825" s="330"/>
      <c r="J825" s="330"/>
      <c r="K825" s="330"/>
      <c r="L825" s="330"/>
      <c r="M825" s="330"/>
      <c r="N825" s="330"/>
      <c r="O825" s="330"/>
      <c r="P825" s="330"/>
      <c r="Q825" s="330"/>
      <c r="R825" s="330"/>
      <c r="S825" s="330"/>
      <c r="T825" s="330"/>
      <c r="U825" s="330"/>
      <c r="V825" s="330"/>
      <c r="W825" s="330"/>
      <c r="X825" s="330"/>
      <c r="Y825" s="330"/>
      <c r="Z825" s="330"/>
      <c r="AA825" s="330"/>
      <c r="AB825" s="271"/>
      <c r="AC825" s="271"/>
      <c r="AD825" s="271"/>
      <c r="AE825" s="271"/>
      <c r="AF825" s="271"/>
      <c r="AG825" s="271"/>
      <c r="AH825" s="271"/>
      <c r="AI825" s="271"/>
      <c r="AJ825" s="271"/>
      <c r="AK825" s="271"/>
      <c r="AL825" s="271"/>
      <c r="AM825" s="271"/>
      <c r="AN825" s="271"/>
      <c r="AO825" s="271"/>
      <c r="AP825" s="271"/>
      <c r="AQ825" s="269"/>
      <c r="AR825" s="256"/>
      <c r="AS825" s="244"/>
      <c r="AT825" s="244"/>
      <c r="AU825" s="244"/>
    </row>
    <row r="826" spans="1:47" outlineLevel="2" x14ac:dyDescent="0.35">
      <c r="A826" s="244"/>
      <c r="B826" s="253"/>
      <c r="C826" s="246">
        <f>INT($C$814)+2</f>
        <v>3</v>
      </c>
      <c r="D826" s="269"/>
      <c r="E826" s="326"/>
      <c r="F826" s="326"/>
      <c r="G826" s="269"/>
      <c r="H826" s="578" t="s">
        <v>1004</v>
      </c>
      <c r="I826" s="274"/>
      <c r="J826" s="274"/>
      <c r="K826" s="290"/>
      <c r="L826" s="277">
        <v>3</v>
      </c>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69"/>
      <c r="AR826" s="256"/>
      <c r="AS826" s="244"/>
      <c r="AT826" s="244"/>
      <c r="AU826" s="244"/>
    </row>
    <row r="827" spans="1:47" ht="15" customHeight="1" outlineLevel="2" collapsed="1" x14ac:dyDescent="0.35">
      <c r="A827" s="244"/>
      <c r="B827" s="253"/>
      <c r="C827" s="246">
        <f>INT($C$814)+2</f>
        <v>3</v>
      </c>
      <c r="D827" s="269"/>
      <c r="E827" s="326"/>
      <c r="F827" s="326"/>
      <c r="G827" s="269"/>
      <c r="H827" s="372"/>
      <c r="I827" s="407" t="s">
        <v>623</v>
      </c>
      <c r="J827" s="372" t="s">
        <v>624</v>
      </c>
      <c r="K827" s="340"/>
      <c r="L827" s="340"/>
      <c r="M827" s="340"/>
      <c r="N827" s="340"/>
      <c r="O827" s="340"/>
      <c r="P827" s="340"/>
      <c r="Q827" s="340"/>
      <c r="R827" s="340"/>
      <c r="S827" s="340"/>
      <c r="T827" s="340"/>
      <c r="U827" s="340"/>
      <c r="V827" s="340"/>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69"/>
      <c r="AR827" s="256"/>
      <c r="AS827" s="244"/>
      <c r="AT827" s="244"/>
      <c r="AU827" s="244"/>
    </row>
    <row r="828" spans="1:47" hidden="1" outlineLevel="4" x14ac:dyDescent="0.35">
      <c r="A828" s="244"/>
      <c r="B828" s="253"/>
      <c r="C828" s="246">
        <f>INT($C$814)+4</f>
        <v>5</v>
      </c>
      <c r="D828" s="269"/>
      <c r="E828" s="326"/>
      <c r="F828" s="326"/>
      <c r="G828" s="269"/>
      <c r="H828" s="408"/>
      <c r="I828" s="409">
        <v>0</v>
      </c>
      <c r="J828" s="409" t="s">
        <v>626</v>
      </c>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69"/>
      <c r="AR828" s="256"/>
      <c r="AS828" s="244"/>
      <c r="AT828" s="244"/>
      <c r="AU828" s="244"/>
    </row>
    <row r="829" spans="1:47" hidden="1" outlineLevel="4" x14ac:dyDescent="0.35">
      <c r="A829" s="244"/>
      <c r="B829" s="253"/>
      <c r="C829" s="246">
        <f>INT($C$814)+4</f>
        <v>5</v>
      </c>
      <c r="D829" s="269"/>
      <c r="E829" s="326"/>
      <c r="F829" s="326"/>
      <c r="G829" s="269"/>
      <c r="H829" s="290"/>
      <c r="I829" s="296">
        <v>1</v>
      </c>
      <c r="J829" s="290" t="s">
        <v>627</v>
      </c>
      <c r="K829" s="274"/>
      <c r="L829" s="274"/>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idden="1" outlineLevel="4" x14ac:dyDescent="0.35">
      <c r="A830" s="244"/>
      <c r="B830" s="253"/>
      <c r="C830" s="246">
        <f>INT($C$814)+4</f>
        <v>5</v>
      </c>
      <c r="D830" s="269"/>
      <c r="E830" s="326"/>
      <c r="F830" s="326"/>
      <c r="G830" s="269"/>
      <c r="H830" s="290"/>
      <c r="I830" s="296">
        <v>2</v>
      </c>
      <c r="J830" s="290" t="s">
        <v>628</v>
      </c>
      <c r="K830" s="274"/>
      <c r="L830" s="274"/>
      <c r="M830" s="274"/>
      <c r="N830" s="274"/>
      <c r="O830" s="274"/>
      <c r="P830" s="274"/>
      <c r="Q830" s="274"/>
      <c r="R830" s="274"/>
      <c r="S830" s="274"/>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t="5.15" customHeight="1" outlineLevel="2" x14ac:dyDescent="0.35">
      <c r="A831" s="244"/>
      <c r="B831" s="253"/>
      <c r="C831" s="246">
        <f>INT($C$814)+2.005</f>
        <v>3.0049999999999999</v>
      </c>
      <c r="D831" s="269"/>
      <c r="E831" s="269"/>
      <c r="F831" s="269"/>
      <c r="G831" s="269"/>
      <c r="H831" s="269"/>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c r="AE831" s="269"/>
      <c r="AF831" s="269"/>
      <c r="AG831" s="269"/>
      <c r="AH831" s="269"/>
      <c r="AI831" s="269"/>
      <c r="AJ831" s="269"/>
      <c r="AK831" s="269"/>
      <c r="AL831" s="269"/>
      <c r="AM831" s="269"/>
      <c r="AN831" s="269"/>
      <c r="AO831" s="269"/>
      <c r="AP831" s="269"/>
      <c r="AQ831" s="269" t="s">
        <v>402</v>
      </c>
      <c r="AR831" s="256"/>
      <c r="AS831" s="244"/>
      <c r="AT831" s="244"/>
      <c r="AU831" s="244"/>
    </row>
    <row r="832" spans="1:47" outlineLevel="1" x14ac:dyDescent="0.35">
      <c r="A832" s="244"/>
      <c r="B832" s="253"/>
      <c r="C832" s="246">
        <f>INT($C$814)+1</f>
        <v>2</v>
      </c>
      <c r="D832" s="269"/>
      <c r="E832" s="326"/>
      <c r="F832" s="326"/>
      <c r="G832" s="269"/>
      <c r="H832" s="329" t="s">
        <v>629</v>
      </c>
      <c r="I832" s="287"/>
      <c r="J832" s="259"/>
      <c r="K832" s="259"/>
      <c r="L832" s="259"/>
      <c r="M832" s="259"/>
      <c r="N832" s="259"/>
      <c r="O832" s="259"/>
      <c r="P832" s="259"/>
      <c r="Q832" s="259"/>
      <c r="R832" s="259"/>
      <c r="S832" s="259"/>
      <c r="T832" s="259"/>
      <c r="U832" s="259"/>
      <c r="V832" s="259"/>
      <c r="W832" s="259"/>
      <c r="X832" s="259"/>
      <c r="Y832" s="318"/>
      <c r="Z832" s="318"/>
      <c r="AA832" s="318"/>
      <c r="AB832" s="318"/>
      <c r="AC832" s="318"/>
      <c r="AD832" s="318"/>
      <c r="AE832" s="318"/>
      <c r="AF832" s="318"/>
      <c r="AG832" s="318"/>
      <c r="AH832" s="318"/>
      <c r="AI832" s="318"/>
      <c r="AJ832" s="318"/>
      <c r="AK832" s="318"/>
      <c r="AL832" s="318"/>
      <c r="AM832" s="318"/>
      <c r="AN832" s="318"/>
      <c r="AO832" s="318"/>
      <c r="AP832" s="318"/>
      <c r="AQ832" s="269"/>
      <c r="AR832" s="256"/>
      <c r="AS832" s="244"/>
      <c r="AT832" s="244"/>
      <c r="AU832" s="244"/>
    </row>
    <row r="833" spans="1:47" ht="5.15" hidden="1" customHeight="1" outlineLevel="3" x14ac:dyDescent="0.35">
      <c r="A833" s="244"/>
      <c r="B833" s="253"/>
      <c r="C833" s="246">
        <f>INT($C$814)+3.005</f>
        <v>4.0049999999999999</v>
      </c>
      <c r="D833" s="269" t="s">
        <v>398</v>
      </c>
      <c r="E833" s="269"/>
      <c r="F833" s="269"/>
      <c r="G833" s="269"/>
      <c r="H833" s="330"/>
      <c r="I833" s="330"/>
      <c r="J833" s="330"/>
      <c r="K833" s="330"/>
      <c r="L833" s="330"/>
      <c r="M833" s="330"/>
      <c r="N833" s="330"/>
      <c r="O833" s="330"/>
      <c r="P833" s="330"/>
      <c r="Q833" s="330"/>
      <c r="R833" s="330"/>
      <c r="S833" s="330"/>
      <c r="T833" s="330"/>
      <c r="U833" s="330"/>
      <c r="V833" s="330"/>
      <c r="W833" s="330"/>
      <c r="X833" s="330"/>
      <c r="Y833" s="330"/>
      <c r="Z833" s="330"/>
      <c r="AA833" s="330"/>
      <c r="AB833" s="271"/>
      <c r="AC833" s="271"/>
      <c r="AD833" s="271"/>
      <c r="AE833" s="271"/>
      <c r="AF833" s="271"/>
      <c r="AG833" s="271"/>
      <c r="AH833" s="271"/>
      <c r="AI833" s="271"/>
      <c r="AJ833" s="271"/>
      <c r="AK833" s="271"/>
      <c r="AL833" s="271"/>
      <c r="AM833" s="271"/>
      <c r="AN833" s="271"/>
      <c r="AO833" s="271"/>
      <c r="AP833" s="271"/>
      <c r="AQ833" s="269"/>
      <c r="AR833" s="256"/>
      <c r="AS833" s="244"/>
      <c r="AT833" s="244"/>
      <c r="AU833" s="244"/>
    </row>
    <row r="834" spans="1:47" outlineLevel="2" x14ac:dyDescent="0.35">
      <c r="A834" s="244"/>
      <c r="B834" s="253"/>
      <c r="C834" s="246">
        <f>INT($C$814)+2</f>
        <v>3</v>
      </c>
      <c r="D834" s="269"/>
      <c r="E834" s="326"/>
      <c r="F834" s="326"/>
      <c r="G834" s="269"/>
      <c r="H834" s="578" t="s">
        <v>1005</v>
      </c>
      <c r="I834" s="274"/>
      <c r="J834" s="274"/>
      <c r="K834" s="290">
        <f>i_s_len</f>
        <v>8</v>
      </c>
      <c r="L834" s="277">
        <v>3</v>
      </c>
      <c r="M834" s="274"/>
      <c r="N834" s="275" t="s">
        <v>630</v>
      </c>
      <c r="O834" s="274"/>
      <c r="P834" s="274"/>
      <c r="Q834" s="274"/>
      <c r="R834" s="274"/>
      <c r="S834" s="274"/>
      <c r="T834" s="274"/>
      <c r="U834" s="274"/>
      <c r="V834" s="274"/>
      <c r="W834" s="274"/>
      <c r="X834" s="274"/>
      <c r="Y834" s="406" t="s">
        <v>622</v>
      </c>
      <c r="Z834" s="274"/>
      <c r="AA834" s="274"/>
      <c r="AB834" s="274"/>
      <c r="AC834" s="274"/>
      <c r="AD834" s="274"/>
      <c r="AE834" s="274"/>
      <c r="AF834" s="274"/>
      <c r="AG834" s="274"/>
      <c r="AH834" s="274"/>
      <c r="AI834" s="274"/>
      <c r="AJ834" s="274"/>
      <c r="AK834" s="274"/>
      <c r="AL834" s="274"/>
      <c r="AM834" s="274"/>
      <c r="AN834" s="274"/>
      <c r="AO834" s="274"/>
      <c r="AP834" s="274"/>
      <c r="AQ834" s="269"/>
      <c r="AR834" s="256"/>
      <c r="AS834" s="244"/>
      <c r="AT834" s="244"/>
      <c r="AU834" s="244"/>
    </row>
    <row r="835" spans="1:47" ht="15" customHeight="1" outlineLevel="2" collapsed="1" x14ac:dyDescent="0.35">
      <c r="A835" s="244"/>
      <c r="B835" s="253"/>
      <c r="C835" s="246">
        <f>INT($C$814)+2</f>
        <v>3</v>
      </c>
      <c r="D835" s="269"/>
      <c r="E835" s="326"/>
      <c r="F835" s="326"/>
      <c r="G835" s="269"/>
      <c r="H835" s="372" t="s">
        <v>631</v>
      </c>
      <c r="I835" s="372" t="s">
        <v>623</v>
      </c>
      <c r="J835" s="372" t="s">
        <v>624</v>
      </c>
      <c r="K835" s="340" t="s">
        <v>1085</v>
      </c>
      <c r="L835" s="340"/>
      <c r="M835" s="340"/>
      <c r="N835" s="340"/>
      <c r="O835" s="340" t="s">
        <v>625</v>
      </c>
      <c r="P835" s="340"/>
      <c r="Q835" s="340"/>
      <c r="R835" s="340"/>
      <c r="S835" s="274"/>
      <c r="T835" s="274"/>
      <c r="U835" s="274"/>
      <c r="V835" s="274"/>
      <c r="W835" s="274"/>
      <c r="X835" s="274"/>
      <c r="Y835" s="411" t="s">
        <v>1085</v>
      </c>
      <c r="Z835" s="411"/>
      <c r="AA835" s="411"/>
      <c r="AB835" s="411"/>
      <c r="AC835" s="411" t="s">
        <v>625</v>
      </c>
      <c r="AD835" s="411"/>
      <c r="AE835" s="411"/>
      <c r="AF835" s="411"/>
      <c r="AG835" s="274"/>
      <c r="AH835" s="274"/>
      <c r="AI835" s="274"/>
      <c r="AJ835" s="274"/>
      <c r="AK835" s="274"/>
      <c r="AL835" s="274"/>
      <c r="AM835" s="274"/>
      <c r="AN835" s="274"/>
      <c r="AO835" s="274"/>
      <c r="AP835" s="274"/>
      <c r="AQ835" s="269"/>
      <c r="AR835" s="256"/>
      <c r="AS835" s="244"/>
      <c r="AT835" s="244"/>
      <c r="AU835" s="244"/>
    </row>
    <row r="836" spans="1:47" hidden="1" outlineLevel="4" x14ac:dyDescent="0.35">
      <c r="A836" s="244"/>
      <c r="B836" s="253"/>
      <c r="C836" s="246">
        <f t="shared" ref="C836:C844" si="307">INT($C$814)+4</f>
        <v>5</v>
      </c>
      <c r="D836" s="269"/>
      <c r="E836" s="326"/>
      <c r="F836" s="326"/>
      <c r="G836" s="269"/>
      <c r="H836" s="408" t="s">
        <v>632</v>
      </c>
      <c r="I836" s="409">
        <v>0</v>
      </c>
      <c r="J836" s="409" t="s">
        <v>633</v>
      </c>
      <c r="K836" s="412"/>
      <c r="L836" s="412"/>
      <c r="M836" s="412"/>
      <c r="N836" s="412"/>
      <c r="O836" s="413"/>
      <c r="P836" s="413"/>
      <c r="Q836" s="413"/>
      <c r="R836" s="413"/>
      <c r="S836" s="694" t="s">
        <v>1006</v>
      </c>
      <c r="T836" s="274"/>
      <c r="U836" s="274"/>
      <c r="V836" s="274"/>
      <c r="W836" s="274"/>
      <c r="X836" s="274"/>
      <c r="Y836" s="414">
        <f>364*10</f>
        <v>3640</v>
      </c>
      <c r="Z836" s="414">
        <f t="shared" ref="Z836:AB844" si="308">364*10</f>
        <v>3640</v>
      </c>
      <c r="AA836" s="414">
        <f t="shared" si="308"/>
        <v>3640</v>
      </c>
      <c r="AB836" s="414">
        <f t="shared" si="308"/>
        <v>3640</v>
      </c>
      <c r="AC836" s="414">
        <v>10000</v>
      </c>
      <c r="AD836" s="414">
        <v>10000</v>
      </c>
      <c r="AE836" s="414">
        <v>10000</v>
      </c>
      <c r="AF836" s="414">
        <v>10000</v>
      </c>
      <c r="AG836" s="414"/>
      <c r="AH836" s="414"/>
      <c r="AI836" s="414"/>
      <c r="AJ836" s="414"/>
      <c r="AK836" s="719"/>
      <c r="AL836" s="719"/>
      <c r="AM836" s="719"/>
      <c r="AN836" s="719"/>
      <c r="AO836" s="719"/>
      <c r="AP836" s="719"/>
      <c r="AQ836" s="269"/>
      <c r="AR836" s="256"/>
      <c r="AS836" s="244"/>
      <c r="AT836" s="244"/>
      <c r="AU836" s="244"/>
    </row>
    <row r="837" spans="1:47" hidden="1" outlineLevel="4" x14ac:dyDescent="0.35">
      <c r="A837" s="244"/>
      <c r="B837" s="253"/>
      <c r="C837" s="246">
        <f t="shared" si="307"/>
        <v>5</v>
      </c>
      <c r="D837" s="269"/>
      <c r="E837" s="326"/>
      <c r="F837" s="326"/>
      <c r="G837" s="269"/>
      <c r="H837" s="290" t="s">
        <v>634</v>
      </c>
      <c r="I837" s="296"/>
      <c r="J837" s="290" t="s">
        <v>635</v>
      </c>
      <c r="K837" s="402"/>
      <c r="L837" s="402"/>
      <c r="M837" s="402"/>
      <c r="N837" s="402"/>
      <c r="O837" s="402"/>
      <c r="P837" s="402"/>
      <c r="Q837" s="402"/>
      <c r="R837" s="402"/>
      <c r="S837" s="274"/>
      <c r="T837" s="274"/>
      <c r="U837" s="274"/>
      <c r="V837" s="274"/>
      <c r="W837" s="274"/>
      <c r="X837" s="274"/>
      <c r="Y837" s="414">
        <f t="shared" ref="Y837:Y844" si="309">364*10</f>
        <v>3640</v>
      </c>
      <c r="Z837" s="414">
        <f t="shared" si="308"/>
        <v>3640</v>
      </c>
      <c r="AA837" s="414">
        <f t="shared" si="308"/>
        <v>3640</v>
      </c>
      <c r="AB837" s="414">
        <f t="shared" si="308"/>
        <v>3640</v>
      </c>
      <c r="AC837" s="414">
        <v>10000</v>
      </c>
      <c r="AD837" s="414">
        <v>10000</v>
      </c>
      <c r="AE837" s="414">
        <v>10000</v>
      </c>
      <c r="AF837" s="414">
        <v>10000</v>
      </c>
      <c r="AG837" s="410"/>
      <c r="AH837" s="410"/>
      <c r="AI837" s="410"/>
      <c r="AJ837" s="410"/>
      <c r="AK837" s="410"/>
      <c r="AL837" s="410"/>
      <c r="AM837" s="410"/>
      <c r="AN837" s="410"/>
      <c r="AO837" s="410"/>
      <c r="AP837" s="410"/>
      <c r="AQ837" s="269"/>
      <c r="AR837" s="256"/>
      <c r="AS837" s="244"/>
      <c r="AT837" s="244"/>
      <c r="AU837" s="244"/>
    </row>
    <row r="838" spans="1:47" hidden="1" outlineLevel="4" x14ac:dyDescent="0.35">
      <c r="A838" s="244"/>
      <c r="B838" s="253"/>
      <c r="C838" s="246">
        <f t="shared" si="307"/>
        <v>5</v>
      </c>
      <c r="D838" s="269"/>
      <c r="E838" s="326"/>
      <c r="F838" s="326"/>
      <c r="G838" s="269"/>
      <c r="H838" s="290" t="s">
        <v>636</v>
      </c>
      <c r="I838" s="296"/>
      <c r="J838" s="290" t="s">
        <v>635</v>
      </c>
      <c r="K838" s="402"/>
      <c r="L838" s="402"/>
      <c r="M838" s="402"/>
      <c r="N838" s="402"/>
      <c r="O838" s="402"/>
      <c r="P838" s="402"/>
      <c r="Q838" s="402"/>
      <c r="R838" s="402"/>
      <c r="S838" s="274"/>
      <c r="T838" s="274"/>
      <c r="U838" s="274"/>
      <c r="V838" s="274"/>
      <c r="W838" s="274"/>
      <c r="X838" s="274"/>
      <c r="Y838" s="414">
        <f t="shared" si="309"/>
        <v>3640</v>
      </c>
      <c r="Z838" s="414">
        <f t="shared" si="308"/>
        <v>3640</v>
      </c>
      <c r="AA838" s="414">
        <f t="shared" si="308"/>
        <v>3640</v>
      </c>
      <c r="AB838" s="414">
        <f t="shared" si="308"/>
        <v>3640</v>
      </c>
      <c r="AC838" s="414">
        <v>10000</v>
      </c>
      <c r="AD838" s="414">
        <v>10000</v>
      </c>
      <c r="AE838" s="414">
        <v>10000</v>
      </c>
      <c r="AF838" s="414">
        <v>10000</v>
      </c>
      <c r="AG838" s="410"/>
      <c r="AH838" s="410"/>
      <c r="AI838" s="410"/>
      <c r="AJ838" s="410"/>
      <c r="AK838" s="410"/>
      <c r="AL838" s="410"/>
      <c r="AM838" s="410"/>
      <c r="AN838" s="410"/>
      <c r="AO838" s="410"/>
      <c r="AP838" s="410"/>
      <c r="AQ838" s="269"/>
      <c r="AR838" s="256"/>
      <c r="AS838" s="244"/>
      <c r="AT838" s="244"/>
      <c r="AU838" s="244"/>
    </row>
    <row r="839" spans="1:47" hidden="1" outlineLevel="4" x14ac:dyDescent="0.35">
      <c r="A839" s="244"/>
      <c r="B839" s="253"/>
      <c r="C839" s="246">
        <f t="shared" si="307"/>
        <v>5</v>
      </c>
      <c r="D839" s="269"/>
      <c r="E839" s="326"/>
      <c r="F839" s="326"/>
      <c r="G839" s="269"/>
      <c r="H839" s="290">
        <v>3</v>
      </c>
      <c r="I839" s="296"/>
      <c r="J839" s="290" t="s">
        <v>635</v>
      </c>
      <c r="K839" s="402"/>
      <c r="L839" s="402"/>
      <c r="M839" s="402"/>
      <c r="N839" s="402"/>
      <c r="O839" s="402"/>
      <c r="P839" s="402"/>
      <c r="Q839" s="402"/>
      <c r="R839" s="402"/>
      <c r="S839" s="274"/>
      <c r="T839" s="274"/>
      <c r="U839" s="274"/>
      <c r="V839" s="274"/>
      <c r="W839" s="274"/>
      <c r="X839" s="274"/>
      <c r="Y839" s="414">
        <f t="shared" si="309"/>
        <v>3640</v>
      </c>
      <c r="Z839" s="414">
        <f t="shared" si="308"/>
        <v>3640</v>
      </c>
      <c r="AA839" s="414">
        <f t="shared" si="308"/>
        <v>3640</v>
      </c>
      <c r="AB839" s="414">
        <f t="shared" si="308"/>
        <v>3640</v>
      </c>
      <c r="AC839" s="414">
        <v>10000</v>
      </c>
      <c r="AD839" s="414">
        <v>10000</v>
      </c>
      <c r="AE839" s="414">
        <v>10000</v>
      </c>
      <c r="AF839" s="414">
        <v>10000</v>
      </c>
      <c r="AG839" s="410"/>
      <c r="AH839" s="410"/>
      <c r="AI839" s="410"/>
      <c r="AJ839" s="410"/>
      <c r="AK839" s="410"/>
      <c r="AL839" s="410"/>
      <c r="AM839" s="410"/>
      <c r="AN839" s="410"/>
      <c r="AO839" s="410"/>
      <c r="AP839" s="410"/>
      <c r="AQ839" s="269"/>
      <c r="AR839" s="256"/>
      <c r="AS839" s="244"/>
      <c r="AT839" s="244"/>
      <c r="AU839" s="244"/>
    </row>
    <row r="840" spans="1:47" hidden="1" outlineLevel="4" x14ac:dyDescent="0.35">
      <c r="A840" s="244"/>
      <c r="B840" s="253"/>
      <c r="C840" s="246">
        <f t="shared" si="307"/>
        <v>5</v>
      </c>
      <c r="D840" s="269"/>
      <c r="E840" s="326"/>
      <c r="F840" s="326"/>
      <c r="G840" s="269"/>
      <c r="H840" s="290">
        <v>4</v>
      </c>
      <c r="I840" s="296"/>
      <c r="J840" s="290" t="s">
        <v>635</v>
      </c>
      <c r="K840" s="402"/>
      <c r="L840" s="402"/>
      <c r="M840" s="402"/>
      <c r="N840" s="402"/>
      <c r="O840" s="402"/>
      <c r="P840" s="402"/>
      <c r="Q840" s="402"/>
      <c r="R840" s="402"/>
      <c r="S840" s="274"/>
      <c r="T840" s="274"/>
      <c r="U840" s="274"/>
      <c r="V840" s="274"/>
      <c r="W840" s="274"/>
      <c r="X840" s="274"/>
      <c r="Y840" s="414">
        <f t="shared" si="309"/>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v>5</v>
      </c>
      <c r="I841" s="296"/>
      <c r="J841" s="290" t="s">
        <v>635</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6</v>
      </c>
      <c r="I842" s="296"/>
      <c r="J842" s="290" t="s">
        <v>635</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7</v>
      </c>
      <c r="I843" s="296"/>
      <c r="J843" s="290" t="s">
        <v>635</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416">
        <v>8</v>
      </c>
      <c r="I844" s="417"/>
      <c r="J844" s="416" t="s">
        <v>635</v>
      </c>
      <c r="K844" s="418"/>
      <c r="L844" s="418"/>
      <c r="M844" s="418"/>
      <c r="N844" s="418"/>
      <c r="O844" s="419"/>
      <c r="P844" s="419"/>
      <c r="Q844" s="419"/>
      <c r="R844" s="419"/>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20"/>
      <c r="AH844" s="420"/>
      <c r="AI844" s="420"/>
      <c r="AJ844" s="420"/>
      <c r="AK844" s="719"/>
      <c r="AL844" s="719"/>
      <c r="AM844" s="719"/>
      <c r="AN844" s="719"/>
      <c r="AO844" s="719"/>
      <c r="AP844" s="719"/>
      <c r="AQ844" s="269"/>
      <c r="AR844" s="256"/>
      <c r="AS844" s="244"/>
      <c r="AT844" s="244"/>
      <c r="AU844" s="244"/>
    </row>
    <row r="845" spans="1:47" ht="22.5" hidden="1" customHeight="1" outlineLevel="3" x14ac:dyDescent="0.35">
      <c r="A845" s="244"/>
      <c r="B845" s="253"/>
      <c r="C845" s="246">
        <f t="shared" ref="C845:C862" si="310">INT($C$814)+3</f>
        <v>4</v>
      </c>
      <c r="D845" s="269"/>
      <c r="E845" s="326"/>
      <c r="F845" s="326"/>
      <c r="G845" s="269"/>
      <c r="H845" s="408" t="s">
        <v>632</v>
      </c>
      <c r="I845" s="409">
        <v>1</v>
      </c>
      <c r="J845" s="296" t="s">
        <v>637</v>
      </c>
      <c r="K845" s="415">
        <f>INT(4*30.4)</f>
        <v>121</v>
      </c>
      <c r="L845" s="415">
        <f t="shared" ref="L845:N845" si="311">INT(4*30.4)</f>
        <v>121</v>
      </c>
      <c r="M845" s="415">
        <f t="shared" si="311"/>
        <v>121</v>
      </c>
      <c r="N845" s="415">
        <f t="shared" si="311"/>
        <v>121</v>
      </c>
      <c r="O845" s="415"/>
      <c r="P845" s="415"/>
      <c r="Q845" s="415"/>
      <c r="R845" s="415"/>
      <c r="S845" s="922" t="s">
        <v>1118</v>
      </c>
      <c r="T845" s="923"/>
      <c r="U845" s="923"/>
      <c r="V845" s="923"/>
      <c r="W845" s="924"/>
      <c r="X845" s="274"/>
      <c r="Y845" s="421">
        <f t="shared" ref="Y845:AB853" si="312">IF(K845="",0,K845)</f>
        <v>121</v>
      </c>
      <c r="Z845" s="421">
        <f t="shared" si="312"/>
        <v>121</v>
      </c>
      <c r="AA845" s="421">
        <f t="shared" si="312"/>
        <v>121</v>
      </c>
      <c r="AB845" s="421">
        <f t="shared" si="312"/>
        <v>121</v>
      </c>
      <c r="AC845" s="838">
        <f>IF(O845="",10000,O845)</f>
        <v>10000</v>
      </c>
      <c r="AD845" s="838">
        <f t="shared" ref="AD845:AF862" si="313">IF(P845="",10000,P845)</f>
        <v>10000</v>
      </c>
      <c r="AE845" s="838">
        <f t="shared" si="313"/>
        <v>10000</v>
      </c>
      <c r="AF845" s="838">
        <f t="shared" si="313"/>
        <v>10000</v>
      </c>
      <c r="AG845" s="414"/>
      <c r="AH845" s="414"/>
      <c r="AI845" s="414"/>
      <c r="AJ845" s="414"/>
      <c r="AK845" s="719"/>
      <c r="AL845" s="719"/>
      <c r="AM845" s="719"/>
      <c r="AN845" s="719"/>
      <c r="AO845" s="719"/>
      <c r="AP845" s="719"/>
      <c r="AQ845" s="269"/>
      <c r="AR845" s="256"/>
      <c r="AS845" s="244"/>
      <c r="AT845" s="244"/>
      <c r="AU845" s="244"/>
    </row>
    <row r="846" spans="1:47" hidden="1" outlineLevel="3" x14ac:dyDescent="0.35">
      <c r="A846" s="244"/>
      <c r="B846" s="253"/>
      <c r="C846" s="246">
        <f t="shared" si="310"/>
        <v>4</v>
      </c>
      <c r="D846" s="269"/>
      <c r="E846" s="326"/>
      <c r="F846" s="326"/>
      <c r="G846" s="269"/>
      <c r="H846" s="290" t="s">
        <v>634</v>
      </c>
      <c r="I846" s="296"/>
      <c r="J846" s="290" t="s">
        <v>635</v>
      </c>
      <c r="K846" s="415">
        <v>364</v>
      </c>
      <c r="L846" s="415">
        <v>364</v>
      </c>
      <c r="M846" s="415">
        <v>364</v>
      </c>
      <c r="N846" s="415">
        <v>364</v>
      </c>
      <c r="O846" s="415"/>
      <c r="P846" s="415"/>
      <c r="Q846" s="415"/>
      <c r="R846" s="415"/>
      <c r="S846" s="925"/>
      <c r="T846" s="926"/>
      <c r="U846" s="926"/>
      <c r="V846" s="926"/>
      <c r="W846" s="927"/>
      <c r="X846" s="274"/>
      <c r="Y846" s="421">
        <f t="shared" si="312"/>
        <v>364</v>
      </c>
      <c r="Z846" s="421">
        <f t="shared" si="312"/>
        <v>364</v>
      </c>
      <c r="AA846" s="421">
        <f t="shared" si="312"/>
        <v>364</v>
      </c>
      <c r="AB846" s="421">
        <f t="shared" si="312"/>
        <v>364</v>
      </c>
      <c r="AC846" s="838">
        <f t="shared" ref="AC846:AC862" si="314">IF(O846="",10000,O846)</f>
        <v>10000</v>
      </c>
      <c r="AD846" s="838">
        <f t="shared" si="313"/>
        <v>10000</v>
      </c>
      <c r="AE846" s="838">
        <f t="shared" si="313"/>
        <v>10000</v>
      </c>
      <c r="AF846" s="838">
        <f t="shared" si="313"/>
        <v>10000</v>
      </c>
      <c r="AG846" s="410"/>
      <c r="AH846" s="410"/>
      <c r="AI846" s="410"/>
      <c r="AJ846" s="410"/>
      <c r="AK846" s="410"/>
      <c r="AL846" s="410"/>
      <c r="AM846" s="410"/>
      <c r="AN846" s="410"/>
      <c r="AO846" s="410"/>
      <c r="AP846" s="410"/>
      <c r="AQ846" s="269"/>
      <c r="AR846" s="256"/>
      <c r="AS846" s="244"/>
      <c r="AT846" s="244"/>
      <c r="AU846" s="244"/>
    </row>
    <row r="847" spans="1:47" hidden="1" outlineLevel="3" x14ac:dyDescent="0.35">
      <c r="A847" s="244"/>
      <c r="B847" s="253"/>
      <c r="C847" s="246">
        <f t="shared" si="310"/>
        <v>4</v>
      </c>
      <c r="D847" s="269"/>
      <c r="E847" s="326"/>
      <c r="F847" s="326"/>
      <c r="G847" s="269"/>
      <c r="H847" s="290" t="s">
        <v>636</v>
      </c>
      <c r="I847" s="296"/>
      <c r="J847" s="290" t="s">
        <v>635</v>
      </c>
      <c r="K847" s="415">
        <f t="shared" ref="K847:K853" si="315">K846+364</f>
        <v>728</v>
      </c>
      <c r="L847" s="415">
        <f t="shared" ref="L847:N853" si="316">L846+364</f>
        <v>728</v>
      </c>
      <c r="M847" s="415">
        <f t="shared" si="316"/>
        <v>728</v>
      </c>
      <c r="N847" s="415">
        <f t="shared" si="316"/>
        <v>728</v>
      </c>
      <c r="O847" s="415"/>
      <c r="P847" s="415"/>
      <c r="Q847" s="415"/>
      <c r="R847" s="415"/>
      <c r="S847" s="925"/>
      <c r="T847" s="926"/>
      <c r="U847" s="926"/>
      <c r="V847" s="926"/>
      <c r="W847" s="927"/>
      <c r="X847" s="274"/>
      <c r="Y847" s="421">
        <f t="shared" si="312"/>
        <v>728</v>
      </c>
      <c r="Z847" s="421">
        <f t="shared" si="312"/>
        <v>728</v>
      </c>
      <c r="AA847" s="421">
        <f t="shared" si="312"/>
        <v>728</v>
      </c>
      <c r="AB847" s="421">
        <f t="shared" si="312"/>
        <v>728</v>
      </c>
      <c r="AC847" s="838">
        <f t="shared" si="314"/>
        <v>10000</v>
      </c>
      <c r="AD847" s="838">
        <f t="shared" si="313"/>
        <v>10000</v>
      </c>
      <c r="AE847" s="838">
        <f t="shared" si="313"/>
        <v>10000</v>
      </c>
      <c r="AF847" s="838">
        <f t="shared" si="313"/>
        <v>10000</v>
      </c>
      <c r="AG847" s="410"/>
      <c r="AH847" s="410"/>
      <c r="AI847" s="410"/>
      <c r="AJ847" s="410"/>
      <c r="AK847" s="410"/>
      <c r="AL847" s="410"/>
      <c r="AM847" s="410"/>
      <c r="AN847" s="410"/>
      <c r="AO847" s="410"/>
      <c r="AP847" s="410"/>
      <c r="AQ847" s="269"/>
      <c r="AR847" s="256"/>
      <c r="AS847" s="244"/>
      <c r="AT847" s="244"/>
      <c r="AU847" s="244"/>
    </row>
    <row r="848" spans="1:47" hidden="1" outlineLevel="3" x14ac:dyDescent="0.35">
      <c r="A848" s="244"/>
      <c r="B848" s="253"/>
      <c r="C848" s="246">
        <f t="shared" si="310"/>
        <v>4</v>
      </c>
      <c r="D848" s="269"/>
      <c r="E848" s="326"/>
      <c r="F848" s="326"/>
      <c r="G848" s="269"/>
      <c r="H848" s="290">
        <v>3</v>
      </c>
      <c r="I848" s="296"/>
      <c r="J848" s="290" t="s">
        <v>635</v>
      </c>
      <c r="K848" s="415">
        <f t="shared" si="315"/>
        <v>1092</v>
      </c>
      <c r="L848" s="415">
        <f t="shared" si="316"/>
        <v>1092</v>
      </c>
      <c r="M848" s="415">
        <f t="shared" si="316"/>
        <v>1092</v>
      </c>
      <c r="N848" s="415">
        <f t="shared" si="316"/>
        <v>1092</v>
      </c>
      <c r="O848" s="415"/>
      <c r="P848" s="415"/>
      <c r="Q848" s="415"/>
      <c r="R848" s="415"/>
      <c r="S848" s="925"/>
      <c r="T848" s="926"/>
      <c r="U848" s="926"/>
      <c r="V848" s="926"/>
      <c r="W848" s="927"/>
      <c r="X848" s="274"/>
      <c r="Y848" s="421">
        <f t="shared" si="312"/>
        <v>1092</v>
      </c>
      <c r="Z848" s="421">
        <f t="shared" si="312"/>
        <v>1092</v>
      </c>
      <c r="AA848" s="421">
        <f t="shared" si="312"/>
        <v>1092</v>
      </c>
      <c r="AB848" s="421">
        <f t="shared" si="312"/>
        <v>1092</v>
      </c>
      <c r="AC848" s="838">
        <f t="shared" si="314"/>
        <v>10000</v>
      </c>
      <c r="AD848" s="838">
        <f t="shared" si="313"/>
        <v>10000</v>
      </c>
      <c r="AE848" s="838">
        <f t="shared" si="313"/>
        <v>10000</v>
      </c>
      <c r="AF848" s="838">
        <f t="shared" si="313"/>
        <v>10000</v>
      </c>
      <c r="AG848" s="410"/>
      <c r="AH848" s="410"/>
      <c r="AI848" s="410"/>
      <c r="AJ848" s="410"/>
      <c r="AK848" s="410"/>
      <c r="AL848" s="410"/>
      <c r="AM848" s="410"/>
      <c r="AN848" s="410"/>
      <c r="AO848" s="410"/>
      <c r="AP848" s="410"/>
      <c r="AQ848" s="269"/>
      <c r="AR848" s="256"/>
      <c r="AS848" s="244"/>
      <c r="AT848" s="244"/>
      <c r="AU848" s="244"/>
    </row>
    <row r="849" spans="1:47" hidden="1" outlineLevel="3" x14ac:dyDescent="0.35">
      <c r="A849" s="244"/>
      <c r="B849" s="253"/>
      <c r="C849" s="246">
        <f t="shared" si="310"/>
        <v>4</v>
      </c>
      <c r="D849" s="269"/>
      <c r="E849" s="326"/>
      <c r="F849" s="326"/>
      <c r="G849" s="269"/>
      <c r="H849" s="290">
        <v>4</v>
      </c>
      <c r="I849" s="296"/>
      <c r="J849" s="290" t="s">
        <v>635</v>
      </c>
      <c r="K849" s="415">
        <f t="shared" si="315"/>
        <v>1456</v>
      </c>
      <c r="L849" s="415">
        <f t="shared" si="316"/>
        <v>1456</v>
      </c>
      <c r="M849" s="415">
        <f t="shared" si="316"/>
        <v>1456</v>
      </c>
      <c r="N849" s="415">
        <f t="shared" si="316"/>
        <v>1456</v>
      </c>
      <c r="O849" s="415"/>
      <c r="P849" s="415"/>
      <c r="Q849" s="415"/>
      <c r="R849" s="415"/>
      <c r="S849" s="925"/>
      <c r="T849" s="926"/>
      <c r="U849" s="926"/>
      <c r="V849" s="926"/>
      <c r="W849" s="927"/>
      <c r="X849" s="274"/>
      <c r="Y849" s="421">
        <f t="shared" si="312"/>
        <v>1456</v>
      </c>
      <c r="Z849" s="421">
        <f t="shared" si="312"/>
        <v>1456</v>
      </c>
      <c r="AA849" s="421">
        <f t="shared" si="312"/>
        <v>1456</v>
      </c>
      <c r="AB849" s="421">
        <f t="shared" si="312"/>
        <v>1456</v>
      </c>
      <c r="AC849" s="838">
        <f t="shared" si="314"/>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v>5</v>
      </c>
      <c r="I850" s="296"/>
      <c r="J850" s="290" t="s">
        <v>635</v>
      </c>
      <c r="K850" s="415">
        <f t="shared" si="315"/>
        <v>1820</v>
      </c>
      <c r="L850" s="415">
        <f t="shared" si="316"/>
        <v>1820</v>
      </c>
      <c r="M850" s="415">
        <f t="shared" si="316"/>
        <v>1820</v>
      </c>
      <c r="N850" s="415">
        <f t="shared" si="316"/>
        <v>1820</v>
      </c>
      <c r="O850" s="415"/>
      <c r="P850" s="415"/>
      <c r="Q850" s="415"/>
      <c r="R850" s="415"/>
      <c r="S850" s="925"/>
      <c r="T850" s="926"/>
      <c r="U850" s="926"/>
      <c r="V850" s="926"/>
      <c r="W850" s="927"/>
      <c r="X850" s="274"/>
      <c r="Y850" s="421">
        <f t="shared" si="312"/>
        <v>1820</v>
      </c>
      <c r="Z850" s="421">
        <f t="shared" si="312"/>
        <v>1820</v>
      </c>
      <c r="AA850" s="421">
        <f t="shared" si="312"/>
        <v>1820</v>
      </c>
      <c r="AB850" s="421">
        <f t="shared" si="312"/>
        <v>1820</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6</v>
      </c>
      <c r="I851" s="296"/>
      <c r="J851" s="290" t="s">
        <v>635</v>
      </c>
      <c r="K851" s="415">
        <f t="shared" si="315"/>
        <v>2184</v>
      </c>
      <c r="L851" s="415">
        <f t="shared" si="316"/>
        <v>2184</v>
      </c>
      <c r="M851" s="415">
        <f t="shared" si="316"/>
        <v>2184</v>
      </c>
      <c r="N851" s="415">
        <f t="shared" si="316"/>
        <v>2184</v>
      </c>
      <c r="O851" s="415"/>
      <c r="P851" s="415"/>
      <c r="Q851" s="415"/>
      <c r="R851" s="415"/>
      <c r="S851" s="925"/>
      <c r="T851" s="926"/>
      <c r="U851" s="926"/>
      <c r="V851" s="926"/>
      <c r="W851" s="927"/>
      <c r="X851" s="274"/>
      <c r="Y851" s="421">
        <f t="shared" si="312"/>
        <v>2184</v>
      </c>
      <c r="Z851" s="421">
        <f t="shared" si="312"/>
        <v>2184</v>
      </c>
      <c r="AA851" s="421">
        <f t="shared" si="312"/>
        <v>2184</v>
      </c>
      <c r="AB851" s="421">
        <f t="shared" si="312"/>
        <v>2184</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7</v>
      </c>
      <c r="I852" s="296"/>
      <c r="J852" s="290" t="s">
        <v>635</v>
      </c>
      <c r="K852" s="415">
        <f t="shared" si="315"/>
        <v>2548</v>
      </c>
      <c r="L852" s="415">
        <f t="shared" si="316"/>
        <v>2548</v>
      </c>
      <c r="M852" s="415">
        <f t="shared" si="316"/>
        <v>2548</v>
      </c>
      <c r="N852" s="415">
        <f t="shared" si="316"/>
        <v>2548</v>
      </c>
      <c r="O852" s="415"/>
      <c r="P852" s="415"/>
      <c r="Q852" s="415"/>
      <c r="R852" s="415"/>
      <c r="S852" s="925"/>
      <c r="T852" s="926"/>
      <c r="U852" s="926"/>
      <c r="V852" s="926"/>
      <c r="W852" s="927"/>
      <c r="X852" s="274"/>
      <c r="Y852" s="421">
        <f t="shared" si="312"/>
        <v>2548</v>
      </c>
      <c r="Z852" s="421">
        <f t="shared" si="312"/>
        <v>2548</v>
      </c>
      <c r="AA852" s="421">
        <f t="shared" si="312"/>
        <v>2548</v>
      </c>
      <c r="AB852" s="421">
        <f t="shared" si="312"/>
        <v>2548</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416">
        <v>8</v>
      </c>
      <c r="I853" s="417"/>
      <c r="J853" s="416" t="s">
        <v>635</v>
      </c>
      <c r="K853" s="415">
        <f t="shared" si="315"/>
        <v>2912</v>
      </c>
      <c r="L853" s="415">
        <f t="shared" si="316"/>
        <v>2912</v>
      </c>
      <c r="M853" s="415">
        <f t="shared" si="316"/>
        <v>2912</v>
      </c>
      <c r="N853" s="415">
        <f t="shared" si="316"/>
        <v>2912</v>
      </c>
      <c r="O853" s="415"/>
      <c r="P853" s="415"/>
      <c r="Q853" s="415"/>
      <c r="R853" s="415"/>
      <c r="S853" s="925"/>
      <c r="T853" s="926"/>
      <c r="U853" s="926"/>
      <c r="V853" s="926"/>
      <c r="W853" s="927"/>
      <c r="X853" s="274"/>
      <c r="Y853" s="421">
        <f t="shared" si="312"/>
        <v>2912</v>
      </c>
      <c r="Z853" s="421">
        <f t="shared" si="312"/>
        <v>2912</v>
      </c>
      <c r="AA853" s="421">
        <f t="shared" si="312"/>
        <v>2912</v>
      </c>
      <c r="AB853" s="421">
        <f t="shared" si="312"/>
        <v>2912</v>
      </c>
      <c r="AC853" s="838">
        <f t="shared" si="314"/>
        <v>10000</v>
      </c>
      <c r="AD853" s="838">
        <f t="shared" si="313"/>
        <v>10000</v>
      </c>
      <c r="AE853" s="838">
        <f t="shared" si="313"/>
        <v>10000</v>
      </c>
      <c r="AF853" s="838">
        <f t="shared" si="313"/>
        <v>10000</v>
      </c>
      <c r="AG853" s="420"/>
      <c r="AH853" s="420"/>
      <c r="AI853" s="420"/>
      <c r="AJ853" s="420"/>
      <c r="AK853" s="719"/>
      <c r="AL853" s="719"/>
      <c r="AM853" s="719"/>
      <c r="AN853" s="719"/>
      <c r="AO853" s="719"/>
      <c r="AP853" s="719"/>
      <c r="AQ853" s="269"/>
      <c r="AR853" s="256"/>
      <c r="AS853" s="244"/>
      <c r="AT853" s="244"/>
      <c r="AU853" s="244"/>
    </row>
    <row r="854" spans="1:47" hidden="1" outlineLevel="3" x14ac:dyDescent="0.35">
      <c r="A854" s="244"/>
      <c r="B854" s="253"/>
      <c r="C854" s="246">
        <f t="shared" si="310"/>
        <v>4</v>
      </c>
      <c r="D854" s="269"/>
      <c r="E854" s="326"/>
      <c r="F854" s="326"/>
      <c r="G854" s="269"/>
      <c r="H854" s="408" t="s">
        <v>632</v>
      </c>
      <c r="I854" s="409">
        <v>2</v>
      </c>
      <c r="J854" s="409" t="s">
        <v>638</v>
      </c>
      <c r="K854" s="415"/>
      <c r="L854" s="415"/>
      <c r="M854" s="415"/>
      <c r="N854" s="415"/>
      <c r="O854" s="415">
        <v>45</v>
      </c>
      <c r="P854" s="415">
        <v>45</v>
      </c>
      <c r="Q854" s="415">
        <v>45</v>
      </c>
      <c r="R854" s="415">
        <v>47</v>
      </c>
      <c r="S854" s="925"/>
      <c r="T854" s="926"/>
      <c r="U854" s="926"/>
      <c r="V854" s="926"/>
      <c r="W854" s="927"/>
      <c r="X854" s="274"/>
      <c r="Y854" s="422">
        <f>IF(K854="",10*364,K854)</f>
        <v>3640</v>
      </c>
      <c r="Z854" s="422">
        <f t="shared" ref="Z854:AB862" si="317">IF(L854="",10*364,L854)</f>
        <v>3640</v>
      </c>
      <c r="AA854" s="422">
        <f t="shared" si="317"/>
        <v>3640</v>
      </c>
      <c r="AB854" s="422">
        <f t="shared" si="317"/>
        <v>3640</v>
      </c>
      <c r="AC854" s="838">
        <f t="shared" si="314"/>
        <v>45</v>
      </c>
      <c r="AD854" s="838">
        <f t="shared" si="313"/>
        <v>45</v>
      </c>
      <c r="AE854" s="838">
        <f t="shared" si="313"/>
        <v>45</v>
      </c>
      <c r="AF854" s="838">
        <f t="shared" si="313"/>
        <v>47</v>
      </c>
      <c r="AG854" s="414"/>
      <c r="AH854" s="414"/>
      <c r="AI854" s="414"/>
      <c r="AJ854" s="414"/>
      <c r="AK854" s="719"/>
      <c r="AL854" s="719"/>
      <c r="AM854" s="719"/>
      <c r="AN854" s="719"/>
      <c r="AO854" s="719"/>
      <c r="AP854" s="719"/>
      <c r="AQ854" s="269"/>
      <c r="AR854" s="256"/>
      <c r="AS854" s="244"/>
      <c r="AT854" s="244"/>
      <c r="AU854" s="244"/>
    </row>
    <row r="855" spans="1:47" hidden="1" outlineLevel="3" x14ac:dyDescent="0.35">
      <c r="A855" s="244"/>
      <c r="B855" s="253"/>
      <c r="C855" s="246">
        <f t="shared" si="310"/>
        <v>4</v>
      </c>
      <c r="D855" s="269"/>
      <c r="E855" s="326"/>
      <c r="F855" s="326"/>
      <c r="G855" s="269"/>
      <c r="H855" s="290" t="s">
        <v>634</v>
      </c>
      <c r="I855" s="296"/>
      <c r="J855" s="296" t="s">
        <v>638</v>
      </c>
      <c r="K855" s="415">
        <f>INT(15*30.4)-7</f>
        <v>449</v>
      </c>
      <c r="L855" s="415">
        <v>449</v>
      </c>
      <c r="M855" s="415">
        <v>449</v>
      </c>
      <c r="N855" s="415">
        <v>449</v>
      </c>
      <c r="O855" s="415">
        <v>45</v>
      </c>
      <c r="P855" s="415">
        <v>45</v>
      </c>
      <c r="Q855" s="415">
        <v>45</v>
      </c>
      <c r="R855" s="415">
        <v>47</v>
      </c>
      <c r="S855" s="925"/>
      <c r="T855" s="926"/>
      <c r="U855" s="926"/>
      <c r="V855" s="926"/>
      <c r="W855" s="927"/>
      <c r="X855" s="274"/>
      <c r="Y855" s="422">
        <f t="shared" ref="Y855:Y862" si="318">IF(K855="",10*364,K855)</f>
        <v>449</v>
      </c>
      <c r="Z855" s="422">
        <f t="shared" si="317"/>
        <v>449</v>
      </c>
      <c r="AA855" s="422">
        <f t="shared" si="317"/>
        <v>449</v>
      </c>
      <c r="AB855" s="422">
        <f t="shared" si="317"/>
        <v>449</v>
      </c>
      <c r="AC855" s="838">
        <f t="shared" si="314"/>
        <v>45</v>
      </c>
      <c r="AD855" s="838">
        <f t="shared" si="313"/>
        <v>45</v>
      </c>
      <c r="AE855" s="838">
        <f t="shared" si="313"/>
        <v>45</v>
      </c>
      <c r="AF855" s="838">
        <f t="shared" si="313"/>
        <v>47</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290" t="s">
        <v>636</v>
      </c>
      <c r="I856" s="296"/>
      <c r="J856" s="296" t="s">
        <v>1007</v>
      </c>
      <c r="K856" s="415"/>
      <c r="L856" s="415"/>
      <c r="M856" s="415"/>
      <c r="N856" s="415"/>
      <c r="O856" s="415"/>
      <c r="P856" s="415"/>
      <c r="Q856" s="415"/>
      <c r="R856" s="415"/>
      <c r="S856" s="925"/>
      <c r="T856" s="926"/>
      <c r="U856" s="926"/>
      <c r="V856" s="926"/>
      <c r="W856" s="927"/>
      <c r="X856" s="274"/>
      <c r="Y856" s="422">
        <f t="shared" si="318"/>
        <v>3640</v>
      </c>
      <c r="Z856" s="422">
        <f t="shared" si="317"/>
        <v>3640</v>
      </c>
      <c r="AA856" s="422">
        <f t="shared" si="317"/>
        <v>3640</v>
      </c>
      <c r="AB856" s="422">
        <f t="shared" si="317"/>
        <v>3640</v>
      </c>
      <c r="AC856" s="838">
        <f t="shared" si="314"/>
        <v>10000</v>
      </c>
      <c r="AD856" s="838">
        <f t="shared" si="313"/>
        <v>10000</v>
      </c>
      <c r="AE856" s="838">
        <f t="shared" si="313"/>
        <v>10000</v>
      </c>
      <c r="AF856" s="838">
        <f t="shared" si="313"/>
        <v>10000</v>
      </c>
      <c r="AG856" s="410"/>
      <c r="AH856" s="410"/>
      <c r="AI856" s="410"/>
      <c r="AJ856" s="410"/>
      <c r="AK856" s="410"/>
      <c r="AL856" s="410"/>
      <c r="AM856" s="410"/>
      <c r="AN856" s="410"/>
      <c r="AO856" s="410"/>
      <c r="AP856" s="410"/>
      <c r="AQ856" s="269"/>
      <c r="AR856" s="256"/>
      <c r="AS856" s="244"/>
      <c r="AT856" s="244"/>
      <c r="AU856" s="244"/>
    </row>
    <row r="857" spans="1:47" hidden="1" outlineLevel="3" x14ac:dyDescent="0.35">
      <c r="A857" s="244"/>
      <c r="B857" s="253"/>
      <c r="C857" s="246">
        <f t="shared" si="310"/>
        <v>4</v>
      </c>
      <c r="D857" s="269"/>
      <c r="E857" s="326"/>
      <c r="F857" s="326"/>
      <c r="G857" s="269"/>
      <c r="H857" s="290">
        <v>3</v>
      </c>
      <c r="I857" s="296"/>
      <c r="J857" s="290" t="s">
        <v>635</v>
      </c>
      <c r="K857" s="415"/>
      <c r="L857" s="415"/>
      <c r="M857" s="415"/>
      <c r="N857" s="415"/>
      <c r="O857" s="415"/>
      <c r="P857" s="415"/>
      <c r="Q857" s="415"/>
      <c r="R857" s="415"/>
      <c r="S857" s="925"/>
      <c r="T857" s="926"/>
      <c r="U857" s="926"/>
      <c r="V857" s="926"/>
      <c r="W857" s="927"/>
      <c r="X857" s="274"/>
      <c r="Y857" s="422">
        <f t="shared" si="318"/>
        <v>3640</v>
      </c>
      <c r="Z857" s="422">
        <f t="shared" si="317"/>
        <v>3640</v>
      </c>
      <c r="AA857" s="422">
        <f t="shared" si="317"/>
        <v>3640</v>
      </c>
      <c r="AB857" s="422">
        <f t="shared" si="317"/>
        <v>3640</v>
      </c>
      <c r="AC857" s="838">
        <f t="shared" si="314"/>
        <v>10000</v>
      </c>
      <c r="AD857" s="838">
        <f t="shared" si="313"/>
        <v>10000</v>
      </c>
      <c r="AE857" s="838">
        <f t="shared" si="313"/>
        <v>10000</v>
      </c>
      <c r="AF857" s="838">
        <f t="shared" si="313"/>
        <v>10000</v>
      </c>
      <c r="AG857" s="410"/>
      <c r="AH857" s="410"/>
      <c r="AI857" s="410"/>
      <c r="AJ857" s="410"/>
      <c r="AK857" s="410"/>
      <c r="AL857" s="410"/>
      <c r="AM857" s="410"/>
      <c r="AN857" s="410"/>
      <c r="AO857" s="410"/>
      <c r="AP857" s="410"/>
      <c r="AQ857" s="269"/>
      <c r="AR857" s="256"/>
      <c r="AS857" s="244"/>
      <c r="AT857" s="244"/>
      <c r="AU857" s="244"/>
    </row>
    <row r="858" spans="1:47" hidden="1" outlineLevel="3" x14ac:dyDescent="0.35">
      <c r="A858" s="244"/>
      <c r="B858" s="253"/>
      <c r="C858" s="246">
        <f t="shared" si="310"/>
        <v>4</v>
      </c>
      <c r="D858" s="269"/>
      <c r="E858" s="326"/>
      <c r="F858" s="326"/>
      <c r="G858" s="269"/>
      <c r="H858" s="290">
        <v>4</v>
      </c>
      <c r="I858" s="296"/>
      <c r="J858" s="290" t="s">
        <v>635</v>
      </c>
      <c r="K858" s="415"/>
      <c r="L858" s="415"/>
      <c r="M858" s="415"/>
      <c r="N858" s="415"/>
      <c r="O858" s="415"/>
      <c r="P858" s="415"/>
      <c r="Q858" s="415"/>
      <c r="R858" s="415"/>
      <c r="S858" s="925"/>
      <c r="T858" s="926"/>
      <c r="U858" s="926"/>
      <c r="V858" s="926"/>
      <c r="W858" s="927"/>
      <c r="X858" s="274"/>
      <c r="Y858" s="422">
        <f t="shared" si="318"/>
        <v>3640</v>
      </c>
      <c r="Z858" s="422">
        <f t="shared" si="317"/>
        <v>3640</v>
      </c>
      <c r="AA858" s="422">
        <f t="shared" si="317"/>
        <v>3640</v>
      </c>
      <c r="AB858" s="422">
        <f t="shared" si="317"/>
        <v>3640</v>
      </c>
      <c r="AC858" s="838">
        <f t="shared" si="314"/>
        <v>10000</v>
      </c>
      <c r="AD858" s="838">
        <f t="shared" si="313"/>
        <v>10000</v>
      </c>
      <c r="AE858" s="838">
        <f t="shared" si="313"/>
        <v>10000</v>
      </c>
      <c r="AF858" s="838">
        <f t="shared" si="313"/>
        <v>10000</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v>5</v>
      </c>
      <c r="I859" s="296"/>
      <c r="J859" s="290" t="s">
        <v>635</v>
      </c>
      <c r="K859" s="415"/>
      <c r="L859" s="415"/>
      <c r="M859" s="415"/>
      <c r="N859" s="415"/>
      <c r="O859" s="415"/>
      <c r="P859" s="415"/>
      <c r="Q859" s="415"/>
      <c r="R859" s="415"/>
      <c r="S859" s="925"/>
      <c r="T859" s="926"/>
      <c r="U859" s="926"/>
      <c r="V859" s="926"/>
      <c r="W859" s="927"/>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6</v>
      </c>
      <c r="I860" s="296"/>
      <c r="J860" s="290" t="s">
        <v>635</v>
      </c>
      <c r="K860" s="415"/>
      <c r="L860" s="415"/>
      <c r="M860" s="415"/>
      <c r="N860" s="415"/>
      <c r="O860" s="415"/>
      <c r="P860" s="415"/>
      <c r="Q860" s="415"/>
      <c r="R860" s="415"/>
      <c r="S860" s="925"/>
      <c r="T860" s="926"/>
      <c r="U860" s="926"/>
      <c r="V860" s="926"/>
      <c r="W860" s="927"/>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7</v>
      </c>
      <c r="I861" s="296"/>
      <c r="J861" s="290" t="s">
        <v>635</v>
      </c>
      <c r="K861" s="415"/>
      <c r="L861" s="415"/>
      <c r="M861" s="415"/>
      <c r="N861" s="415"/>
      <c r="O861" s="415"/>
      <c r="P861" s="415"/>
      <c r="Q861" s="415"/>
      <c r="R861" s="415"/>
      <c r="S861" s="925"/>
      <c r="T861" s="926"/>
      <c r="U861" s="926"/>
      <c r="V861" s="926"/>
      <c r="W861" s="927"/>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416">
        <v>8</v>
      </c>
      <c r="I862" s="417"/>
      <c r="J862" s="416" t="s">
        <v>635</v>
      </c>
      <c r="K862" s="415"/>
      <c r="L862" s="415"/>
      <c r="M862" s="415"/>
      <c r="N862" s="415"/>
      <c r="O862" s="415"/>
      <c r="P862" s="415"/>
      <c r="Q862" s="415"/>
      <c r="R862" s="415"/>
      <c r="S862" s="928"/>
      <c r="T862" s="929"/>
      <c r="U862" s="929"/>
      <c r="V862" s="929"/>
      <c r="W862" s="930"/>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20"/>
      <c r="AH862" s="420"/>
      <c r="AI862" s="420"/>
      <c r="AJ862" s="420"/>
      <c r="AK862" s="719"/>
      <c r="AL862" s="719"/>
      <c r="AM862" s="719"/>
      <c r="AN862" s="719"/>
      <c r="AO862" s="719"/>
      <c r="AP862" s="719"/>
      <c r="AQ862" s="269"/>
      <c r="AR862" s="256"/>
      <c r="AS862" s="244"/>
      <c r="AT862" s="244"/>
      <c r="AU862" s="244"/>
    </row>
    <row r="863" spans="1:47" ht="5.15" customHeight="1" outlineLevel="2" x14ac:dyDescent="0.35">
      <c r="A863" s="244"/>
      <c r="B863" s="253"/>
      <c r="C863" s="246">
        <f>INT($C$814)+2.005</f>
        <v>3.0049999999999999</v>
      </c>
      <c r="D863" s="269"/>
      <c r="E863" s="269"/>
      <c r="F863" s="269"/>
      <c r="G863" s="269"/>
      <c r="H863" s="269"/>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c r="AE863" s="269"/>
      <c r="AF863" s="269"/>
      <c r="AG863" s="269"/>
      <c r="AH863" s="269"/>
      <c r="AI863" s="269"/>
      <c r="AJ863" s="269"/>
      <c r="AK863" s="269"/>
      <c r="AL863" s="269"/>
      <c r="AM863" s="269"/>
      <c r="AN863" s="269"/>
      <c r="AO863" s="269"/>
      <c r="AP863" s="269"/>
      <c r="AQ863" s="269" t="s">
        <v>402</v>
      </c>
      <c r="AR863" s="256"/>
      <c r="AS863" s="244"/>
      <c r="AT863" s="244"/>
      <c r="AU863" s="244"/>
    </row>
    <row r="864" spans="1:47" ht="5.15" customHeight="1" outlineLevel="2" x14ac:dyDescent="0.35">
      <c r="A864" s="244"/>
      <c r="B864" s="253"/>
      <c r="C864" s="246">
        <f>INT($C$814)+2.005</f>
        <v>3.0049999999999999</v>
      </c>
      <c r="D864" s="269"/>
      <c r="E864" s="269"/>
      <c r="F864" s="269"/>
      <c r="G864" s="269"/>
      <c r="H864" s="269"/>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c r="AE864" s="269"/>
      <c r="AF864" s="269"/>
      <c r="AG864" s="269"/>
      <c r="AH864" s="269"/>
      <c r="AI864" s="269"/>
      <c r="AJ864" s="269"/>
      <c r="AK864" s="269"/>
      <c r="AL864" s="269"/>
      <c r="AM864" s="269"/>
      <c r="AN864" s="269"/>
      <c r="AO864" s="269"/>
      <c r="AP864" s="269"/>
      <c r="AQ864" s="269"/>
      <c r="AR864" s="256"/>
      <c r="AS864" s="244"/>
      <c r="AT864" s="244"/>
      <c r="AU864" s="244"/>
    </row>
    <row r="865" spans="1:47" ht="5.15" customHeight="1" outlineLevel="1" x14ac:dyDescent="0.35">
      <c r="A865" s="244"/>
      <c r="B865" s="279"/>
      <c r="C865" s="280">
        <f>INT($C$814)+1.005</f>
        <v>2.0049999999999999</v>
      </c>
      <c r="D865" s="281"/>
      <c r="E865" s="281"/>
      <c r="F865" s="281"/>
      <c r="G865" s="281"/>
      <c r="H865" s="281"/>
      <c r="I865" s="281"/>
      <c r="J865" s="281"/>
      <c r="K865" s="281"/>
      <c r="L865" s="281"/>
      <c r="M865" s="281"/>
      <c r="N865" s="281"/>
      <c r="O865" s="281"/>
      <c r="P865" s="281"/>
      <c r="Q865" s="281"/>
      <c r="R865" s="281"/>
      <c r="S865" s="281"/>
      <c r="T865" s="281"/>
      <c r="U865" s="281"/>
      <c r="V865" s="281"/>
      <c r="W865" s="281"/>
      <c r="X865" s="281"/>
      <c r="Y865" s="281"/>
      <c r="Z865" s="281"/>
      <c r="AA865" s="281"/>
      <c r="AB865" s="281"/>
      <c r="AC865" s="281"/>
      <c r="AD865" s="281"/>
      <c r="AE865" s="281"/>
      <c r="AF865" s="281"/>
      <c r="AG865" s="281"/>
      <c r="AH865" s="281"/>
      <c r="AI865" s="281"/>
      <c r="AJ865" s="281"/>
      <c r="AK865" s="281"/>
      <c r="AL865" s="281"/>
      <c r="AM865" s="281"/>
      <c r="AN865" s="281"/>
      <c r="AO865" s="281"/>
      <c r="AP865" s="281"/>
      <c r="AQ865" s="281"/>
      <c r="AR865" s="282" t="s">
        <v>116</v>
      </c>
      <c r="AS865" s="244"/>
      <c r="AT865" s="244"/>
      <c r="AU865" s="244"/>
    </row>
    <row r="866" spans="1:47" ht="5.15" customHeight="1" x14ac:dyDescent="0.35">
      <c r="A866" s="244"/>
      <c r="B866" s="283"/>
      <c r="C866" s="284">
        <f>INT($C$814)+0.005</f>
        <v>1.0049999999999999</v>
      </c>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c r="AC866" s="283"/>
      <c r="AD866" s="283"/>
      <c r="AE866" s="283"/>
      <c r="AF866" s="283"/>
      <c r="AG866" s="283"/>
      <c r="AH866" s="283"/>
      <c r="AI866" s="283"/>
      <c r="AJ866" s="283"/>
      <c r="AK866" s="283"/>
      <c r="AL866" s="283"/>
      <c r="AM866" s="283"/>
      <c r="AN866" s="283"/>
      <c r="AO866" s="283"/>
      <c r="AP866" s="283"/>
      <c r="AQ866" s="283"/>
      <c r="AR866" s="283"/>
      <c r="AS866" s="244"/>
      <c r="AT866" s="244"/>
      <c r="AU866" s="244"/>
    </row>
    <row r="867" spans="1:47" outlineLevel="2" x14ac:dyDescent="0.35">
      <c r="A867" s="244"/>
      <c r="B867" s="244"/>
      <c r="C867" s="246">
        <f>INT($C$814)+2</f>
        <v>3</v>
      </c>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c r="AA867" s="244"/>
      <c r="AB867" s="244"/>
      <c r="AC867" s="244"/>
      <c r="AD867" s="244"/>
      <c r="AE867" s="244"/>
      <c r="AF867" s="244"/>
      <c r="AG867" s="244"/>
      <c r="AH867" s="244"/>
      <c r="AI867" s="244"/>
      <c r="AJ867" s="244"/>
      <c r="AK867" s="244"/>
      <c r="AL867" s="244"/>
      <c r="AM867" s="244"/>
      <c r="AN867" s="244"/>
      <c r="AO867" s="244"/>
      <c r="AP867" s="244"/>
      <c r="AQ867" s="244"/>
      <c r="AR867" s="244"/>
      <c r="AS867" s="244"/>
      <c r="AT867" s="244"/>
      <c r="AU867" s="244"/>
    </row>
    <row r="868" spans="1:47" outlineLevel="2" x14ac:dyDescent="0.35">
      <c r="A868" s="244"/>
      <c r="B868" s="244"/>
      <c r="C868" s="246">
        <f>INT($C$872)+2</f>
        <v>3</v>
      </c>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c r="AA868" s="244"/>
      <c r="AB868" s="244"/>
      <c r="AC868" s="244"/>
      <c r="AD868" s="244"/>
      <c r="AE868" s="244"/>
      <c r="AF868" s="244"/>
      <c r="AG868" s="244"/>
      <c r="AH868" s="244"/>
      <c r="AI868" s="244"/>
      <c r="AJ868" s="244"/>
      <c r="AK868" s="244"/>
      <c r="AL868" s="244"/>
      <c r="AM868" s="244"/>
      <c r="AN868" s="244"/>
      <c r="AO868" s="244"/>
      <c r="AP868" s="244"/>
      <c r="AQ868" s="244"/>
      <c r="AR868" s="244"/>
      <c r="AS868" s="244"/>
      <c r="AT868" s="244"/>
      <c r="AU868" s="244"/>
    </row>
    <row r="869" spans="1:47" ht="5.15" customHeight="1" thickBot="1" x14ac:dyDescent="0.4">
      <c r="A869" s="244"/>
      <c r="B869" s="247"/>
      <c r="C869" s="248">
        <f>INT($C$872)+0.005</f>
        <v>1.0049999999999999</v>
      </c>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247"/>
      <c r="AE869" s="247"/>
      <c r="AF869" s="247"/>
      <c r="AG869" s="247"/>
      <c r="AH869" s="247"/>
      <c r="AI869" s="247"/>
      <c r="AJ869" s="247"/>
      <c r="AK869" s="247"/>
      <c r="AL869" s="247"/>
      <c r="AM869" s="247"/>
      <c r="AN869" s="247"/>
      <c r="AO869" s="247"/>
      <c r="AP869" s="247"/>
      <c r="AQ869" s="247"/>
      <c r="AR869" s="247"/>
      <c r="AS869" s="244"/>
      <c r="AT869" s="244"/>
      <c r="AU869" s="244"/>
    </row>
    <row r="870" spans="1:47" ht="5.15" customHeight="1" outlineLevel="1" collapsed="1" x14ac:dyDescent="0.35">
      <c r="A870" s="244"/>
      <c r="B870" s="249" t="s">
        <v>0</v>
      </c>
      <c r="C870" s="250">
        <f>INT($C$872)+1.005</f>
        <v>2.0049999999999999</v>
      </c>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c r="AA870" s="251"/>
      <c r="AB870" s="251"/>
      <c r="AC870" s="251"/>
      <c r="AD870" s="251"/>
      <c r="AE870" s="251"/>
      <c r="AF870" s="251"/>
      <c r="AG870" s="251"/>
      <c r="AH870" s="251"/>
      <c r="AI870" s="251"/>
      <c r="AJ870" s="251"/>
      <c r="AK870" s="251"/>
      <c r="AL870" s="251"/>
      <c r="AM870" s="251"/>
      <c r="AN870" s="251"/>
      <c r="AO870" s="251"/>
      <c r="AP870" s="251"/>
      <c r="AQ870" s="251"/>
      <c r="AR870" s="252"/>
      <c r="AS870" s="244"/>
      <c r="AT870" s="244"/>
      <c r="AU870" s="244"/>
    </row>
    <row r="871" spans="1:47" hidden="1" outlineLevel="4" x14ac:dyDescent="0.35">
      <c r="A871" s="244"/>
      <c r="B871" s="253"/>
      <c r="C871" s="246">
        <f>INT(MAX($C$882:$C$992))+1</f>
        <v>5</v>
      </c>
      <c r="D871" s="254"/>
      <c r="E871" s="254"/>
      <c r="F871" s="254"/>
      <c r="G871" s="254"/>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4"/>
      <c r="AR871" s="256"/>
      <c r="AS871" s="244"/>
      <c r="AT871" s="244"/>
      <c r="AU871" s="244"/>
    </row>
    <row r="872" spans="1:47" ht="20.149999999999999" customHeight="1" x14ac:dyDescent="0.35">
      <c r="A872" s="244"/>
      <c r="B872" s="253"/>
      <c r="C872" s="246">
        <v>1.02</v>
      </c>
      <c r="D872" s="257"/>
      <c r="E872" s="319" t="s">
        <v>389</v>
      </c>
      <c r="F872" s="320"/>
      <c r="G872" s="258"/>
      <c r="H872" s="633" t="str">
        <f>COUNTIFS($B$1:$B872, "«")&amp;" Sheep: Husbandry &amp; Labour requirements"</f>
        <v>6 Sheep: Husbandry &amp; Labour requirements</v>
      </c>
      <c r="I872" s="285"/>
      <c r="J872" s="285"/>
      <c r="K872" s="285"/>
      <c r="L872" s="285"/>
      <c r="M872" s="285"/>
      <c r="N872" s="285"/>
      <c r="O872" s="285"/>
      <c r="P872" s="285"/>
      <c r="Q872" s="285"/>
      <c r="R872" s="285"/>
      <c r="S872" s="285"/>
      <c r="T872" s="285"/>
      <c r="U872" s="285"/>
      <c r="V872" s="285"/>
      <c r="W872" s="400"/>
      <c r="X872" s="285"/>
      <c r="Y872" s="285"/>
      <c r="Z872" s="285"/>
      <c r="AA872" s="285"/>
      <c r="AB872" s="285"/>
      <c r="AC872" s="285"/>
      <c r="AD872" s="285"/>
      <c r="AE872" s="285"/>
      <c r="AF872" s="285"/>
      <c r="AG872" s="285"/>
      <c r="AH872" s="285"/>
      <c r="AI872" s="285"/>
      <c r="AJ872" s="285"/>
      <c r="AK872" s="285"/>
      <c r="AL872" s="285"/>
      <c r="AM872" s="285"/>
      <c r="AN872" s="285"/>
      <c r="AO872" s="285"/>
      <c r="AP872" s="285"/>
      <c r="AQ872" s="322"/>
      <c r="AR872" s="256"/>
      <c r="AS872" s="244"/>
      <c r="AT872" s="244"/>
      <c r="AU872" s="244"/>
    </row>
    <row r="873" spans="1:47" ht="20.149999999999999" customHeight="1" outlineLevel="1" x14ac:dyDescent="0.35">
      <c r="A873" s="244"/>
      <c r="B873" s="253"/>
      <c r="C873" s="246">
        <f>INT($C$872)+1.02</f>
        <v>2.02</v>
      </c>
      <c r="D873" s="257"/>
      <c r="E873" s="319" t="s">
        <v>391</v>
      </c>
      <c r="F873" s="323">
        <v>1</v>
      </c>
      <c r="G873" s="262"/>
      <c r="H873" s="263" t="s">
        <v>639</v>
      </c>
      <c r="I873" s="264"/>
      <c r="J873" s="264"/>
      <c r="K873" s="264"/>
      <c r="L873" s="264"/>
      <c r="M873" s="264"/>
      <c r="N873" s="264"/>
      <c r="O873" s="264"/>
      <c r="P873" s="264"/>
      <c r="Q873" s="264"/>
      <c r="R873" s="264"/>
      <c r="S873" s="264"/>
      <c r="T873" s="264"/>
      <c r="U873" s="264"/>
      <c r="V873" s="264"/>
      <c r="W873" s="401"/>
      <c r="X873" s="264"/>
      <c r="Y873" s="264"/>
      <c r="Z873" s="264"/>
      <c r="AA873" s="264"/>
      <c r="AB873" s="264"/>
      <c r="AC873" s="264"/>
      <c r="AD873" s="264"/>
      <c r="AE873" s="264"/>
      <c r="AF873" s="264"/>
      <c r="AG873" s="264"/>
      <c r="AH873" s="264"/>
      <c r="AI873" s="264"/>
      <c r="AJ873" s="264"/>
      <c r="AK873" s="264"/>
      <c r="AL873" s="264"/>
      <c r="AM873" s="264"/>
      <c r="AN873" s="264"/>
      <c r="AO873" s="264"/>
      <c r="AP873" s="264"/>
      <c r="AQ873" s="325"/>
      <c r="AR873" s="256"/>
      <c r="AS873" s="244"/>
      <c r="AT873" s="244"/>
      <c r="AU873" s="244"/>
    </row>
    <row r="874" spans="1:47" ht="5.15" customHeight="1" outlineLevel="2" x14ac:dyDescent="0.35">
      <c r="A874" s="244"/>
      <c r="B874" s="253"/>
      <c r="C874" s="246">
        <f>INT($C$872)+2.005</f>
        <v>3.0049999999999999</v>
      </c>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4"/>
      <c r="AR874" s="256"/>
      <c r="AS874" s="244"/>
      <c r="AT874" s="244"/>
      <c r="AU874" s="244"/>
    </row>
    <row r="875" spans="1:47" outlineLevel="2" x14ac:dyDescent="0.35">
      <c r="A875" s="244"/>
      <c r="B875" s="253"/>
      <c r="C875" s="246">
        <f>INT($C$872)+2</f>
        <v>3</v>
      </c>
      <c r="D875" s="254"/>
      <c r="E875" s="326"/>
      <c r="F875" s="326"/>
      <c r="G875" s="254"/>
      <c r="H875" s="267"/>
      <c r="I875" s="267"/>
      <c r="J875" s="267"/>
      <c r="K875" s="267"/>
      <c r="L875" s="267"/>
      <c r="M875" s="267"/>
      <c r="N875" s="267"/>
      <c r="O875" s="267"/>
      <c r="P875" s="267"/>
      <c r="Q875" s="267"/>
      <c r="R875" s="267"/>
      <c r="S875" s="267"/>
      <c r="T875" s="267"/>
      <c r="U875" s="267"/>
      <c r="V875" s="267"/>
      <c r="W875" s="267"/>
      <c r="X875" s="267"/>
      <c r="Y875" s="267"/>
      <c r="Z875" s="267"/>
      <c r="AA875" s="267"/>
      <c r="AB875" s="267"/>
      <c r="AC875" s="267"/>
      <c r="AD875" s="267"/>
      <c r="AE875" s="267"/>
      <c r="AF875" s="267"/>
      <c r="AG875" s="267"/>
      <c r="AH875" s="267"/>
      <c r="AI875" s="267"/>
      <c r="AJ875" s="267"/>
      <c r="AK875" s="267"/>
      <c r="AL875" s="267"/>
      <c r="AM875" s="267"/>
      <c r="AN875" s="267"/>
      <c r="AO875" s="267"/>
      <c r="AP875" s="267"/>
      <c r="AQ875" s="254"/>
      <c r="AR875" s="256"/>
      <c r="AS875" s="244"/>
      <c r="AT875" s="244"/>
      <c r="AU875" s="244"/>
    </row>
    <row r="876" spans="1:47" outlineLevel="2" x14ac:dyDescent="0.35">
      <c r="A876" s="244"/>
      <c r="B876" s="253"/>
      <c r="C876" s="246">
        <f>INT($C$872)+2</f>
        <v>3</v>
      </c>
      <c r="D876" s="254"/>
      <c r="E876" s="326"/>
      <c r="F876" s="326"/>
      <c r="G876" s="254"/>
      <c r="H876" s="268"/>
      <c r="I876" s="268"/>
      <c r="J876" s="268"/>
      <c r="K876" s="268"/>
      <c r="L876" s="327" t="s">
        <v>640</v>
      </c>
      <c r="M876" s="327"/>
      <c r="N876" s="327"/>
      <c r="O876" s="327"/>
      <c r="P876" s="327"/>
      <c r="Q876" s="327"/>
      <c r="R876" s="327"/>
      <c r="S876" s="327"/>
      <c r="T876" s="327"/>
      <c r="U876" s="327"/>
      <c r="V876" s="327"/>
      <c r="W876" s="268"/>
      <c r="X876" s="268"/>
      <c r="Y876" s="268"/>
      <c r="Z876" s="268"/>
      <c r="AA876" s="268"/>
      <c r="AB876" s="268"/>
      <c r="AC876" s="268"/>
      <c r="AD876" s="268"/>
      <c r="AE876" s="268"/>
      <c r="AF876" s="268"/>
      <c r="AG876" s="268"/>
      <c r="AH876" s="268"/>
      <c r="AI876" s="268"/>
      <c r="AJ876" s="268"/>
      <c r="AK876" s="268"/>
      <c r="AL876" s="268"/>
      <c r="AM876" s="268"/>
      <c r="AN876" s="268"/>
      <c r="AO876" s="268"/>
      <c r="AP876" s="268"/>
      <c r="AQ876" s="254"/>
      <c r="AR876" s="256"/>
      <c r="AS876" s="244"/>
      <c r="AT876" s="244"/>
      <c r="AU876" s="244"/>
    </row>
    <row r="877" spans="1:47" outlineLevel="2" x14ac:dyDescent="0.35">
      <c r="A877" s="244"/>
      <c r="B877" s="253"/>
      <c r="C877" s="246">
        <f>INT($C$872)+2</f>
        <v>3</v>
      </c>
      <c r="D877" s="254"/>
      <c r="E877" s="326"/>
      <c r="F877" s="326"/>
      <c r="G877" s="254"/>
      <c r="H877" s="268"/>
      <c r="I877" s="268"/>
      <c r="J877" s="268"/>
      <c r="K877" s="268"/>
      <c r="L877" s="268"/>
      <c r="M877" s="268"/>
      <c r="N877" s="327" t="s">
        <v>641</v>
      </c>
      <c r="O877" s="327"/>
      <c r="P877" s="327"/>
      <c r="Q877" s="327"/>
      <c r="R877" s="327"/>
      <c r="S877" s="268"/>
      <c r="T877" s="268"/>
      <c r="U877" s="268"/>
      <c r="V877" s="268"/>
      <c r="W877" s="268"/>
      <c r="X877" s="268"/>
      <c r="Y877" s="268"/>
      <c r="Z877" s="268"/>
      <c r="AA877" s="268"/>
      <c r="AB877" s="268"/>
      <c r="AC877" s="268"/>
      <c r="AD877" s="268"/>
      <c r="AE877" s="268"/>
      <c r="AF877" s="268"/>
      <c r="AG877" s="268"/>
      <c r="AH877" s="268"/>
      <c r="AI877" s="268"/>
      <c r="AJ877" s="268"/>
      <c r="AK877" s="268"/>
      <c r="AL877" s="268"/>
      <c r="AM877" s="268"/>
      <c r="AN877" s="268"/>
      <c r="AO877" s="268"/>
      <c r="AP877" s="268"/>
      <c r="AQ877" s="254"/>
      <c r="AR877" s="256"/>
      <c r="AS877" s="244"/>
      <c r="AT877" s="244"/>
      <c r="AU877" s="244"/>
    </row>
    <row r="878" spans="1:47" ht="28" outlineLevel="2" x14ac:dyDescent="0.35">
      <c r="A878" s="244"/>
      <c r="B878" s="253"/>
      <c r="C878" s="246">
        <f>INT($C$872)+2</f>
        <v>3</v>
      </c>
      <c r="D878" s="254"/>
      <c r="E878" s="326"/>
      <c r="F878" s="326"/>
      <c r="G878" s="254"/>
      <c r="H878" s="268" t="s">
        <v>642</v>
      </c>
      <c r="I878" s="268"/>
      <c r="J878" s="268" t="s">
        <v>643</v>
      </c>
      <c r="K878" s="268" t="s">
        <v>153</v>
      </c>
      <c r="L878" s="268" t="s">
        <v>644</v>
      </c>
      <c r="M878" s="268" t="s">
        <v>645</v>
      </c>
      <c r="N878" s="268" t="s">
        <v>646</v>
      </c>
      <c r="O878" s="268" t="s">
        <v>647</v>
      </c>
      <c r="P878" s="268" t="s">
        <v>648</v>
      </c>
      <c r="Q878" s="423" t="s">
        <v>649</v>
      </c>
      <c r="R878" s="268" t="s">
        <v>650</v>
      </c>
      <c r="S878" s="268" t="s">
        <v>651</v>
      </c>
      <c r="T878" s="268" t="s">
        <v>898</v>
      </c>
      <c r="U878" s="268" t="s">
        <v>604</v>
      </c>
      <c r="V878" s="268" t="s">
        <v>652</v>
      </c>
      <c r="W878" s="268" t="s">
        <v>653</v>
      </c>
      <c r="X878" s="268"/>
      <c r="Y878" s="268"/>
      <c r="Z878" s="268"/>
      <c r="AA878" s="268"/>
      <c r="AB878" s="268"/>
      <c r="AC878" s="268"/>
      <c r="AD878" s="268"/>
      <c r="AE878" s="268"/>
      <c r="AF878" s="268"/>
      <c r="AG878" s="268"/>
      <c r="AH878" s="268"/>
      <c r="AI878" s="268"/>
      <c r="AJ878" s="268"/>
      <c r="AK878" s="268"/>
      <c r="AL878" s="268"/>
      <c r="AM878" s="268"/>
      <c r="AN878" s="268"/>
      <c r="AO878" s="268"/>
      <c r="AP878" s="268"/>
      <c r="AQ878" s="254"/>
      <c r="AR878" s="256"/>
      <c r="AS878" s="244"/>
      <c r="AT878" s="244"/>
      <c r="AU878" s="244"/>
    </row>
    <row r="879" spans="1:47" ht="11.9" customHeight="1" outlineLevel="2" collapsed="1" x14ac:dyDescent="0.35">
      <c r="A879" s="244"/>
      <c r="B879" s="253" t="s">
        <v>395</v>
      </c>
      <c r="C879" s="246">
        <f>INT($C$872)+2.01</f>
        <v>3.01</v>
      </c>
      <c r="D879" s="254"/>
      <c r="E879" s="254"/>
      <c r="F879" s="254"/>
      <c r="G879" s="254"/>
      <c r="H879" s="268"/>
      <c r="I879" s="268"/>
      <c r="J879" s="268"/>
      <c r="K879" s="268"/>
      <c r="L879" s="268"/>
      <c r="M879" s="268"/>
      <c r="N879" s="268"/>
      <c r="O879" s="268"/>
      <c r="P879" s="268"/>
      <c r="Q879" s="268"/>
      <c r="R879" s="268"/>
      <c r="S879" s="268"/>
      <c r="T879" s="268"/>
      <c r="U879" s="268"/>
      <c r="V879" s="268"/>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hidden="1" outlineLevel="4" x14ac:dyDescent="0.35">
      <c r="A880" s="244"/>
      <c r="B880" s="253"/>
      <c r="C880" s="246">
        <f>INT(MAX($C$882:$C$992))+1</f>
        <v>5</v>
      </c>
      <c r="D880" s="269"/>
      <c r="E880" s="326"/>
      <c r="F880" s="326"/>
      <c r="G880" s="269"/>
      <c r="H880" s="326"/>
      <c r="I880" s="326"/>
      <c r="J880" s="326"/>
      <c r="K880" s="326"/>
      <c r="L880" s="326"/>
      <c r="M880" s="326"/>
      <c r="N880" s="326"/>
      <c r="O880" s="326"/>
      <c r="P880" s="326"/>
      <c r="Q880" s="326"/>
      <c r="R880" s="326"/>
      <c r="S880" s="326"/>
      <c r="T880" s="326"/>
      <c r="U880" s="326"/>
      <c r="V880" s="326"/>
      <c r="W880" s="326"/>
      <c r="X880" s="326"/>
      <c r="Y880" s="326"/>
      <c r="Z880" s="326"/>
      <c r="AA880" s="326"/>
      <c r="AB880" s="326"/>
      <c r="AC880" s="326"/>
      <c r="AD880" s="326"/>
      <c r="AE880" s="326"/>
      <c r="AF880" s="326"/>
      <c r="AG880" s="326"/>
      <c r="AH880" s="326"/>
      <c r="AI880" s="326"/>
      <c r="AJ880" s="326"/>
      <c r="AK880" s="326"/>
      <c r="AL880" s="326"/>
      <c r="AM880" s="326"/>
      <c r="AN880" s="326"/>
      <c r="AO880" s="326"/>
      <c r="AP880" s="326"/>
      <c r="AQ880" s="269"/>
      <c r="AR880" s="256"/>
      <c r="AS880" s="244"/>
      <c r="AT880" s="244"/>
      <c r="AU880" s="244"/>
    </row>
    <row r="881" spans="1:47" hidden="1" outlineLevel="4" x14ac:dyDescent="0.35">
      <c r="A881" s="244"/>
      <c r="B881" s="253" t="s">
        <v>396</v>
      </c>
      <c r="C881" s="246">
        <f>INT(MAX($C$882:$C$992))+1</f>
        <v>5</v>
      </c>
      <c r="D881" s="269" t="s">
        <v>397</v>
      </c>
      <c r="E881" s="326"/>
      <c r="F881" s="326"/>
      <c r="G881" s="269"/>
      <c r="H881" s="326"/>
      <c r="I881" s="326"/>
      <c r="J881" s="326"/>
      <c r="K881" s="326"/>
      <c r="L881" s="326"/>
      <c r="M881" s="326"/>
      <c r="N881" s="326"/>
      <c r="O881" s="326"/>
      <c r="P881" s="326"/>
      <c r="Q881" s="326"/>
      <c r="R881" s="326"/>
      <c r="S881" s="326"/>
      <c r="T881" s="326"/>
      <c r="U881" s="326"/>
      <c r="V881" s="326"/>
      <c r="W881" s="326"/>
      <c r="X881" s="326"/>
      <c r="Y881" s="326"/>
      <c r="Z881" s="326"/>
      <c r="AA881" s="326"/>
      <c r="AB881" s="326"/>
      <c r="AC881" s="326"/>
      <c r="AD881" s="326"/>
      <c r="AE881" s="326"/>
      <c r="AF881" s="326"/>
      <c r="AG881" s="326"/>
      <c r="AH881" s="326"/>
      <c r="AI881" s="326"/>
      <c r="AJ881" s="326"/>
      <c r="AK881" s="326"/>
      <c r="AL881" s="326"/>
      <c r="AM881" s="326"/>
      <c r="AN881" s="326"/>
      <c r="AO881" s="326"/>
      <c r="AP881" s="326"/>
      <c r="AQ881" s="269"/>
      <c r="AR881" s="256"/>
      <c r="AS881" s="244"/>
      <c r="AT881" s="244"/>
      <c r="AU881" s="244"/>
    </row>
    <row r="882" spans="1:47" ht="5.15" customHeight="1" outlineLevel="2" x14ac:dyDescent="0.35">
      <c r="A882" s="244"/>
      <c r="B882" s="253"/>
      <c r="C882" s="246">
        <f>INT($C$872)+2.005</f>
        <v>3.0049999999999999</v>
      </c>
      <c r="D882" s="269" t="s">
        <v>398</v>
      </c>
      <c r="E882" s="269"/>
      <c r="F882" s="269"/>
      <c r="G882" s="269"/>
      <c r="H882" s="330"/>
      <c r="I882" s="330"/>
      <c r="J882" s="330"/>
      <c r="K882" s="330"/>
      <c r="L882" s="424"/>
      <c r="M882" s="424"/>
      <c r="N882" s="424"/>
      <c r="O882" s="424"/>
      <c r="P882" s="424"/>
      <c r="Q882" s="424"/>
      <c r="R882" s="424"/>
      <c r="S882" s="424"/>
      <c r="T882" s="424"/>
      <c r="U882" s="424"/>
      <c r="V882" s="424"/>
      <c r="W882" s="424"/>
      <c r="X882" s="330"/>
      <c r="Y882" s="330"/>
      <c r="Z882" s="330"/>
      <c r="AA882" s="330"/>
      <c r="AB882" s="271"/>
      <c r="AC882" s="271"/>
      <c r="AD882" s="271"/>
      <c r="AE882" s="271"/>
      <c r="AF882" s="271"/>
      <c r="AG882" s="271"/>
      <c r="AH882" s="271"/>
      <c r="AI882" s="271"/>
      <c r="AJ882" s="271"/>
      <c r="AK882" s="271"/>
      <c r="AL882" s="271"/>
      <c r="AM882" s="271"/>
      <c r="AN882" s="271"/>
      <c r="AO882" s="271"/>
      <c r="AP882" s="271"/>
      <c r="AQ882" s="269"/>
      <c r="AR882" s="256"/>
      <c r="AS882" s="244"/>
      <c r="AT882" s="244"/>
      <c r="AU882" s="244"/>
    </row>
    <row r="883" spans="1:47" outlineLevel="2" x14ac:dyDescent="0.35">
      <c r="A883" s="244"/>
      <c r="B883" s="253"/>
      <c r="C883" s="246">
        <f>INT($C$872)+2</f>
        <v>3</v>
      </c>
      <c r="D883" s="269"/>
      <c r="E883" s="326" t="s">
        <v>654</v>
      </c>
      <c r="F883" s="320" t="s">
        <v>655</v>
      </c>
      <c r="G883" s="269"/>
      <c r="H883" s="425"/>
      <c r="I883" s="343"/>
      <c r="J883" s="343"/>
      <c r="K883" s="274"/>
      <c r="L883" s="426">
        <f>COUNTA($J$883:$J$992)/M883</f>
        <v>27</v>
      </c>
      <c r="M883" s="426">
        <v>4</v>
      </c>
      <c r="N883" s="343"/>
      <c r="O883" s="343"/>
      <c r="P883" s="343"/>
      <c r="Q883" s="343"/>
      <c r="R883" s="343"/>
      <c r="S883" s="343"/>
      <c r="T883" s="343"/>
      <c r="U883" s="343"/>
      <c r="V883" s="343"/>
      <c r="W883" s="343"/>
      <c r="X883" s="274"/>
      <c r="Y883" s="274"/>
      <c r="Z883" s="274"/>
      <c r="AA883" s="274"/>
      <c r="AB883" s="274"/>
      <c r="AC883" s="274"/>
      <c r="AD883" s="274"/>
      <c r="AE883" s="274"/>
      <c r="AF883" s="274"/>
      <c r="AG883" s="274"/>
      <c r="AH883" s="274"/>
      <c r="AI883" s="274"/>
      <c r="AJ883" s="274"/>
      <c r="AK883" s="274"/>
      <c r="AL883" s="274"/>
      <c r="AM883" s="274"/>
      <c r="AN883" s="274"/>
      <c r="AO883" s="274"/>
      <c r="AP883" s="274"/>
      <c r="AQ883" s="269"/>
      <c r="AR883" s="256"/>
      <c r="AS883" s="244"/>
      <c r="AT883" s="244"/>
      <c r="AU883" s="244"/>
    </row>
    <row r="884" spans="1:47" outlineLevel="2" x14ac:dyDescent="0.35">
      <c r="A884" s="244"/>
      <c r="B884" s="253"/>
      <c r="C884" s="246">
        <f>INT($C$872)+2</f>
        <v>3</v>
      </c>
      <c r="D884" s="269"/>
      <c r="E884" s="326">
        <v>0</v>
      </c>
      <c r="F884" s="320" t="b">
        <f t="shared" ref="F884:F915" si="319">COUNTIFS($L884:$W884,"-")&lt;&gt;COUNTA($L884:$W884)</f>
        <v>1</v>
      </c>
      <c r="G884" s="269"/>
      <c r="H884" s="427" t="s">
        <v>656</v>
      </c>
      <c r="I884" s="427"/>
      <c r="J884" s="408" t="s">
        <v>657</v>
      </c>
      <c r="K884" s="428" t="str">
        <f>IF(L884&lt;0,"-",IFERROR(DATE(2019,1,($L884)*7+1),"-"))</f>
        <v>-</v>
      </c>
      <c r="L884" s="429" t="s">
        <v>658</v>
      </c>
      <c r="M884" s="429" t="s">
        <v>658</v>
      </c>
      <c r="N884" s="429" t="s">
        <v>658</v>
      </c>
      <c r="O884" s="429" t="s">
        <v>658</v>
      </c>
      <c r="P884" s="429" t="s">
        <v>658</v>
      </c>
      <c r="Q884" s="429" t="s">
        <v>658</v>
      </c>
      <c r="R884" s="429" t="s">
        <v>658</v>
      </c>
      <c r="S884" s="429" t="s">
        <v>658</v>
      </c>
      <c r="T884" s="429" t="s">
        <v>658</v>
      </c>
      <c r="U884" s="429" t="s">
        <v>658</v>
      </c>
      <c r="V884" s="429" t="s">
        <v>658</v>
      </c>
      <c r="W884" s="429" t="s">
        <v>658</v>
      </c>
      <c r="X884" s="274"/>
      <c r="Y884" s="274"/>
      <c r="Z884" s="274"/>
      <c r="AA884" s="274"/>
      <c r="AB884" s="274"/>
      <c r="AC884" s="274"/>
      <c r="AD884" s="274"/>
      <c r="AE884" s="274"/>
      <c r="AF884" s="274"/>
      <c r="AG884" s="274"/>
      <c r="AH884" s="274"/>
      <c r="AI884" s="274"/>
      <c r="AJ884" s="274"/>
      <c r="AK884" s="274"/>
      <c r="AL884" s="274"/>
      <c r="AM884" s="274"/>
      <c r="AN884" s="274"/>
      <c r="AO884" s="274"/>
      <c r="AP884" s="274"/>
      <c r="AQ884" s="269"/>
      <c r="AR884" s="256"/>
      <c r="AS884" s="244"/>
      <c r="AT884" s="244"/>
      <c r="AU884" s="244"/>
    </row>
    <row r="885" spans="1:47" outlineLevel="2" x14ac:dyDescent="0.35">
      <c r="A885" s="244"/>
      <c r="B885" s="253"/>
      <c r="C885" s="246">
        <f>INT($C$872)+2</f>
        <v>3</v>
      </c>
      <c r="D885" s="269"/>
      <c r="E885" s="430">
        <f>E884</f>
        <v>0</v>
      </c>
      <c r="F885" s="320" t="b">
        <f t="shared" si="319"/>
        <v>1</v>
      </c>
      <c r="G885" s="269"/>
      <c r="H885" s="888" t="s">
        <v>659</v>
      </c>
      <c r="I885" s="889"/>
      <c r="J885" s="431" t="s">
        <v>660</v>
      </c>
      <c r="K885" s="432">
        <f t="shared" ref="K885:K948" si="320">IF(L885&lt;0,"-",IFERROR(DATE(2019,1,($L885)*7+1),"-"))</f>
        <v>43802</v>
      </c>
      <c r="L885" s="316">
        <v>48</v>
      </c>
      <c r="M885" s="433" t="s">
        <v>658</v>
      </c>
      <c r="N885" s="433" t="s">
        <v>658</v>
      </c>
      <c r="O885" s="433" t="s">
        <v>658</v>
      </c>
      <c r="P885" s="433" t="s">
        <v>658</v>
      </c>
      <c r="Q885" s="433" t="s">
        <v>658</v>
      </c>
      <c r="R885" s="433" t="s">
        <v>658</v>
      </c>
      <c r="S885" s="433" t="s">
        <v>658</v>
      </c>
      <c r="T885" s="433" t="s">
        <v>658</v>
      </c>
      <c r="U885" s="433" t="s">
        <v>658</v>
      </c>
      <c r="V885" s="433" t="s">
        <v>658</v>
      </c>
      <c r="W885" s="433" t="s">
        <v>658</v>
      </c>
      <c r="X885" s="274"/>
      <c r="Y885" s="274"/>
      <c r="Z885" s="274"/>
      <c r="AA885" s="274"/>
      <c r="AB885" s="274"/>
      <c r="AC885" s="274"/>
      <c r="AD885" s="274"/>
      <c r="AE885" s="274"/>
      <c r="AF885" s="274"/>
      <c r="AG885" s="274"/>
      <c r="AH885" s="274"/>
      <c r="AI885" s="274"/>
      <c r="AJ885" s="274"/>
      <c r="AK885" s="274"/>
      <c r="AL885" s="274"/>
      <c r="AM885" s="274"/>
      <c r="AN885" s="274"/>
      <c r="AO885" s="274"/>
      <c r="AP885" s="274"/>
      <c r="AQ885" s="269"/>
      <c r="AR885" s="256"/>
      <c r="AS885" s="244"/>
      <c r="AT885" s="244"/>
      <c r="AU885" s="244"/>
    </row>
    <row r="886" spans="1:47" outlineLevel="2" x14ac:dyDescent="0.35">
      <c r="A886" s="244"/>
      <c r="B886" s="253"/>
      <c r="C886" s="246">
        <f>INT($C$872)+2</f>
        <v>3</v>
      </c>
      <c r="D886" s="269"/>
      <c r="E886" s="430">
        <f>E885</f>
        <v>0</v>
      </c>
      <c r="F886" s="320" t="b">
        <f t="shared" si="319"/>
        <v>1</v>
      </c>
      <c r="G886" s="269"/>
      <c r="H886" s="890"/>
      <c r="I886" s="891"/>
      <c r="J886" s="431" t="s">
        <v>661</v>
      </c>
      <c r="K886" s="432" t="str">
        <f t="shared" si="320"/>
        <v>-</v>
      </c>
      <c r="L886" s="433" t="s">
        <v>662</v>
      </c>
      <c r="M886" s="316">
        <v>26</v>
      </c>
      <c r="N886" s="433" t="s">
        <v>662</v>
      </c>
      <c r="O886" s="433" t="s">
        <v>662</v>
      </c>
      <c r="P886" s="433" t="s">
        <v>662</v>
      </c>
      <c r="Q886" s="433" t="s">
        <v>662</v>
      </c>
      <c r="R886" s="433" t="s">
        <v>662</v>
      </c>
      <c r="S886" s="433" t="s">
        <v>662</v>
      </c>
      <c r="T886" s="433" t="s">
        <v>662</v>
      </c>
      <c r="U886" s="433" t="s">
        <v>662</v>
      </c>
      <c r="V886" s="433" t="s">
        <v>662</v>
      </c>
      <c r="W886" s="433" t="s">
        <v>662</v>
      </c>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x14ac:dyDescent="0.35">
      <c r="A887" s="244"/>
      <c r="B887" s="253"/>
      <c r="C887" s="246">
        <f>INT($C$872)+2</f>
        <v>3</v>
      </c>
      <c r="D887" s="269"/>
      <c r="E887" s="430">
        <f>E886</f>
        <v>0</v>
      </c>
      <c r="F887" s="320" t="b">
        <f t="shared" si="319"/>
        <v>1</v>
      </c>
      <c r="G887" s="269"/>
      <c r="H887" s="892"/>
      <c r="I887" s="893"/>
      <c r="J887" s="416" t="s">
        <v>663</v>
      </c>
      <c r="K887" s="434" t="str">
        <f t="shared" si="320"/>
        <v>-</v>
      </c>
      <c r="L887" s="431" t="s">
        <v>658</v>
      </c>
      <c r="M887" s="431" t="s">
        <v>658</v>
      </c>
      <c r="N887" s="431" t="s">
        <v>658</v>
      </c>
      <c r="O887" s="431" t="s">
        <v>658</v>
      </c>
      <c r="P887" s="431" t="s">
        <v>658</v>
      </c>
      <c r="Q887" s="431" t="s">
        <v>658</v>
      </c>
      <c r="R887" s="431" t="s">
        <v>658</v>
      </c>
      <c r="S887" s="431" t="s">
        <v>658</v>
      </c>
      <c r="T887" s="431" t="s">
        <v>658</v>
      </c>
      <c r="U887" s="431" t="s">
        <v>658</v>
      </c>
      <c r="V887" s="435" t="s">
        <v>658</v>
      </c>
      <c r="W887" s="435" t="s">
        <v>658</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outlineLevel="3" x14ac:dyDescent="0.35">
      <c r="A888" s="244"/>
      <c r="B888" s="253"/>
      <c r="C888" s="246">
        <f t="shared" ref="C888:C919" si="321">INT($C$872)+3</f>
        <v>4</v>
      </c>
      <c r="D888" s="269"/>
      <c r="E888" s="326">
        <v>1</v>
      </c>
      <c r="F888" s="320" t="b">
        <f t="shared" si="319"/>
        <v>1</v>
      </c>
      <c r="G888" s="269"/>
      <c r="H888" s="427" t="s">
        <v>664</v>
      </c>
      <c r="I888" s="427"/>
      <c r="J888" s="408" t="s">
        <v>657</v>
      </c>
      <c r="K888" s="428" t="str">
        <f t="shared" si="320"/>
        <v>-</v>
      </c>
      <c r="L888" s="437">
        <v>-1</v>
      </c>
      <c r="M888" s="429" t="s">
        <v>658</v>
      </c>
      <c r="N888" s="429" t="s">
        <v>658</v>
      </c>
      <c r="O888" s="429" t="s">
        <v>658</v>
      </c>
      <c r="P888" s="429" t="s">
        <v>658</v>
      </c>
      <c r="Q888" s="429" t="s">
        <v>658</v>
      </c>
      <c r="R888" s="429" t="s">
        <v>658</v>
      </c>
      <c r="S888" s="429" t="s">
        <v>658</v>
      </c>
      <c r="T888" s="429" t="s">
        <v>658</v>
      </c>
      <c r="U888" s="429" t="s">
        <v>658</v>
      </c>
      <c r="V888" s="429" t="s">
        <v>658</v>
      </c>
      <c r="W888" s="429" t="s">
        <v>658</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ht="15" customHeight="1" outlineLevel="3" x14ac:dyDescent="0.35">
      <c r="A889" s="244"/>
      <c r="B889" s="253"/>
      <c r="C889" s="246">
        <f t="shared" si="321"/>
        <v>4</v>
      </c>
      <c r="D889" s="269"/>
      <c r="E889" s="430">
        <f>E888</f>
        <v>1</v>
      </c>
      <c r="F889" s="320" t="b">
        <f t="shared" si="319"/>
        <v>1</v>
      </c>
      <c r="G889" s="269"/>
      <c r="H889" s="888" t="s">
        <v>665</v>
      </c>
      <c r="I889" s="889"/>
      <c r="J889" s="431" t="s">
        <v>660</v>
      </c>
      <c r="K889" s="432" t="str">
        <f t="shared" si="320"/>
        <v>-</v>
      </c>
      <c r="L889" s="433" t="s">
        <v>658</v>
      </c>
      <c r="M889" s="433" t="s">
        <v>658</v>
      </c>
      <c r="N889" s="433" t="s">
        <v>658</v>
      </c>
      <c r="O889" s="433" t="s">
        <v>658</v>
      </c>
      <c r="P889" s="433" t="s">
        <v>658</v>
      </c>
      <c r="Q889" s="433" t="s">
        <v>658</v>
      </c>
      <c r="R889" s="433" t="s">
        <v>658</v>
      </c>
      <c r="S889" s="433" t="s">
        <v>658</v>
      </c>
      <c r="T889" s="433" t="s">
        <v>658</v>
      </c>
      <c r="U889" s="433" t="s">
        <v>658</v>
      </c>
      <c r="V889" s="433" t="s">
        <v>658</v>
      </c>
      <c r="W889" s="433" t="s">
        <v>658</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outlineLevel="3" x14ac:dyDescent="0.35">
      <c r="A890" s="244"/>
      <c r="B890" s="253"/>
      <c r="C890" s="246">
        <f t="shared" si="321"/>
        <v>4</v>
      </c>
      <c r="D890" s="269"/>
      <c r="E890" s="430">
        <f>E889</f>
        <v>1</v>
      </c>
      <c r="F890" s="320" t="b">
        <f t="shared" si="319"/>
        <v>1</v>
      </c>
      <c r="G890" s="269"/>
      <c r="H890" s="890"/>
      <c r="I890" s="891"/>
      <c r="J890" s="431" t="s">
        <v>661</v>
      </c>
      <c r="K890" s="432" t="str">
        <f t="shared" si="320"/>
        <v>-</v>
      </c>
      <c r="L890" s="433" t="s">
        <v>662</v>
      </c>
      <c r="M890" s="433" t="s">
        <v>662</v>
      </c>
      <c r="N890" s="433" t="s">
        <v>662</v>
      </c>
      <c r="O890" s="433" t="s">
        <v>662</v>
      </c>
      <c r="P890" s="433" t="s">
        <v>662</v>
      </c>
      <c r="Q890" s="433" t="s">
        <v>662</v>
      </c>
      <c r="R890" s="433" t="s">
        <v>662</v>
      </c>
      <c r="S890" s="433" t="s">
        <v>662</v>
      </c>
      <c r="T890" s="433" t="s">
        <v>662</v>
      </c>
      <c r="U890" s="433" t="s">
        <v>662</v>
      </c>
      <c r="V890" s="433" t="s">
        <v>662</v>
      </c>
      <c r="W890" s="433" t="s">
        <v>662</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outlineLevel="3" x14ac:dyDescent="0.35">
      <c r="A891" s="244"/>
      <c r="B891" s="253"/>
      <c r="C891" s="246">
        <f t="shared" si="321"/>
        <v>4</v>
      </c>
      <c r="D891" s="269"/>
      <c r="E891" s="430">
        <f>E890</f>
        <v>1</v>
      </c>
      <c r="F891" s="320" t="b">
        <f t="shared" si="319"/>
        <v>1</v>
      </c>
      <c r="G891" s="269"/>
      <c r="H891" s="892"/>
      <c r="I891" s="893"/>
      <c r="J891" s="416" t="s">
        <v>663</v>
      </c>
      <c r="K891" s="434" t="str">
        <f t="shared" si="320"/>
        <v>-</v>
      </c>
      <c r="L891" s="431" t="s">
        <v>658</v>
      </c>
      <c r="M891" s="431" t="s">
        <v>658</v>
      </c>
      <c r="N891" s="431" t="s">
        <v>658</v>
      </c>
      <c r="O891" s="431" t="s">
        <v>658</v>
      </c>
      <c r="P891" s="431" t="s">
        <v>658</v>
      </c>
      <c r="Q891" s="431" t="s">
        <v>658</v>
      </c>
      <c r="R891" s="431" t="s">
        <v>658</v>
      </c>
      <c r="S891" s="431" t="s">
        <v>658</v>
      </c>
      <c r="T891" s="431" t="s">
        <v>658</v>
      </c>
      <c r="U891" s="431" t="s">
        <v>658</v>
      </c>
      <c r="V891" s="435" t="s">
        <v>658</v>
      </c>
      <c r="W891" s="435" t="s">
        <v>658</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outlineLevel="3" x14ac:dyDescent="0.35">
      <c r="A892" s="244"/>
      <c r="B892" s="253"/>
      <c r="C892" s="246">
        <f t="shared" si="321"/>
        <v>4</v>
      </c>
      <c r="D892" s="269"/>
      <c r="E892" s="326">
        <v>2</v>
      </c>
      <c r="F892" s="320" t="b">
        <f t="shared" si="319"/>
        <v>1</v>
      </c>
      <c r="G892" s="269"/>
      <c r="H892" s="427" t="s">
        <v>666</v>
      </c>
      <c r="I892" s="427"/>
      <c r="J892" s="408" t="s">
        <v>657</v>
      </c>
      <c r="K892" s="428" t="str">
        <f t="shared" si="320"/>
        <v>-</v>
      </c>
      <c r="L892" s="437">
        <v>-1</v>
      </c>
      <c r="M892" s="429" t="s">
        <v>658</v>
      </c>
      <c r="N892" s="429" t="s">
        <v>658</v>
      </c>
      <c r="O892" s="429" t="s">
        <v>658</v>
      </c>
      <c r="P892" s="429" t="s">
        <v>658</v>
      </c>
      <c r="Q892" s="429" t="s">
        <v>658</v>
      </c>
      <c r="R892" s="429" t="s">
        <v>658</v>
      </c>
      <c r="S892" s="429" t="s">
        <v>658</v>
      </c>
      <c r="T892" s="429" t="s">
        <v>658</v>
      </c>
      <c r="U892" s="429" t="s">
        <v>658</v>
      </c>
      <c r="V892" s="429" t="s">
        <v>658</v>
      </c>
      <c r="W892" s="429" t="s">
        <v>658</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t="15" customHeight="1" outlineLevel="3" x14ac:dyDescent="0.35">
      <c r="A893" s="244"/>
      <c r="B893" s="253"/>
      <c r="C893" s="246">
        <f t="shared" si="321"/>
        <v>4</v>
      </c>
      <c r="D893" s="269"/>
      <c r="E893" s="430">
        <f>E892</f>
        <v>2</v>
      </c>
      <c r="F893" s="320" t="b">
        <f t="shared" si="319"/>
        <v>1</v>
      </c>
      <c r="G893" s="269"/>
      <c r="H893" s="888" t="s">
        <v>667</v>
      </c>
      <c r="I893" s="889"/>
      <c r="J893" s="431" t="s">
        <v>660</v>
      </c>
      <c r="K893" s="432" t="str">
        <f t="shared" si="320"/>
        <v>-</v>
      </c>
      <c r="L893" s="433" t="s">
        <v>658</v>
      </c>
      <c r="M893" s="433" t="s">
        <v>658</v>
      </c>
      <c r="N893" s="433" t="s">
        <v>658</v>
      </c>
      <c r="O893" s="433" t="s">
        <v>658</v>
      </c>
      <c r="P893" s="433" t="s">
        <v>658</v>
      </c>
      <c r="Q893" s="433" t="s">
        <v>658</v>
      </c>
      <c r="R893" s="433" t="s">
        <v>658</v>
      </c>
      <c r="S893" s="433" t="s">
        <v>658</v>
      </c>
      <c r="T893" s="433" t="s">
        <v>658</v>
      </c>
      <c r="U893" s="433" t="s">
        <v>658</v>
      </c>
      <c r="V893" s="433" t="s">
        <v>658</v>
      </c>
      <c r="W893" s="433" t="s">
        <v>658</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outlineLevel="3" x14ac:dyDescent="0.35">
      <c r="A894" s="244"/>
      <c r="B894" s="253"/>
      <c r="C894" s="246">
        <f t="shared" si="321"/>
        <v>4</v>
      </c>
      <c r="D894" s="269"/>
      <c r="E894" s="430">
        <f>E893</f>
        <v>2</v>
      </c>
      <c r="F894" s="320" t="b">
        <f t="shared" si="319"/>
        <v>1</v>
      </c>
      <c r="G894" s="269"/>
      <c r="H894" s="890"/>
      <c r="I894" s="891"/>
      <c r="J894" s="431" t="s">
        <v>661</v>
      </c>
      <c r="K894" s="432" t="str">
        <f t="shared" si="320"/>
        <v>-</v>
      </c>
      <c r="L894" s="433" t="s">
        <v>662</v>
      </c>
      <c r="M894" s="433" t="s">
        <v>662</v>
      </c>
      <c r="N894" s="433" t="s">
        <v>662</v>
      </c>
      <c r="O894" s="433" t="s">
        <v>662</v>
      </c>
      <c r="P894" s="433" t="s">
        <v>662</v>
      </c>
      <c r="Q894" s="433" t="s">
        <v>662</v>
      </c>
      <c r="R894" s="433" t="s">
        <v>662</v>
      </c>
      <c r="S894" s="433" t="s">
        <v>662</v>
      </c>
      <c r="T894" s="433" t="s">
        <v>662</v>
      </c>
      <c r="U894" s="433" t="s">
        <v>662</v>
      </c>
      <c r="V894" s="433" t="s">
        <v>662</v>
      </c>
      <c r="W894" s="433" t="s">
        <v>662</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outlineLevel="3" x14ac:dyDescent="0.35">
      <c r="A895" s="244"/>
      <c r="B895" s="253"/>
      <c r="C895" s="246">
        <f t="shared" si="321"/>
        <v>4</v>
      </c>
      <c r="D895" s="269"/>
      <c r="E895" s="430">
        <f>E894</f>
        <v>2</v>
      </c>
      <c r="F895" s="320" t="b">
        <f t="shared" si="319"/>
        <v>1</v>
      </c>
      <c r="G895" s="269"/>
      <c r="H895" s="892"/>
      <c r="I895" s="893"/>
      <c r="J895" s="416" t="s">
        <v>663</v>
      </c>
      <c r="K895" s="434" t="str">
        <f t="shared" si="320"/>
        <v>-</v>
      </c>
      <c r="L895" s="431" t="s">
        <v>658</v>
      </c>
      <c r="M895" s="431" t="s">
        <v>658</v>
      </c>
      <c r="N895" s="431" t="s">
        <v>658</v>
      </c>
      <c r="O895" s="431" t="s">
        <v>658</v>
      </c>
      <c r="P895" s="431" t="s">
        <v>658</v>
      </c>
      <c r="Q895" s="431" t="s">
        <v>658</v>
      </c>
      <c r="R895" s="431" t="s">
        <v>658</v>
      </c>
      <c r="S895" s="431" t="s">
        <v>658</v>
      </c>
      <c r="T895" s="431" t="s">
        <v>658</v>
      </c>
      <c r="U895" s="431" t="s">
        <v>658</v>
      </c>
      <c r="V895" s="435" t="s">
        <v>658</v>
      </c>
      <c r="W895" s="435" t="s">
        <v>658</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outlineLevel="3" x14ac:dyDescent="0.35">
      <c r="A896" s="244"/>
      <c r="B896" s="253"/>
      <c r="C896" s="246">
        <f t="shared" si="321"/>
        <v>4</v>
      </c>
      <c r="D896" s="269"/>
      <c r="E896" s="326">
        <v>3</v>
      </c>
      <c r="F896" s="320" t="b">
        <f t="shared" si="319"/>
        <v>1</v>
      </c>
      <c r="G896" s="269"/>
      <c r="H896" s="427" t="s">
        <v>668</v>
      </c>
      <c r="I896" s="427"/>
      <c r="J896" s="408" t="s">
        <v>657</v>
      </c>
      <c r="K896" s="428" t="str">
        <f t="shared" si="320"/>
        <v>-</v>
      </c>
      <c r="L896" s="429" t="s">
        <v>658</v>
      </c>
      <c r="M896" s="429" t="s">
        <v>658</v>
      </c>
      <c r="N896" s="429" t="s">
        <v>658</v>
      </c>
      <c r="O896" s="429" t="s">
        <v>658</v>
      </c>
      <c r="P896" s="429" t="s">
        <v>658</v>
      </c>
      <c r="Q896" s="429" t="s">
        <v>658</v>
      </c>
      <c r="R896" s="429" t="s">
        <v>658</v>
      </c>
      <c r="S896" s="429" t="s">
        <v>658</v>
      </c>
      <c r="T896" s="429" t="s">
        <v>658</v>
      </c>
      <c r="U896" s="429" t="s">
        <v>658</v>
      </c>
      <c r="V896" s="429" t="s">
        <v>658</v>
      </c>
      <c r="W896" s="429" t="s">
        <v>658</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t="15" customHeight="1" outlineLevel="3" x14ac:dyDescent="0.35">
      <c r="A897" s="244"/>
      <c r="B897" s="253"/>
      <c r="C897" s="246">
        <f t="shared" si="321"/>
        <v>4</v>
      </c>
      <c r="D897" s="269"/>
      <c r="E897" s="430">
        <f>E896</f>
        <v>3</v>
      </c>
      <c r="F897" s="320" t="b">
        <f t="shared" si="319"/>
        <v>1</v>
      </c>
      <c r="G897" s="269"/>
      <c r="H897" s="888" t="s">
        <v>669</v>
      </c>
      <c r="I897" s="889"/>
      <c r="J897" s="431" t="s">
        <v>660</v>
      </c>
      <c r="K897" s="432">
        <f t="shared" si="320"/>
        <v>43802</v>
      </c>
      <c r="L897" s="316">
        <v>48</v>
      </c>
      <c r="M897" s="433" t="s">
        <v>658</v>
      </c>
      <c r="N897" s="433" t="s">
        <v>658</v>
      </c>
      <c r="O897" s="433" t="s">
        <v>658</v>
      </c>
      <c r="P897" s="433" t="s">
        <v>658</v>
      </c>
      <c r="Q897" s="433" t="s">
        <v>658</v>
      </c>
      <c r="R897" s="433" t="s">
        <v>658</v>
      </c>
      <c r="S897" s="433" t="s">
        <v>658</v>
      </c>
      <c r="T897" s="433" t="s">
        <v>658</v>
      </c>
      <c r="U897" s="433" t="s">
        <v>658</v>
      </c>
      <c r="V897" s="433" t="s">
        <v>658</v>
      </c>
      <c r="W897" s="433" t="s">
        <v>658</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outlineLevel="3" x14ac:dyDescent="0.35">
      <c r="A898" s="244"/>
      <c r="B898" s="253"/>
      <c r="C898" s="246">
        <f t="shared" si="321"/>
        <v>4</v>
      </c>
      <c r="D898" s="269"/>
      <c r="E898" s="430">
        <f>E897</f>
        <v>3</v>
      </c>
      <c r="F898" s="320" t="b">
        <f t="shared" si="319"/>
        <v>1</v>
      </c>
      <c r="G898" s="269"/>
      <c r="H898" s="890"/>
      <c r="I898" s="891"/>
      <c r="J898" s="431" t="s">
        <v>661</v>
      </c>
      <c r="K898" s="432" t="str">
        <f t="shared" si="320"/>
        <v>-</v>
      </c>
      <c r="L898" s="433" t="s">
        <v>662</v>
      </c>
      <c r="M898" s="316">
        <v>26</v>
      </c>
      <c r="N898" s="433" t="s">
        <v>662</v>
      </c>
      <c r="O898" s="433" t="s">
        <v>662</v>
      </c>
      <c r="P898" s="433" t="s">
        <v>662</v>
      </c>
      <c r="Q898" s="433" t="s">
        <v>662</v>
      </c>
      <c r="R898" s="433" t="s">
        <v>662</v>
      </c>
      <c r="S898" s="433" t="s">
        <v>662</v>
      </c>
      <c r="T898" s="433" t="s">
        <v>662</v>
      </c>
      <c r="U898" s="433" t="s">
        <v>662</v>
      </c>
      <c r="V898" s="433" t="s">
        <v>662</v>
      </c>
      <c r="W898" s="433" t="s">
        <v>662</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outlineLevel="3" x14ac:dyDescent="0.35">
      <c r="A899" s="244"/>
      <c r="B899" s="253"/>
      <c r="C899" s="246">
        <f t="shared" si="321"/>
        <v>4</v>
      </c>
      <c r="D899" s="269"/>
      <c r="E899" s="430">
        <f>E898</f>
        <v>3</v>
      </c>
      <c r="F899" s="320" t="b">
        <f t="shared" si="319"/>
        <v>1</v>
      </c>
      <c r="G899" s="269"/>
      <c r="H899" s="892"/>
      <c r="I899" s="893"/>
      <c r="J899" s="416" t="s">
        <v>663</v>
      </c>
      <c r="K899" s="434" t="str">
        <f t="shared" si="320"/>
        <v>-</v>
      </c>
      <c r="L899" s="431" t="s">
        <v>658</v>
      </c>
      <c r="M899" s="431" t="s">
        <v>658</v>
      </c>
      <c r="N899" s="431" t="s">
        <v>658</v>
      </c>
      <c r="O899" s="431" t="s">
        <v>658</v>
      </c>
      <c r="P899" s="431" t="s">
        <v>658</v>
      </c>
      <c r="Q899" s="431" t="s">
        <v>658</v>
      </c>
      <c r="R899" s="431" t="s">
        <v>658</v>
      </c>
      <c r="S899" s="431" t="s">
        <v>658</v>
      </c>
      <c r="T899" s="431" t="s">
        <v>658</v>
      </c>
      <c r="U899" s="431" t="s">
        <v>658</v>
      </c>
      <c r="V899" s="435" t="s">
        <v>658</v>
      </c>
      <c r="W899" s="435" t="s">
        <v>658</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outlineLevel="3" x14ac:dyDescent="0.35">
      <c r="A900" s="244"/>
      <c r="B900" s="253"/>
      <c r="C900" s="246">
        <f t="shared" si="321"/>
        <v>4</v>
      </c>
      <c r="D900" s="269"/>
      <c r="E900" s="326">
        <v>4</v>
      </c>
      <c r="F900" s="320" t="b">
        <f t="shared" si="319"/>
        <v>1</v>
      </c>
      <c r="G900" s="269"/>
      <c r="H900" s="427" t="s">
        <v>670</v>
      </c>
      <c r="I900" s="427"/>
      <c r="J900" s="408" t="s">
        <v>657</v>
      </c>
      <c r="K900" s="428" t="str">
        <f t="shared" si="320"/>
        <v>-</v>
      </c>
      <c r="L900" s="429" t="s">
        <v>658</v>
      </c>
      <c r="M900" s="429" t="s">
        <v>658</v>
      </c>
      <c r="N900" s="429" t="s">
        <v>658</v>
      </c>
      <c r="O900" s="429" t="s">
        <v>658</v>
      </c>
      <c r="P900" s="429" t="s">
        <v>658</v>
      </c>
      <c r="Q900" s="429" t="s">
        <v>658</v>
      </c>
      <c r="R900" s="429" t="s">
        <v>658</v>
      </c>
      <c r="S900" s="429" t="s">
        <v>658</v>
      </c>
      <c r="T900" s="429" t="s">
        <v>658</v>
      </c>
      <c r="U900" s="429" t="s">
        <v>658</v>
      </c>
      <c r="V900" s="429" t="s">
        <v>658</v>
      </c>
      <c r="W900" s="429" t="s">
        <v>658</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t="15" customHeight="1" outlineLevel="3" x14ac:dyDescent="0.35">
      <c r="A901" s="244"/>
      <c r="B901" s="253"/>
      <c r="C901" s="246">
        <f t="shared" si="321"/>
        <v>4</v>
      </c>
      <c r="D901" s="269"/>
      <c r="E901" s="430">
        <f>E900</f>
        <v>4</v>
      </c>
      <c r="F901" s="320" t="b">
        <f t="shared" si="319"/>
        <v>1</v>
      </c>
      <c r="G901" s="269"/>
      <c r="H901" s="888" t="s">
        <v>671</v>
      </c>
      <c r="I901" s="889"/>
      <c r="J901" s="431" t="s">
        <v>660</v>
      </c>
      <c r="K901" s="432">
        <f t="shared" si="320"/>
        <v>43802</v>
      </c>
      <c r="L901" s="316">
        <v>48</v>
      </c>
      <c r="M901" s="433" t="s">
        <v>658</v>
      </c>
      <c r="N901" s="433" t="s">
        <v>658</v>
      </c>
      <c r="O901" s="433" t="s">
        <v>658</v>
      </c>
      <c r="P901" s="433" t="s">
        <v>658</v>
      </c>
      <c r="Q901" s="433" t="s">
        <v>658</v>
      </c>
      <c r="R901" s="433" t="s">
        <v>658</v>
      </c>
      <c r="S901" s="433" t="s">
        <v>658</v>
      </c>
      <c r="T901" s="433" t="s">
        <v>658</v>
      </c>
      <c r="U901" s="433" t="s">
        <v>658</v>
      </c>
      <c r="V901" s="433" t="s">
        <v>658</v>
      </c>
      <c r="W901" s="433" t="s">
        <v>658</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outlineLevel="3" x14ac:dyDescent="0.35">
      <c r="A902" s="244"/>
      <c r="B902" s="253"/>
      <c r="C902" s="246">
        <f t="shared" si="321"/>
        <v>4</v>
      </c>
      <c r="D902" s="269"/>
      <c r="E902" s="430">
        <f>E901</f>
        <v>4</v>
      </c>
      <c r="F902" s="320" t="b">
        <f t="shared" si="319"/>
        <v>1</v>
      </c>
      <c r="G902" s="269"/>
      <c r="H902" s="890"/>
      <c r="I902" s="891"/>
      <c r="J902" s="431" t="s">
        <v>661</v>
      </c>
      <c r="K902" s="432" t="str">
        <f t="shared" si="320"/>
        <v>-</v>
      </c>
      <c r="L902" s="433" t="s">
        <v>662</v>
      </c>
      <c r="M902" s="316">
        <v>34</v>
      </c>
      <c r="N902" s="433" t="s">
        <v>662</v>
      </c>
      <c r="O902" s="433" t="s">
        <v>662</v>
      </c>
      <c r="P902" s="433" t="s">
        <v>662</v>
      </c>
      <c r="Q902" s="433" t="s">
        <v>662</v>
      </c>
      <c r="R902" s="433" t="s">
        <v>662</v>
      </c>
      <c r="S902" s="433" t="s">
        <v>662</v>
      </c>
      <c r="T902" s="433" t="s">
        <v>662</v>
      </c>
      <c r="U902" s="433" t="s">
        <v>662</v>
      </c>
      <c r="V902" s="433" t="s">
        <v>662</v>
      </c>
      <c r="W902" s="433" t="s">
        <v>662</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outlineLevel="3" x14ac:dyDescent="0.35">
      <c r="A903" s="244"/>
      <c r="B903" s="253"/>
      <c r="C903" s="246">
        <f t="shared" si="321"/>
        <v>4</v>
      </c>
      <c r="D903" s="269"/>
      <c r="E903" s="430">
        <f>E902</f>
        <v>4</v>
      </c>
      <c r="F903" s="320" t="b">
        <f t="shared" si="319"/>
        <v>1</v>
      </c>
      <c r="G903" s="269"/>
      <c r="H903" s="892"/>
      <c r="I903" s="893"/>
      <c r="J903" s="416" t="s">
        <v>663</v>
      </c>
      <c r="K903" s="434" t="str">
        <f t="shared" si="320"/>
        <v>-</v>
      </c>
      <c r="L903" s="431" t="s">
        <v>658</v>
      </c>
      <c r="M903" s="431" t="s">
        <v>658</v>
      </c>
      <c r="N903" s="431" t="s">
        <v>658</v>
      </c>
      <c r="O903" s="431" t="s">
        <v>658</v>
      </c>
      <c r="P903" s="431" t="s">
        <v>658</v>
      </c>
      <c r="Q903" s="431" t="s">
        <v>658</v>
      </c>
      <c r="R903" s="431" t="s">
        <v>658</v>
      </c>
      <c r="S903" s="431" t="s">
        <v>658</v>
      </c>
      <c r="T903" s="431" t="s">
        <v>658</v>
      </c>
      <c r="U903" s="431" t="s">
        <v>658</v>
      </c>
      <c r="V903" s="435" t="s">
        <v>658</v>
      </c>
      <c r="W903" s="435" t="s">
        <v>658</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outlineLevel="3" x14ac:dyDescent="0.35">
      <c r="A904" s="244"/>
      <c r="B904" s="253"/>
      <c r="C904" s="246">
        <f t="shared" si="321"/>
        <v>4</v>
      </c>
      <c r="D904" s="269"/>
      <c r="E904" s="326">
        <v>5</v>
      </c>
      <c r="F904" s="320" t="b">
        <f t="shared" si="319"/>
        <v>1</v>
      </c>
      <c r="G904" s="269"/>
      <c r="H904" s="427" t="s">
        <v>672</v>
      </c>
      <c r="I904" s="427"/>
      <c r="J904" s="408" t="s">
        <v>657</v>
      </c>
      <c r="K904" s="428" t="str">
        <f t="shared" si="320"/>
        <v>-</v>
      </c>
      <c r="L904" s="437">
        <v>-1</v>
      </c>
      <c r="M904" s="429" t="s">
        <v>658</v>
      </c>
      <c r="N904" s="429" t="s">
        <v>658</v>
      </c>
      <c r="O904" s="429" t="s">
        <v>658</v>
      </c>
      <c r="P904" s="429" t="s">
        <v>658</v>
      </c>
      <c r="Q904" s="429" t="s">
        <v>658</v>
      </c>
      <c r="R904" s="429" t="s">
        <v>658</v>
      </c>
      <c r="S904" s="429" t="s">
        <v>658</v>
      </c>
      <c r="T904" s="429" t="s">
        <v>658</v>
      </c>
      <c r="U904" s="429" t="s">
        <v>658</v>
      </c>
      <c r="V904" s="429" t="s">
        <v>658</v>
      </c>
      <c r="W904" s="429" t="s">
        <v>658</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outlineLevel="3" x14ac:dyDescent="0.35">
      <c r="A905" s="244"/>
      <c r="B905" s="253"/>
      <c r="C905" s="246">
        <f t="shared" si="321"/>
        <v>4</v>
      </c>
      <c r="D905" s="269"/>
      <c r="E905" s="430">
        <f>E904</f>
        <v>5</v>
      </c>
      <c r="F905" s="320" t="b">
        <f t="shared" si="319"/>
        <v>1</v>
      </c>
      <c r="G905" s="269"/>
      <c r="H905" s="888"/>
      <c r="I905" s="889"/>
      <c r="J905" s="431" t="s">
        <v>660</v>
      </c>
      <c r="K905" s="432" t="str">
        <f t="shared" si="320"/>
        <v>-</v>
      </c>
      <c r="L905" s="433" t="s">
        <v>658</v>
      </c>
      <c r="M905" s="433" t="s">
        <v>658</v>
      </c>
      <c r="N905" s="433" t="s">
        <v>658</v>
      </c>
      <c r="O905" s="433" t="s">
        <v>658</v>
      </c>
      <c r="P905" s="433" t="s">
        <v>658</v>
      </c>
      <c r="Q905" s="433" t="s">
        <v>658</v>
      </c>
      <c r="R905" s="433" t="s">
        <v>658</v>
      </c>
      <c r="S905" s="433" t="s">
        <v>658</v>
      </c>
      <c r="T905" s="433" t="s">
        <v>658</v>
      </c>
      <c r="U905" s="433" t="s">
        <v>658</v>
      </c>
      <c r="V905" s="433" t="s">
        <v>658</v>
      </c>
      <c r="W905" s="433" t="s">
        <v>658</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outlineLevel="3" x14ac:dyDescent="0.35">
      <c r="A906" s="244"/>
      <c r="B906" s="253"/>
      <c r="C906" s="246">
        <f t="shared" si="321"/>
        <v>4</v>
      </c>
      <c r="D906" s="269"/>
      <c r="E906" s="430">
        <f>E905</f>
        <v>5</v>
      </c>
      <c r="F906" s="320" t="b">
        <f t="shared" si="319"/>
        <v>1</v>
      </c>
      <c r="G906" s="269"/>
      <c r="H906" s="890"/>
      <c r="I906" s="891"/>
      <c r="J906" s="431" t="s">
        <v>661</v>
      </c>
      <c r="K906" s="432" t="str">
        <f t="shared" si="320"/>
        <v>-</v>
      </c>
      <c r="L906" s="433" t="s">
        <v>662</v>
      </c>
      <c r="M906" s="433" t="s">
        <v>662</v>
      </c>
      <c r="N906" s="433" t="s">
        <v>662</v>
      </c>
      <c r="O906" s="433" t="s">
        <v>662</v>
      </c>
      <c r="P906" s="433" t="s">
        <v>662</v>
      </c>
      <c r="Q906" s="433" t="s">
        <v>662</v>
      </c>
      <c r="R906" s="433" t="s">
        <v>662</v>
      </c>
      <c r="S906" s="433" t="s">
        <v>662</v>
      </c>
      <c r="T906" s="433" t="s">
        <v>662</v>
      </c>
      <c r="U906" s="433" t="s">
        <v>662</v>
      </c>
      <c r="V906" s="433" t="s">
        <v>662</v>
      </c>
      <c r="W906" s="433" t="s">
        <v>662</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outlineLevel="3" x14ac:dyDescent="0.35">
      <c r="A907" s="244"/>
      <c r="B907" s="253"/>
      <c r="C907" s="246">
        <f t="shared" si="321"/>
        <v>4</v>
      </c>
      <c r="D907" s="269"/>
      <c r="E907" s="430">
        <f>E906</f>
        <v>5</v>
      </c>
      <c r="F907" s="320" t="b">
        <f t="shared" si="319"/>
        <v>1</v>
      </c>
      <c r="G907" s="269"/>
      <c r="H907" s="892"/>
      <c r="I907" s="893"/>
      <c r="J907" s="416" t="s">
        <v>663</v>
      </c>
      <c r="K907" s="434" t="str">
        <f t="shared" si="320"/>
        <v>-</v>
      </c>
      <c r="L907" s="431" t="s">
        <v>658</v>
      </c>
      <c r="M907" s="431" t="s">
        <v>658</v>
      </c>
      <c r="N907" s="431" t="s">
        <v>658</v>
      </c>
      <c r="O907" s="431" t="s">
        <v>658</v>
      </c>
      <c r="P907" s="431" t="s">
        <v>658</v>
      </c>
      <c r="Q907" s="431" t="s">
        <v>658</v>
      </c>
      <c r="R907" s="431" t="s">
        <v>658</v>
      </c>
      <c r="S907" s="431" t="s">
        <v>658</v>
      </c>
      <c r="T907" s="431" t="s">
        <v>658</v>
      </c>
      <c r="U907" s="431" t="s">
        <v>658</v>
      </c>
      <c r="V907" s="435" t="s">
        <v>658</v>
      </c>
      <c r="W907" s="435" t="s">
        <v>658</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outlineLevel="3" x14ac:dyDescent="0.35">
      <c r="A908" s="244"/>
      <c r="B908" s="253"/>
      <c r="C908" s="246">
        <f t="shared" si="321"/>
        <v>4</v>
      </c>
      <c r="D908" s="269"/>
      <c r="E908" s="326">
        <v>6</v>
      </c>
      <c r="F908" s="320" t="b">
        <f t="shared" si="319"/>
        <v>1</v>
      </c>
      <c r="G908" s="269"/>
      <c r="H908" s="427" t="s">
        <v>673</v>
      </c>
      <c r="I908" s="427"/>
      <c r="J908" s="408" t="s">
        <v>657</v>
      </c>
      <c r="K908" s="428" t="str">
        <f t="shared" si="320"/>
        <v>-</v>
      </c>
      <c r="L908" s="437">
        <v>-1</v>
      </c>
      <c r="M908" s="429" t="s">
        <v>658</v>
      </c>
      <c r="N908" s="429" t="s">
        <v>658</v>
      </c>
      <c r="O908" s="429" t="s">
        <v>658</v>
      </c>
      <c r="P908" s="429" t="s">
        <v>658</v>
      </c>
      <c r="Q908" s="429" t="s">
        <v>658</v>
      </c>
      <c r="R908" s="429" t="s">
        <v>658</v>
      </c>
      <c r="S908" s="429" t="s">
        <v>658</v>
      </c>
      <c r="T908" s="429" t="s">
        <v>658</v>
      </c>
      <c r="U908" s="429" t="s">
        <v>658</v>
      </c>
      <c r="V908" s="429" t="s">
        <v>658</v>
      </c>
      <c r="W908" s="429" t="s">
        <v>658</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outlineLevel="3" x14ac:dyDescent="0.35">
      <c r="A909" s="244"/>
      <c r="B909" s="253"/>
      <c r="C909" s="246">
        <f t="shared" si="321"/>
        <v>4</v>
      </c>
      <c r="D909" s="269"/>
      <c r="E909" s="430">
        <f>E908</f>
        <v>6</v>
      </c>
      <c r="F909" s="320" t="b">
        <f t="shared" si="319"/>
        <v>1</v>
      </c>
      <c r="G909" s="269"/>
      <c r="H909" s="888"/>
      <c r="I909" s="889"/>
      <c r="J909" s="431" t="s">
        <v>660</v>
      </c>
      <c r="K909" s="432" t="str">
        <f t="shared" si="320"/>
        <v>-</v>
      </c>
      <c r="L909" s="433" t="s">
        <v>658</v>
      </c>
      <c r="M909" s="433" t="s">
        <v>658</v>
      </c>
      <c r="N909" s="433" t="s">
        <v>658</v>
      </c>
      <c r="O909" s="433" t="s">
        <v>658</v>
      </c>
      <c r="P909" s="433" t="s">
        <v>658</v>
      </c>
      <c r="Q909" s="433" t="s">
        <v>658</v>
      </c>
      <c r="R909" s="433" t="s">
        <v>658</v>
      </c>
      <c r="S909" s="433" t="s">
        <v>658</v>
      </c>
      <c r="T909" s="433" t="s">
        <v>658</v>
      </c>
      <c r="U909" s="433" t="s">
        <v>658</v>
      </c>
      <c r="V909" s="433" t="s">
        <v>658</v>
      </c>
      <c r="W909" s="433" t="s">
        <v>658</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outlineLevel="3" x14ac:dyDescent="0.35">
      <c r="A910" s="244"/>
      <c r="B910" s="253"/>
      <c r="C910" s="246">
        <f t="shared" si="321"/>
        <v>4</v>
      </c>
      <c r="D910" s="269"/>
      <c r="E910" s="430">
        <f>E909</f>
        <v>6</v>
      </c>
      <c r="F910" s="320" t="b">
        <f t="shared" si="319"/>
        <v>1</v>
      </c>
      <c r="G910" s="269"/>
      <c r="H910" s="890"/>
      <c r="I910" s="891"/>
      <c r="J910" s="431" t="s">
        <v>661</v>
      </c>
      <c r="K910" s="432" t="str">
        <f t="shared" si="320"/>
        <v>-</v>
      </c>
      <c r="L910" s="433" t="s">
        <v>662</v>
      </c>
      <c r="M910" s="433" t="s">
        <v>662</v>
      </c>
      <c r="N910" s="433" t="s">
        <v>662</v>
      </c>
      <c r="O910" s="433" t="s">
        <v>662</v>
      </c>
      <c r="P910" s="433" t="s">
        <v>662</v>
      </c>
      <c r="Q910" s="433" t="s">
        <v>662</v>
      </c>
      <c r="R910" s="433" t="s">
        <v>662</v>
      </c>
      <c r="S910" s="433" t="s">
        <v>662</v>
      </c>
      <c r="T910" s="433" t="s">
        <v>662</v>
      </c>
      <c r="U910" s="433" t="s">
        <v>662</v>
      </c>
      <c r="V910" s="433" t="s">
        <v>662</v>
      </c>
      <c r="W910" s="433" t="s">
        <v>662</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outlineLevel="3" x14ac:dyDescent="0.35">
      <c r="A911" s="244"/>
      <c r="B911" s="253"/>
      <c r="C911" s="246">
        <f t="shared" si="321"/>
        <v>4</v>
      </c>
      <c r="D911" s="269"/>
      <c r="E911" s="430">
        <f>E910</f>
        <v>6</v>
      </c>
      <c r="F911" s="320" t="b">
        <f t="shared" si="319"/>
        <v>1</v>
      </c>
      <c r="G911" s="269"/>
      <c r="H911" s="892"/>
      <c r="I911" s="893"/>
      <c r="J911" s="416" t="s">
        <v>663</v>
      </c>
      <c r="K911" s="434" t="str">
        <f t="shared" si="320"/>
        <v>-</v>
      </c>
      <c r="L911" s="431" t="s">
        <v>658</v>
      </c>
      <c r="M911" s="431" t="s">
        <v>658</v>
      </c>
      <c r="N911" s="431" t="s">
        <v>658</v>
      </c>
      <c r="O911" s="431" t="s">
        <v>658</v>
      </c>
      <c r="P911" s="431" t="s">
        <v>658</v>
      </c>
      <c r="Q911" s="431" t="s">
        <v>658</v>
      </c>
      <c r="R911" s="431" t="s">
        <v>658</v>
      </c>
      <c r="S911" s="431" t="s">
        <v>658</v>
      </c>
      <c r="T911" s="431" t="s">
        <v>658</v>
      </c>
      <c r="U911" s="431" t="s">
        <v>658</v>
      </c>
      <c r="V911" s="435" t="s">
        <v>658</v>
      </c>
      <c r="W911" s="435" t="s">
        <v>658</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outlineLevel="3" x14ac:dyDescent="0.35">
      <c r="A912" s="244"/>
      <c r="B912" s="253"/>
      <c r="C912" s="246">
        <f t="shared" si="321"/>
        <v>4</v>
      </c>
      <c r="D912" s="269"/>
      <c r="E912" s="326">
        <v>7</v>
      </c>
      <c r="F912" s="320" t="b">
        <f t="shared" si="319"/>
        <v>1</v>
      </c>
      <c r="G912" s="269"/>
      <c r="H912" s="427" t="s">
        <v>674</v>
      </c>
      <c r="I912" s="427"/>
      <c r="J912" s="408" t="s">
        <v>657</v>
      </c>
      <c r="K912" s="428" t="str">
        <f t="shared" si="320"/>
        <v>-</v>
      </c>
      <c r="L912" s="437">
        <v>-1</v>
      </c>
      <c r="M912" s="429" t="s">
        <v>658</v>
      </c>
      <c r="N912" s="429" t="s">
        <v>658</v>
      </c>
      <c r="O912" s="429" t="s">
        <v>658</v>
      </c>
      <c r="P912" s="429" t="s">
        <v>658</v>
      </c>
      <c r="Q912" s="429" t="s">
        <v>658</v>
      </c>
      <c r="R912" s="429" t="s">
        <v>658</v>
      </c>
      <c r="S912" s="429" t="s">
        <v>658</v>
      </c>
      <c r="T912" s="429" t="s">
        <v>658</v>
      </c>
      <c r="U912" s="429" t="s">
        <v>658</v>
      </c>
      <c r="V912" s="429" t="s">
        <v>658</v>
      </c>
      <c r="W912" s="429" t="s">
        <v>658</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outlineLevel="3" x14ac:dyDescent="0.35">
      <c r="A913" s="244"/>
      <c r="B913" s="253"/>
      <c r="C913" s="246">
        <f t="shared" si="321"/>
        <v>4</v>
      </c>
      <c r="D913" s="269"/>
      <c r="E913" s="430">
        <f>E912</f>
        <v>7</v>
      </c>
      <c r="F913" s="320" t="b">
        <f t="shared" si="319"/>
        <v>1</v>
      </c>
      <c r="G913" s="269"/>
      <c r="H913" s="888"/>
      <c r="I913" s="889"/>
      <c r="J913" s="431" t="s">
        <v>660</v>
      </c>
      <c r="K913" s="432" t="str">
        <f t="shared" si="320"/>
        <v>-</v>
      </c>
      <c r="L913" s="433" t="s">
        <v>658</v>
      </c>
      <c r="M913" s="433" t="s">
        <v>658</v>
      </c>
      <c r="N913" s="433" t="s">
        <v>658</v>
      </c>
      <c r="O913" s="433" t="s">
        <v>658</v>
      </c>
      <c r="P913" s="433" t="s">
        <v>658</v>
      </c>
      <c r="Q913" s="433" t="s">
        <v>658</v>
      </c>
      <c r="R913" s="433" t="s">
        <v>658</v>
      </c>
      <c r="S913" s="433" t="s">
        <v>658</v>
      </c>
      <c r="T913" s="433" t="s">
        <v>658</v>
      </c>
      <c r="U913" s="433" t="s">
        <v>658</v>
      </c>
      <c r="V913" s="433" t="s">
        <v>658</v>
      </c>
      <c r="W913" s="433" t="s">
        <v>658</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outlineLevel="3" x14ac:dyDescent="0.35">
      <c r="A914" s="244"/>
      <c r="B914" s="253"/>
      <c r="C914" s="246">
        <f t="shared" si="321"/>
        <v>4</v>
      </c>
      <c r="D914" s="269"/>
      <c r="E914" s="430">
        <f>E913</f>
        <v>7</v>
      </c>
      <c r="F914" s="320" t="b">
        <f t="shared" si="319"/>
        <v>1</v>
      </c>
      <c r="G914" s="269"/>
      <c r="H914" s="890"/>
      <c r="I914" s="891"/>
      <c r="J914" s="431" t="s">
        <v>661</v>
      </c>
      <c r="K914" s="432" t="str">
        <f t="shared" si="320"/>
        <v>-</v>
      </c>
      <c r="L914" s="433" t="s">
        <v>662</v>
      </c>
      <c r="M914" s="433" t="s">
        <v>662</v>
      </c>
      <c r="N914" s="433" t="s">
        <v>662</v>
      </c>
      <c r="O914" s="433" t="s">
        <v>662</v>
      </c>
      <c r="P914" s="433" t="s">
        <v>662</v>
      </c>
      <c r="Q914" s="433" t="s">
        <v>662</v>
      </c>
      <c r="R914" s="433" t="s">
        <v>662</v>
      </c>
      <c r="S914" s="433" t="s">
        <v>662</v>
      </c>
      <c r="T914" s="433" t="s">
        <v>662</v>
      </c>
      <c r="U914" s="433" t="s">
        <v>662</v>
      </c>
      <c r="V914" s="433" t="s">
        <v>662</v>
      </c>
      <c r="W914" s="433" t="s">
        <v>662</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outlineLevel="3" x14ac:dyDescent="0.35">
      <c r="A915" s="244"/>
      <c r="B915" s="253"/>
      <c r="C915" s="246">
        <f t="shared" si="321"/>
        <v>4</v>
      </c>
      <c r="D915" s="269"/>
      <c r="E915" s="430">
        <f>E914</f>
        <v>7</v>
      </c>
      <c r="F915" s="320" t="b">
        <f t="shared" si="319"/>
        <v>1</v>
      </c>
      <c r="G915" s="269"/>
      <c r="H915" s="892"/>
      <c r="I915" s="893"/>
      <c r="J915" s="416" t="s">
        <v>663</v>
      </c>
      <c r="K915" s="434" t="str">
        <f t="shared" si="320"/>
        <v>-</v>
      </c>
      <c r="L915" s="431" t="s">
        <v>658</v>
      </c>
      <c r="M915" s="431" t="s">
        <v>658</v>
      </c>
      <c r="N915" s="431" t="s">
        <v>658</v>
      </c>
      <c r="O915" s="431" t="s">
        <v>658</v>
      </c>
      <c r="P915" s="431" t="s">
        <v>658</v>
      </c>
      <c r="Q915" s="431" t="s">
        <v>658</v>
      </c>
      <c r="R915" s="431" t="s">
        <v>658</v>
      </c>
      <c r="S915" s="431" t="s">
        <v>658</v>
      </c>
      <c r="T915" s="431" t="s">
        <v>658</v>
      </c>
      <c r="U915" s="431" t="s">
        <v>658</v>
      </c>
      <c r="V915" s="435" t="s">
        <v>658</v>
      </c>
      <c r="W915" s="435" t="s">
        <v>658</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outlineLevel="3" x14ac:dyDescent="0.35">
      <c r="A916" s="244"/>
      <c r="B916" s="253"/>
      <c r="C916" s="246">
        <f t="shared" si="321"/>
        <v>4</v>
      </c>
      <c r="D916" s="269"/>
      <c r="E916" s="326">
        <v>8</v>
      </c>
      <c r="F916" s="320" t="b">
        <f t="shared" ref="F916:F947" si="322">COUNTIFS($L916:$W916,"-")&lt;&gt;COUNTA($L916:$W916)</f>
        <v>1</v>
      </c>
      <c r="G916" s="269"/>
      <c r="H916" s="427" t="s">
        <v>983</v>
      </c>
      <c r="I916" s="427"/>
      <c r="J916" s="408" t="s">
        <v>657</v>
      </c>
      <c r="K916" s="428" t="str">
        <f t="shared" si="320"/>
        <v>-</v>
      </c>
      <c r="L916" s="429" t="s">
        <v>658</v>
      </c>
      <c r="M916" s="429" t="s">
        <v>658</v>
      </c>
      <c r="N916" s="429" t="s">
        <v>658</v>
      </c>
      <c r="O916" s="429" t="s">
        <v>658</v>
      </c>
      <c r="P916" s="429" t="s">
        <v>658</v>
      </c>
      <c r="Q916" s="429" t="s">
        <v>658</v>
      </c>
      <c r="R916" s="429" t="s">
        <v>658</v>
      </c>
      <c r="S916" s="429" t="s">
        <v>658</v>
      </c>
      <c r="T916" s="429" t="s">
        <v>658</v>
      </c>
      <c r="U916" s="429" t="s">
        <v>658</v>
      </c>
      <c r="V916" s="429" t="s">
        <v>658</v>
      </c>
      <c r="W916" s="429" t="s">
        <v>658</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t="15" customHeight="1" outlineLevel="3" x14ac:dyDescent="0.35">
      <c r="A917" s="244"/>
      <c r="B917" s="253"/>
      <c r="C917" s="246">
        <f t="shared" si="321"/>
        <v>4</v>
      </c>
      <c r="D917" s="269"/>
      <c r="E917" s="430">
        <f>E916</f>
        <v>8</v>
      </c>
      <c r="F917" s="320" t="b">
        <f t="shared" si="322"/>
        <v>1</v>
      </c>
      <c r="G917" s="269"/>
      <c r="H917" s="888" t="s">
        <v>984</v>
      </c>
      <c r="I917" s="889"/>
      <c r="J917" s="431" t="s">
        <v>660</v>
      </c>
      <c r="K917" s="432" t="str">
        <f t="shared" si="320"/>
        <v>-</v>
      </c>
      <c r="L917" s="433" t="s">
        <v>658</v>
      </c>
      <c r="M917" s="433" t="s">
        <v>658</v>
      </c>
      <c r="N917" s="433" t="s">
        <v>658</v>
      </c>
      <c r="O917" s="433" t="s">
        <v>658</v>
      </c>
      <c r="P917" s="433" t="s">
        <v>658</v>
      </c>
      <c r="Q917" s="316">
        <v>0</v>
      </c>
      <c r="R917" s="433" t="s">
        <v>658</v>
      </c>
      <c r="S917" s="316" t="b">
        <v>1</v>
      </c>
      <c r="T917" s="433" t="s">
        <v>658</v>
      </c>
      <c r="U917" s="433" t="s">
        <v>658</v>
      </c>
      <c r="V917" s="433" t="s">
        <v>658</v>
      </c>
      <c r="W917" s="433" t="s">
        <v>658</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outlineLevel="3" x14ac:dyDescent="0.35">
      <c r="A918" s="244"/>
      <c r="B918" s="253"/>
      <c r="C918" s="246">
        <f t="shared" si="321"/>
        <v>4</v>
      </c>
      <c r="D918" s="269"/>
      <c r="E918" s="430">
        <f>E917</f>
        <v>8</v>
      </c>
      <c r="F918" s="320" t="b">
        <f t="shared" si="322"/>
        <v>1</v>
      </c>
      <c r="G918" s="269"/>
      <c r="H918" s="890"/>
      <c r="I918" s="891"/>
      <c r="J918" s="431" t="s">
        <v>661</v>
      </c>
      <c r="K918" s="432" t="str">
        <f t="shared" si="320"/>
        <v>-</v>
      </c>
      <c r="L918" s="433" t="s">
        <v>662</v>
      </c>
      <c r="M918" s="433" t="s">
        <v>662</v>
      </c>
      <c r="N918" s="433" t="s">
        <v>662</v>
      </c>
      <c r="O918" s="433" t="s">
        <v>662</v>
      </c>
      <c r="P918" s="433" t="s">
        <v>662</v>
      </c>
      <c r="Q918" s="433" t="s">
        <v>662</v>
      </c>
      <c r="R918" s="433" t="s">
        <v>662</v>
      </c>
      <c r="S918" s="433" t="s">
        <v>662</v>
      </c>
      <c r="T918" s="433" t="s">
        <v>662</v>
      </c>
      <c r="U918" s="433" t="s">
        <v>662</v>
      </c>
      <c r="V918" s="433" t="s">
        <v>662</v>
      </c>
      <c r="W918" s="433" t="s">
        <v>662</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outlineLevel="3" x14ac:dyDescent="0.35">
      <c r="A919" s="244"/>
      <c r="B919" s="253"/>
      <c r="C919" s="246">
        <f t="shared" si="321"/>
        <v>4</v>
      </c>
      <c r="D919" s="269"/>
      <c r="E919" s="430">
        <f>E918</f>
        <v>8</v>
      </c>
      <c r="F919" s="320" t="b">
        <f t="shared" si="322"/>
        <v>1</v>
      </c>
      <c r="G919" s="269"/>
      <c r="H919" s="892"/>
      <c r="I919" s="893"/>
      <c r="J919" s="416" t="s">
        <v>663</v>
      </c>
      <c r="K919" s="434" t="str">
        <f t="shared" si="320"/>
        <v>-</v>
      </c>
      <c r="L919" s="431" t="s">
        <v>658</v>
      </c>
      <c r="M919" s="431" t="s">
        <v>658</v>
      </c>
      <c r="N919" s="431" t="s">
        <v>658</v>
      </c>
      <c r="O919" s="431" t="s">
        <v>658</v>
      </c>
      <c r="P919" s="431" t="s">
        <v>658</v>
      </c>
      <c r="Q919" s="431" t="s">
        <v>658</v>
      </c>
      <c r="R919" s="431" t="s">
        <v>658</v>
      </c>
      <c r="S919" s="431" t="s">
        <v>658</v>
      </c>
      <c r="T919" s="431" t="s">
        <v>658</v>
      </c>
      <c r="U919" s="431" t="s">
        <v>658</v>
      </c>
      <c r="V919" s="435" t="s">
        <v>658</v>
      </c>
      <c r="W919" s="435" t="s">
        <v>658</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outlineLevel="3" x14ac:dyDescent="0.35">
      <c r="A920" s="244"/>
      <c r="B920" s="253"/>
      <c r="C920" s="246">
        <f t="shared" ref="C920:C951" si="323">INT($C$872)+3</f>
        <v>4</v>
      </c>
      <c r="D920" s="269"/>
      <c r="E920" s="326">
        <v>9</v>
      </c>
      <c r="F920" s="320" t="b">
        <f t="shared" si="322"/>
        <v>1</v>
      </c>
      <c r="G920" s="269"/>
      <c r="H920" s="427" t="s">
        <v>675</v>
      </c>
      <c r="I920" s="427"/>
      <c r="J920" s="408" t="s">
        <v>657</v>
      </c>
      <c r="K920" s="428" t="str">
        <f t="shared" si="320"/>
        <v>-</v>
      </c>
      <c r="L920" s="429" t="s">
        <v>658</v>
      </c>
      <c r="M920" s="429" t="s">
        <v>658</v>
      </c>
      <c r="N920" s="429" t="s">
        <v>658</v>
      </c>
      <c r="O920" s="429" t="s">
        <v>658</v>
      </c>
      <c r="P920" s="429" t="s">
        <v>658</v>
      </c>
      <c r="Q920" s="429" t="s">
        <v>658</v>
      </c>
      <c r="R920" s="429" t="s">
        <v>658</v>
      </c>
      <c r="S920" s="429" t="s">
        <v>658</v>
      </c>
      <c r="T920" s="429" t="s">
        <v>658</v>
      </c>
      <c r="U920" s="429" t="s">
        <v>658</v>
      </c>
      <c r="V920" s="429" t="s">
        <v>658</v>
      </c>
      <c r="W920" s="429" t="s">
        <v>658</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t="15" customHeight="1" outlineLevel="3" x14ac:dyDescent="0.35">
      <c r="A921" s="244"/>
      <c r="B921" s="253"/>
      <c r="C921" s="246">
        <f t="shared" si="323"/>
        <v>4</v>
      </c>
      <c r="D921" s="269"/>
      <c r="E921" s="430">
        <f>E920</f>
        <v>9</v>
      </c>
      <c r="F921" s="320" t="b">
        <f t="shared" si="322"/>
        <v>1</v>
      </c>
      <c r="G921" s="269"/>
      <c r="H921" s="888" t="s">
        <v>985</v>
      </c>
      <c r="I921" s="889"/>
      <c r="J921" s="431" t="s">
        <v>660</v>
      </c>
      <c r="K921" s="432" t="str">
        <f t="shared" si="320"/>
        <v>-</v>
      </c>
      <c r="L921" s="433" t="s">
        <v>658</v>
      </c>
      <c r="M921" s="433" t="s">
        <v>658</v>
      </c>
      <c r="N921" s="433" t="s">
        <v>658</v>
      </c>
      <c r="O921" s="433" t="s">
        <v>658</v>
      </c>
      <c r="P921" s="433" t="s">
        <v>658</v>
      </c>
      <c r="Q921" s="438">
        <f>INT($I$389/7)+2</f>
        <v>7</v>
      </c>
      <c r="R921" s="433" t="s">
        <v>658</v>
      </c>
      <c r="S921" s="316" t="b">
        <v>1</v>
      </c>
      <c r="T921" s="433">
        <v>1</v>
      </c>
      <c r="U921" s="433" t="s">
        <v>658</v>
      </c>
      <c r="V921" s="433" t="s">
        <v>658</v>
      </c>
      <c r="W921" s="433" t="s">
        <v>658</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outlineLevel="3" x14ac:dyDescent="0.35">
      <c r="A922" s="244"/>
      <c r="B922" s="253"/>
      <c r="C922" s="246">
        <f t="shared" si="323"/>
        <v>4</v>
      </c>
      <c r="D922" s="269"/>
      <c r="E922" s="430">
        <f>E921</f>
        <v>9</v>
      </c>
      <c r="F922" s="320" t="b">
        <f t="shared" si="322"/>
        <v>1</v>
      </c>
      <c r="G922" s="269"/>
      <c r="H922" s="890"/>
      <c r="I922" s="891"/>
      <c r="J922" s="431" t="s">
        <v>661</v>
      </c>
      <c r="K922" s="432" t="str">
        <f t="shared" si="320"/>
        <v>-</v>
      </c>
      <c r="L922" s="433" t="s">
        <v>662</v>
      </c>
      <c r="M922" s="433" t="s">
        <v>662</v>
      </c>
      <c r="N922" s="433" t="s">
        <v>662</v>
      </c>
      <c r="O922" s="433" t="s">
        <v>662</v>
      </c>
      <c r="P922" s="433" t="s">
        <v>662</v>
      </c>
      <c r="Q922" s="433" t="s">
        <v>662</v>
      </c>
      <c r="R922" s="433" t="s">
        <v>662</v>
      </c>
      <c r="S922" s="433" t="s">
        <v>662</v>
      </c>
      <c r="T922" s="433" t="s">
        <v>662</v>
      </c>
      <c r="U922" s="433" t="s">
        <v>662</v>
      </c>
      <c r="V922" s="433" t="s">
        <v>662</v>
      </c>
      <c r="W922" s="433" t="s">
        <v>662</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outlineLevel="3" x14ac:dyDescent="0.35">
      <c r="A923" s="244"/>
      <c r="B923" s="253"/>
      <c r="C923" s="246">
        <f t="shared" si="323"/>
        <v>4</v>
      </c>
      <c r="D923" s="269"/>
      <c r="E923" s="430">
        <f>E922</f>
        <v>9</v>
      </c>
      <c r="F923" s="320" t="b">
        <f t="shared" si="322"/>
        <v>1</v>
      </c>
      <c r="G923" s="269"/>
      <c r="H923" s="892"/>
      <c r="I923" s="893"/>
      <c r="J923" s="416" t="s">
        <v>663</v>
      </c>
      <c r="K923" s="434" t="str">
        <f t="shared" si="320"/>
        <v>-</v>
      </c>
      <c r="L923" s="431" t="s">
        <v>658</v>
      </c>
      <c r="M923" s="431" t="s">
        <v>658</v>
      </c>
      <c r="N923" s="431" t="s">
        <v>658</v>
      </c>
      <c r="O923" s="431" t="s">
        <v>658</v>
      </c>
      <c r="P923" s="431" t="s">
        <v>658</v>
      </c>
      <c r="Q923" s="431" t="s">
        <v>658</v>
      </c>
      <c r="R923" s="431" t="s">
        <v>658</v>
      </c>
      <c r="S923" s="431" t="s">
        <v>658</v>
      </c>
      <c r="T923" s="431" t="s">
        <v>658</v>
      </c>
      <c r="U923" s="431" t="s">
        <v>658</v>
      </c>
      <c r="V923" s="435" t="s">
        <v>658</v>
      </c>
      <c r="W923" s="435" t="s">
        <v>658</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outlineLevel="3" x14ac:dyDescent="0.35">
      <c r="A924" s="244"/>
      <c r="B924" s="253"/>
      <c r="C924" s="246">
        <f t="shared" si="323"/>
        <v>4</v>
      </c>
      <c r="D924" s="269"/>
      <c r="E924" s="326">
        <v>10</v>
      </c>
      <c r="F924" s="320" t="b">
        <f t="shared" si="322"/>
        <v>1</v>
      </c>
      <c r="G924" s="269"/>
      <c r="H924" s="427" t="s">
        <v>676</v>
      </c>
      <c r="I924" s="427"/>
      <c r="J924" s="408" t="s">
        <v>657</v>
      </c>
      <c r="K924" s="428" t="str">
        <f t="shared" si="320"/>
        <v>-</v>
      </c>
      <c r="L924" s="429" t="s">
        <v>658</v>
      </c>
      <c r="M924" s="429" t="s">
        <v>658</v>
      </c>
      <c r="N924" s="429" t="s">
        <v>658</v>
      </c>
      <c r="O924" s="429" t="s">
        <v>658</v>
      </c>
      <c r="P924" s="429" t="s">
        <v>658</v>
      </c>
      <c r="Q924" s="429" t="s">
        <v>658</v>
      </c>
      <c r="R924" s="429" t="s">
        <v>658</v>
      </c>
      <c r="S924" s="429" t="s">
        <v>658</v>
      </c>
      <c r="T924" s="429" t="s">
        <v>658</v>
      </c>
      <c r="U924" s="429" t="s">
        <v>658</v>
      </c>
      <c r="V924" s="429" t="s">
        <v>658</v>
      </c>
      <c r="W924" s="429" t="s">
        <v>658</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t="15" customHeight="1" outlineLevel="3" x14ac:dyDescent="0.35">
      <c r="A925" s="244"/>
      <c r="B925" s="253"/>
      <c r="C925" s="246">
        <f t="shared" si="323"/>
        <v>4</v>
      </c>
      <c r="D925" s="269"/>
      <c r="E925" s="430">
        <f>E924</f>
        <v>10</v>
      </c>
      <c r="F925" s="320" t="b">
        <f t="shared" si="322"/>
        <v>1</v>
      </c>
      <c r="G925" s="269"/>
      <c r="H925" s="888" t="s">
        <v>986</v>
      </c>
      <c r="I925" s="889"/>
      <c r="J925" s="431" t="s">
        <v>660</v>
      </c>
      <c r="K925" s="432" t="str">
        <f t="shared" si="320"/>
        <v>-</v>
      </c>
      <c r="L925" s="433" t="s">
        <v>658</v>
      </c>
      <c r="M925" s="433" t="s">
        <v>658</v>
      </c>
      <c r="N925" s="433" t="s">
        <v>658</v>
      </c>
      <c r="O925" s="433" t="s">
        <v>658</v>
      </c>
      <c r="P925" s="433" t="s">
        <v>658</v>
      </c>
      <c r="Q925" s="438">
        <f>INT($I$390/7)+2</f>
        <v>9</v>
      </c>
      <c r="R925" s="433" t="s">
        <v>658</v>
      </c>
      <c r="S925" s="316" t="b">
        <v>1</v>
      </c>
      <c r="T925" s="433">
        <v>2</v>
      </c>
      <c r="U925" s="433" t="s">
        <v>658</v>
      </c>
      <c r="V925" s="433" t="s">
        <v>658</v>
      </c>
      <c r="W925" s="433" t="s">
        <v>658</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outlineLevel="3" x14ac:dyDescent="0.35">
      <c r="A926" s="244"/>
      <c r="B926" s="253"/>
      <c r="C926" s="246">
        <f t="shared" si="323"/>
        <v>4</v>
      </c>
      <c r="D926" s="269"/>
      <c r="E926" s="430">
        <f>E925</f>
        <v>10</v>
      </c>
      <c r="F926" s="320" t="b">
        <f t="shared" si="322"/>
        <v>1</v>
      </c>
      <c r="G926" s="269"/>
      <c r="H926" s="890"/>
      <c r="I926" s="891"/>
      <c r="J926" s="431" t="s">
        <v>661</v>
      </c>
      <c r="K926" s="432" t="str">
        <f t="shared" si="320"/>
        <v>-</v>
      </c>
      <c r="L926" s="433" t="s">
        <v>662</v>
      </c>
      <c r="M926" s="433" t="s">
        <v>662</v>
      </c>
      <c r="N926" s="433" t="s">
        <v>662</v>
      </c>
      <c r="O926" s="433" t="s">
        <v>662</v>
      </c>
      <c r="P926" s="433" t="s">
        <v>662</v>
      </c>
      <c r="Q926" s="433" t="s">
        <v>662</v>
      </c>
      <c r="R926" s="433" t="s">
        <v>662</v>
      </c>
      <c r="S926" s="433" t="s">
        <v>662</v>
      </c>
      <c r="T926" s="433" t="s">
        <v>662</v>
      </c>
      <c r="U926" s="433" t="s">
        <v>662</v>
      </c>
      <c r="V926" s="433" t="s">
        <v>662</v>
      </c>
      <c r="W926" s="433" t="s">
        <v>662</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outlineLevel="3" x14ac:dyDescent="0.35">
      <c r="A927" s="244"/>
      <c r="B927" s="253"/>
      <c r="C927" s="246">
        <f t="shared" si="323"/>
        <v>4</v>
      </c>
      <c r="D927" s="269"/>
      <c r="E927" s="430">
        <f>E926</f>
        <v>10</v>
      </c>
      <c r="F927" s="320" t="b">
        <f t="shared" si="322"/>
        <v>1</v>
      </c>
      <c r="G927" s="269"/>
      <c r="H927" s="892"/>
      <c r="I927" s="893"/>
      <c r="J927" s="416" t="s">
        <v>663</v>
      </c>
      <c r="K927" s="434" t="str">
        <f t="shared" si="320"/>
        <v>-</v>
      </c>
      <c r="L927" s="431" t="s">
        <v>658</v>
      </c>
      <c r="M927" s="431" t="s">
        <v>658</v>
      </c>
      <c r="N927" s="431" t="s">
        <v>658</v>
      </c>
      <c r="O927" s="431" t="s">
        <v>658</v>
      </c>
      <c r="P927" s="431" t="s">
        <v>658</v>
      </c>
      <c r="Q927" s="431" t="s">
        <v>658</v>
      </c>
      <c r="R927" s="431" t="s">
        <v>658</v>
      </c>
      <c r="S927" s="431" t="s">
        <v>658</v>
      </c>
      <c r="T927" s="431" t="s">
        <v>658</v>
      </c>
      <c r="U927" s="431" t="s">
        <v>658</v>
      </c>
      <c r="V927" s="435" t="s">
        <v>658</v>
      </c>
      <c r="W927" s="435" t="s">
        <v>658</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outlineLevel="3" x14ac:dyDescent="0.35">
      <c r="A928" s="244"/>
      <c r="B928" s="253"/>
      <c r="C928" s="246">
        <f t="shared" si="323"/>
        <v>4</v>
      </c>
      <c r="D928" s="269"/>
      <c r="E928" s="326">
        <v>11</v>
      </c>
      <c r="F928" s="320" t="b">
        <f t="shared" si="322"/>
        <v>1</v>
      </c>
      <c r="G928" s="269"/>
      <c r="H928" s="427" t="s">
        <v>677</v>
      </c>
      <c r="I928" s="427"/>
      <c r="J928" s="408" t="s">
        <v>657</v>
      </c>
      <c r="K928" s="428" t="str">
        <f t="shared" si="320"/>
        <v>-</v>
      </c>
      <c r="L928" s="429" t="s">
        <v>658</v>
      </c>
      <c r="M928" s="429" t="s">
        <v>658</v>
      </c>
      <c r="N928" s="429" t="s">
        <v>658</v>
      </c>
      <c r="O928" s="429" t="s">
        <v>658</v>
      </c>
      <c r="P928" s="429" t="s">
        <v>658</v>
      </c>
      <c r="Q928" s="429" t="s">
        <v>658</v>
      </c>
      <c r="R928" s="429" t="s">
        <v>658</v>
      </c>
      <c r="S928" s="429" t="s">
        <v>658</v>
      </c>
      <c r="T928" s="429" t="s">
        <v>658</v>
      </c>
      <c r="U928" s="429" t="s">
        <v>658</v>
      </c>
      <c r="V928" s="429" t="s">
        <v>658</v>
      </c>
      <c r="W928" s="429" t="s">
        <v>658</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t="15" customHeight="1" outlineLevel="3" x14ac:dyDescent="0.35">
      <c r="A929" s="244"/>
      <c r="B929" s="253"/>
      <c r="C929" s="246">
        <f t="shared" si="323"/>
        <v>4</v>
      </c>
      <c r="D929" s="269"/>
      <c r="E929" s="430">
        <f>E928</f>
        <v>11</v>
      </c>
      <c r="F929" s="320" t="b">
        <f t="shared" si="322"/>
        <v>1</v>
      </c>
      <c r="G929" s="269"/>
      <c r="H929" s="888" t="s">
        <v>986</v>
      </c>
      <c r="I929" s="889"/>
      <c r="J929" s="431" t="s">
        <v>660</v>
      </c>
      <c r="K929" s="432" t="str">
        <f t="shared" si="320"/>
        <v>-</v>
      </c>
      <c r="L929" s="433" t="s">
        <v>658</v>
      </c>
      <c r="M929" s="433" t="s">
        <v>658</v>
      </c>
      <c r="N929" s="433" t="s">
        <v>658</v>
      </c>
      <c r="O929" s="433" t="s">
        <v>658</v>
      </c>
      <c r="P929" s="433" t="s">
        <v>658</v>
      </c>
      <c r="Q929" s="438">
        <f>INT($I$391/7)+2</f>
        <v>9</v>
      </c>
      <c r="R929" s="433" t="s">
        <v>658</v>
      </c>
      <c r="S929" s="316" t="b">
        <v>1</v>
      </c>
      <c r="T929" s="433">
        <v>3</v>
      </c>
      <c r="U929" s="433" t="s">
        <v>658</v>
      </c>
      <c r="V929" s="433" t="s">
        <v>658</v>
      </c>
      <c r="W929" s="433" t="s">
        <v>658</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outlineLevel="3" x14ac:dyDescent="0.35">
      <c r="A930" s="244"/>
      <c r="B930" s="253"/>
      <c r="C930" s="246">
        <f t="shared" si="323"/>
        <v>4</v>
      </c>
      <c r="D930" s="269"/>
      <c r="E930" s="430">
        <f>E929</f>
        <v>11</v>
      </c>
      <c r="F930" s="320" t="b">
        <f t="shared" si="322"/>
        <v>1</v>
      </c>
      <c r="G930" s="269"/>
      <c r="H930" s="890"/>
      <c r="I930" s="891"/>
      <c r="J930" s="431" t="s">
        <v>661</v>
      </c>
      <c r="K930" s="432" t="str">
        <f t="shared" si="320"/>
        <v>-</v>
      </c>
      <c r="L930" s="433" t="s">
        <v>662</v>
      </c>
      <c r="M930" s="433" t="s">
        <v>662</v>
      </c>
      <c r="N930" s="433" t="s">
        <v>662</v>
      </c>
      <c r="O930" s="433" t="s">
        <v>662</v>
      </c>
      <c r="P930" s="433" t="s">
        <v>662</v>
      </c>
      <c r="Q930" s="433" t="s">
        <v>662</v>
      </c>
      <c r="R930" s="433" t="s">
        <v>662</v>
      </c>
      <c r="S930" s="433" t="s">
        <v>662</v>
      </c>
      <c r="T930" s="433" t="s">
        <v>662</v>
      </c>
      <c r="U930" s="433" t="s">
        <v>662</v>
      </c>
      <c r="V930" s="433" t="s">
        <v>662</v>
      </c>
      <c r="W930" s="433" t="s">
        <v>662</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outlineLevel="3" x14ac:dyDescent="0.35">
      <c r="A931" s="244"/>
      <c r="B931" s="253"/>
      <c r="C931" s="246">
        <f t="shared" si="323"/>
        <v>4</v>
      </c>
      <c r="D931" s="269"/>
      <c r="E931" s="430">
        <f>E930</f>
        <v>11</v>
      </c>
      <c r="F931" s="320" t="b">
        <f t="shared" si="322"/>
        <v>1</v>
      </c>
      <c r="G931" s="269"/>
      <c r="H931" s="892"/>
      <c r="I931" s="893"/>
      <c r="J931" s="416" t="s">
        <v>663</v>
      </c>
      <c r="K931" s="434" t="str">
        <f t="shared" si="320"/>
        <v>-</v>
      </c>
      <c r="L931" s="431" t="s">
        <v>658</v>
      </c>
      <c r="M931" s="431" t="s">
        <v>658</v>
      </c>
      <c r="N931" s="431" t="s">
        <v>658</v>
      </c>
      <c r="O931" s="431" t="s">
        <v>658</v>
      </c>
      <c r="P931" s="431" t="s">
        <v>658</v>
      </c>
      <c r="Q931" s="431" t="s">
        <v>658</v>
      </c>
      <c r="R931" s="431" t="s">
        <v>658</v>
      </c>
      <c r="S931" s="431" t="s">
        <v>658</v>
      </c>
      <c r="T931" s="431" t="s">
        <v>658</v>
      </c>
      <c r="U931" s="431" t="s">
        <v>658</v>
      </c>
      <c r="V931" s="435" t="s">
        <v>658</v>
      </c>
      <c r="W931" s="435" t="s">
        <v>658</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outlineLevel="3" x14ac:dyDescent="0.35">
      <c r="A932" s="244"/>
      <c r="B932" s="253"/>
      <c r="C932" s="246">
        <f t="shared" si="323"/>
        <v>4</v>
      </c>
      <c r="D932" s="269"/>
      <c r="E932" s="326">
        <v>12</v>
      </c>
      <c r="F932" s="320" t="b">
        <f t="shared" si="322"/>
        <v>1</v>
      </c>
      <c r="G932" s="269"/>
      <c r="H932" s="427" t="s">
        <v>678</v>
      </c>
      <c r="I932" s="427"/>
      <c r="J932" s="408" t="s">
        <v>657</v>
      </c>
      <c r="K932" s="428" t="str">
        <f t="shared" si="320"/>
        <v>-</v>
      </c>
      <c r="L932" s="429" t="s">
        <v>658</v>
      </c>
      <c r="M932" s="429" t="s">
        <v>658</v>
      </c>
      <c r="N932" s="429" t="s">
        <v>658</v>
      </c>
      <c r="O932" s="429" t="s">
        <v>658</v>
      </c>
      <c r="P932" s="429" t="s">
        <v>658</v>
      </c>
      <c r="Q932" s="429" t="s">
        <v>658</v>
      </c>
      <c r="R932" s="429" t="s">
        <v>658</v>
      </c>
      <c r="S932" s="429" t="s">
        <v>658</v>
      </c>
      <c r="T932" s="429" t="s">
        <v>658</v>
      </c>
      <c r="U932" s="429" t="s">
        <v>658</v>
      </c>
      <c r="V932" s="429" t="s">
        <v>658</v>
      </c>
      <c r="W932" s="429" t="s">
        <v>658</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t="15" customHeight="1" outlineLevel="3" x14ac:dyDescent="0.35">
      <c r="A933" s="244"/>
      <c r="B933" s="253"/>
      <c r="C933" s="246">
        <f t="shared" si="323"/>
        <v>4</v>
      </c>
      <c r="D933" s="269"/>
      <c r="E933" s="430">
        <f>E932</f>
        <v>12</v>
      </c>
      <c r="F933" s="320" t="b">
        <f t="shared" si="322"/>
        <v>1</v>
      </c>
      <c r="G933" s="269"/>
      <c r="H933" s="888" t="s">
        <v>986</v>
      </c>
      <c r="I933" s="889"/>
      <c r="J933" s="431" t="s">
        <v>660</v>
      </c>
      <c r="K933" s="432" t="str">
        <f t="shared" si="320"/>
        <v>-</v>
      </c>
      <c r="L933" s="433" t="s">
        <v>658</v>
      </c>
      <c r="M933" s="433" t="s">
        <v>658</v>
      </c>
      <c r="N933" s="433" t="s">
        <v>658</v>
      </c>
      <c r="O933" s="433" t="s">
        <v>658</v>
      </c>
      <c r="P933" s="433" t="s">
        <v>658</v>
      </c>
      <c r="Q933" s="438">
        <f>INT($I$392/7)+2</f>
        <v>9</v>
      </c>
      <c r="R933" s="433" t="s">
        <v>658</v>
      </c>
      <c r="S933" s="316" t="b">
        <v>1</v>
      </c>
      <c r="T933" s="433">
        <v>4</v>
      </c>
      <c r="U933" s="433" t="s">
        <v>658</v>
      </c>
      <c r="V933" s="433" t="s">
        <v>658</v>
      </c>
      <c r="W933" s="433" t="s">
        <v>658</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outlineLevel="3" x14ac:dyDescent="0.35">
      <c r="A934" s="244"/>
      <c r="B934" s="253"/>
      <c r="C934" s="246">
        <f t="shared" si="323"/>
        <v>4</v>
      </c>
      <c r="D934" s="269"/>
      <c r="E934" s="430">
        <f>E933</f>
        <v>12</v>
      </c>
      <c r="F934" s="320" t="b">
        <f t="shared" si="322"/>
        <v>1</v>
      </c>
      <c r="G934" s="269"/>
      <c r="H934" s="890"/>
      <c r="I934" s="891"/>
      <c r="J934" s="431" t="s">
        <v>661</v>
      </c>
      <c r="K934" s="432" t="str">
        <f t="shared" si="320"/>
        <v>-</v>
      </c>
      <c r="L934" s="433" t="s">
        <v>662</v>
      </c>
      <c r="M934" s="433" t="s">
        <v>662</v>
      </c>
      <c r="N934" s="433" t="s">
        <v>662</v>
      </c>
      <c r="O934" s="433" t="s">
        <v>662</v>
      </c>
      <c r="P934" s="433" t="s">
        <v>662</v>
      </c>
      <c r="Q934" s="433" t="s">
        <v>662</v>
      </c>
      <c r="R934" s="433" t="s">
        <v>662</v>
      </c>
      <c r="S934" s="433" t="s">
        <v>662</v>
      </c>
      <c r="T934" s="433" t="s">
        <v>662</v>
      </c>
      <c r="U934" s="433" t="s">
        <v>662</v>
      </c>
      <c r="V934" s="433" t="s">
        <v>662</v>
      </c>
      <c r="W934" s="433" t="s">
        <v>662</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outlineLevel="3" x14ac:dyDescent="0.35">
      <c r="A935" s="244"/>
      <c r="B935" s="253"/>
      <c r="C935" s="246">
        <f t="shared" si="323"/>
        <v>4</v>
      </c>
      <c r="D935" s="269"/>
      <c r="E935" s="430">
        <f>E934</f>
        <v>12</v>
      </c>
      <c r="F935" s="320" t="b">
        <f t="shared" si="322"/>
        <v>1</v>
      </c>
      <c r="G935" s="269"/>
      <c r="H935" s="892"/>
      <c r="I935" s="893"/>
      <c r="J935" s="416" t="s">
        <v>663</v>
      </c>
      <c r="K935" s="434" t="str">
        <f t="shared" si="320"/>
        <v>-</v>
      </c>
      <c r="L935" s="431" t="s">
        <v>658</v>
      </c>
      <c r="M935" s="431" t="s">
        <v>658</v>
      </c>
      <c r="N935" s="431" t="s">
        <v>658</v>
      </c>
      <c r="O935" s="431" t="s">
        <v>658</v>
      </c>
      <c r="P935" s="431" t="s">
        <v>658</v>
      </c>
      <c r="Q935" s="431" t="s">
        <v>658</v>
      </c>
      <c r="R935" s="431" t="s">
        <v>658</v>
      </c>
      <c r="S935" s="431" t="s">
        <v>658</v>
      </c>
      <c r="T935" s="431" t="s">
        <v>658</v>
      </c>
      <c r="U935" s="431" t="s">
        <v>658</v>
      </c>
      <c r="V935" s="435" t="s">
        <v>658</v>
      </c>
      <c r="W935" s="435" t="s">
        <v>658</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outlineLevel="3" x14ac:dyDescent="0.35">
      <c r="A936" s="244"/>
      <c r="B936" s="253"/>
      <c r="C936" s="246">
        <f t="shared" si="323"/>
        <v>4</v>
      </c>
      <c r="D936" s="269"/>
      <c r="E936" s="326">
        <v>13</v>
      </c>
      <c r="F936" s="320" t="b">
        <f t="shared" si="322"/>
        <v>1</v>
      </c>
      <c r="G936" s="269"/>
      <c r="H936" s="427" t="s">
        <v>679</v>
      </c>
      <c r="I936" s="427"/>
      <c r="J936" s="408" t="s">
        <v>657</v>
      </c>
      <c r="K936" s="428" t="str">
        <f t="shared" si="320"/>
        <v>-</v>
      </c>
      <c r="L936" s="437">
        <v>-1</v>
      </c>
      <c r="M936" s="429" t="s">
        <v>658</v>
      </c>
      <c r="N936" s="429" t="s">
        <v>658</v>
      </c>
      <c r="O936" s="429" t="s">
        <v>658</v>
      </c>
      <c r="P936" s="429" t="s">
        <v>658</v>
      </c>
      <c r="Q936" s="429" t="s">
        <v>658</v>
      </c>
      <c r="R936" s="429" t="s">
        <v>658</v>
      </c>
      <c r="S936" s="429" t="s">
        <v>658</v>
      </c>
      <c r="T936" s="429" t="s">
        <v>658</v>
      </c>
      <c r="U936" s="429" t="s">
        <v>658</v>
      </c>
      <c r="V936" s="429" t="s">
        <v>658</v>
      </c>
      <c r="W936" s="429" t="s">
        <v>658</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t="15" customHeight="1" outlineLevel="3" x14ac:dyDescent="0.35">
      <c r="A937" s="244"/>
      <c r="B937" s="253"/>
      <c r="C937" s="246">
        <f t="shared" si="323"/>
        <v>4</v>
      </c>
      <c r="D937" s="269"/>
      <c r="E937" s="430">
        <f>E936</f>
        <v>13</v>
      </c>
      <c r="F937" s="320" t="b">
        <f t="shared" si="322"/>
        <v>1</v>
      </c>
      <c r="G937" s="269"/>
      <c r="H937" s="888" t="s">
        <v>680</v>
      </c>
      <c r="I937" s="889"/>
      <c r="J937" s="431" t="s">
        <v>660</v>
      </c>
      <c r="K937" s="432" t="str">
        <f t="shared" si="320"/>
        <v>-</v>
      </c>
      <c r="L937" s="433" t="s">
        <v>658</v>
      </c>
      <c r="M937" s="433" t="s">
        <v>658</v>
      </c>
      <c r="N937" s="433" t="s">
        <v>658</v>
      </c>
      <c r="O937" s="433" t="s">
        <v>658</v>
      </c>
      <c r="P937" s="433" t="s">
        <v>658</v>
      </c>
      <c r="Q937" s="316">
        <f>INT(150/7)+2</f>
        <v>23</v>
      </c>
      <c r="R937" s="433" t="s">
        <v>658</v>
      </c>
      <c r="S937" s="316" t="b">
        <v>1</v>
      </c>
      <c r="T937" s="433" t="s">
        <v>658</v>
      </c>
      <c r="U937" s="433" t="s">
        <v>658</v>
      </c>
      <c r="V937" s="433" t="s">
        <v>658</v>
      </c>
      <c r="W937" s="433" t="s">
        <v>658</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outlineLevel="3" x14ac:dyDescent="0.35">
      <c r="A938" s="244"/>
      <c r="B938" s="253"/>
      <c r="C938" s="246">
        <f t="shared" si="323"/>
        <v>4</v>
      </c>
      <c r="D938" s="269"/>
      <c r="E938" s="430">
        <f>E937</f>
        <v>13</v>
      </c>
      <c r="F938" s="320" t="b">
        <f t="shared" si="322"/>
        <v>1</v>
      </c>
      <c r="G938" s="269"/>
      <c r="H938" s="890"/>
      <c r="I938" s="891"/>
      <c r="J938" s="431" t="s">
        <v>661</v>
      </c>
      <c r="K938" s="432" t="str">
        <f t="shared" si="320"/>
        <v>-</v>
      </c>
      <c r="L938" s="433" t="s">
        <v>662</v>
      </c>
      <c r="M938" s="433" t="s">
        <v>662</v>
      </c>
      <c r="N938" s="433" t="s">
        <v>662</v>
      </c>
      <c r="O938" s="433" t="s">
        <v>662</v>
      </c>
      <c r="P938" s="433" t="s">
        <v>662</v>
      </c>
      <c r="Q938" s="433" t="s">
        <v>662</v>
      </c>
      <c r="R938" s="433" t="s">
        <v>662</v>
      </c>
      <c r="S938" s="433" t="s">
        <v>662</v>
      </c>
      <c r="T938" s="433" t="s">
        <v>662</v>
      </c>
      <c r="U938" s="433" t="s">
        <v>662</v>
      </c>
      <c r="V938" s="433" t="s">
        <v>662</v>
      </c>
      <c r="W938" s="433" t="s">
        <v>662</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outlineLevel="3" x14ac:dyDescent="0.35">
      <c r="A939" s="244"/>
      <c r="B939" s="253"/>
      <c r="C939" s="246">
        <f t="shared" si="323"/>
        <v>4</v>
      </c>
      <c r="D939" s="269"/>
      <c r="E939" s="430">
        <f>E938</f>
        <v>13</v>
      </c>
      <c r="F939" s="320" t="b">
        <f t="shared" si="322"/>
        <v>1</v>
      </c>
      <c r="G939" s="269"/>
      <c r="H939" s="892"/>
      <c r="I939" s="893"/>
      <c r="J939" s="416" t="s">
        <v>663</v>
      </c>
      <c r="K939" s="434" t="str">
        <f t="shared" si="320"/>
        <v>-</v>
      </c>
      <c r="L939" s="431" t="s">
        <v>658</v>
      </c>
      <c r="M939" s="431" t="s">
        <v>658</v>
      </c>
      <c r="N939" s="431" t="s">
        <v>658</v>
      </c>
      <c r="O939" s="431" t="s">
        <v>658</v>
      </c>
      <c r="P939" s="431" t="s">
        <v>658</v>
      </c>
      <c r="Q939" s="431" t="s">
        <v>658</v>
      </c>
      <c r="R939" s="431" t="s">
        <v>658</v>
      </c>
      <c r="S939" s="431" t="s">
        <v>658</v>
      </c>
      <c r="T939" s="431" t="s">
        <v>658</v>
      </c>
      <c r="U939" s="431" t="s">
        <v>658</v>
      </c>
      <c r="V939" s="435" t="s">
        <v>658</v>
      </c>
      <c r="W939" s="435" t="s">
        <v>658</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outlineLevel="3" x14ac:dyDescent="0.35">
      <c r="A940" s="244"/>
      <c r="B940" s="253"/>
      <c r="C940" s="246">
        <f t="shared" si="323"/>
        <v>4</v>
      </c>
      <c r="D940" s="269"/>
      <c r="E940" s="326">
        <v>14</v>
      </c>
      <c r="F940" s="320" t="b">
        <f t="shared" si="322"/>
        <v>1</v>
      </c>
      <c r="G940" s="269"/>
      <c r="H940" s="427" t="s">
        <v>681</v>
      </c>
      <c r="I940" s="427"/>
      <c r="J940" s="408" t="s">
        <v>657</v>
      </c>
      <c r="K940" s="428" t="str">
        <f t="shared" si="320"/>
        <v>-</v>
      </c>
      <c r="L940" s="429" t="s">
        <v>658</v>
      </c>
      <c r="M940" s="429" t="s">
        <v>658</v>
      </c>
      <c r="N940" s="429" t="s">
        <v>658</v>
      </c>
      <c r="O940" s="429" t="s">
        <v>658</v>
      </c>
      <c r="P940" s="429" t="s">
        <v>658</v>
      </c>
      <c r="Q940" s="429" t="s">
        <v>658</v>
      </c>
      <c r="R940" s="429" t="s">
        <v>658</v>
      </c>
      <c r="S940" s="429" t="s">
        <v>658</v>
      </c>
      <c r="T940" s="429" t="s">
        <v>658</v>
      </c>
      <c r="U940" s="429" t="s">
        <v>658</v>
      </c>
      <c r="V940" s="429" t="s">
        <v>658</v>
      </c>
      <c r="W940" s="429" t="s">
        <v>658</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t="15" customHeight="1" outlineLevel="3" x14ac:dyDescent="0.35">
      <c r="A941" s="244"/>
      <c r="B941" s="253"/>
      <c r="C941" s="246">
        <f t="shared" si="323"/>
        <v>4</v>
      </c>
      <c r="D941" s="269"/>
      <c r="E941" s="430">
        <f>E940</f>
        <v>14</v>
      </c>
      <c r="F941" s="320" t="b">
        <f t="shared" si="322"/>
        <v>1</v>
      </c>
      <c r="G941" s="269"/>
      <c r="H941" s="888" t="s">
        <v>682</v>
      </c>
      <c r="I941" s="889"/>
      <c r="J941" s="431" t="s">
        <v>660</v>
      </c>
      <c r="K941" s="432" t="str">
        <f t="shared" si="320"/>
        <v>-</v>
      </c>
      <c r="L941" s="433" t="s">
        <v>658</v>
      </c>
      <c r="M941" s="433" t="s">
        <v>658</v>
      </c>
      <c r="N941" s="433" t="s">
        <v>658</v>
      </c>
      <c r="O941" s="433" t="s">
        <v>658</v>
      </c>
      <c r="P941" s="433" t="s">
        <v>658</v>
      </c>
      <c r="Q941" s="316">
        <f>INT(150/7)+2</f>
        <v>23</v>
      </c>
      <c r="R941" s="433" t="s">
        <v>658</v>
      </c>
      <c r="S941" s="316" t="b">
        <v>1</v>
      </c>
      <c r="T941" s="433" t="s">
        <v>658</v>
      </c>
      <c r="U941" s="433" t="s">
        <v>658</v>
      </c>
      <c r="V941" s="433" t="s">
        <v>658</v>
      </c>
      <c r="W941" s="433" t="s">
        <v>658</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outlineLevel="3" x14ac:dyDescent="0.35">
      <c r="A942" s="244"/>
      <c r="B942" s="253"/>
      <c r="C942" s="246">
        <f t="shared" si="323"/>
        <v>4</v>
      </c>
      <c r="D942" s="269"/>
      <c r="E942" s="430">
        <f>E941</f>
        <v>14</v>
      </c>
      <c r="F942" s="320" t="b">
        <f t="shared" si="322"/>
        <v>1</v>
      </c>
      <c r="G942" s="269"/>
      <c r="H942" s="890"/>
      <c r="I942" s="891"/>
      <c r="J942" s="431" t="s">
        <v>661</v>
      </c>
      <c r="K942" s="432" t="str">
        <f t="shared" si="320"/>
        <v>-</v>
      </c>
      <c r="L942" s="433" t="s">
        <v>662</v>
      </c>
      <c r="M942" s="433" t="s">
        <v>662</v>
      </c>
      <c r="N942" s="433" t="s">
        <v>662</v>
      </c>
      <c r="O942" s="433" t="s">
        <v>662</v>
      </c>
      <c r="P942" s="433" t="s">
        <v>662</v>
      </c>
      <c r="Q942" s="433" t="s">
        <v>662</v>
      </c>
      <c r="R942" s="433" t="s">
        <v>662</v>
      </c>
      <c r="S942" s="433" t="s">
        <v>662</v>
      </c>
      <c r="T942" s="433" t="s">
        <v>662</v>
      </c>
      <c r="U942" s="433" t="s">
        <v>662</v>
      </c>
      <c r="V942" s="433" t="s">
        <v>662</v>
      </c>
      <c r="W942" s="433" t="s">
        <v>662</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outlineLevel="3" x14ac:dyDescent="0.35">
      <c r="A943" s="244"/>
      <c r="B943" s="253"/>
      <c r="C943" s="246">
        <f t="shared" si="323"/>
        <v>4</v>
      </c>
      <c r="D943" s="269"/>
      <c r="E943" s="430">
        <f>E942</f>
        <v>14</v>
      </c>
      <c r="F943" s="320" t="b">
        <f t="shared" si="322"/>
        <v>1</v>
      </c>
      <c r="G943" s="269"/>
      <c r="H943" s="892"/>
      <c r="I943" s="893"/>
      <c r="J943" s="416" t="s">
        <v>663</v>
      </c>
      <c r="K943" s="434" t="str">
        <f t="shared" si="320"/>
        <v>-</v>
      </c>
      <c r="L943" s="431" t="s">
        <v>658</v>
      </c>
      <c r="M943" s="431" t="s">
        <v>658</v>
      </c>
      <c r="N943" s="431" t="s">
        <v>658</v>
      </c>
      <c r="O943" s="431" t="s">
        <v>658</v>
      </c>
      <c r="P943" s="431" t="s">
        <v>658</v>
      </c>
      <c r="Q943" s="431" t="s">
        <v>658</v>
      </c>
      <c r="R943" s="431" t="s">
        <v>658</v>
      </c>
      <c r="S943" s="431" t="s">
        <v>658</v>
      </c>
      <c r="T943" s="431" t="s">
        <v>658</v>
      </c>
      <c r="U943" s="431" t="s">
        <v>658</v>
      </c>
      <c r="V943" s="435" t="s">
        <v>658</v>
      </c>
      <c r="W943" s="435" t="s">
        <v>658</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outlineLevel="3" x14ac:dyDescent="0.35">
      <c r="A944" s="244"/>
      <c r="B944" s="253"/>
      <c r="C944" s="246">
        <f t="shared" si="323"/>
        <v>4</v>
      </c>
      <c r="D944" s="269"/>
      <c r="E944" s="326">
        <v>15</v>
      </c>
      <c r="F944" s="320" t="b">
        <f t="shared" si="322"/>
        <v>1</v>
      </c>
      <c r="G944" s="269"/>
      <c r="H944" s="427" t="s">
        <v>683</v>
      </c>
      <c r="I944" s="427"/>
      <c r="J944" s="408" t="s">
        <v>657</v>
      </c>
      <c r="K944" s="428" t="str">
        <f t="shared" si="320"/>
        <v>-</v>
      </c>
      <c r="L944" s="429" t="s">
        <v>658</v>
      </c>
      <c r="M944" s="429" t="s">
        <v>658</v>
      </c>
      <c r="N944" s="429" t="s">
        <v>658</v>
      </c>
      <c r="O944" s="429" t="s">
        <v>658</v>
      </c>
      <c r="P944" s="429" t="s">
        <v>658</v>
      </c>
      <c r="Q944" s="429" t="s">
        <v>658</v>
      </c>
      <c r="R944" s="429" t="s">
        <v>658</v>
      </c>
      <c r="S944" s="429" t="s">
        <v>658</v>
      </c>
      <c r="T944" s="429" t="s">
        <v>658</v>
      </c>
      <c r="U944" s="429" t="s">
        <v>658</v>
      </c>
      <c r="V944" s="429" t="s">
        <v>658</v>
      </c>
      <c r="W944" s="429" t="s">
        <v>658</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t="15" customHeight="1" outlineLevel="3" x14ac:dyDescent="0.35">
      <c r="A945" s="244"/>
      <c r="B945" s="253"/>
      <c r="C945" s="246">
        <f t="shared" si="323"/>
        <v>4</v>
      </c>
      <c r="D945" s="269"/>
      <c r="E945" s="430">
        <f>E944</f>
        <v>15</v>
      </c>
      <c r="F945" s="320" t="b">
        <f t="shared" si="322"/>
        <v>1</v>
      </c>
      <c r="G945" s="269"/>
      <c r="H945" s="888" t="s">
        <v>684</v>
      </c>
      <c r="I945" s="889"/>
      <c r="J945" s="431" t="s">
        <v>660</v>
      </c>
      <c r="K945" s="432" t="str">
        <f t="shared" si="320"/>
        <v>-</v>
      </c>
      <c r="L945" s="433" t="s">
        <v>658</v>
      </c>
      <c r="M945" s="433" t="s">
        <v>658</v>
      </c>
      <c r="N945" s="433" t="s">
        <v>658</v>
      </c>
      <c r="O945" s="433" t="s">
        <v>658</v>
      </c>
      <c r="P945" s="433" t="s">
        <v>658</v>
      </c>
      <c r="Q945" s="316">
        <f>INT(150/7)+2</f>
        <v>23</v>
      </c>
      <c r="R945" s="433" t="s">
        <v>658</v>
      </c>
      <c r="S945" s="316" t="b">
        <v>1</v>
      </c>
      <c r="T945" s="433" t="s">
        <v>658</v>
      </c>
      <c r="U945" s="433" t="s">
        <v>658</v>
      </c>
      <c r="V945" s="433" t="s">
        <v>658</v>
      </c>
      <c r="W945" s="433" t="s">
        <v>658</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outlineLevel="3" x14ac:dyDescent="0.35">
      <c r="A946" s="244"/>
      <c r="B946" s="253"/>
      <c r="C946" s="246">
        <f t="shared" si="323"/>
        <v>4</v>
      </c>
      <c r="D946" s="269"/>
      <c r="E946" s="430">
        <f>E945</f>
        <v>15</v>
      </c>
      <c r="F946" s="320" t="b">
        <f t="shared" si="322"/>
        <v>1</v>
      </c>
      <c r="G946" s="269"/>
      <c r="H946" s="890"/>
      <c r="I946" s="891"/>
      <c r="J946" s="431" t="s">
        <v>661</v>
      </c>
      <c r="K946" s="432" t="str">
        <f t="shared" si="320"/>
        <v>-</v>
      </c>
      <c r="L946" s="433" t="s">
        <v>662</v>
      </c>
      <c r="M946" s="433" t="s">
        <v>662</v>
      </c>
      <c r="N946" s="433" t="s">
        <v>662</v>
      </c>
      <c r="O946" s="433" t="s">
        <v>662</v>
      </c>
      <c r="P946" s="433" t="s">
        <v>662</v>
      </c>
      <c r="Q946" s="433" t="s">
        <v>662</v>
      </c>
      <c r="R946" s="433" t="s">
        <v>662</v>
      </c>
      <c r="S946" s="433" t="s">
        <v>662</v>
      </c>
      <c r="T946" s="433" t="s">
        <v>662</v>
      </c>
      <c r="U946" s="433" t="s">
        <v>662</v>
      </c>
      <c r="V946" s="433" t="s">
        <v>662</v>
      </c>
      <c r="W946" s="316">
        <v>0.8</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outlineLevel="3" x14ac:dyDescent="0.35">
      <c r="A947" s="244"/>
      <c r="B947" s="253"/>
      <c r="C947" s="246">
        <f t="shared" si="323"/>
        <v>4</v>
      </c>
      <c r="D947" s="269"/>
      <c r="E947" s="430">
        <f>E946</f>
        <v>15</v>
      </c>
      <c r="F947" s="320" t="b">
        <f t="shared" si="322"/>
        <v>1</v>
      </c>
      <c r="G947" s="269"/>
      <c r="H947" s="892"/>
      <c r="I947" s="893"/>
      <c r="J947" s="416" t="s">
        <v>663</v>
      </c>
      <c r="K947" s="434" t="str">
        <f t="shared" si="320"/>
        <v>-</v>
      </c>
      <c r="L947" s="431" t="s">
        <v>658</v>
      </c>
      <c r="M947" s="431" t="s">
        <v>658</v>
      </c>
      <c r="N947" s="431" t="s">
        <v>658</v>
      </c>
      <c r="O947" s="431" t="s">
        <v>658</v>
      </c>
      <c r="P947" s="431" t="s">
        <v>658</v>
      </c>
      <c r="Q947" s="431" t="s">
        <v>658</v>
      </c>
      <c r="R947" s="431" t="s">
        <v>658</v>
      </c>
      <c r="S947" s="431" t="s">
        <v>658</v>
      </c>
      <c r="T947" s="431" t="s">
        <v>658</v>
      </c>
      <c r="U947" s="431" t="s">
        <v>658</v>
      </c>
      <c r="V947" s="435" t="s">
        <v>658</v>
      </c>
      <c r="W947" s="435" t="s">
        <v>658</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outlineLevel="3" x14ac:dyDescent="0.35">
      <c r="A948" s="244"/>
      <c r="B948" s="253"/>
      <c r="C948" s="246">
        <f t="shared" si="323"/>
        <v>4</v>
      </c>
      <c r="D948" s="269"/>
      <c r="E948" s="326">
        <v>16</v>
      </c>
      <c r="F948" s="320" t="b">
        <f t="shared" ref="F948:F979" si="324">COUNTIFS($L948:$W948,"-")&lt;&gt;COUNTA($L948:$W948)</f>
        <v>1</v>
      </c>
      <c r="G948" s="269"/>
      <c r="H948" s="427" t="s">
        <v>685</v>
      </c>
      <c r="I948" s="427"/>
      <c r="J948" s="408" t="s">
        <v>657</v>
      </c>
      <c r="K948" s="428" t="str">
        <f t="shared" si="320"/>
        <v>-</v>
      </c>
      <c r="L948" s="429" t="s">
        <v>658</v>
      </c>
      <c r="M948" s="429" t="s">
        <v>658</v>
      </c>
      <c r="N948" s="429" t="s">
        <v>658</v>
      </c>
      <c r="O948" s="429" t="s">
        <v>658</v>
      </c>
      <c r="P948" s="429" t="s">
        <v>658</v>
      </c>
      <c r="Q948" s="429" t="s">
        <v>658</v>
      </c>
      <c r="R948" s="429" t="s">
        <v>658</v>
      </c>
      <c r="S948" s="429" t="s">
        <v>658</v>
      </c>
      <c r="T948" s="429" t="s">
        <v>658</v>
      </c>
      <c r="U948" s="429" t="s">
        <v>658</v>
      </c>
      <c r="V948" s="429" t="s">
        <v>658</v>
      </c>
      <c r="W948" s="429" t="s">
        <v>658</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outlineLevel="3" x14ac:dyDescent="0.35">
      <c r="A949" s="244"/>
      <c r="B949" s="253"/>
      <c r="C949" s="246">
        <f t="shared" si="323"/>
        <v>4</v>
      </c>
      <c r="D949" s="269"/>
      <c r="E949" s="430">
        <f>E948</f>
        <v>16</v>
      </c>
      <c r="F949" s="320" t="b">
        <f t="shared" si="324"/>
        <v>1</v>
      </c>
      <c r="G949" s="269"/>
      <c r="H949" s="888"/>
      <c r="I949" s="889"/>
      <c r="J949" s="431" t="s">
        <v>660</v>
      </c>
      <c r="K949" s="432" t="str">
        <f t="shared" ref="K949:K991" si="325">IF(L949&lt;0,"-",IFERROR(DATE(2019,1,($L949)*7+1),"-"))</f>
        <v>-</v>
      </c>
      <c r="L949" s="433" t="s">
        <v>658</v>
      </c>
      <c r="M949" s="433" t="s">
        <v>658</v>
      </c>
      <c r="N949" s="433" t="s">
        <v>658</v>
      </c>
      <c r="O949" s="433" t="s">
        <v>658</v>
      </c>
      <c r="P949" s="433" t="s">
        <v>658</v>
      </c>
      <c r="Q949" s="433" t="s">
        <v>658</v>
      </c>
      <c r="R949" s="316">
        <v>0</v>
      </c>
      <c r="S949" s="316" t="b">
        <v>1</v>
      </c>
      <c r="T949" s="433" t="s">
        <v>658</v>
      </c>
      <c r="U949" s="433" t="s">
        <v>658</v>
      </c>
      <c r="V949" s="433" t="s">
        <v>658</v>
      </c>
      <c r="W949" s="433" t="s">
        <v>658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outlineLevel="3" x14ac:dyDescent="0.35">
      <c r="A950" s="244"/>
      <c r="B950" s="253"/>
      <c r="C950" s="246">
        <f t="shared" si="323"/>
        <v>4</v>
      </c>
      <c r="D950" s="269"/>
      <c r="E950" s="430">
        <f>E949</f>
        <v>16</v>
      </c>
      <c r="F950" s="320" t="b">
        <f t="shared" si="324"/>
        <v>1</v>
      </c>
      <c r="G950" s="269"/>
      <c r="H950" s="890"/>
      <c r="I950" s="891"/>
      <c r="J950" s="431" t="s">
        <v>661</v>
      </c>
      <c r="K950" s="432" t="str">
        <f t="shared" si="325"/>
        <v>-</v>
      </c>
      <c r="L950" s="433" t="s">
        <v>662</v>
      </c>
      <c r="M950" s="433">
        <v>42</v>
      </c>
      <c r="N950" s="433" t="s">
        <v>662</v>
      </c>
      <c r="O950" s="433" t="s">
        <v>662</v>
      </c>
      <c r="P950" s="433" t="s">
        <v>662</v>
      </c>
      <c r="Q950" s="433" t="s">
        <v>662</v>
      </c>
      <c r="R950" s="433" t="s">
        <v>662</v>
      </c>
      <c r="S950" s="433" t="s">
        <v>662</v>
      </c>
      <c r="T950" s="433" t="s">
        <v>662</v>
      </c>
      <c r="U950" s="433" t="s">
        <v>662</v>
      </c>
      <c r="V950" s="433" t="s">
        <v>662</v>
      </c>
      <c r="W950" s="433" t="s">
        <v>662</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outlineLevel="3" x14ac:dyDescent="0.35">
      <c r="A951" s="244"/>
      <c r="B951" s="253"/>
      <c r="C951" s="246">
        <f t="shared" si="323"/>
        <v>4</v>
      </c>
      <c r="D951" s="269"/>
      <c r="E951" s="430">
        <f>E950</f>
        <v>16</v>
      </c>
      <c r="F951" s="320" t="b">
        <f t="shared" si="324"/>
        <v>1</v>
      </c>
      <c r="G951" s="269"/>
      <c r="H951" s="892"/>
      <c r="I951" s="893"/>
      <c r="J951" s="416" t="s">
        <v>663</v>
      </c>
      <c r="K951" s="434" t="str">
        <f t="shared" si="325"/>
        <v>-</v>
      </c>
      <c r="L951" s="431" t="s">
        <v>658</v>
      </c>
      <c r="M951" s="431" t="s">
        <v>658</v>
      </c>
      <c r="N951" s="431" t="s">
        <v>658</v>
      </c>
      <c r="O951" s="431" t="s">
        <v>658</v>
      </c>
      <c r="P951" s="431" t="s">
        <v>658</v>
      </c>
      <c r="Q951" s="431" t="s">
        <v>658</v>
      </c>
      <c r="R951" s="431" t="s">
        <v>658</v>
      </c>
      <c r="S951" s="431" t="s">
        <v>658</v>
      </c>
      <c r="T951" s="431" t="s">
        <v>658</v>
      </c>
      <c r="U951" s="431" t="s">
        <v>658</v>
      </c>
      <c r="V951" s="435" t="s">
        <v>658</v>
      </c>
      <c r="W951" s="435" t="s">
        <v>658</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outlineLevel="3" x14ac:dyDescent="0.35">
      <c r="A952" s="244"/>
      <c r="B952" s="253"/>
      <c r="C952" s="246">
        <f t="shared" ref="C952:C983" si="326">INT($C$872)+3</f>
        <v>4</v>
      </c>
      <c r="D952" s="269"/>
      <c r="E952" s="326">
        <v>17</v>
      </c>
      <c r="F952" s="320" t="b">
        <f t="shared" si="324"/>
        <v>1</v>
      </c>
      <c r="G952" s="269"/>
      <c r="H952" s="427" t="s">
        <v>686</v>
      </c>
      <c r="I952" s="427"/>
      <c r="J952" s="408" t="s">
        <v>657</v>
      </c>
      <c r="K952" s="428" t="str">
        <f t="shared" si="325"/>
        <v>-</v>
      </c>
      <c r="L952" s="429" t="s">
        <v>658</v>
      </c>
      <c r="M952" s="436">
        <v>42</v>
      </c>
      <c r="N952" s="429" t="s">
        <v>658</v>
      </c>
      <c r="O952" s="429" t="s">
        <v>658</v>
      </c>
      <c r="P952" s="429" t="s">
        <v>658</v>
      </c>
      <c r="Q952" s="429" t="s">
        <v>658</v>
      </c>
      <c r="R952" s="429" t="s">
        <v>658</v>
      </c>
      <c r="S952" s="429" t="s">
        <v>658</v>
      </c>
      <c r="T952" s="429" t="s">
        <v>658</v>
      </c>
      <c r="U952" s="429" t="s">
        <v>658</v>
      </c>
      <c r="V952" s="429" t="s">
        <v>658</v>
      </c>
      <c r="W952" s="429" t="s">
        <v>658</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t="15" customHeight="1" outlineLevel="3" x14ac:dyDescent="0.35">
      <c r="A953" s="244"/>
      <c r="B953" s="253"/>
      <c r="C953" s="246">
        <f t="shared" si="326"/>
        <v>4</v>
      </c>
      <c r="D953" s="269"/>
      <c r="E953" s="430">
        <f>E952</f>
        <v>17</v>
      </c>
      <c r="F953" s="320" t="b">
        <f t="shared" si="324"/>
        <v>1</v>
      </c>
      <c r="G953" s="269"/>
      <c r="H953" s="888" t="s">
        <v>687</v>
      </c>
      <c r="I953" s="889"/>
      <c r="J953" s="431" t="s">
        <v>660</v>
      </c>
      <c r="K953" s="432" t="str">
        <f t="shared" si="325"/>
        <v>-</v>
      </c>
      <c r="L953" s="433" t="s">
        <v>658</v>
      </c>
      <c r="M953" s="433" t="s">
        <v>658</v>
      </c>
      <c r="N953" s="433" t="s">
        <v>658</v>
      </c>
      <c r="O953" s="433" t="s">
        <v>658</v>
      </c>
      <c r="P953" s="433" t="s">
        <v>658</v>
      </c>
      <c r="Q953" s="433" t="s">
        <v>658</v>
      </c>
      <c r="R953" s="316">
        <v>0</v>
      </c>
      <c r="S953" s="433" t="s">
        <v>658</v>
      </c>
      <c r="T953" s="433" t="s">
        <v>658</v>
      </c>
      <c r="U953" s="433" t="s">
        <v>658</v>
      </c>
      <c r="V953" s="433" t="s">
        <v>658</v>
      </c>
      <c r="W953" s="433" t="s">
        <v>658</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outlineLevel="3" x14ac:dyDescent="0.35">
      <c r="A954" s="244"/>
      <c r="B954" s="253"/>
      <c r="C954" s="246">
        <f t="shared" si="326"/>
        <v>4</v>
      </c>
      <c r="D954" s="269"/>
      <c r="E954" s="430">
        <f>E953</f>
        <v>17</v>
      </c>
      <c r="F954" s="320" t="b">
        <f t="shared" si="324"/>
        <v>1</v>
      </c>
      <c r="G954" s="269"/>
      <c r="H954" s="890"/>
      <c r="I954" s="891"/>
      <c r="J954" s="431" t="s">
        <v>661</v>
      </c>
      <c r="K954" s="432" t="str">
        <f t="shared" si="325"/>
        <v>-</v>
      </c>
      <c r="L954" s="433" t="s">
        <v>662</v>
      </c>
      <c r="M954" s="433" t="s">
        <v>662</v>
      </c>
      <c r="N954" s="433" t="s">
        <v>662</v>
      </c>
      <c r="O954" s="433" t="s">
        <v>662</v>
      </c>
      <c r="P954" s="433" t="s">
        <v>662</v>
      </c>
      <c r="Q954" s="433" t="s">
        <v>662</v>
      </c>
      <c r="R954" s="433" t="s">
        <v>662</v>
      </c>
      <c r="S954" s="433" t="s">
        <v>662</v>
      </c>
      <c r="T954" s="433" t="s">
        <v>662</v>
      </c>
      <c r="U954" s="433" t="s">
        <v>662</v>
      </c>
      <c r="V954" s="433" t="s">
        <v>662</v>
      </c>
      <c r="W954" s="433" t="s">
        <v>662</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outlineLevel="3" x14ac:dyDescent="0.35">
      <c r="A955" s="244"/>
      <c r="B955" s="253"/>
      <c r="C955" s="246">
        <f t="shared" si="326"/>
        <v>4</v>
      </c>
      <c r="D955" s="269"/>
      <c r="E955" s="430">
        <f>E954</f>
        <v>17</v>
      </c>
      <c r="F955" s="320" t="b">
        <f t="shared" si="324"/>
        <v>1</v>
      </c>
      <c r="G955" s="269"/>
      <c r="H955" s="892"/>
      <c r="I955" s="893"/>
      <c r="J955" s="416" t="s">
        <v>663</v>
      </c>
      <c r="K955" s="434" t="str">
        <f t="shared" si="325"/>
        <v>-</v>
      </c>
      <c r="L955" s="431" t="s">
        <v>658</v>
      </c>
      <c r="M955" s="431" t="s">
        <v>658</v>
      </c>
      <c r="N955" s="431" t="s">
        <v>658</v>
      </c>
      <c r="O955" s="431" t="s">
        <v>658</v>
      </c>
      <c r="P955" s="431" t="s">
        <v>658</v>
      </c>
      <c r="Q955" s="431" t="s">
        <v>658</v>
      </c>
      <c r="R955" s="431" t="s">
        <v>658</v>
      </c>
      <c r="S955" s="431" t="s">
        <v>658</v>
      </c>
      <c r="T955" s="431" t="s">
        <v>658</v>
      </c>
      <c r="U955" s="431" t="s">
        <v>658</v>
      </c>
      <c r="V955" s="435" t="s">
        <v>658</v>
      </c>
      <c r="W955" s="435" t="s">
        <v>658</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outlineLevel="3" x14ac:dyDescent="0.35">
      <c r="A956" s="244"/>
      <c r="B956" s="253"/>
      <c r="C956" s="246">
        <f t="shared" si="326"/>
        <v>4</v>
      </c>
      <c r="D956" s="269"/>
      <c r="E956" s="326">
        <v>18</v>
      </c>
      <c r="F956" s="320" t="b">
        <f t="shared" si="324"/>
        <v>1</v>
      </c>
      <c r="G956" s="269"/>
      <c r="H956" s="427" t="s">
        <v>688</v>
      </c>
      <c r="I956" s="427"/>
      <c r="J956" s="408" t="s">
        <v>657</v>
      </c>
      <c r="K956" s="428" t="str">
        <f t="shared" si="325"/>
        <v>-</v>
      </c>
      <c r="L956" s="429" t="s">
        <v>658</v>
      </c>
      <c r="M956" s="429" t="s">
        <v>658</v>
      </c>
      <c r="N956" s="429" t="s">
        <v>658</v>
      </c>
      <c r="O956" s="429" t="s">
        <v>658</v>
      </c>
      <c r="P956" s="429" t="s">
        <v>658</v>
      </c>
      <c r="Q956" s="429" t="s">
        <v>658</v>
      </c>
      <c r="R956" s="429" t="s">
        <v>658</v>
      </c>
      <c r="S956" s="429" t="s">
        <v>658</v>
      </c>
      <c r="T956" s="429" t="s">
        <v>658</v>
      </c>
      <c r="U956" s="429" t="s">
        <v>658</v>
      </c>
      <c r="V956" s="429" t="s">
        <v>658</v>
      </c>
      <c r="W956" s="429" t="s">
        <v>658</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t="15" customHeight="1" outlineLevel="3" x14ac:dyDescent="0.35">
      <c r="A957" s="244"/>
      <c r="B957" s="253"/>
      <c r="C957" s="246">
        <f t="shared" si="326"/>
        <v>4</v>
      </c>
      <c r="D957" s="269"/>
      <c r="E957" s="430">
        <f>E956</f>
        <v>18</v>
      </c>
      <c r="F957" s="320" t="b">
        <f t="shared" si="324"/>
        <v>1</v>
      </c>
      <c r="G957" s="269"/>
      <c r="H957" s="888" t="s">
        <v>689</v>
      </c>
      <c r="I957" s="889"/>
      <c r="J957" s="431" t="s">
        <v>660</v>
      </c>
      <c r="K957" s="432" t="str">
        <f t="shared" si="325"/>
        <v>-</v>
      </c>
      <c r="L957" s="433" t="s">
        <v>658</v>
      </c>
      <c r="M957" s="433" t="s">
        <v>658</v>
      </c>
      <c r="N957" s="433" t="s">
        <v>658</v>
      </c>
      <c r="O957" s="316">
        <v>1</v>
      </c>
      <c r="P957" s="433" t="s">
        <v>658</v>
      </c>
      <c r="Q957" s="433" t="s">
        <v>658</v>
      </c>
      <c r="R957" s="433" t="s">
        <v>658</v>
      </c>
      <c r="S957" s="433" t="s">
        <v>658</v>
      </c>
      <c r="T957" s="433" t="s">
        <v>658</v>
      </c>
      <c r="U957" s="433" t="s">
        <v>658</v>
      </c>
      <c r="V957" s="433" t="s">
        <v>658</v>
      </c>
      <c r="W957" s="433" t="s">
        <v>658</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outlineLevel="3" x14ac:dyDescent="0.35">
      <c r="A958" s="244"/>
      <c r="B958" s="253"/>
      <c r="C958" s="246">
        <f t="shared" si="326"/>
        <v>4</v>
      </c>
      <c r="D958" s="269"/>
      <c r="E958" s="430">
        <f>E957</f>
        <v>18</v>
      </c>
      <c r="F958" s="320" t="b">
        <f t="shared" si="324"/>
        <v>1</v>
      </c>
      <c r="G958" s="269"/>
      <c r="H958" s="890"/>
      <c r="I958" s="891"/>
      <c r="J958" s="431" t="s">
        <v>661</v>
      </c>
      <c r="K958" s="432" t="str">
        <f t="shared" si="325"/>
        <v>-</v>
      </c>
      <c r="L958" s="433" t="s">
        <v>662</v>
      </c>
      <c r="M958" s="316">
        <v>38</v>
      </c>
      <c r="N958" s="433" t="s">
        <v>662</v>
      </c>
      <c r="O958" s="433" t="s">
        <v>662</v>
      </c>
      <c r="P958" s="433" t="s">
        <v>662</v>
      </c>
      <c r="Q958" s="433" t="s">
        <v>662</v>
      </c>
      <c r="R958" s="433" t="s">
        <v>662</v>
      </c>
      <c r="S958" s="433" t="s">
        <v>662</v>
      </c>
      <c r="T958" s="433" t="s">
        <v>662</v>
      </c>
      <c r="U958" s="433" t="s">
        <v>662</v>
      </c>
      <c r="V958" s="433" t="s">
        <v>662</v>
      </c>
      <c r="W958" s="433" t="s">
        <v>662</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outlineLevel="3" x14ac:dyDescent="0.35">
      <c r="A959" s="244"/>
      <c r="B959" s="253"/>
      <c r="C959" s="246">
        <f t="shared" si="326"/>
        <v>4</v>
      </c>
      <c r="D959" s="269"/>
      <c r="E959" s="430">
        <f>E958</f>
        <v>18</v>
      </c>
      <c r="F959" s="320" t="b">
        <f t="shared" si="324"/>
        <v>1</v>
      </c>
      <c r="G959" s="269"/>
      <c r="H959" s="892"/>
      <c r="I959" s="893"/>
      <c r="J959" s="416" t="s">
        <v>663</v>
      </c>
      <c r="K959" s="434" t="str">
        <f t="shared" si="325"/>
        <v>-</v>
      </c>
      <c r="L959" s="431" t="s">
        <v>658</v>
      </c>
      <c r="M959" s="431" t="s">
        <v>658</v>
      </c>
      <c r="N959" s="431" t="s">
        <v>658</v>
      </c>
      <c r="O959" s="431" t="s">
        <v>658</v>
      </c>
      <c r="P959" s="431" t="s">
        <v>658</v>
      </c>
      <c r="Q959" s="431" t="s">
        <v>658</v>
      </c>
      <c r="R959" s="431" t="s">
        <v>658</v>
      </c>
      <c r="S959" s="431" t="s">
        <v>658</v>
      </c>
      <c r="T959" s="431" t="s">
        <v>658</v>
      </c>
      <c r="U959" s="431" t="s">
        <v>658</v>
      </c>
      <c r="V959" s="435" t="s">
        <v>658</v>
      </c>
      <c r="W959" s="435" t="s">
        <v>658</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outlineLevel="3" x14ac:dyDescent="0.35">
      <c r="A960" s="244"/>
      <c r="B960" s="253"/>
      <c r="C960" s="246">
        <f t="shared" si="326"/>
        <v>4</v>
      </c>
      <c r="D960" s="269"/>
      <c r="E960" s="326">
        <v>19</v>
      </c>
      <c r="F960" s="320" t="b">
        <f t="shared" si="324"/>
        <v>1</v>
      </c>
      <c r="G960" s="269"/>
      <c r="H960" s="427" t="s">
        <v>690</v>
      </c>
      <c r="I960" s="427"/>
      <c r="J960" s="408" t="s">
        <v>657</v>
      </c>
      <c r="K960" s="428" t="str">
        <f t="shared" si="325"/>
        <v>-</v>
      </c>
      <c r="L960" s="429" t="s">
        <v>658</v>
      </c>
      <c r="M960" s="429" t="s">
        <v>658</v>
      </c>
      <c r="N960" s="429" t="s">
        <v>658</v>
      </c>
      <c r="O960" s="429" t="s">
        <v>658</v>
      </c>
      <c r="P960" s="429" t="s">
        <v>658</v>
      </c>
      <c r="Q960" s="429" t="s">
        <v>658</v>
      </c>
      <c r="R960" s="429" t="s">
        <v>658</v>
      </c>
      <c r="S960" s="429" t="s">
        <v>658</v>
      </c>
      <c r="T960" s="429" t="s">
        <v>658</v>
      </c>
      <c r="U960" s="429" t="s">
        <v>658</v>
      </c>
      <c r="V960" s="429" t="s">
        <v>658</v>
      </c>
      <c r="W960" s="429" t="s">
        <v>658</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t="15" customHeight="1" outlineLevel="3" x14ac:dyDescent="0.35">
      <c r="A961" s="244"/>
      <c r="B961" s="253"/>
      <c r="C961" s="246">
        <f t="shared" si="326"/>
        <v>4</v>
      </c>
      <c r="D961" s="269"/>
      <c r="E961" s="430">
        <f>E960</f>
        <v>19</v>
      </c>
      <c r="F961" s="320" t="b">
        <f t="shared" si="324"/>
        <v>1</v>
      </c>
      <c r="G961" s="269"/>
      <c r="H961" s="888" t="s">
        <v>691</v>
      </c>
      <c r="I961" s="889"/>
      <c r="J961" s="431" t="s">
        <v>660</v>
      </c>
      <c r="K961" s="432">
        <f t="shared" si="325"/>
        <v>43543</v>
      </c>
      <c r="L961" s="316">
        <v>11</v>
      </c>
      <c r="M961" s="433" t="s">
        <v>658</v>
      </c>
      <c r="N961" s="433" t="s">
        <v>658</v>
      </c>
      <c r="O961" s="433" t="s">
        <v>658</v>
      </c>
      <c r="P961" s="433" t="s">
        <v>658</v>
      </c>
      <c r="Q961" s="433" t="s">
        <v>658</v>
      </c>
      <c r="R961" s="433" t="s">
        <v>658</v>
      </c>
      <c r="S961" s="433" t="s">
        <v>658</v>
      </c>
      <c r="T961" s="433" t="s">
        <v>658</v>
      </c>
      <c r="U961" s="433" t="s">
        <v>658</v>
      </c>
      <c r="V961" s="433" t="s">
        <v>658</v>
      </c>
      <c r="W961" s="433" t="s">
        <v>658</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outlineLevel="3" x14ac:dyDescent="0.35">
      <c r="A962" s="244"/>
      <c r="B962" s="253"/>
      <c r="C962" s="246">
        <f t="shared" si="326"/>
        <v>4</v>
      </c>
      <c r="D962" s="269"/>
      <c r="E962" s="430">
        <f>E961</f>
        <v>19</v>
      </c>
      <c r="F962" s="320" t="b">
        <f t="shared" si="324"/>
        <v>1</v>
      </c>
      <c r="G962" s="269"/>
      <c r="H962" s="890"/>
      <c r="I962" s="891"/>
      <c r="J962" s="431" t="s">
        <v>661</v>
      </c>
      <c r="K962" s="432" t="str">
        <f t="shared" si="325"/>
        <v>-</v>
      </c>
      <c r="L962" s="433" t="s">
        <v>662</v>
      </c>
      <c r="M962" s="433" t="s">
        <v>662</v>
      </c>
      <c r="N962" s="316">
        <v>20</v>
      </c>
      <c r="O962" s="316">
        <v>3</v>
      </c>
      <c r="P962" s="433" t="s">
        <v>662</v>
      </c>
      <c r="Q962" s="433" t="s">
        <v>662</v>
      </c>
      <c r="R962" s="433" t="s">
        <v>662</v>
      </c>
      <c r="S962" s="433" t="s">
        <v>662</v>
      </c>
      <c r="T962" s="433" t="s">
        <v>662</v>
      </c>
      <c r="U962" s="433" t="s">
        <v>662</v>
      </c>
      <c r="V962" s="433" t="s">
        <v>662</v>
      </c>
      <c r="W962" s="316">
        <v>0.1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outlineLevel="3" x14ac:dyDescent="0.35">
      <c r="A963" s="244"/>
      <c r="B963" s="253"/>
      <c r="C963" s="246">
        <f t="shared" si="326"/>
        <v>4</v>
      </c>
      <c r="D963" s="269"/>
      <c r="E963" s="430">
        <f>E962</f>
        <v>19</v>
      </c>
      <c r="F963" s="320" t="b">
        <f t="shared" si="324"/>
        <v>1</v>
      </c>
      <c r="G963" s="269"/>
      <c r="H963" s="892"/>
      <c r="I963" s="893"/>
      <c r="J963" s="416" t="s">
        <v>663</v>
      </c>
      <c r="K963" s="434" t="str">
        <f t="shared" si="325"/>
        <v>-</v>
      </c>
      <c r="L963" s="431" t="s">
        <v>658</v>
      </c>
      <c r="M963" s="431" t="s">
        <v>658</v>
      </c>
      <c r="N963" s="431" t="s">
        <v>658</v>
      </c>
      <c r="O963" s="431" t="s">
        <v>658</v>
      </c>
      <c r="P963" s="431" t="s">
        <v>658</v>
      </c>
      <c r="Q963" s="431" t="s">
        <v>658</v>
      </c>
      <c r="R963" s="431" t="s">
        <v>658</v>
      </c>
      <c r="S963" s="431" t="s">
        <v>658</v>
      </c>
      <c r="T963" s="431" t="s">
        <v>658</v>
      </c>
      <c r="U963" s="431" t="s">
        <v>658</v>
      </c>
      <c r="V963" s="435" t="s">
        <v>658</v>
      </c>
      <c r="W963" s="439">
        <v>0.75</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outlineLevel="3" x14ac:dyDescent="0.35">
      <c r="A964" s="244"/>
      <c r="B964" s="253"/>
      <c r="C964" s="246">
        <f t="shared" si="326"/>
        <v>4</v>
      </c>
      <c r="D964" s="269"/>
      <c r="E964" s="326">
        <v>20</v>
      </c>
      <c r="F964" s="320" t="b">
        <f t="shared" si="324"/>
        <v>1</v>
      </c>
      <c r="G964" s="269"/>
      <c r="H964" s="427" t="s">
        <v>692</v>
      </c>
      <c r="I964" s="427"/>
      <c r="J964" s="408" t="s">
        <v>657</v>
      </c>
      <c r="K964" s="428" t="str">
        <f t="shared" si="325"/>
        <v>-</v>
      </c>
      <c r="L964" s="429" t="s">
        <v>658</v>
      </c>
      <c r="M964" s="429" t="s">
        <v>658</v>
      </c>
      <c r="N964" s="429" t="s">
        <v>658</v>
      </c>
      <c r="O964" s="429" t="s">
        <v>658</v>
      </c>
      <c r="P964" s="429" t="s">
        <v>658</v>
      </c>
      <c r="Q964" s="429" t="s">
        <v>658</v>
      </c>
      <c r="R964" s="429" t="s">
        <v>658</v>
      </c>
      <c r="S964" s="429" t="s">
        <v>658</v>
      </c>
      <c r="T964" s="429" t="s">
        <v>658</v>
      </c>
      <c r="U964" s="429" t="s">
        <v>658</v>
      </c>
      <c r="V964" s="429" t="s">
        <v>658</v>
      </c>
      <c r="W964" s="429" t="s">
        <v>658</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t="15" customHeight="1" outlineLevel="3" x14ac:dyDescent="0.35">
      <c r="A965" s="244"/>
      <c r="B965" s="253"/>
      <c r="C965" s="246">
        <f t="shared" si="326"/>
        <v>4</v>
      </c>
      <c r="D965" s="269"/>
      <c r="E965" s="430">
        <f>E964</f>
        <v>20</v>
      </c>
      <c r="F965" s="320" t="b">
        <f t="shared" si="324"/>
        <v>1</v>
      </c>
      <c r="G965" s="269"/>
      <c r="H965" s="888" t="s">
        <v>693</v>
      </c>
      <c r="I965" s="889"/>
      <c r="J965" s="431" t="s">
        <v>660</v>
      </c>
      <c r="K965" s="432">
        <f t="shared" si="325"/>
        <v>43718</v>
      </c>
      <c r="L965" s="316">
        <v>36</v>
      </c>
      <c r="M965" s="433" t="s">
        <v>658</v>
      </c>
      <c r="N965" s="433" t="s">
        <v>658</v>
      </c>
      <c r="O965" s="433" t="s">
        <v>658</v>
      </c>
      <c r="P965" s="433" t="s">
        <v>658</v>
      </c>
      <c r="Q965" s="433" t="s">
        <v>658</v>
      </c>
      <c r="R965" s="433" t="s">
        <v>658</v>
      </c>
      <c r="S965" s="433" t="s">
        <v>658</v>
      </c>
      <c r="T965" s="433" t="s">
        <v>658</v>
      </c>
      <c r="U965" s="433" t="s">
        <v>658</v>
      </c>
      <c r="V965" s="433" t="s">
        <v>658</v>
      </c>
      <c r="W965" s="433" t="s">
        <v>658</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outlineLevel="3" x14ac:dyDescent="0.35">
      <c r="A966" s="244"/>
      <c r="B966" s="253"/>
      <c r="C966" s="246">
        <f t="shared" si="326"/>
        <v>4</v>
      </c>
      <c r="D966" s="269"/>
      <c r="E966" s="430">
        <f>E965</f>
        <v>20</v>
      </c>
      <c r="F966" s="320" t="b">
        <f t="shared" si="324"/>
        <v>1</v>
      </c>
      <c r="G966" s="269"/>
      <c r="H966" s="890"/>
      <c r="I966" s="891"/>
      <c r="J966" s="431" t="s">
        <v>661</v>
      </c>
      <c r="K966" s="432" t="str">
        <f t="shared" si="325"/>
        <v>-</v>
      </c>
      <c r="L966" s="433" t="s">
        <v>662</v>
      </c>
      <c r="M966" s="433" t="s">
        <v>662</v>
      </c>
      <c r="N966" s="316">
        <v>20</v>
      </c>
      <c r="O966" s="316">
        <v>6</v>
      </c>
      <c r="P966" s="433" t="s">
        <v>662</v>
      </c>
      <c r="Q966" s="433" t="s">
        <v>662</v>
      </c>
      <c r="R966" s="433" t="s">
        <v>662</v>
      </c>
      <c r="S966" s="433" t="s">
        <v>662</v>
      </c>
      <c r="T966" s="433" t="s">
        <v>662</v>
      </c>
      <c r="U966" s="433" t="s">
        <v>662</v>
      </c>
      <c r="V966" s="433" t="s">
        <v>662</v>
      </c>
      <c r="W966" s="316">
        <v>0.1</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outlineLevel="3" x14ac:dyDescent="0.35">
      <c r="A967" s="244"/>
      <c r="B967" s="253"/>
      <c r="C967" s="246">
        <f t="shared" si="326"/>
        <v>4</v>
      </c>
      <c r="D967" s="269"/>
      <c r="E967" s="430">
        <f>E966</f>
        <v>20</v>
      </c>
      <c r="F967" s="320" t="b">
        <f t="shared" si="324"/>
        <v>1</v>
      </c>
      <c r="G967" s="269"/>
      <c r="H967" s="892"/>
      <c r="I967" s="893"/>
      <c r="J967" s="416" t="s">
        <v>663</v>
      </c>
      <c r="K967" s="434" t="str">
        <f t="shared" si="325"/>
        <v>-</v>
      </c>
      <c r="L967" s="431" t="s">
        <v>658</v>
      </c>
      <c r="M967" s="431" t="s">
        <v>658</v>
      </c>
      <c r="N967" s="431" t="s">
        <v>658</v>
      </c>
      <c r="O967" s="431" t="s">
        <v>658</v>
      </c>
      <c r="P967" s="431" t="s">
        <v>658</v>
      </c>
      <c r="Q967" s="431" t="s">
        <v>658</v>
      </c>
      <c r="R967" s="431" t="s">
        <v>658</v>
      </c>
      <c r="S967" s="431" t="s">
        <v>658</v>
      </c>
      <c r="T967" s="431" t="s">
        <v>658</v>
      </c>
      <c r="U967" s="431" t="s">
        <v>658</v>
      </c>
      <c r="V967" s="435" t="s">
        <v>658</v>
      </c>
      <c r="W967" s="439">
        <v>0.75</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outlineLevel="3" x14ac:dyDescent="0.35">
      <c r="A968" s="244"/>
      <c r="B968" s="253"/>
      <c r="C968" s="246">
        <f t="shared" si="326"/>
        <v>4</v>
      </c>
      <c r="D968" s="269"/>
      <c r="E968" s="326">
        <v>21</v>
      </c>
      <c r="F968" s="320" t="b">
        <f t="shared" si="324"/>
        <v>1</v>
      </c>
      <c r="G968" s="269"/>
      <c r="H968" s="427" t="s">
        <v>694</v>
      </c>
      <c r="I968" s="427"/>
      <c r="J968" s="408" t="s">
        <v>657</v>
      </c>
      <c r="K968" s="428" t="str">
        <f t="shared" si="325"/>
        <v>-</v>
      </c>
      <c r="L968" s="437">
        <v>-1</v>
      </c>
      <c r="M968" s="429" t="s">
        <v>658</v>
      </c>
      <c r="N968" s="429" t="s">
        <v>658</v>
      </c>
      <c r="O968" s="429" t="s">
        <v>658</v>
      </c>
      <c r="P968" s="429" t="s">
        <v>658</v>
      </c>
      <c r="Q968" s="429" t="s">
        <v>658</v>
      </c>
      <c r="R968" s="429" t="s">
        <v>658</v>
      </c>
      <c r="S968" s="429" t="s">
        <v>658</v>
      </c>
      <c r="T968" s="429" t="s">
        <v>658</v>
      </c>
      <c r="U968" s="429" t="s">
        <v>658</v>
      </c>
      <c r="V968" s="429" t="s">
        <v>658</v>
      </c>
      <c r="W968" s="429" t="s">
        <v>658</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t="15" customHeight="1" outlineLevel="3" x14ac:dyDescent="0.35">
      <c r="A969" s="244"/>
      <c r="B969" s="253"/>
      <c r="C969" s="246">
        <f t="shared" si="326"/>
        <v>4</v>
      </c>
      <c r="D969" s="269"/>
      <c r="E969" s="430">
        <f>E968</f>
        <v>21</v>
      </c>
      <c r="F969" s="320" t="b">
        <f t="shared" si="324"/>
        <v>1</v>
      </c>
      <c r="G969" s="269"/>
      <c r="H969" s="888" t="s">
        <v>695</v>
      </c>
      <c r="I969" s="889"/>
      <c r="J969" s="431" t="s">
        <v>660</v>
      </c>
      <c r="K969" s="432">
        <f t="shared" si="325"/>
        <v>43760</v>
      </c>
      <c r="L969" s="316">
        <v>42</v>
      </c>
      <c r="M969" s="433" t="s">
        <v>658</v>
      </c>
      <c r="N969" s="433" t="s">
        <v>658</v>
      </c>
      <c r="O969" s="433" t="s">
        <v>658</v>
      </c>
      <c r="P969" s="433" t="s">
        <v>658</v>
      </c>
      <c r="Q969" s="433" t="s">
        <v>658</v>
      </c>
      <c r="R969" s="433" t="s">
        <v>658</v>
      </c>
      <c r="S969" s="433" t="s">
        <v>658</v>
      </c>
      <c r="T969" s="433" t="s">
        <v>658</v>
      </c>
      <c r="U969" s="433" t="s">
        <v>658</v>
      </c>
      <c r="V969" s="433" t="s">
        <v>658</v>
      </c>
      <c r="W969" s="433" t="s">
        <v>658</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outlineLevel="3" x14ac:dyDescent="0.35">
      <c r="A970" s="244"/>
      <c r="B970" s="253"/>
      <c r="C970" s="246">
        <f t="shared" si="326"/>
        <v>4</v>
      </c>
      <c r="D970" s="269"/>
      <c r="E970" s="430">
        <f>E969</f>
        <v>21</v>
      </c>
      <c r="F970" s="320" t="b">
        <f t="shared" si="324"/>
        <v>1</v>
      </c>
      <c r="G970" s="269"/>
      <c r="H970" s="890"/>
      <c r="I970" s="891"/>
      <c r="J970" s="431" t="s">
        <v>661</v>
      </c>
      <c r="K970" s="432" t="str">
        <f t="shared" si="325"/>
        <v>-</v>
      </c>
      <c r="L970" s="433" t="s">
        <v>662</v>
      </c>
      <c r="M970" s="433" t="s">
        <v>662</v>
      </c>
      <c r="N970" s="316">
        <v>28</v>
      </c>
      <c r="O970" s="316">
        <v>3</v>
      </c>
      <c r="P970" s="433" t="s">
        <v>662</v>
      </c>
      <c r="Q970" s="433" t="s">
        <v>662</v>
      </c>
      <c r="R970" s="433" t="s">
        <v>662</v>
      </c>
      <c r="S970" s="433" t="s">
        <v>662</v>
      </c>
      <c r="T970" s="433" t="s">
        <v>662</v>
      </c>
      <c r="U970" s="433" t="s">
        <v>662</v>
      </c>
      <c r="V970" s="433" t="s">
        <v>662</v>
      </c>
      <c r="W970" s="316">
        <v>0.5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outlineLevel="3" x14ac:dyDescent="0.35">
      <c r="A971" s="244"/>
      <c r="B971" s="253"/>
      <c r="C971" s="246">
        <f t="shared" si="326"/>
        <v>4</v>
      </c>
      <c r="D971" s="269"/>
      <c r="E971" s="430">
        <f>E970</f>
        <v>21</v>
      </c>
      <c r="F971" s="320" t="b">
        <f t="shared" si="324"/>
        <v>1</v>
      </c>
      <c r="G971" s="269"/>
      <c r="H971" s="892"/>
      <c r="I971" s="893"/>
      <c r="J971" s="416" t="s">
        <v>663</v>
      </c>
      <c r="K971" s="434" t="str">
        <f t="shared" si="325"/>
        <v>-</v>
      </c>
      <c r="L971" s="431" t="s">
        <v>658</v>
      </c>
      <c r="M971" s="431" t="s">
        <v>658</v>
      </c>
      <c r="N971" s="431" t="s">
        <v>658</v>
      </c>
      <c r="O971" s="431" t="s">
        <v>658</v>
      </c>
      <c r="P971" s="431" t="s">
        <v>658</v>
      </c>
      <c r="Q971" s="431" t="s">
        <v>658</v>
      </c>
      <c r="R971" s="431" t="s">
        <v>658</v>
      </c>
      <c r="S971" s="431" t="s">
        <v>658</v>
      </c>
      <c r="T971" s="431" t="s">
        <v>658</v>
      </c>
      <c r="U971" s="431" t="s">
        <v>658</v>
      </c>
      <c r="V971" s="435" t="s">
        <v>658</v>
      </c>
      <c r="W971" s="439">
        <v>0.9</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outlineLevel="3" x14ac:dyDescent="0.35">
      <c r="A972" s="244"/>
      <c r="B972" s="253"/>
      <c r="C972" s="246">
        <f t="shared" si="326"/>
        <v>4</v>
      </c>
      <c r="D972" s="269"/>
      <c r="E972" s="326">
        <v>22</v>
      </c>
      <c r="F972" s="320" t="b">
        <f t="shared" si="324"/>
        <v>1</v>
      </c>
      <c r="G972" s="269"/>
      <c r="H972" s="427" t="s">
        <v>696</v>
      </c>
      <c r="I972" s="427"/>
      <c r="J972" s="408" t="s">
        <v>657</v>
      </c>
      <c r="K972" s="428" t="str">
        <f t="shared" si="325"/>
        <v>-</v>
      </c>
      <c r="L972" s="429" t="s">
        <v>658</v>
      </c>
      <c r="M972" s="429" t="s">
        <v>658</v>
      </c>
      <c r="N972" s="429" t="s">
        <v>658</v>
      </c>
      <c r="O972" s="429" t="s">
        <v>658</v>
      </c>
      <c r="P972" s="429" t="s">
        <v>658</v>
      </c>
      <c r="Q972" s="429" t="s">
        <v>658</v>
      </c>
      <c r="R972" s="429" t="s">
        <v>658</v>
      </c>
      <c r="S972" s="429" t="s">
        <v>658</v>
      </c>
      <c r="T972" s="429" t="s">
        <v>658</v>
      </c>
      <c r="U972" s="429" t="s">
        <v>658</v>
      </c>
      <c r="V972" s="429" t="s">
        <v>658</v>
      </c>
      <c r="W972" s="429" t="s">
        <v>658</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outlineLevel="3" x14ac:dyDescent="0.35">
      <c r="A973" s="244"/>
      <c r="B973" s="253"/>
      <c r="C973" s="246">
        <f t="shared" si="326"/>
        <v>4</v>
      </c>
      <c r="D973" s="269"/>
      <c r="E973" s="430">
        <f>E972</f>
        <v>22</v>
      </c>
      <c r="F973" s="320" t="b">
        <f t="shared" si="324"/>
        <v>1</v>
      </c>
      <c r="G973" s="269"/>
      <c r="H973" s="888" t="s">
        <v>697</v>
      </c>
      <c r="I973" s="889"/>
      <c r="J973" s="431" t="s">
        <v>660</v>
      </c>
      <c r="K973" s="432" t="str">
        <f t="shared" si="325"/>
        <v>-</v>
      </c>
      <c r="L973" s="433" t="s">
        <v>658</v>
      </c>
      <c r="M973" s="433" t="s">
        <v>658</v>
      </c>
      <c r="N973" s="316">
        <v>0</v>
      </c>
      <c r="O973" s="433" t="s">
        <v>658</v>
      </c>
      <c r="P973" s="433" t="s">
        <v>658</v>
      </c>
      <c r="Q973" s="433" t="s">
        <v>658</v>
      </c>
      <c r="R973" s="433" t="s">
        <v>658</v>
      </c>
      <c r="S973" s="433" t="s">
        <v>658</v>
      </c>
      <c r="T973" s="433" t="s">
        <v>658</v>
      </c>
      <c r="U973" s="433" t="s">
        <v>658</v>
      </c>
      <c r="V973" s="433" t="s">
        <v>658</v>
      </c>
      <c r="W973" s="433" t="s">
        <v>658</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outlineLevel="3" x14ac:dyDescent="0.35">
      <c r="A974" s="244"/>
      <c r="B974" s="253"/>
      <c r="C974" s="246">
        <f t="shared" si="326"/>
        <v>4</v>
      </c>
      <c r="D974" s="269"/>
      <c r="E974" s="430">
        <f>E973</f>
        <v>22</v>
      </c>
      <c r="F974" s="320" t="b">
        <f t="shared" si="324"/>
        <v>1</v>
      </c>
      <c r="G974" s="269"/>
      <c r="H974" s="890"/>
      <c r="I974" s="891"/>
      <c r="J974" s="431" t="s">
        <v>661</v>
      </c>
      <c r="K974" s="432" t="str">
        <f t="shared" si="325"/>
        <v>-</v>
      </c>
      <c r="L974" s="433" t="s">
        <v>662</v>
      </c>
      <c r="M974" s="433" t="s">
        <v>662</v>
      </c>
      <c r="N974" s="433" t="s">
        <v>662</v>
      </c>
      <c r="O974" s="433" t="s">
        <v>662</v>
      </c>
      <c r="P974" s="433" t="s">
        <v>662</v>
      </c>
      <c r="Q974" s="433" t="s">
        <v>662</v>
      </c>
      <c r="R974" s="433" t="s">
        <v>662</v>
      </c>
      <c r="S974" s="433" t="s">
        <v>662</v>
      </c>
      <c r="T974" s="433" t="s">
        <v>662</v>
      </c>
      <c r="U974" s="433" t="s">
        <v>662</v>
      </c>
      <c r="V974" s="433" t="s">
        <v>662</v>
      </c>
      <c r="W974" s="316">
        <v>0.1</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outlineLevel="3" x14ac:dyDescent="0.35">
      <c r="A975" s="244"/>
      <c r="B975" s="253"/>
      <c r="C975" s="246">
        <f t="shared" si="326"/>
        <v>4</v>
      </c>
      <c r="D975" s="269"/>
      <c r="E975" s="430">
        <f>E974</f>
        <v>22</v>
      </c>
      <c r="F975" s="320" t="b">
        <f t="shared" si="324"/>
        <v>1</v>
      </c>
      <c r="G975" s="269"/>
      <c r="H975" s="892"/>
      <c r="I975" s="893"/>
      <c r="J975" s="416" t="s">
        <v>663</v>
      </c>
      <c r="K975" s="434" t="str">
        <f t="shared" si="325"/>
        <v>-</v>
      </c>
      <c r="L975" s="431" t="s">
        <v>658</v>
      </c>
      <c r="M975" s="431" t="s">
        <v>658</v>
      </c>
      <c r="N975" s="431" t="s">
        <v>658</v>
      </c>
      <c r="O975" s="431" t="s">
        <v>658</v>
      </c>
      <c r="P975" s="431" t="s">
        <v>658</v>
      </c>
      <c r="Q975" s="431" t="s">
        <v>658</v>
      </c>
      <c r="R975" s="431" t="s">
        <v>658</v>
      </c>
      <c r="S975" s="431" t="s">
        <v>658</v>
      </c>
      <c r="T975" s="431" t="s">
        <v>658</v>
      </c>
      <c r="U975" s="431" t="s">
        <v>658</v>
      </c>
      <c r="V975" s="435" t="s">
        <v>658</v>
      </c>
      <c r="W975" s="439">
        <v>0.5</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outlineLevel="3" x14ac:dyDescent="0.35">
      <c r="A976" s="244"/>
      <c r="B976" s="253"/>
      <c r="C976" s="246">
        <f t="shared" si="326"/>
        <v>4</v>
      </c>
      <c r="D976" s="269"/>
      <c r="E976" s="326">
        <v>23</v>
      </c>
      <c r="F976" s="320" t="b">
        <f t="shared" si="324"/>
        <v>1</v>
      </c>
      <c r="G976" s="269"/>
      <c r="H976" s="427" t="s">
        <v>698</v>
      </c>
      <c r="I976" s="427"/>
      <c r="J976" s="408" t="s">
        <v>657</v>
      </c>
      <c r="K976" s="428" t="str">
        <f t="shared" si="325"/>
        <v>-</v>
      </c>
      <c r="L976" s="429" t="s">
        <v>658</v>
      </c>
      <c r="M976" s="429" t="s">
        <v>658</v>
      </c>
      <c r="N976" s="429" t="s">
        <v>658</v>
      </c>
      <c r="O976" s="429" t="s">
        <v>658</v>
      </c>
      <c r="P976" s="429" t="s">
        <v>658</v>
      </c>
      <c r="Q976" s="429" t="s">
        <v>658</v>
      </c>
      <c r="R976" s="429" t="s">
        <v>658</v>
      </c>
      <c r="S976" s="429" t="s">
        <v>658</v>
      </c>
      <c r="T976" s="429" t="s">
        <v>658</v>
      </c>
      <c r="U976" s="429" t="s">
        <v>658</v>
      </c>
      <c r="V976" s="429" t="s">
        <v>658</v>
      </c>
      <c r="W976" s="429" t="s">
        <v>658</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outlineLevel="3" x14ac:dyDescent="0.35">
      <c r="A977" s="244"/>
      <c r="B977" s="253"/>
      <c r="C977" s="246">
        <f t="shared" si="326"/>
        <v>4</v>
      </c>
      <c r="D977" s="269"/>
      <c r="E977" s="430">
        <f>E976</f>
        <v>23</v>
      </c>
      <c r="F977" s="320" t="b">
        <f t="shared" si="324"/>
        <v>1</v>
      </c>
      <c r="G977" s="269"/>
      <c r="H977" s="888" t="s">
        <v>699</v>
      </c>
      <c r="I977" s="889"/>
      <c r="J977" s="431" t="s">
        <v>660</v>
      </c>
      <c r="K977" s="432" t="str">
        <f t="shared" si="325"/>
        <v>-</v>
      </c>
      <c r="L977" s="433" t="s">
        <v>658</v>
      </c>
      <c r="M977" s="433" t="s">
        <v>658</v>
      </c>
      <c r="N977" s="316">
        <v>0</v>
      </c>
      <c r="O977" s="433" t="s">
        <v>658</v>
      </c>
      <c r="P977" s="433" t="s">
        <v>658</v>
      </c>
      <c r="Q977" s="433" t="s">
        <v>658</v>
      </c>
      <c r="R977" s="433" t="s">
        <v>658</v>
      </c>
      <c r="S977" s="433" t="s">
        <v>658</v>
      </c>
      <c r="T977" s="433" t="s">
        <v>658</v>
      </c>
      <c r="U977" s="433" t="s">
        <v>658</v>
      </c>
      <c r="V977" s="433" t="s">
        <v>658</v>
      </c>
      <c r="W977" s="433" t="s">
        <v>658</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outlineLevel="3" x14ac:dyDescent="0.35">
      <c r="A978" s="244"/>
      <c r="B978" s="253"/>
      <c r="C978" s="246">
        <f t="shared" si="326"/>
        <v>4</v>
      </c>
      <c r="D978" s="269"/>
      <c r="E978" s="430">
        <f>E977</f>
        <v>23</v>
      </c>
      <c r="F978" s="320" t="b">
        <f t="shared" si="324"/>
        <v>1</v>
      </c>
      <c r="G978" s="269"/>
      <c r="H978" s="890"/>
      <c r="I978" s="891"/>
      <c r="J978" s="431" t="s">
        <v>661</v>
      </c>
      <c r="K978" s="432" t="str">
        <f t="shared" si="325"/>
        <v>-</v>
      </c>
      <c r="L978" s="433" t="s">
        <v>662</v>
      </c>
      <c r="M978" s="433" t="s">
        <v>662</v>
      </c>
      <c r="N978" s="433" t="s">
        <v>662</v>
      </c>
      <c r="O978" s="433" t="s">
        <v>662</v>
      </c>
      <c r="P978" s="433" t="s">
        <v>662</v>
      </c>
      <c r="Q978" s="433" t="s">
        <v>662</v>
      </c>
      <c r="R978" s="433" t="s">
        <v>662</v>
      </c>
      <c r="S978" s="433" t="s">
        <v>662</v>
      </c>
      <c r="T978" s="433" t="s">
        <v>662</v>
      </c>
      <c r="U978" s="433" t="s">
        <v>662</v>
      </c>
      <c r="V978" s="433" t="s">
        <v>662</v>
      </c>
      <c r="W978" s="316">
        <v>0.1</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outlineLevel="3" x14ac:dyDescent="0.35">
      <c r="A979" s="244"/>
      <c r="B979" s="253"/>
      <c r="C979" s="246">
        <f t="shared" si="326"/>
        <v>4</v>
      </c>
      <c r="D979" s="269"/>
      <c r="E979" s="430">
        <f>E978</f>
        <v>23</v>
      </c>
      <c r="F979" s="320" t="b">
        <f t="shared" si="324"/>
        <v>1</v>
      </c>
      <c r="G979" s="269"/>
      <c r="H979" s="892"/>
      <c r="I979" s="893"/>
      <c r="J979" s="416" t="s">
        <v>663</v>
      </c>
      <c r="K979" s="434" t="str">
        <f t="shared" si="325"/>
        <v>-</v>
      </c>
      <c r="L979" s="431" t="s">
        <v>658</v>
      </c>
      <c r="M979" s="431" t="s">
        <v>658</v>
      </c>
      <c r="N979" s="431" t="s">
        <v>658</v>
      </c>
      <c r="O979" s="431" t="s">
        <v>658</v>
      </c>
      <c r="P979" s="431" t="s">
        <v>658</v>
      </c>
      <c r="Q979" s="431" t="s">
        <v>658</v>
      </c>
      <c r="R979" s="431" t="s">
        <v>658</v>
      </c>
      <c r="S979" s="431" t="s">
        <v>658</v>
      </c>
      <c r="T979" s="431" t="s">
        <v>658</v>
      </c>
      <c r="U979" s="431" t="s">
        <v>658</v>
      </c>
      <c r="V979" s="435" t="s">
        <v>658</v>
      </c>
      <c r="W979" s="439">
        <v>0.5</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outlineLevel="3" x14ac:dyDescent="0.35">
      <c r="A980" s="244"/>
      <c r="B980" s="253"/>
      <c r="C980" s="246">
        <f t="shared" si="326"/>
        <v>4</v>
      </c>
      <c r="D980" s="269"/>
      <c r="E980" s="326">
        <v>24</v>
      </c>
      <c r="F980" s="320" t="b">
        <f t="shared" ref="F980:F991" si="327">COUNTIFS($L980:$W980,"-")&lt;&gt;COUNTA($L980:$W980)</f>
        <v>1</v>
      </c>
      <c r="G980" s="269"/>
      <c r="H980" s="427" t="s">
        <v>700</v>
      </c>
      <c r="I980" s="427"/>
      <c r="J980" s="408" t="s">
        <v>657</v>
      </c>
      <c r="K980" s="428" t="str">
        <f t="shared" si="325"/>
        <v>-</v>
      </c>
      <c r="L980" s="429" t="s">
        <v>658</v>
      </c>
      <c r="M980" s="429" t="s">
        <v>658</v>
      </c>
      <c r="N980" s="429" t="s">
        <v>658</v>
      </c>
      <c r="O980" s="429" t="s">
        <v>658</v>
      </c>
      <c r="P980" s="429" t="s">
        <v>658</v>
      </c>
      <c r="Q980" s="429" t="s">
        <v>658</v>
      </c>
      <c r="R980" s="429" t="s">
        <v>658</v>
      </c>
      <c r="S980" s="429" t="s">
        <v>658</v>
      </c>
      <c r="T980" s="429" t="s">
        <v>658</v>
      </c>
      <c r="U980" s="429" t="s">
        <v>658</v>
      </c>
      <c r="V980" s="429" t="s">
        <v>658</v>
      </c>
      <c r="W980" s="429" t="s">
        <v>658</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outlineLevel="3" x14ac:dyDescent="0.35">
      <c r="A981" s="244"/>
      <c r="B981" s="253"/>
      <c r="C981" s="246">
        <f t="shared" si="326"/>
        <v>4</v>
      </c>
      <c r="D981" s="269"/>
      <c r="E981" s="430">
        <f>E980</f>
        <v>24</v>
      </c>
      <c r="F981" s="320" t="b">
        <f t="shared" si="327"/>
        <v>1</v>
      </c>
      <c r="G981" s="269"/>
      <c r="H981" s="888" t="s">
        <v>701</v>
      </c>
      <c r="I981" s="889"/>
      <c r="J981" s="431" t="s">
        <v>660</v>
      </c>
      <c r="K981" s="432" t="str">
        <f t="shared" si="325"/>
        <v>-</v>
      </c>
      <c r="L981" s="433" t="s">
        <v>658</v>
      </c>
      <c r="M981" s="433" t="s">
        <v>658</v>
      </c>
      <c r="N981" s="433" t="s">
        <v>658</v>
      </c>
      <c r="O981" s="433" t="s">
        <v>658</v>
      </c>
      <c r="P981" s="433" t="s">
        <v>658</v>
      </c>
      <c r="Q981" s="433" t="s">
        <v>658</v>
      </c>
      <c r="R981" s="433" t="s">
        <v>658</v>
      </c>
      <c r="S981" s="433" t="s">
        <v>658</v>
      </c>
      <c r="T981" s="433" t="s">
        <v>658</v>
      </c>
      <c r="U981" s="433" t="s">
        <v>658</v>
      </c>
      <c r="V981" s="433" t="s">
        <v>658</v>
      </c>
      <c r="W981" s="433" t="s">
        <v>658</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outlineLevel="3" x14ac:dyDescent="0.35">
      <c r="A982" s="244"/>
      <c r="B982" s="253"/>
      <c r="C982" s="246">
        <f t="shared" si="326"/>
        <v>4</v>
      </c>
      <c r="D982" s="269"/>
      <c r="E982" s="430">
        <f>E981</f>
        <v>24</v>
      </c>
      <c r="F982" s="320" t="b">
        <f t="shared" si="327"/>
        <v>1</v>
      </c>
      <c r="G982" s="269"/>
      <c r="H982" s="890"/>
      <c r="I982" s="891"/>
      <c r="J982" s="431" t="s">
        <v>661</v>
      </c>
      <c r="K982" s="432" t="str">
        <f t="shared" si="325"/>
        <v>-</v>
      </c>
      <c r="L982" s="433" t="s">
        <v>662</v>
      </c>
      <c r="M982" s="433" t="s">
        <v>662</v>
      </c>
      <c r="N982" s="433" t="s">
        <v>662</v>
      </c>
      <c r="O982" s="433" t="s">
        <v>662</v>
      </c>
      <c r="P982" s="433" t="s">
        <v>662</v>
      </c>
      <c r="Q982" s="433" t="s">
        <v>662</v>
      </c>
      <c r="R982" s="433" t="s">
        <v>662</v>
      </c>
      <c r="S982" s="433" t="s">
        <v>662</v>
      </c>
      <c r="T982" s="433" t="s">
        <v>662</v>
      </c>
      <c r="U982" s="433" t="s">
        <v>662</v>
      </c>
      <c r="V982" s="433" t="s">
        <v>662</v>
      </c>
      <c r="W982" s="433" t="s">
        <v>662</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outlineLevel="3" x14ac:dyDescent="0.35">
      <c r="A983" s="244"/>
      <c r="B983" s="253"/>
      <c r="C983" s="246">
        <f t="shared" si="326"/>
        <v>4</v>
      </c>
      <c r="D983" s="269"/>
      <c r="E983" s="430">
        <f>E982</f>
        <v>24</v>
      </c>
      <c r="F983" s="320" t="b">
        <f t="shared" si="327"/>
        <v>1</v>
      </c>
      <c r="G983" s="269"/>
      <c r="H983" s="892"/>
      <c r="I983" s="893"/>
      <c r="J983" s="416" t="s">
        <v>663</v>
      </c>
      <c r="K983" s="434" t="str">
        <f t="shared" si="325"/>
        <v>-</v>
      </c>
      <c r="L983" s="431" t="s">
        <v>658</v>
      </c>
      <c r="M983" s="431" t="s">
        <v>658</v>
      </c>
      <c r="N983" s="431" t="s">
        <v>658</v>
      </c>
      <c r="O983" s="431" t="s">
        <v>658</v>
      </c>
      <c r="P983" s="431" t="s">
        <v>658</v>
      </c>
      <c r="Q983" s="431" t="s">
        <v>658</v>
      </c>
      <c r="R983" s="431" t="s">
        <v>658</v>
      </c>
      <c r="S983" s="431" t="s">
        <v>658</v>
      </c>
      <c r="T983" s="431" t="s">
        <v>658</v>
      </c>
      <c r="U983" s="431" t="s">
        <v>658</v>
      </c>
      <c r="V983" s="435" t="s">
        <v>658</v>
      </c>
      <c r="W983" s="435" t="s">
        <v>658</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outlineLevel="3" x14ac:dyDescent="0.35">
      <c r="A984" s="244"/>
      <c r="B984" s="253"/>
      <c r="C984" s="246">
        <f t="shared" ref="C984:C991" si="328">INT($C$872)+3</f>
        <v>4</v>
      </c>
      <c r="D984" s="269"/>
      <c r="E984" s="326">
        <v>25</v>
      </c>
      <c r="F984" s="320" t="b">
        <f t="shared" si="327"/>
        <v>1</v>
      </c>
      <c r="G984" s="269"/>
      <c r="H984" s="427" t="s">
        <v>979</v>
      </c>
      <c r="I984" s="427"/>
      <c r="J984" s="408" t="s">
        <v>657</v>
      </c>
      <c r="K984" s="428" t="str">
        <f t="shared" si="325"/>
        <v>-</v>
      </c>
      <c r="L984" s="429" t="s">
        <v>658</v>
      </c>
      <c r="M984" s="429" t="s">
        <v>658</v>
      </c>
      <c r="N984" s="429" t="s">
        <v>658</v>
      </c>
      <c r="O984" s="429" t="s">
        <v>658</v>
      </c>
      <c r="P984" s="429" t="s">
        <v>658</v>
      </c>
      <c r="Q984" s="436">
        <v>21</v>
      </c>
      <c r="R984" s="429" t="s">
        <v>658</v>
      </c>
      <c r="S984" s="429" t="s">
        <v>658</v>
      </c>
      <c r="T984" s="429" t="s">
        <v>658</v>
      </c>
      <c r="U984" s="429" t="s">
        <v>658</v>
      </c>
      <c r="V984" s="429" t="s">
        <v>658</v>
      </c>
      <c r="W984" s="429" t="s">
        <v>658</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t="15" customHeight="1" outlineLevel="3" x14ac:dyDescent="0.35">
      <c r="A985" s="244"/>
      <c r="B985" s="253"/>
      <c r="C985" s="246">
        <f t="shared" si="328"/>
        <v>4</v>
      </c>
      <c r="D985" s="269"/>
      <c r="E985" s="430">
        <f>E984</f>
        <v>25</v>
      </c>
      <c r="F985" s="320" t="b">
        <f t="shared" si="327"/>
        <v>1</v>
      </c>
      <c r="G985" s="269"/>
      <c r="H985" s="888" t="s">
        <v>980</v>
      </c>
      <c r="I985" s="889"/>
      <c r="J985" s="431" t="s">
        <v>660</v>
      </c>
      <c r="K985" s="432" t="str">
        <f t="shared" si="325"/>
        <v>-</v>
      </c>
      <c r="L985" s="433" t="s">
        <v>658</v>
      </c>
      <c r="M985" s="433" t="s">
        <v>658</v>
      </c>
      <c r="N985" s="433" t="s">
        <v>658</v>
      </c>
      <c r="O985" s="433" t="s">
        <v>658</v>
      </c>
      <c r="P985" s="433" t="s">
        <v>658</v>
      </c>
      <c r="Q985" s="433" t="s">
        <v>658</v>
      </c>
      <c r="R985" s="433" t="s">
        <v>658</v>
      </c>
      <c r="S985" s="316" t="b">
        <v>1</v>
      </c>
      <c r="T985" s="433" t="s">
        <v>658</v>
      </c>
      <c r="U985" s="433" t="s">
        <v>658</v>
      </c>
      <c r="V985" s="433" t="s">
        <v>658</v>
      </c>
      <c r="W985" s="433" t="s">
        <v>658</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outlineLevel="3" x14ac:dyDescent="0.35">
      <c r="A986" s="244"/>
      <c r="B986" s="253"/>
      <c r="C986" s="246">
        <f t="shared" si="328"/>
        <v>4</v>
      </c>
      <c r="D986" s="269"/>
      <c r="E986" s="430">
        <f>E985</f>
        <v>25</v>
      </c>
      <c r="F986" s="320" t="b">
        <f t="shared" si="327"/>
        <v>1</v>
      </c>
      <c r="G986" s="269"/>
      <c r="H986" s="890"/>
      <c r="I986" s="891"/>
      <c r="J986" s="431" t="s">
        <v>661</v>
      </c>
      <c r="K986" s="432" t="str">
        <f t="shared" si="325"/>
        <v>-</v>
      </c>
      <c r="L986" s="433" t="s">
        <v>662</v>
      </c>
      <c r="M986" s="433" t="s">
        <v>662</v>
      </c>
      <c r="N986" s="433" t="s">
        <v>662</v>
      </c>
      <c r="O986" s="433" t="s">
        <v>662</v>
      </c>
      <c r="P986" s="316">
        <v>21</v>
      </c>
      <c r="Q986" s="433" t="s">
        <v>662</v>
      </c>
      <c r="R986" s="433" t="s">
        <v>662</v>
      </c>
      <c r="S986" s="433" t="s">
        <v>662</v>
      </c>
      <c r="T986" s="433" t="s">
        <v>662</v>
      </c>
      <c r="U986" s="433" t="s">
        <v>662</v>
      </c>
      <c r="V986" s="433" t="s">
        <v>662</v>
      </c>
      <c r="W986" s="433" t="s">
        <v>662</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outlineLevel="3" x14ac:dyDescent="0.35">
      <c r="A987" s="244"/>
      <c r="B987" s="253"/>
      <c r="C987" s="246">
        <f t="shared" si="328"/>
        <v>4</v>
      </c>
      <c r="D987" s="269"/>
      <c r="E987" s="430">
        <f>E986</f>
        <v>25</v>
      </c>
      <c r="F987" s="320" t="b">
        <f t="shared" si="327"/>
        <v>1</v>
      </c>
      <c r="G987" s="269"/>
      <c r="H987" s="892"/>
      <c r="I987" s="893"/>
      <c r="J987" s="416" t="s">
        <v>663</v>
      </c>
      <c r="K987" s="434" t="str">
        <f t="shared" si="325"/>
        <v>-</v>
      </c>
      <c r="L987" s="431" t="s">
        <v>658</v>
      </c>
      <c r="M987" s="431" t="s">
        <v>658</v>
      </c>
      <c r="N987" s="431" t="s">
        <v>658</v>
      </c>
      <c r="O987" s="431" t="s">
        <v>658</v>
      </c>
      <c r="P987" s="431" t="s">
        <v>658</v>
      </c>
      <c r="Q987" s="431" t="s">
        <v>658</v>
      </c>
      <c r="R987" s="431" t="s">
        <v>658</v>
      </c>
      <c r="S987" s="431" t="s">
        <v>658</v>
      </c>
      <c r="T987" s="431" t="s">
        <v>658</v>
      </c>
      <c r="U987" s="431" t="s">
        <v>658</v>
      </c>
      <c r="V987" s="435" t="s">
        <v>658</v>
      </c>
      <c r="W987" s="435" t="s">
        <v>658</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outlineLevel="3" x14ac:dyDescent="0.35">
      <c r="A988" s="244"/>
      <c r="B988" s="253"/>
      <c r="C988" s="246">
        <f t="shared" si="328"/>
        <v>4</v>
      </c>
      <c r="D988" s="269"/>
      <c r="E988" s="326">
        <v>26</v>
      </c>
      <c r="F988" s="320" t="b">
        <f t="shared" si="327"/>
        <v>1</v>
      </c>
      <c r="G988" s="269"/>
      <c r="H988" s="427" t="s">
        <v>702</v>
      </c>
      <c r="I988" s="427"/>
      <c r="J988" s="408" t="s">
        <v>657</v>
      </c>
      <c r="K988" s="428" t="str">
        <f t="shared" si="325"/>
        <v>-</v>
      </c>
      <c r="L988" s="437">
        <v>-1</v>
      </c>
      <c r="M988" s="429" t="s">
        <v>658</v>
      </c>
      <c r="N988" s="429" t="s">
        <v>658</v>
      </c>
      <c r="O988" s="429" t="s">
        <v>658</v>
      </c>
      <c r="P988" s="429" t="s">
        <v>658</v>
      </c>
      <c r="Q988" s="429" t="s">
        <v>658</v>
      </c>
      <c r="R988" s="429" t="s">
        <v>658</v>
      </c>
      <c r="S988" s="429" t="s">
        <v>658</v>
      </c>
      <c r="T988" s="429" t="s">
        <v>658</v>
      </c>
      <c r="U988" s="429" t="s">
        <v>658</v>
      </c>
      <c r="V988" s="436">
        <v>0.05</v>
      </c>
      <c r="W988" s="429" t="s">
        <v>658</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outlineLevel="3" x14ac:dyDescent="0.35">
      <c r="A989" s="244"/>
      <c r="B989" s="253"/>
      <c r="C989" s="246">
        <f t="shared" si="328"/>
        <v>4</v>
      </c>
      <c r="D989" s="269"/>
      <c r="E989" s="430">
        <f>E988</f>
        <v>26</v>
      </c>
      <c r="F989" s="320" t="b">
        <f t="shared" si="327"/>
        <v>1</v>
      </c>
      <c r="G989" s="269"/>
      <c r="H989" s="888" t="s">
        <v>703</v>
      </c>
      <c r="I989" s="889"/>
      <c r="J989" s="431" t="s">
        <v>660</v>
      </c>
      <c r="K989" s="432" t="str">
        <f t="shared" si="325"/>
        <v>-</v>
      </c>
      <c r="L989" s="433" t="s">
        <v>658</v>
      </c>
      <c r="M989" s="433" t="s">
        <v>658</v>
      </c>
      <c r="N989" s="433" t="s">
        <v>658</v>
      </c>
      <c r="O989" s="433" t="s">
        <v>658</v>
      </c>
      <c r="P989" s="433" t="s">
        <v>658</v>
      </c>
      <c r="Q989" s="433" t="s">
        <v>658</v>
      </c>
      <c r="R989" s="433" t="s">
        <v>658</v>
      </c>
      <c r="S989" s="433" t="s">
        <v>658</v>
      </c>
      <c r="T989" s="433" t="s">
        <v>658</v>
      </c>
      <c r="U989" s="433" t="s">
        <v>658</v>
      </c>
      <c r="V989" s="433" t="s">
        <v>658</v>
      </c>
      <c r="W989" s="433" t="s">
        <v>658</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outlineLevel="3" x14ac:dyDescent="0.35">
      <c r="A990" s="244"/>
      <c r="B990" s="253"/>
      <c r="C990" s="246">
        <f t="shared" si="328"/>
        <v>4</v>
      </c>
      <c r="D990" s="269"/>
      <c r="E990" s="430">
        <f>E989</f>
        <v>26</v>
      </c>
      <c r="F990" s="320" t="b">
        <f t="shared" si="327"/>
        <v>1</v>
      </c>
      <c r="G990" s="269"/>
      <c r="H990" s="890"/>
      <c r="I990" s="891"/>
      <c r="J990" s="431" t="s">
        <v>661</v>
      </c>
      <c r="K990" s="432" t="str">
        <f t="shared" si="325"/>
        <v>-</v>
      </c>
      <c r="L990" s="433" t="s">
        <v>662</v>
      </c>
      <c r="M990" s="433" t="s">
        <v>662</v>
      </c>
      <c r="N990" s="433" t="s">
        <v>662</v>
      </c>
      <c r="O990" s="433" t="s">
        <v>662</v>
      </c>
      <c r="P990" s="433" t="s">
        <v>662</v>
      </c>
      <c r="Q990" s="433" t="s">
        <v>662</v>
      </c>
      <c r="R990" s="433" t="s">
        <v>662</v>
      </c>
      <c r="S990" s="433" t="s">
        <v>662</v>
      </c>
      <c r="T990" s="433" t="s">
        <v>662</v>
      </c>
      <c r="U990" s="433" t="s">
        <v>662</v>
      </c>
      <c r="V990" s="433" t="s">
        <v>662</v>
      </c>
      <c r="W990" s="433" t="s">
        <v>662</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outlineLevel="3" x14ac:dyDescent="0.35">
      <c r="A991" s="244"/>
      <c r="B991" s="253"/>
      <c r="C991" s="246">
        <f t="shared" si="328"/>
        <v>4</v>
      </c>
      <c r="D991" s="269"/>
      <c r="E991" s="430">
        <f>E990</f>
        <v>26</v>
      </c>
      <c r="F991" s="320" t="b">
        <f t="shared" si="327"/>
        <v>1</v>
      </c>
      <c r="G991" s="269"/>
      <c r="H991" s="892"/>
      <c r="I991" s="893"/>
      <c r="J991" s="416" t="s">
        <v>663</v>
      </c>
      <c r="K991" s="434" t="str">
        <f t="shared" si="325"/>
        <v>-</v>
      </c>
      <c r="L991" s="440" t="s">
        <v>658</v>
      </c>
      <c r="M991" s="440" t="s">
        <v>658</v>
      </c>
      <c r="N991" s="440" t="s">
        <v>658</v>
      </c>
      <c r="O991" s="440" t="s">
        <v>658</v>
      </c>
      <c r="P991" s="440" t="s">
        <v>658</v>
      </c>
      <c r="Q991" s="440" t="s">
        <v>658</v>
      </c>
      <c r="R991" s="440" t="s">
        <v>658</v>
      </c>
      <c r="S991" s="440" t="s">
        <v>658</v>
      </c>
      <c r="T991" s="440" t="s">
        <v>658</v>
      </c>
      <c r="U991" s="440" t="s">
        <v>658</v>
      </c>
      <c r="V991" s="439">
        <v>-0.05</v>
      </c>
      <c r="W991" s="435" t="s">
        <v>658</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t="5.15" customHeight="1" outlineLevel="3" x14ac:dyDescent="0.35">
      <c r="A992" s="244"/>
      <c r="B992" s="253"/>
      <c r="C992" s="246">
        <f>INT($C$872)+3.005</f>
        <v>4.0049999999999999</v>
      </c>
      <c r="D992" s="269"/>
      <c r="E992" s="269"/>
      <c r="F992" s="269"/>
      <c r="G992" s="269"/>
      <c r="H992" s="269"/>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c r="AE992" s="269"/>
      <c r="AF992" s="269"/>
      <c r="AG992" s="269"/>
      <c r="AH992" s="269"/>
      <c r="AI992" s="269"/>
      <c r="AJ992" s="269"/>
      <c r="AK992" s="269"/>
      <c r="AL992" s="269"/>
      <c r="AM992" s="269"/>
      <c r="AN992" s="269"/>
      <c r="AO992" s="269"/>
      <c r="AP992" s="269"/>
      <c r="AQ992" s="269" t="s">
        <v>402</v>
      </c>
      <c r="AR992" s="256"/>
      <c r="AS992" s="244"/>
      <c r="AT992" s="244"/>
      <c r="AU992" s="244"/>
    </row>
    <row r="993" spans="1:47" ht="5.15" customHeight="1" outlineLevel="2" x14ac:dyDescent="0.35">
      <c r="A993" s="244"/>
      <c r="B993" s="253"/>
      <c r="C993" s="246">
        <f>INT($C$872)+2.005</f>
        <v>3.0049999999999999</v>
      </c>
      <c r="D993" s="269" t="s">
        <v>398</v>
      </c>
      <c r="E993" s="269"/>
      <c r="F993" s="269"/>
      <c r="G993" s="269"/>
      <c r="H993" s="269"/>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c r="AE993" s="269"/>
      <c r="AF993" s="269"/>
      <c r="AG993" s="269"/>
      <c r="AH993" s="269"/>
      <c r="AI993" s="269"/>
      <c r="AJ993" s="269"/>
      <c r="AK993" s="269"/>
      <c r="AL993" s="269"/>
      <c r="AM993" s="269"/>
      <c r="AN993" s="269"/>
      <c r="AO993" s="269"/>
      <c r="AP993" s="269"/>
      <c r="AQ993" s="269"/>
      <c r="AR993" s="256"/>
      <c r="AS993" s="244"/>
      <c r="AT993" s="244"/>
      <c r="AU993" s="244"/>
    </row>
    <row r="994" spans="1:47" outlineLevel="2" x14ac:dyDescent="0.35">
      <c r="A994" s="244"/>
      <c r="B994" s="253"/>
      <c r="C994" s="246">
        <f>INT($C$872)+2</f>
        <v>3</v>
      </c>
      <c r="D994" s="269"/>
      <c r="E994" s="326"/>
      <c r="F994" s="326"/>
      <c r="G994" s="269"/>
      <c r="H994" s="388" t="s">
        <v>704</v>
      </c>
      <c r="I994" s="274"/>
      <c r="J994" s="274"/>
      <c r="K994" s="273"/>
      <c r="L994" s="273"/>
      <c r="M994" s="273"/>
      <c r="N994" s="273"/>
      <c r="O994" s="273"/>
      <c r="P994" s="273"/>
      <c r="Q994" s="273"/>
      <c r="R994" s="273"/>
      <c r="S994" s="273"/>
      <c r="T994" s="273"/>
      <c r="U994" s="273"/>
      <c r="V994" s="273"/>
      <c r="W994" s="273"/>
      <c r="X994" s="273"/>
      <c r="Y994" s="273"/>
      <c r="Z994" s="273"/>
      <c r="AA994" s="273"/>
      <c r="AB994" s="331"/>
      <c r="AC994" s="331"/>
      <c r="AD994" s="331"/>
      <c r="AE994" s="331"/>
      <c r="AF994" s="331"/>
      <c r="AG994" s="331"/>
      <c r="AH994" s="331"/>
      <c r="AI994" s="331"/>
      <c r="AJ994" s="331"/>
      <c r="AK994" s="331"/>
      <c r="AL994" s="331"/>
      <c r="AM994" s="331"/>
      <c r="AN994" s="331"/>
      <c r="AO994" s="331"/>
      <c r="AP994" s="331"/>
      <c r="AQ994" s="269"/>
      <c r="AR994" s="256"/>
      <c r="AS994" s="244"/>
      <c r="AT994" s="244"/>
      <c r="AU994" s="244"/>
    </row>
    <row r="995" spans="1:47" outlineLevel="2" x14ac:dyDescent="0.35">
      <c r="A995" s="244"/>
      <c r="B995" s="253"/>
      <c r="C995" s="246">
        <f>INT($C$872)+3</f>
        <v>4</v>
      </c>
      <c r="D995" s="269"/>
      <c r="E995" s="326"/>
      <c r="F995" s="326"/>
      <c r="G995" s="269"/>
      <c r="H995" s="274"/>
      <c r="I995" s="274"/>
      <c r="J995" s="296" t="s">
        <v>705</v>
      </c>
      <c r="K995" s="296"/>
      <c r="L995" s="296"/>
      <c r="M995" s="296"/>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69"/>
      <c r="AR995" s="256"/>
      <c r="AS995" s="244"/>
      <c r="AT995" s="244"/>
      <c r="AU995" s="244"/>
    </row>
    <row r="996" spans="1:47" outlineLevel="2" collapsed="1" x14ac:dyDescent="0.35">
      <c r="A996" s="244"/>
      <c r="B996" s="253"/>
      <c r="C996" s="246">
        <v>4</v>
      </c>
      <c r="D996" s="269"/>
      <c r="E996" s="326"/>
      <c r="F996" s="326"/>
      <c r="G996" s="269"/>
      <c r="H996" s="274"/>
      <c r="I996" s="274"/>
      <c r="J996" s="317">
        <v>0.3</v>
      </c>
      <c r="K996" s="317">
        <v>0.35</v>
      </c>
      <c r="L996" s="317">
        <v>0.45</v>
      </c>
      <c r="M996" s="398">
        <v>1</v>
      </c>
      <c r="N996" s="317">
        <v>0.55000000000000004</v>
      </c>
      <c r="O996" s="274" t="s">
        <v>706</v>
      </c>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69"/>
      <c r="AR996" s="256"/>
      <c r="AS996" s="244"/>
      <c r="AT996" s="244"/>
      <c r="AU996" s="244"/>
    </row>
    <row r="997" spans="1:47" hidden="1" outlineLevel="3" x14ac:dyDescent="0.35">
      <c r="A997" s="244"/>
      <c r="B997" s="253"/>
      <c r="C997" s="246">
        <f>INT($C$872)+3</f>
        <v>4</v>
      </c>
      <c r="D997" s="269"/>
      <c r="E997" s="326"/>
      <c r="F997" s="326"/>
      <c r="G997" s="269"/>
      <c r="H997" s="274" t="s">
        <v>707</v>
      </c>
      <c r="I997" s="274"/>
      <c r="J997" s="316">
        <v>0</v>
      </c>
      <c r="K997" s="316">
        <v>0.5</v>
      </c>
      <c r="L997" s="316">
        <v>1.25</v>
      </c>
      <c r="M997" s="290">
        <f>FORECAST(M996,CHOOSE({1,2},L997,N997),CHOOSE({1,2},L996,N996))</f>
        <v>13.624999999999998</v>
      </c>
      <c r="N997" s="316">
        <v>3.5</v>
      </c>
      <c r="O997" s="274" t="s">
        <v>708</v>
      </c>
      <c r="P997" s="274"/>
      <c r="Q997" s="274"/>
      <c r="R997" s="274"/>
      <c r="S997" s="274"/>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69"/>
      <c r="AR997" s="256"/>
      <c r="AS997" s="244"/>
      <c r="AT997" s="244"/>
      <c r="AU997" s="244"/>
    </row>
    <row r="998" spans="1:47" ht="5.15" hidden="1" customHeight="1" outlineLevel="3" x14ac:dyDescent="0.35">
      <c r="A998" s="244"/>
      <c r="B998" s="253"/>
      <c r="C998" s="246">
        <f>INT($C$872)+3.005</f>
        <v>4.0049999999999999</v>
      </c>
      <c r="D998" s="269"/>
      <c r="E998" s="269"/>
      <c r="F998" s="269"/>
      <c r="G998" s="269"/>
      <c r="H998" s="269"/>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c r="AE998" s="269"/>
      <c r="AF998" s="269"/>
      <c r="AG998" s="269"/>
      <c r="AH998" s="269"/>
      <c r="AI998" s="269"/>
      <c r="AJ998" s="269"/>
      <c r="AK998" s="269"/>
      <c r="AL998" s="269"/>
      <c r="AM998" s="269"/>
      <c r="AN998" s="269"/>
      <c r="AO998" s="269"/>
      <c r="AP998" s="269"/>
      <c r="AQ998" s="269" t="s">
        <v>402</v>
      </c>
      <c r="AR998" s="256"/>
      <c r="AS998" s="244"/>
      <c r="AT998" s="244"/>
      <c r="AU998" s="244"/>
    </row>
    <row r="999" spans="1:47" ht="5.15" customHeight="1" outlineLevel="2" x14ac:dyDescent="0.35">
      <c r="A999" s="244"/>
      <c r="B999" s="253"/>
      <c r="C999" s="246">
        <f>INT($C$872)+2.005</f>
        <v>3.0049999999999999</v>
      </c>
      <c r="D999" s="269"/>
      <c r="E999" s="269"/>
      <c r="F999" s="269"/>
      <c r="G999" s="269"/>
      <c r="H999" s="269"/>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c r="AE999" s="269"/>
      <c r="AF999" s="269"/>
      <c r="AG999" s="269"/>
      <c r="AH999" s="269"/>
      <c r="AI999" s="269"/>
      <c r="AJ999" s="269"/>
      <c r="AK999" s="269"/>
      <c r="AL999" s="269"/>
      <c r="AM999" s="269"/>
      <c r="AN999" s="269"/>
      <c r="AO999" s="269"/>
      <c r="AP999" s="269"/>
      <c r="AQ999" s="269"/>
      <c r="AR999" s="256"/>
      <c r="AS999" s="244"/>
      <c r="AT999" s="244"/>
      <c r="AU999" s="244"/>
    </row>
    <row r="1000" spans="1:47" ht="5.15" customHeight="1" outlineLevel="1" x14ac:dyDescent="0.35">
      <c r="A1000" s="244"/>
      <c r="B1000" s="279"/>
      <c r="C1000" s="280">
        <f>INT($C$872)+1.005</f>
        <v>2.0049999999999999</v>
      </c>
      <c r="D1000" s="281"/>
      <c r="E1000" s="281"/>
      <c r="F1000" s="281"/>
      <c r="G1000" s="281"/>
      <c r="H1000" s="281"/>
      <c r="I1000" s="281"/>
      <c r="J1000" s="281"/>
      <c r="K1000" s="281"/>
      <c r="L1000" s="281"/>
      <c r="M1000" s="281"/>
      <c r="N1000" s="281"/>
      <c r="O1000" s="281"/>
      <c r="P1000" s="281"/>
      <c r="Q1000" s="281"/>
      <c r="R1000" s="281"/>
      <c r="S1000" s="281"/>
      <c r="T1000" s="281"/>
      <c r="U1000" s="281"/>
      <c r="V1000" s="281"/>
      <c r="W1000" s="281"/>
      <c r="X1000" s="281"/>
      <c r="Y1000" s="281"/>
      <c r="Z1000" s="281"/>
      <c r="AA1000" s="281"/>
      <c r="AB1000" s="281"/>
      <c r="AC1000" s="281"/>
      <c r="AD1000" s="281"/>
      <c r="AE1000" s="281"/>
      <c r="AF1000" s="281"/>
      <c r="AG1000" s="281"/>
      <c r="AH1000" s="281"/>
      <c r="AI1000" s="281"/>
      <c r="AJ1000" s="281"/>
      <c r="AK1000" s="281"/>
      <c r="AL1000" s="281"/>
      <c r="AM1000" s="281"/>
      <c r="AN1000" s="281"/>
      <c r="AO1000" s="281"/>
      <c r="AP1000" s="281"/>
      <c r="AQ1000" s="281"/>
      <c r="AR1000" s="282" t="s">
        <v>116</v>
      </c>
      <c r="AS1000" s="244"/>
      <c r="AT1000" s="244"/>
      <c r="AU1000" s="244"/>
    </row>
    <row r="1001" spans="1:47" ht="5.15" customHeight="1" x14ac:dyDescent="0.35">
      <c r="A1001" s="244"/>
      <c r="B1001" s="283"/>
      <c r="C1001" s="284">
        <f>INT($C$872)+0.005</f>
        <v>1.0049999999999999</v>
      </c>
      <c r="D1001" s="283"/>
      <c r="E1001" s="283"/>
      <c r="F1001" s="283"/>
      <c r="G1001" s="283"/>
      <c r="H1001" s="283"/>
      <c r="I1001" s="283"/>
      <c r="J1001" s="283"/>
      <c r="K1001" s="283"/>
      <c r="L1001" s="283"/>
      <c r="M1001" s="283"/>
      <c r="N1001" s="283"/>
      <c r="O1001" s="283"/>
      <c r="P1001" s="283"/>
      <c r="Q1001" s="283"/>
      <c r="R1001" s="283"/>
      <c r="S1001" s="283"/>
      <c r="T1001" s="283"/>
      <c r="U1001" s="283"/>
      <c r="V1001" s="283"/>
      <c r="W1001" s="283"/>
      <c r="X1001" s="283"/>
      <c r="Y1001" s="283"/>
      <c r="Z1001" s="283"/>
      <c r="AA1001" s="283"/>
      <c r="AB1001" s="283"/>
      <c r="AC1001" s="283"/>
      <c r="AD1001" s="283"/>
      <c r="AE1001" s="283"/>
      <c r="AF1001" s="283"/>
      <c r="AG1001" s="283"/>
      <c r="AH1001" s="283"/>
      <c r="AI1001" s="283"/>
      <c r="AJ1001" s="283"/>
      <c r="AK1001" s="283"/>
      <c r="AL1001" s="283"/>
      <c r="AM1001" s="283"/>
      <c r="AN1001" s="283"/>
      <c r="AO1001" s="283"/>
      <c r="AP1001" s="283"/>
      <c r="AQ1001" s="283"/>
      <c r="AR1001" s="283"/>
      <c r="AS1001" s="244"/>
      <c r="AT1001" s="244"/>
      <c r="AU1001" s="244"/>
    </row>
    <row r="1002" spans="1:47" outlineLevel="2" x14ac:dyDescent="0.35">
      <c r="A1002" s="244"/>
      <c r="B1002" s="244"/>
      <c r="C1002" s="246">
        <f>INT($C$872)+2</f>
        <v>3</v>
      </c>
      <c r="D1002" s="244"/>
      <c r="E1002" s="244"/>
      <c r="F1002" s="244"/>
      <c r="G1002" s="244"/>
      <c r="H1002" s="244"/>
      <c r="I1002" s="244"/>
      <c r="J1002" s="244"/>
      <c r="K1002" s="244"/>
      <c r="L1002" s="244"/>
      <c r="M1002" s="244"/>
      <c r="N1002" s="244"/>
      <c r="O1002" s="244"/>
      <c r="P1002" s="244"/>
      <c r="Q1002" s="244"/>
      <c r="R1002" s="244"/>
      <c r="S1002" s="244"/>
      <c r="T1002" s="244"/>
      <c r="U1002" s="244"/>
      <c r="V1002" s="244"/>
      <c r="W1002" s="244"/>
      <c r="X1002" s="244"/>
      <c r="Y1002" s="244"/>
      <c r="Z1002" s="244"/>
      <c r="AA1002" s="244"/>
      <c r="AB1002" s="244"/>
      <c r="AC1002" s="244"/>
      <c r="AD1002" s="244"/>
      <c r="AE1002" s="244"/>
      <c r="AF1002" s="244"/>
      <c r="AG1002" s="244"/>
      <c r="AH1002" s="244"/>
      <c r="AI1002" s="244"/>
      <c r="AJ1002" s="244"/>
      <c r="AK1002" s="244"/>
      <c r="AL1002" s="244"/>
      <c r="AM1002" s="244"/>
      <c r="AN1002" s="244"/>
      <c r="AO1002" s="244"/>
      <c r="AP1002" s="244"/>
      <c r="AQ1002" s="244"/>
      <c r="AR1002" s="244"/>
      <c r="AS1002" s="244"/>
      <c r="AT1002" s="244"/>
      <c r="AU1002" s="244"/>
    </row>
    <row r="1003" spans="1:47" x14ac:dyDescent="0.35">
      <c r="A1003" s="244"/>
      <c r="B1003" s="244"/>
      <c r="C1003" s="245"/>
      <c r="D1003" s="244"/>
      <c r="E1003" s="244"/>
      <c r="F1003" s="244"/>
      <c r="G1003" s="244"/>
      <c r="H1003" s="244"/>
      <c r="I1003" s="244"/>
      <c r="J1003" s="244"/>
      <c r="K1003" s="244"/>
      <c r="L1003" s="244"/>
      <c r="M1003" s="244"/>
      <c r="N1003" s="244"/>
      <c r="O1003" s="244"/>
      <c r="P1003" s="244"/>
      <c r="Q1003" s="244"/>
      <c r="R1003" s="244"/>
      <c r="S1003" s="244"/>
      <c r="T1003" s="244"/>
      <c r="U1003" s="244"/>
      <c r="V1003" s="244"/>
      <c r="W1003" s="244"/>
      <c r="X1003" s="244"/>
      <c r="Y1003" s="244"/>
      <c r="Z1003" s="244"/>
      <c r="AA1003" s="244"/>
      <c r="AB1003" s="244"/>
      <c r="AC1003" s="244"/>
      <c r="AD1003" s="244"/>
      <c r="AE1003" s="244"/>
      <c r="AF1003" s="244"/>
      <c r="AG1003" s="244"/>
      <c r="AH1003" s="244"/>
      <c r="AI1003" s="244"/>
      <c r="AJ1003" s="244"/>
      <c r="AK1003" s="244"/>
      <c r="AL1003" s="244"/>
      <c r="AM1003" s="244"/>
      <c r="AN1003" s="244"/>
      <c r="AO1003" s="244"/>
      <c r="AP1003" s="244"/>
      <c r="AQ1003" s="244"/>
      <c r="AR1003" s="244"/>
      <c r="AS1003" s="244"/>
      <c r="AT1003" s="244"/>
      <c r="AU1003" s="244"/>
    </row>
    <row r="1004" spans="1:47" x14ac:dyDescent="0.35">
      <c r="A1004" s="244"/>
      <c r="B1004" s="244"/>
      <c r="C1004" s="245"/>
      <c r="D1004" s="244"/>
      <c r="E1004" s="244"/>
      <c r="F1004" s="244"/>
      <c r="G1004" s="244"/>
      <c r="H1004" s="244"/>
      <c r="I1004" s="244"/>
      <c r="J1004" s="244"/>
      <c r="K1004" s="244"/>
      <c r="L1004" s="244"/>
      <c r="M1004" s="244"/>
      <c r="N1004" s="244"/>
      <c r="O1004" s="244"/>
      <c r="P1004" s="244"/>
      <c r="Q1004" s="244"/>
      <c r="R1004" s="244"/>
      <c r="S1004" s="244"/>
      <c r="T1004" s="244"/>
      <c r="U1004" s="244"/>
      <c r="V1004" s="244"/>
      <c r="W1004" s="244"/>
      <c r="X1004" s="244"/>
      <c r="Y1004" s="244"/>
      <c r="Z1004" s="244"/>
      <c r="AA1004" s="244"/>
      <c r="AB1004" s="244"/>
      <c r="AC1004" s="244"/>
      <c r="AD1004" s="244"/>
      <c r="AE1004" s="244"/>
      <c r="AF1004" s="244"/>
      <c r="AG1004" s="244"/>
      <c r="AH1004" s="244"/>
      <c r="AI1004" s="244"/>
      <c r="AJ1004" s="244"/>
      <c r="AK1004" s="244"/>
      <c r="AL1004" s="244"/>
      <c r="AM1004" s="244"/>
      <c r="AN1004" s="244"/>
      <c r="AO1004" s="244"/>
      <c r="AP1004" s="244"/>
      <c r="AQ1004" s="244"/>
      <c r="AR1004" s="244"/>
      <c r="AS1004" s="244"/>
      <c r="AT1004" s="244"/>
      <c r="AU1004" s="244"/>
    </row>
    <row r="1005" spans="1:47" x14ac:dyDescent="0.35">
      <c r="A1005" s="244"/>
      <c r="B1005" s="244"/>
      <c r="C1005" s="245"/>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3:3" x14ac:dyDescent="0.35">
      <c r="C1009" s="441" t="s">
        <v>709</v>
      </c>
    </row>
  </sheetData>
  <mergeCells count="34">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710</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1" t="s">
        <v>952</v>
      </c>
      <c r="L18" s="932"/>
      <c r="M18" s="932"/>
      <c r="N18" s="932"/>
      <c r="O18" s="932"/>
      <c r="P18" s="932"/>
      <c r="Q18" s="932"/>
      <c r="R18" s="932"/>
      <c r="S18" s="932"/>
      <c r="T18" s="932"/>
      <c r="U18" s="932"/>
      <c r="V18" s="932"/>
      <c r="W18" s="932"/>
      <c r="X18" s="932"/>
      <c r="Y18" s="932"/>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3" t="s">
        <v>1142</v>
      </c>
      <c r="L21" s="934"/>
      <c r="M21" s="934"/>
      <c r="N21" s="934"/>
      <c r="O21" s="934"/>
      <c r="P21" s="934"/>
      <c r="Q21" s="934"/>
      <c r="R21" s="934"/>
      <c r="S21" s="934"/>
      <c r="T21" s="934"/>
      <c r="U21" s="934"/>
      <c r="V21" s="934"/>
      <c r="W21" s="934"/>
      <c r="X21" s="934"/>
      <c r="Y21" s="935"/>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944</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947</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711</v>
      </c>
      <c r="K45" s="455">
        <f>IFERROR(MATCH(L$44,Sheep!$R$311:$R$318,1),0)</f>
        <v>0</v>
      </c>
      <c r="L45" s="455">
        <f>IFERROR(MATCH(M$44,Sheep!$R$311:$R$318,1),0)</f>
        <v>0</v>
      </c>
      <c r="M45" s="455">
        <f>IFERROR(MATCH(N$44,Sheep!$R$311:$R$318,1),0)</f>
        <v>0</v>
      </c>
      <c r="N45" s="455">
        <f>IFERROR(MATCH(O$44,Sheep!$R$311:$R$318,1),0)</f>
        <v>0</v>
      </c>
      <c r="O45" s="455">
        <f>IFERROR(MATCH(P$44,Sheep!$R$311:$R$318,1),0)</f>
        <v>0</v>
      </c>
      <c r="P45" s="455">
        <f>IFERROR(MATCH(Q$44,Sheep!$R$311:$R$318,1),0)</f>
        <v>0</v>
      </c>
      <c r="Q45" s="455">
        <f>IFERROR(MATCH(R$44,Sheep!$R$311:$R$318,1),0)</f>
        <v>0</v>
      </c>
      <c r="R45" s="455">
        <f>IFERROR(MATCH(S$44,Sheep!$R$311:$R$318,1),0)</f>
        <v>0</v>
      </c>
      <c r="S45" s="455">
        <f>IFERROR(MATCH(T$44,Sheep!$R$311:$R$318,1),0)</f>
        <v>0</v>
      </c>
      <c r="T45" s="455">
        <f>IFERROR(MATCH(U$44,Sheep!$R$311:$R$318,1),0)</f>
        <v>0</v>
      </c>
      <c r="U45" s="455">
        <f>IFERROR(MATCH(V$44,Sheep!$R$311:$R$318,1),0)</f>
        <v>0</v>
      </c>
      <c r="V45" s="455">
        <f>IFERROR(MATCH(W$44,Sheep!$R$311:$R$318,1),0)</f>
        <v>0</v>
      </c>
      <c r="W45" s="455">
        <f>IFERROR(MATCH(X$44,Sheep!$R$311:$R$318,1),0)</f>
        <v>0</v>
      </c>
      <c r="X45" s="455">
        <f>IFERROR(MATCH(Y$44,Sheep!$R$311:$R$318,1),0)</f>
        <v>0</v>
      </c>
      <c r="Y45" s="455">
        <f>IFERROR(MATCH(Z$44,Sheep!$R$311:$R$318,1),0)</f>
        <v>0</v>
      </c>
      <c r="Z45" s="455">
        <f>IFERROR(MATCH(AA$44,Sheep!$R$311:$R$318,1),0)</f>
        <v>0</v>
      </c>
      <c r="AA45" s="455">
        <f>IFERROR(MATCH(AB$44,Sheep!$R$311:$R$318,1),0)</f>
        <v>0</v>
      </c>
      <c r="AB45" s="455">
        <f>IFERROR(MATCH(AC$44,Sheep!$R$311:$R$318,1),0)</f>
        <v>0</v>
      </c>
      <c r="AC45" s="455">
        <f>IFERROR(MATCH(AD$44,Sheep!$R$311:$R$318,1),0)</f>
        <v>0</v>
      </c>
      <c r="AD45" s="455">
        <f>IFERROR(MATCH(AE$44,Sheep!$R$311:$R$318,1),0)</f>
        <v>0</v>
      </c>
      <c r="AE45" s="455">
        <f>IFERROR(MATCH(AF$44,Sheep!$R$311:$R$318,1),0)</f>
        <v>0</v>
      </c>
      <c r="AF45" s="455">
        <f>IFERROR(MATCH(AG$44,Sheep!$R$311:$R$318,1),0)</f>
        <v>0</v>
      </c>
      <c r="AG45" s="455">
        <f>IFERROR(MATCH(AH$44,Sheep!$R$311:$R$318,1),0)</f>
        <v>0</v>
      </c>
      <c r="AH45" s="455">
        <f>IFERROR(MATCH(AI$44,Sheep!$R$311:$R$318,1),0)</f>
        <v>0</v>
      </c>
      <c r="AI45" s="455">
        <f>IFERROR(MATCH(AJ$44,Sheep!$R$311:$R$318,1),0)</f>
        <v>0</v>
      </c>
      <c r="AJ45" s="455">
        <f>IFERROR(MATCH(AK$44,Sheep!$R$311:$R$318,1),0)</f>
        <v>0</v>
      </c>
      <c r="AK45" s="455">
        <f>IFERROR(MATCH(AL$44,Sheep!$R$311:$R$318,1),0)</f>
        <v>0</v>
      </c>
      <c r="AL45" s="455">
        <f>IFERROR(MATCH(AM$44,Sheep!$R$311:$R$318,1),0)</f>
        <v>0</v>
      </c>
      <c r="AM45" s="455">
        <f>IFERROR(MATCH(AN$44,Sheep!$R$311:$R$318,1),0)</f>
        <v>0</v>
      </c>
      <c r="AN45" s="455">
        <f>IFERROR(MATCH(AO$44,Sheep!$R$311:$R$318,1),0)</f>
        <v>0</v>
      </c>
      <c r="AO45" s="455">
        <f>IFERROR(MATCH(AP$44,Sheep!$R$311:$R$318,1),0)</f>
        <v>0</v>
      </c>
      <c r="AP45" s="455">
        <f>IFERROR(MATCH(AQ$44,Sheep!$R$311:$R$318,1),0)</f>
        <v>0</v>
      </c>
      <c r="AQ45" s="455">
        <f>IFERROR(MATCH(AR$44,Sheep!$R$311:$R$318,1),0)</f>
        <v>0</v>
      </c>
      <c r="AR45" s="455">
        <f>IFERROR(MATCH(AS$44,Sheep!$R$311:$R$318,1),0)</f>
        <v>0</v>
      </c>
      <c r="AS45" s="455">
        <f>IFERROR(MATCH(AT$44,Sheep!$R$311:$R$318,1),0)</f>
        <v>0</v>
      </c>
      <c r="AT45" s="455">
        <f>IFERROR(MATCH(AU$44,Sheep!$R$311:$R$318,1),0)</f>
        <v>0</v>
      </c>
      <c r="AU45" s="455">
        <f>IFERROR(MATCH(AV$44,Sheep!$R$311:$R$318,1),0)</f>
        <v>0</v>
      </c>
      <c r="AV45" s="455">
        <f>IFERROR(MATCH(AW$44,Sheep!$R$311:$R$318,1),0)</f>
        <v>0</v>
      </c>
      <c r="AW45" s="455">
        <f>IFERROR(MATCH(AX$44,Sheep!$R$311:$R$318,1),0)</f>
        <v>0</v>
      </c>
      <c r="AX45" s="455">
        <f>IFERROR(MATCH(AY$44,Sheep!$R$311:$R$318,1),0)</f>
        <v>0</v>
      </c>
      <c r="AY45" s="455">
        <f>IFERROR(MATCH(AZ$44,Sheep!$R$311:$R$318,1),0)</f>
        <v>0</v>
      </c>
      <c r="AZ45" s="455">
        <f>IFERROR(MATCH(BA$44,Sheep!$R$311:$R$318,1),0)</f>
        <v>0</v>
      </c>
      <c r="BA45" s="455">
        <f>IFERROR(MATCH(BB$44,Sheep!$R$311:$R$318,1),0)</f>
        <v>0</v>
      </c>
      <c r="BB45" s="455">
        <f>IFERROR(MATCH(BC$44,Sheep!$R$311:$R$318,1),0)</f>
        <v>0</v>
      </c>
      <c r="BC45" s="455">
        <f>IFERROR(MATCH(BD$44,Sheep!$R$311:$R$318,1),0)</f>
        <v>0</v>
      </c>
      <c r="BD45" s="455">
        <f>IFERROR(MATCH(BE$44,Sheep!$R$311:$R$318,1),0)</f>
        <v>0</v>
      </c>
      <c r="BE45" s="455">
        <f>IFERROR(MATCH(BF$44,Sheep!$R$311:$R$318,1),0)</f>
        <v>0</v>
      </c>
      <c r="BF45" s="455">
        <f>IFERROR(MATCH(BG$44,Sheep!$R$311:$R$318,1),0)</f>
        <v>1</v>
      </c>
      <c r="BG45" s="455">
        <f>IFERROR(MATCH(BH$44,Sheep!$R$311:$R$318,1),0)</f>
        <v>1</v>
      </c>
      <c r="BH45" s="455">
        <f>IFERROR(MATCH(BI$44,Sheep!$R$311:$R$318,1),0)</f>
        <v>1</v>
      </c>
      <c r="BI45" s="455">
        <f>IFERROR(MATCH(BJ$44,Sheep!$R$311:$R$318,1),0)</f>
        <v>1</v>
      </c>
      <c r="BJ45" s="455">
        <f>IFERROR(MATCH(BK$44,Sheep!$R$311:$R$318,1),0)</f>
        <v>1</v>
      </c>
      <c r="BK45" s="455">
        <f>IFERROR(MATCH(BL$44,Sheep!$R$311:$R$318,1),0)</f>
        <v>1</v>
      </c>
      <c r="BL45" s="455">
        <f>IFERROR(MATCH(BM$44,Sheep!$R$311:$R$318,1),0)</f>
        <v>1</v>
      </c>
      <c r="BM45" s="455">
        <f>IFERROR(MATCH(BN$44,Sheep!$R$311:$R$318,1),0)</f>
        <v>1</v>
      </c>
      <c r="BN45" s="455">
        <f>IFERROR(MATCH(BO$44,Sheep!$R$311:$R$318,1),0)</f>
        <v>1</v>
      </c>
      <c r="BO45" s="455">
        <f>IFERROR(MATCH(BP$44,Sheep!$R$311:$R$318,1),0)</f>
        <v>1</v>
      </c>
      <c r="BP45" s="455">
        <f>IFERROR(MATCH(BQ$44,Sheep!$R$311:$R$318,1),0)</f>
        <v>1</v>
      </c>
      <c r="BQ45" s="455">
        <f>IFERROR(MATCH(BR$44,Sheep!$R$311:$R$318,1),0)</f>
        <v>1</v>
      </c>
      <c r="BR45" s="455">
        <f>IFERROR(MATCH(BS$44,Sheep!$R$311:$R$318,1),0)</f>
        <v>1</v>
      </c>
      <c r="BS45" s="455">
        <f>IFERROR(MATCH(BT$44,Sheep!$R$311:$R$318,1),0)</f>
        <v>1</v>
      </c>
      <c r="BT45" s="455">
        <f>IFERROR(MATCH(BU$44,Sheep!$R$311:$R$318,1),0)</f>
        <v>1</v>
      </c>
      <c r="BU45" s="455">
        <f>IFERROR(MATCH(BV$44,Sheep!$R$311:$R$318,1),0)</f>
        <v>1</v>
      </c>
      <c r="BV45" s="455">
        <f>IFERROR(MATCH(BW$44,Sheep!$R$311:$R$318,1),0)</f>
        <v>1</v>
      </c>
      <c r="BW45" s="455">
        <f>IFERROR(MATCH(BX$44,Sheep!$R$311:$R$318,1),0)</f>
        <v>1</v>
      </c>
      <c r="BX45" s="455">
        <f>IFERROR(MATCH(BY$44,Sheep!$R$311:$R$318,1),0)</f>
        <v>1</v>
      </c>
      <c r="BY45" s="455">
        <f>IFERROR(MATCH(BZ$44,Sheep!$R$311:$R$318,1),0)</f>
        <v>1</v>
      </c>
      <c r="BZ45" s="455">
        <f>IFERROR(MATCH(CA$44,Sheep!$R$311:$R$318,1),0)</f>
        <v>1</v>
      </c>
      <c r="CA45" s="455">
        <f>IFERROR(MATCH(CB$44,Sheep!$R$311:$R$318,1),0)</f>
        <v>1</v>
      </c>
      <c r="CB45" s="455">
        <f>IFERROR(MATCH(CC$44,Sheep!$R$311:$R$318,1),0)</f>
        <v>1</v>
      </c>
      <c r="CC45" s="455">
        <f>IFERROR(MATCH(CD$44,Sheep!$R$311:$R$318,1),0)</f>
        <v>1</v>
      </c>
      <c r="CD45" s="455">
        <f>IFERROR(MATCH(CE$44,Sheep!$R$311:$R$318,1),0)</f>
        <v>1</v>
      </c>
      <c r="CE45" s="455">
        <f>IFERROR(MATCH(CF$44,Sheep!$R$311:$R$318,1),0)</f>
        <v>1</v>
      </c>
      <c r="CF45" s="455">
        <f>IFERROR(MATCH(CG$44,Sheep!$R$311:$R$318,1),0)</f>
        <v>1</v>
      </c>
      <c r="CG45" s="455">
        <f>IFERROR(MATCH(CH$44,Sheep!$R$311:$R$318,1),0)</f>
        <v>1</v>
      </c>
      <c r="CH45" s="455">
        <f>IFERROR(MATCH(CI$44,Sheep!$R$311:$R$318,1),0)</f>
        <v>1</v>
      </c>
      <c r="CI45" s="455">
        <f>IFERROR(MATCH(CJ$44,Sheep!$R$311:$R$318,1),0)</f>
        <v>1</v>
      </c>
      <c r="CJ45" s="455">
        <f>IFERROR(MATCH(CK$44,Sheep!$R$311:$R$318,1),0)</f>
        <v>1</v>
      </c>
      <c r="CK45" s="455">
        <f>IFERROR(MATCH(CL$44,Sheep!$R$311:$R$318,1),0)</f>
        <v>1</v>
      </c>
      <c r="CL45" s="455">
        <f>IFERROR(MATCH(CM$44,Sheep!$R$311:$R$318,1),0)</f>
        <v>1</v>
      </c>
      <c r="CM45" s="455">
        <f>IFERROR(MATCH(CN$44,Sheep!$R$311:$R$318,1),0)</f>
        <v>1</v>
      </c>
      <c r="CN45" s="455">
        <f>IFERROR(MATCH(CO$44,Sheep!$R$311:$R$318,1),0)</f>
        <v>1</v>
      </c>
      <c r="CO45" s="455">
        <f>IFERROR(MATCH(CP$44,Sheep!$R$311:$R$318,1),0)</f>
        <v>1</v>
      </c>
      <c r="CP45" s="455">
        <f>IFERROR(MATCH(CQ$44,Sheep!$R$311:$R$318,1),0)</f>
        <v>1</v>
      </c>
      <c r="CQ45" s="455">
        <f>IFERROR(MATCH(CR$44,Sheep!$R$311:$R$318,1),0)</f>
        <v>1</v>
      </c>
      <c r="CR45" s="455">
        <f>IFERROR(MATCH(CS$44,Sheep!$R$311:$R$318,1),0)</f>
        <v>1</v>
      </c>
      <c r="CS45" s="455">
        <f>IFERROR(MATCH(CT$44,Sheep!$R$311:$R$318,1),0)</f>
        <v>1</v>
      </c>
      <c r="CT45" s="455">
        <f>IFERROR(MATCH(CU$44,Sheep!$R$311:$R$318,1),0)</f>
        <v>1</v>
      </c>
      <c r="CU45" s="455">
        <f>IFERROR(MATCH(CV$44,Sheep!$R$311:$R$318,1),0)</f>
        <v>1</v>
      </c>
      <c r="CV45" s="455">
        <f>IFERROR(MATCH(CW$44,Sheep!$R$311:$R$318,1),0)</f>
        <v>1</v>
      </c>
      <c r="CW45" s="455">
        <f>IFERROR(MATCH(CX$44,Sheep!$R$311:$R$318,1),0)</f>
        <v>1</v>
      </c>
      <c r="CX45" s="455">
        <f>IFERROR(MATCH(CY$44,Sheep!$R$311:$R$318,1),0)</f>
        <v>1</v>
      </c>
      <c r="CY45" s="455">
        <f>IFERROR(MATCH(CZ$44,Sheep!$R$311:$R$318,1),0)</f>
        <v>1</v>
      </c>
      <c r="CZ45" s="455">
        <f>IFERROR(MATCH(DA$44,Sheep!$R$311:$R$318,1),0)</f>
        <v>1</v>
      </c>
      <c r="DA45" s="455">
        <f>IFERROR(MATCH(DB$44,Sheep!$R$311:$R$318,1),0)</f>
        <v>1</v>
      </c>
      <c r="DB45" s="455">
        <f>IFERROR(MATCH(DC$44,Sheep!$R$311:$R$318,1),0)</f>
        <v>1</v>
      </c>
      <c r="DC45" s="455">
        <f>IFERROR(MATCH(DD$44,Sheep!$R$311:$R$318,1),0)</f>
        <v>1</v>
      </c>
      <c r="DD45" s="455">
        <f>IFERROR(MATCH(DE$44,Sheep!$R$311:$R$318,1),0)</f>
        <v>1</v>
      </c>
      <c r="DE45" s="455">
        <f>IFERROR(MATCH(DF$44,Sheep!$R$311:$R$318,1),0)</f>
        <v>1</v>
      </c>
      <c r="DF45" s="455">
        <f>IFERROR(MATCH(DG$44,Sheep!$R$311:$R$318,1),0)</f>
        <v>2</v>
      </c>
      <c r="DG45" s="455">
        <f>IFERROR(MATCH(DH$44,Sheep!$R$311:$R$318,1),0)</f>
        <v>2</v>
      </c>
      <c r="DH45" s="455">
        <f>IFERROR(MATCH(DI$44,Sheep!$R$311:$R$318,1),0)</f>
        <v>2</v>
      </c>
      <c r="DI45" s="455">
        <f>IFERROR(MATCH(DJ$44,Sheep!$R$311:$R$318,1),0)</f>
        <v>2</v>
      </c>
      <c r="DJ45" s="455">
        <f>IFERROR(MATCH(DK$44,Sheep!$R$311:$R$318,1),0)</f>
        <v>2</v>
      </c>
      <c r="DK45" s="455">
        <f>IFERROR(MATCH(DL$44,Sheep!$R$311:$R$318,1),0)</f>
        <v>2</v>
      </c>
      <c r="DL45" s="455">
        <f>IFERROR(MATCH(DM$44,Sheep!$R$311:$R$318,1),0)</f>
        <v>2</v>
      </c>
      <c r="DM45" s="455">
        <f>IFERROR(MATCH(DN$44,Sheep!$R$311:$R$318,1),0)</f>
        <v>2</v>
      </c>
      <c r="DN45" s="455">
        <f>IFERROR(MATCH(DO$44,Sheep!$R$311:$R$318,1),0)</f>
        <v>2</v>
      </c>
      <c r="DO45" s="455">
        <f>IFERROR(MATCH(DP$44,Sheep!$R$311:$R$318,1),0)</f>
        <v>2</v>
      </c>
      <c r="DP45" s="455">
        <f>IFERROR(MATCH(DQ$44,Sheep!$R$311:$R$318,1),0)</f>
        <v>2</v>
      </c>
      <c r="DQ45" s="455">
        <f>IFERROR(MATCH(DR$44,Sheep!$R$311:$R$318,1),0)</f>
        <v>2</v>
      </c>
      <c r="DR45" s="455">
        <f>IFERROR(MATCH(DS$44,Sheep!$R$311:$R$318,1),0)</f>
        <v>2</v>
      </c>
      <c r="DS45" s="455">
        <f>IFERROR(MATCH(DT$44,Sheep!$R$311:$R$318,1),0)</f>
        <v>2</v>
      </c>
      <c r="DT45" s="455">
        <f>IFERROR(MATCH(DU$44,Sheep!$R$311:$R$318,1),0)</f>
        <v>2</v>
      </c>
      <c r="DU45" s="455">
        <f>IFERROR(MATCH(DV$44,Sheep!$R$311:$R$318,1),0)</f>
        <v>2</v>
      </c>
      <c r="DV45" s="455">
        <f>IFERROR(MATCH(DW$44,Sheep!$R$311:$R$318,1),0)</f>
        <v>2</v>
      </c>
      <c r="DW45" s="455">
        <f>IFERROR(MATCH(DX$44,Sheep!$R$311:$R$318,1),0)</f>
        <v>2</v>
      </c>
      <c r="DX45" s="455">
        <f>IFERROR(MATCH(DY$44,Sheep!$R$311:$R$318,1),0)</f>
        <v>2</v>
      </c>
      <c r="DY45" s="455">
        <f>IFERROR(MATCH(DZ$44,Sheep!$R$311:$R$318,1),0)</f>
        <v>2</v>
      </c>
      <c r="DZ45" s="455">
        <f>IFERROR(MATCH(EA$44,Sheep!$R$311:$R$318,1),0)</f>
        <v>2</v>
      </c>
      <c r="EA45" s="455">
        <f>IFERROR(MATCH(EB$44,Sheep!$R$311:$R$318,1),0)</f>
        <v>2</v>
      </c>
      <c r="EB45" s="455">
        <f>IFERROR(MATCH(EC$44,Sheep!$R$311:$R$318,1),0)</f>
        <v>2</v>
      </c>
      <c r="EC45" s="455">
        <f>IFERROR(MATCH(ED$44,Sheep!$R$311:$R$318,1),0)</f>
        <v>2</v>
      </c>
      <c r="ED45" s="455">
        <f>IFERROR(MATCH(EE$44,Sheep!$R$311:$R$318,1),0)</f>
        <v>2</v>
      </c>
      <c r="EE45" s="455">
        <f>IFERROR(MATCH(EF$44,Sheep!$R$311:$R$318,1),0)</f>
        <v>2</v>
      </c>
      <c r="EF45" s="455">
        <f>IFERROR(MATCH(EG$44,Sheep!$R$311:$R$318,1),0)</f>
        <v>2</v>
      </c>
      <c r="EG45" s="455">
        <f>IFERROR(MATCH(EH$44,Sheep!$R$311:$R$318,1),0)</f>
        <v>2</v>
      </c>
      <c r="EH45" s="455">
        <f>IFERROR(MATCH(EI$44,Sheep!$R$311:$R$318,1),0)</f>
        <v>2</v>
      </c>
      <c r="EI45" s="455">
        <f>IFERROR(MATCH(EJ$44,Sheep!$R$311:$R$318,1),0)</f>
        <v>2</v>
      </c>
      <c r="EJ45" s="455">
        <f>IFERROR(MATCH(EK$44,Sheep!$R$311:$R$318,1),0)</f>
        <v>2</v>
      </c>
      <c r="EK45" s="455">
        <f>IFERROR(MATCH(EL$44,Sheep!$R$311:$R$318,1),0)</f>
        <v>2</v>
      </c>
      <c r="EL45" s="455">
        <f>IFERROR(MATCH(EM$44,Sheep!$R$311:$R$318,1),0)</f>
        <v>2</v>
      </c>
      <c r="EM45" s="455">
        <f>IFERROR(MATCH(EN$44,Sheep!$R$311:$R$318,1),0)</f>
        <v>2</v>
      </c>
      <c r="EN45" s="455">
        <f>IFERROR(MATCH(EO$44,Sheep!$R$311:$R$318,1),0)</f>
        <v>2</v>
      </c>
      <c r="EO45" s="455">
        <f>IFERROR(MATCH(EP$44,Sheep!$R$311:$R$318,1),0)</f>
        <v>2</v>
      </c>
      <c r="EP45" s="455">
        <f>IFERROR(MATCH(EQ$44,Sheep!$R$311:$R$318,1),0)</f>
        <v>2</v>
      </c>
      <c r="EQ45" s="455">
        <f>IFERROR(MATCH(ER$44,Sheep!$R$311:$R$318,1),0)</f>
        <v>2</v>
      </c>
      <c r="ER45" s="455">
        <f>IFERROR(MATCH(ES$44,Sheep!$R$311:$R$318,1),0)</f>
        <v>2</v>
      </c>
      <c r="ES45" s="455">
        <f>IFERROR(MATCH(ET$44,Sheep!$R$311:$R$318,1),0)</f>
        <v>2</v>
      </c>
      <c r="ET45" s="455">
        <f>IFERROR(MATCH(EU$44,Sheep!$R$311:$R$318,1),0)</f>
        <v>2</v>
      </c>
      <c r="EU45" s="455">
        <f>IFERROR(MATCH(EV$44,Sheep!$R$311:$R$318,1),0)</f>
        <v>2</v>
      </c>
      <c r="EV45" s="455">
        <f>IFERROR(MATCH(EW$44,Sheep!$R$311:$R$318,1),0)</f>
        <v>2</v>
      </c>
      <c r="EW45" s="455">
        <f>IFERROR(MATCH(EX$44,Sheep!$R$311:$R$318,1),0)</f>
        <v>2</v>
      </c>
      <c r="EX45" s="455">
        <f>IFERROR(MATCH(EY$44,Sheep!$R$311:$R$318,1),0)</f>
        <v>2</v>
      </c>
      <c r="EY45" s="455">
        <f>IFERROR(MATCH(EZ$44,Sheep!$R$311:$R$318,1),0)</f>
        <v>2</v>
      </c>
      <c r="EZ45" s="455">
        <f>IFERROR(MATCH(FA$44,Sheep!$R$311:$R$318,1),0)</f>
        <v>2</v>
      </c>
      <c r="FA45" s="455">
        <f>IFERROR(MATCH(FB$44,Sheep!$R$311:$R$318,1),0)</f>
        <v>2</v>
      </c>
      <c r="FB45" s="455">
        <f>IFERROR(MATCH(FC$44,Sheep!$R$311:$R$318,1),0)</f>
        <v>2</v>
      </c>
      <c r="FC45" s="455">
        <f>IFERROR(MATCH(FD$44,Sheep!$R$311:$R$318,1),0)</f>
        <v>2</v>
      </c>
      <c r="FD45" s="455">
        <f>IFERROR(MATCH(FE$44,Sheep!$R$311:$R$318,1),0)</f>
        <v>2</v>
      </c>
      <c r="FE45" s="455">
        <f>IFERROR(MATCH(FF$44,Sheep!$R$311:$R$318,1),0)</f>
        <v>2</v>
      </c>
      <c r="FF45" s="455">
        <f>IFERROR(MATCH(FG$44,Sheep!$R$311:$R$318,1),0)</f>
        <v>3</v>
      </c>
      <c r="FG45" s="455">
        <f>IFERROR(MATCH(FH$44,Sheep!$R$311:$R$318,1),0)</f>
        <v>3</v>
      </c>
      <c r="FH45" s="455">
        <f>IFERROR(MATCH(FI$44,Sheep!$R$311:$R$318,1),0)</f>
        <v>3</v>
      </c>
      <c r="FI45" s="455">
        <f>IFERROR(MATCH(FJ$44,Sheep!$R$311:$R$318,1),0)</f>
        <v>3</v>
      </c>
      <c r="FJ45" s="455">
        <f>IFERROR(MATCH(FK$44,Sheep!$R$311:$R$318,1),0)</f>
        <v>3</v>
      </c>
      <c r="FK45" s="455">
        <f>IFERROR(MATCH(FL$44,Sheep!$R$311:$R$318,1),0)</f>
        <v>3</v>
      </c>
      <c r="FL45" s="455">
        <f>IFERROR(MATCH(FM$44,Sheep!$R$311:$R$318,1),0)</f>
        <v>3</v>
      </c>
      <c r="FM45" s="455">
        <f>IFERROR(MATCH(FN$44,Sheep!$R$311:$R$318,1),0)</f>
        <v>3</v>
      </c>
      <c r="FN45" s="455">
        <f>IFERROR(MATCH(FO$44,Sheep!$R$311:$R$318,1),0)</f>
        <v>3</v>
      </c>
      <c r="FO45" s="455">
        <f>IFERROR(MATCH(FP$44,Sheep!$R$311:$R$318,1),0)</f>
        <v>3</v>
      </c>
      <c r="FP45" s="455">
        <f>IFERROR(MATCH(FQ$44,Sheep!$R$311:$R$318,1),0)</f>
        <v>3</v>
      </c>
      <c r="FQ45" s="455">
        <f>IFERROR(MATCH(FR$44,Sheep!$R$311:$R$318,1),0)</f>
        <v>3</v>
      </c>
      <c r="FR45" s="455">
        <f>IFERROR(MATCH(FS$44,Sheep!$R$311:$R$318,1),0)</f>
        <v>3</v>
      </c>
      <c r="FS45" s="455">
        <f>IFERROR(MATCH(FT$44,Sheep!$R$311:$R$318,1),0)</f>
        <v>3</v>
      </c>
      <c r="FT45" s="455">
        <f>IFERROR(MATCH(FU$44,Sheep!$R$311:$R$318,1),0)</f>
        <v>3</v>
      </c>
      <c r="FU45" s="455">
        <f>IFERROR(MATCH(FV$44,Sheep!$R$311:$R$318,1),0)</f>
        <v>3</v>
      </c>
      <c r="FV45" s="455">
        <f>IFERROR(MATCH(FW$44,Sheep!$R$311:$R$318,1),0)</f>
        <v>3</v>
      </c>
      <c r="FW45" s="455">
        <f>IFERROR(MATCH(FX$44,Sheep!$R$311:$R$318,1),0)</f>
        <v>3</v>
      </c>
      <c r="FX45" s="455">
        <f>IFERROR(MATCH(FY$44,Sheep!$R$311:$R$318,1),0)</f>
        <v>3</v>
      </c>
      <c r="FY45" s="455">
        <f>IFERROR(MATCH(FZ$44,Sheep!$R$311:$R$318,1),0)</f>
        <v>3</v>
      </c>
      <c r="FZ45" s="455">
        <f>IFERROR(MATCH(GA$44,Sheep!$R$311:$R$318,1),0)</f>
        <v>3</v>
      </c>
      <c r="GA45" s="455">
        <f>IFERROR(MATCH(GB$44,Sheep!$R$311:$R$318,1),0)</f>
        <v>3</v>
      </c>
      <c r="GB45" s="455">
        <f>IFERROR(MATCH(GC$44,Sheep!$R$311:$R$318,1),0)</f>
        <v>3</v>
      </c>
      <c r="GC45" s="455">
        <f>IFERROR(MATCH(GD$44,Sheep!$R$311:$R$318,1),0)</f>
        <v>3</v>
      </c>
      <c r="GD45" s="455">
        <f>IFERROR(MATCH(GE$44,Sheep!$R$311:$R$318,1),0)</f>
        <v>3</v>
      </c>
      <c r="GE45" s="455">
        <f>IFERROR(MATCH(GF$44,Sheep!$R$311:$R$318,1),0)</f>
        <v>3</v>
      </c>
      <c r="GF45" s="455">
        <f>IFERROR(MATCH(GG$44,Sheep!$R$311:$R$318,1),0)</f>
        <v>3</v>
      </c>
      <c r="GG45" s="455">
        <f>IFERROR(MATCH(GH$44,Sheep!$R$311:$R$318,1),0)</f>
        <v>3</v>
      </c>
      <c r="GH45" s="455">
        <f>IFERROR(MATCH(GI$44,Sheep!$R$311:$R$318,1),0)</f>
        <v>3</v>
      </c>
      <c r="GI45" s="455">
        <f>IFERROR(MATCH(GJ$44,Sheep!$R$311:$R$318,1),0)</f>
        <v>3</v>
      </c>
      <c r="GJ45" s="455">
        <f>IFERROR(MATCH(GK$44,Sheep!$R$311:$R$318,1),0)</f>
        <v>3</v>
      </c>
      <c r="GK45" s="455">
        <f>IFERROR(MATCH(GL$44,Sheep!$R$311:$R$318,1),0)</f>
        <v>3</v>
      </c>
      <c r="GL45" s="455">
        <f>IFERROR(MATCH(GM$44,Sheep!$R$311:$R$318,1),0)</f>
        <v>3</v>
      </c>
      <c r="GM45" s="455">
        <f>IFERROR(MATCH(GN$44,Sheep!$R$311:$R$318,1),0)</f>
        <v>3</v>
      </c>
      <c r="GN45" s="455">
        <f>IFERROR(MATCH(GO$44,Sheep!$R$311:$R$318,1),0)</f>
        <v>3</v>
      </c>
      <c r="GO45" s="455">
        <f>IFERROR(MATCH(GP$44,Sheep!$R$311:$R$318,1),0)</f>
        <v>3</v>
      </c>
      <c r="GP45" s="455">
        <f>IFERROR(MATCH(GQ$44,Sheep!$R$311:$R$318,1),0)</f>
        <v>3</v>
      </c>
      <c r="GQ45" s="455">
        <f>IFERROR(MATCH(GR$44,Sheep!$R$311:$R$318,1),0)</f>
        <v>3</v>
      </c>
      <c r="GR45" s="455">
        <f>IFERROR(MATCH(GS$44,Sheep!$R$311:$R$318,1),0)</f>
        <v>3</v>
      </c>
      <c r="GS45" s="455">
        <f>IFERROR(MATCH(GT$44,Sheep!$R$311:$R$318,1),0)</f>
        <v>3</v>
      </c>
      <c r="GT45" s="455">
        <f>IFERROR(MATCH(GU$44,Sheep!$R$311:$R$318,1),0)</f>
        <v>3</v>
      </c>
      <c r="GU45" s="455">
        <f>IFERROR(MATCH(GV$44,Sheep!$R$311:$R$318,1),0)</f>
        <v>3</v>
      </c>
      <c r="GV45" s="455">
        <f>IFERROR(MATCH(GW$44,Sheep!$R$311:$R$318,1),0)</f>
        <v>3</v>
      </c>
      <c r="GW45" s="455">
        <f>IFERROR(MATCH(GX$44,Sheep!$R$311:$R$318,1),0)</f>
        <v>3</v>
      </c>
      <c r="GX45" s="455">
        <f>IFERROR(MATCH(GY$44,Sheep!$R$311:$R$318,1),0)</f>
        <v>3</v>
      </c>
      <c r="GY45" s="455">
        <f>IFERROR(MATCH(GZ$44,Sheep!$R$311:$R$318,1),0)</f>
        <v>3</v>
      </c>
      <c r="GZ45" s="455">
        <f>IFERROR(MATCH(HA$44,Sheep!$R$311:$R$318,1),0)</f>
        <v>3</v>
      </c>
      <c r="HA45" s="455">
        <f>IFERROR(MATCH(HB$44,Sheep!$R$311:$R$318,1),0)</f>
        <v>3</v>
      </c>
      <c r="HB45" s="455">
        <f>IFERROR(MATCH(HC$44,Sheep!$R$311:$R$318,1),0)</f>
        <v>3</v>
      </c>
      <c r="HC45" s="455">
        <f>IFERROR(MATCH(HD$44,Sheep!$R$311:$R$318,1),0)</f>
        <v>3</v>
      </c>
      <c r="HD45" s="455">
        <f>IFERROR(MATCH(HE$44,Sheep!$R$311:$R$318,1),0)</f>
        <v>3</v>
      </c>
      <c r="HE45" s="455">
        <f>IFERROR(MATCH(HF$44,Sheep!$R$311:$R$318,1),0)</f>
        <v>3</v>
      </c>
      <c r="HF45" s="455">
        <f>IFERROR(MATCH(HG$44,Sheep!$R$311:$R$318,1),0)</f>
        <v>4</v>
      </c>
      <c r="HG45" s="455">
        <f>IFERROR(MATCH(HH$44,Sheep!$R$311:$R$318,1),0)</f>
        <v>4</v>
      </c>
      <c r="HH45" s="455">
        <f>IFERROR(MATCH(HI$44,Sheep!$R$311:$R$318,1),0)</f>
        <v>4</v>
      </c>
      <c r="HI45" s="455">
        <f>IFERROR(MATCH(HJ$44,Sheep!$R$311:$R$318,1),0)</f>
        <v>4</v>
      </c>
      <c r="HJ45" s="455">
        <f>IFERROR(MATCH(HK$44,Sheep!$R$311:$R$318,1),0)</f>
        <v>4</v>
      </c>
      <c r="HK45" s="455">
        <f>IFERROR(MATCH(HL$44,Sheep!$R$311:$R$318,1),0)</f>
        <v>4</v>
      </c>
      <c r="HL45" s="455">
        <f>IFERROR(MATCH(HM$44,Sheep!$R$311:$R$318,1),0)</f>
        <v>4</v>
      </c>
      <c r="HM45" s="455">
        <f>IFERROR(MATCH(HN$44,Sheep!$R$311:$R$318,1),0)</f>
        <v>4</v>
      </c>
      <c r="HN45" s="455">
        <f>IFERROR(MATCH(HO$44,Sheep!$R$311:$R$318,1),0)</f>
        <v>4</v>
      </c>
      <c r="HO45" s="455">
        <f>IFERROR(MATCH(HP$44,Sheep!$R$311:$R$318,1),0)</f>
        <v>4</v>
      </c>
      <c r="HP45" s="455">
        <f>IFERROR(MATCH(HQ$44,Sheep!$R$311:$R$318,1),0)</f>
        <v>4</v>
      </c>
      <c r="HQ45" s="455">
        <f>IFERROR(MATCH(HR$44,Sheep!$R$311:$R$318,1),0)</f>
        <v>4</v>
      </c>
      <c r="HR45" s="455">
        <f>IFERROR(MATCH(HS$44,Sheep!$R$311:$R$318,1),0)</f>
        <v>4</v>
      </c>
      <c r="HS45" s="455">
        <f>IFERROR(MATCH(HT$44,Sheep!$R$311:$R$318,1),0)</f>
        <v>4</v>
      </c>
      <c r="HT45" s="455">
        <f>IFERROR(MATCH(HU$44,Sheep!$R$311:$R$318,1),0)</f>
        <v>4</v>
      </c>
      <c r="HU45" s="455">
        <f>IFERROR(MATCH(HV$44,Sheep!$R$311:$R$318,1),0)</f>
        <v>4</v>
      </c>
      <c r="HV45" s="455">
        <f>IFERROR(MATCH(HW$44,Sheep!$R$311:$R$318,1),0)</f>
        <v>4</v>
      </c>
      <c r="HW45" s="455">
        <f>IFERROR(MATCH(HX$44,Sheep!$R$311:$R$318,1),0)</f>
        <v>4</v>
      </c>
      <c r="HX45" s="455">
        <f>IFERROR(MATCH(HY$44,Sheep!$R$311:$R$318,1),0)</f>
        <v>4</v>
      </c>
      <c r="HY45" s="455">
        <f>IFERROR(MATCH(HZ$44,Sheep!$R$311:$R$318,1),0)</f>
        <v>4</v>
      </c>
      <c r="HZ45" s="455">
        <f>IFERROR(MATCH(IA$44,Sheep!$R$311:$R$318,1),0)</f>
        <v>4</v>
      </c>
      <c r="IA45" s="455">
        <f>IFERROR(MATCH(IB$44,Sheep!$R$311:$R$318,1),0)</f>
        <v>4</v>
      </c>
      <c r="IB45" s="455">
        <f>IFERROR(MATCH(IC$44,Sheep!$R$311:$R$318,1),0)</f>
        <v>4</v>
      </c>
      <c r="IC45" s="455">
        <f>IFERROR(MATCH(ID$44,Sheep!$R$311:$R$318,1),0)</f>
        <v>4</v>
      </c>
      <c r="ID45" s="455">
        <f>IFERROR(MATCH(IE$44,Sheep!$R$311:$R$318,1),0)</f>
        <v>4</v>
      </c>
      <c r="IE45" s="455">
        <f>IFERROR(MATCH(IF$44,Sheep!$R$311:$R$318,1),0)</f>
        <v>4</v>
      </c>
      <c r="IF45" s="455">
        <f>IFERROR(MATCH(IG$44,Sheep!$R$311:$R$318,1),0)</f>
        <v>4</v>
      </c>
      <c r="IG45" s="455">
        <f>IFERROR(MATCH(IH$44,Sheep!$R$311:$R$318,1),0)</f>
        <v>4</v>
      </c>
      <c r="IH45" s="455">
        <f>IFERROR(MATCH(II$44,Sheep!$R$311:$R$318,1),0)</f>
        <v>4</v>
      </c>
      <c r="II45" s="455">
        <f>IFERROR(MATCH(IJ$44,Sheep!$R$311:$R$318,1),0)</f>
        <v>4</v>
      </c>
      <c r="IJ45" s="455">
        <f>IFERROR(MATCH(IK$44,Sheep!$R$311:$R$318,1),0)</f>
        <v>4</v>
      </c>
      <c r="IK45" s="455">
        <f>IFERROR(MATCH(IL$44,Sheep!$R$311:$R$318,1),0)</f>
        <v>4</v>
      </c>
      <c r="IL45" s="455">
        <f>IFERROR(MATCH(IM$44,Sheep!$R$311:$R$318,1),0)</f>
        <v>4</v>
      </c>
      <c r="IM45" s="455">
        <f>IFERROR(MATCH(IN$44,Sheep!$R$311:$R$318,1),0)</f>
        <v>4</v>
      </c>
      <c r="IN45" s="455">
        <f>IFERROR(MATCH(IO$44,Sheep!$R$311:$R$318,1),0)</f>
        <v>4</v>
      </c>
      <c r="IO45" s="455">
        <f>IFERROR(MATCH(IP$44,Sheep!$R$311:$R$318,1),0)</f>
        <v>4</v>
      </c>
      <c r="IP45" s="455">
        <f>IFERROR(MATCH(IQ$44,Sheep!$R$311:$R$318,1),0)</f>
        <v>4</v>
      </c>
      <c r="IQ45" s="455">
        <f>IFERROR(MATCH(IR$44,Sheep!$R$311:$R$318,1),0)</f>
        <v>4</v>
      </c>
      <c r="IR45" s="455">
        <f>IFERROR(MATCH(IS$44,Sheep!$R$311:$R$318,1),0)</f>
        <v>4</v>
      </c>
      <c r="IS45" s="455">
        <f>IFERROR(MATCH(IT$44,Sheep!$R$311:$R$318,1),0)</f>
        <v>4</v>
      </c>
      <c r="IT45" s="455">
        <f>IFERROR(MATCH(IU$44,Sheep!$R$311:$R$318,1),0)</f>
        <v>4</v>
      </c>
      <c r="IU45" s="455">
        <f>IFERROR(MATCH(IV$44,Sheep!$R$311:$R$318,1),0)</f>
        <v>4</v>
      </c>
      <c r="IV45" s="455">
        <f>IFERROR(MATCH(IW$44,Sheep!$R$311:$R$318,1),0)</f>
        <v>4</v>
      </c>
      <c r="IW45" s="455">
        <f>IFERROR(MATCH(IX$44,Sheep!$R$311:$R$318,1),0)</f>
        <v>4</v>
      </c>
      <c r="IX45" s="455">
        <f>IFERROR(MATCH(IY$44,Sheep!$R$311:$R$318,1),0)</f>
        <v>4</v>
      </c>
      <c r="IY45" s="455">
        <f>IFERROR(MATCH(IZ$44,Sheep!$R$311:$R$318,1),0)</f>
        <v>4</v>
      </c>
      <c r="IZ45" s="455">
        <f>IFERROR(MATCH(JA$44,Sheep!$R$311:$R$318,1),0)</f>
        <v>4</v>
      </c>
      <c r="JA45" s="455">
        <f>IFERROR(MATCH(JB$44,Sheep!$R$311:$R$318,1),0)</f>
        <v>4</v>
      </c>
      <c r="JB45" s="455">
        <f>IFERROR(MATCH(JC$44,Sheep!$R$311:$R$318,1),0)</f>
        <v>4</v>
      </c>
      <c r="JC45" s="455">
        <f>IFERROR(MATCH(JD$44,Sheep!$R$311:$R$318,1),0)</f>
        <v>4</v>
      </c>
      <c r="JD45" s="455">
        <f>IFERROR(MATCH(JE$44,Sheep!$R$311:$R$318,1),0)</f>
        <v>4</v>
      </c>
      <c r="JE45" s="455">
        <f>IFERROR(MATCH(JF$44,Sheep!$R$311:$R$318,1),0)</f>
        <v>4</v>
      </c>
      <c r="JF45" s="455">
        <f>IFERROR(MATCH(JG$44,Sheep!$R$311:$R$318,1),0)</f>
        <v>5</v>
      </c>
      <c r="JG45" s="455">
        <f>IFERROR(MATCH(JH$44,Sheep!$R$311:$R$318,1),0)</f>
        <v>5</v>
      </c>
      <c r="JH45" s="455">
        <f>IFERROR(MATCH(JI$44,Sheep!$R$311:$R$318,1),0)</f>
        <v>5</v>
      </c>
      <c r="JI45" s="455">
        <f>IFERROR(MATCH(JJ$44,Sheep!$R$311:$R$318,1),0)</f>
        <v>5</v>
      </c>
      <c r="JJ45" s="455">
        <f>IFERROR(MATCH(JK$44,Sheep!$R$311:$R$318,1),0)</f>
        <v>5</v>
      </c>
      <c r="JK45" s="455">
        <f>IFERROR(MATCH(JL$44,Sheep!$R$311:$R$318,1),0)</f>
        <v>5</v>
      </c>
      <c r="JL45" s="455">
        <f>IFERROR(MATCH(JM$44,Sheep!$R$311:$R$318,1),0)</f>
        <v>5</v>
      </c>
      <c r="JM45" s="455">
        <f>IFERROR(MATCH(JN$44,Sheep!$R$311:$R$318,1),0)</f>
        <v>5</v>
      </c>
      <c r="JN45" s="455">
        <f>IFERROR(MATCH(JO$44,Sheep!$R$311:$R$318,1),0)</f>
        <v>5</v>
      </c>
      <c r="JO45" s="455">
        <f>IFERROR(MATCH(JP$44,Sheep!$R$311:$R$318,1),0)</f>
        <v>5</v>
      </c>
      <c r="JP45" s="455">
        <f>IFERROR(MATCH(JQ$44,Sheep!$R$311:$R$318,1),0)</f>
        <v>5</v>
      </c>
      <c r="JQ45" s="455">
        <f>IFERROR(MATCH(JR$44,Sheep!$R$311:$R$318,1),0)</f>
        <v>5</v>
      </c>
      <c r="JR45" s="455">
        <f>IFERROR(MATCH(JS$44,Sheep!$R$311:$R$318,1),0)</f>
        <v>5</v>
      </c>
      <c r="JS45" s="455">
        <f>IFERROR(MATCH(JT$44,Sheep!$R$311:$R$318,1),0)</f>
        <v>5</v>
      </c>
      <c r="JT45" s="455">
        <f>IFERROR(MATCH(JU$44,Sheep!$R$311:$R$318,1),0)</f>
        <v>5</v>
      </c>
      <c r="JU45" s="455">
        <f>IFERROR(MATCH(JV$44,Sheep!$R$311:$R$318,1),0)</f>
        <v>5</v>
      </c>
      <c r="JV45" s="455">
        <f>IFERROR(MATCH(JW$44,Sheep!$R$311:$R$318,1),0)</f>
        <v>5</v>
      </c>
      <c r="JW45" s="455">
        <f>IFERROR(MATCH(JX$44,Sheep!$R$311:$R$318,1),0)</f>
        <v>5</v>
      </c>
      <c r="JX45" s="455">
        <f>IFERROR(MATCH(JY$44,Sheep!$R$311:$R$318,1),0)</f>
        <v>5</v>
      </c>
      <c r="JY45" s="455">
        <f>IFERROR(MATCH(JZ$44,Sheep!$R$311:$R$318,1),0)</f>
        <v>5</v>
      </c>
      <c r="JZ45" s="455">
        <f>IFERROR(MATCH(KA$44,Sheep!$R$311:$R$318,1),0)</f>
        <v>5</v>
      </c>
      <c r="KA45" s="455">
        <f>IFERROR(MATCH(KB$44,Sheep!$R$311:$R$318,1),0)</f>
        <v>5</v>
      </c>
      <c r="KB45" s="455">
        <f>IFERROR(MATCH(KC$44,Sheep!$R$311:$R$318,1),0)</f>
        <v>5</v>
      </c>
      <c r="KC45" s="455">
        <f>IFERROR(MATCH(KD$44,Sheep!$R$311:$R$318,1),0)</f>
        <v>5</v>
      </c>
      <c r="KD45" s="455">
        <f>IFERROR(MATCH(KE$44,Sheep!$R$311:$R$318,1),0)</f>
        <v>5</v>
      </c>
      <c r="KE45" s="455">
        <f>IFERROR(MATCH(KF$44,Sheep!$R$311:$R$318,1),0)</f>
        <v>5</v>
      </c>
      <c r="KF45" s="455">
        <f>IFERROR(MATCH(KG$44,Sheep!$R$311:$R$318,1),0)</f>
        <v>5</v>
      </c>
      <c r="KG45" s="455">
        <f>IFERROR(MATCH(KH$44,Sheep!$R$311:$R$318,1),0)</f>
        <v>5</v>
      </c>
      <c r="KH45" s="455">
        <f>IFERROR(MATCH(KI$44,Sheep!$R$311:$R$318,1),0)</f>
        <v>5</v>
      </c>
      <c r="KI45" s="455">
        <f>IFERROR(MATCH(KJ$44,Sheep!$R$311:$R$318,1),0)</f>
        <v>5</v>
      </c>
      <c r="KJ45" s="455">
        <f>IFERROR(MATCH(KK$44,Sheep!$R$311:$R$318,1),0)</f>
        <v>5</v>
      </c>
      <c r="KK45" s="455">
        <f>IFERROR(MATCH(KL$44,Sheep!$R$311:$R$318,1),0)</f>
        <v>5</v>
      </c>
      <c r="KL45" s="455">
        <f>IFERROR(MATCH(KM$44,Sheep!$R$311:$R$318,1),0)</f>
        <v>5</v>
      </c>
      <c r="KM45" s="455">
        <f>IFERROR(MATCH(KN$44,Sheep!$R$311:$R$318,1),0)</f>
        <v>5</v>
      </c>
      <c r="KN45" s="455">
        <f>IFERROR(MATCH(KO$44,Sheep!$R$311:$R$318,1),0)</f>
        <v>5</v>
      </c>
      <c r="KO45" s="455">
        <f>IFERROR(MATCH(KP$44,Sheep!$R$311:$R$318,1),0)</f>
        <v>5</v>
      </c>
      <c r="KP45" s="455">
        <f>IFERROR(MATCH(KQ$44,Sheep!$R$311:$R$318,1),0)</f>
        <v>5</v>
      </c>
      <c r="KQ45" s="455">
        <f>IFERROR(MATCH(KR$44,Sheep!$R$311:$R$318,1),0)</f>
        <v>5</v>
      </c>
      <c r="KR45" s="455">
        <f>IFERROR(MATCH(KS$44,Sheep!$R$311:$R$318,1),0)</f>
        <v>5</v>
      </c>
      <c r="KS45" s="455">
        <f>IFERROR(MATCH(KT$44,Sheep!$R$311:$R$318,1),0)</f>
        <v>5</v>
      </c>
      <c r="KT45" s="455">
        <f>IFERROR(MATCH(KU$44,Sheep!$R$311:$R$318,1),0)</f>
        <v>5</v>
      </c>
      <c r="KU45" s="455">
        <f>IFERROR(MATCH(KV$44,Sheep!$R$311:$R$318,1),0)</f>
        <v>5</v>
      </c>
      <c r="KV45" s="455">
        <f>IFERROR(MATCH(KW$44,Sheep!$R$311:$R$318,1),0)</f>
        <v>5</v>
      </c>
      <c r="KW45" s="455">
        <f>IFERROR(MATCH(KX$44,Sheep!$R$311:$R$318,1),0)</f>
        <v>5</v>
      </c>
      <c r="KX45" s="455">
        <f>IFERROR(MATCH(KY$44,Sheep!$R$311:$R$318,1),0)</f>
        <v>5</v>
      </c>
      <c r="KY45" s="455">
        <f>IFERROR(MATCH(KZ$44,Sheep!$R$311:$R$318,1),0)</f>
        <v>5</v>
      </c>
      <c r="KZ45" s="455">
        <f>IFERROR(MATCH(LA$44,Sheep!$R$311:$R$318,1),0)</f>
        <v>5</v>
      </c>
      <c r="LA45" s="455">
        <f>IFERROR(MATCH(LB$44,Sheep!$R$311:$R$318,1),0)</f>
        <v>5</v>
      </c>
      <c r="LB45" s="455">
        <f>IFERROR(MATCH(LC$44,Sheep!$R$311:$R$318,1),0)</f>
        <v>5</v>
      </c>
      <c r="LC45" s="455">
        <f>IFERROR(MATCH(LD$44,Sheep!$R$311:$R$318,1),0)</f>
        <v>5</v>
      </c>
      <c r="LD45" s="455">
        <f>IFERROR(MATCH(LE$44,Sheep!$R$311:$R$318,1),0)</f>
        <v>5</v>
      </c>
      <c r="LE45" s="455">
        <f>IFERROR(MATCH(LF$44,Sheep!$R$311:$R$318,1),0)</f>
        <v>5</v>
      </c>
      <c r="LF45" s="455">
        <f>IFERROR(MATCH(LG$44,Sheep!$R$311:$R$318,1),0)</f>
        <v>6</v>
      </c>
      <c r="LG45" s="455">
        <f>IFERROR(MATCH(LH$44,Sheep!$R$311:$R$318,1),0)</f>
        <v>6</v>
      </c>
      <c r="LH45" s="455">
        <f>IFERROR(MATCH(LI$44,Sheep!$R$311:$R$318,1),0)</f>
        <v>6</v>
      </c>
      <c r="LI45" s="455">
        <f>IFERROR(MATCH(LJ$44,Sheep!$R$311:$R$318,1),0)</f>
        <v>6</v>
      </c>
      <c r="LJ45" s="455">
        <f>IFERROR(MATCH(LK$44,Sheep!$R$311:$R$318,1),0)</f>
        <v>6</v>
      </c>
      <c r="LK45" s="455">
        <f>IFERROR(MATCH(LL$44,Sheep!$R$311:$R$318,1),0)</f>
        <v>6</v>
      </c>
      <c r="LL45" s="455">
        <f>IFERROR(MATCH(LM$44,Sheep!$R$311:$R$318,1),0)</f>
        <v>6</v>
      </c>
      <c r="LM45" s="455">
        <f>IFERROR(MATCH(LN$44,Sheep!$R$311:$R$318,1),0)</f>
        <v>6</v>
      </c>
      <c r="LN45" s="455">
        <f>IFERROR(MATCH(LO$44,Sheep!$R$311:$R$318,1),0)</f>
        <v>6</v>
      </c>
      <c r="LO45" s="455">
        <f>IFERROR(MATCH(LP$44,Sheep!$R$311:$R$318,1),0)</f>
        <v>6</v>
      </c>
      <c r="LP45" s="455">
        <f>IFERROR(MATCH(LQ$44,Sheep!$R$311:$R$318,1),0)</f>
        <v>6</v>
      </c>
      <c r="LQ45" s="455">
        <f>IFERROR(MATCH(LR$44,Sheep!$R$311:$R$318,1),0)</f>
        <v>6</v>
      </c>
      <c r="LR45" s="455">
        <f>IFERROR(MATCH(LS$44,Sheep!$R$311:$R$318,1),0)</f>
        <v>6</v>
      </c>
      <c r="LS45" s="455">
        <f>IFERROR(MATCH(LT$44,Sheep!$R$311:$R$318,1),0)</f>
        <v>6</v>
      </c>
      <c r="LT45" s="455">
        <f>IFERROR(MATCH(LU$44,Sheep!$R$311:$R$318,1),0)</f>
        <v>6</v>
      </c>
      <c r="LU45" s="455">
        <f>IFERROR(MATCH(LV$44,Sheep!$R$311:$R$318,1),0)</f>
        <v>6</v>
      </c>
      <c r="LV45" s="455">
        <f>IFERROR(MATCH(LW$44,Sheep!$R$311:$R$318,1),0)</f>
        <v>6</v>
      </c>
      <c r="LW45" s="455">
        <f>IFERROR(MATCH(LX$44,Sheep!$R$311:$R$318,1),0)</f>
        <v>6</v>
      </c>
      <c r="LX45" s="455">
        <f>IFERROR(MATCH(LY$44,Sheep!$R$311:$R$318,1),0)</f>
        <v>6</v>
      </c>
      <c r="LY45" s="455">
        <f>IFERROR(MATCH(LZ$44,Sheep!$R$311:$R$318,1),0)</f>
        <v>6</v>
      </c>
      <c r="LZ45" s="455">
        <f>IFERROR(MATCH(MA$44,Sheep!$R$311:$R$318,1),0)</f>
        <v>6</v>
      </c>
      <c r="MA45" s="455">
        <f>IFERROR(MATCH(MB$44,Sheep!$R$311:$R$318,1),0)</f>
        <v>6</v>
      </c>
      <c r="MB45" s="455">
        <f>IFERROR(MATCH(MC$44,Sheep!$R$311:$R$318,1),0)</f>
        <v>6</v>
      </c>
      <c r="MC45" s="455">
        <f>IFERROR(MATCH(MD$44,Sheep!$R$311:$R$318,1),0)</f>
        <v>6</v>
      </c>
      <c r="MD45" s="455">
        <f>IFERROR(MATCH(ME$44,Sheep!$R$311:$R$318,1),0)</f>
        <v>6</v>
      </c>
      <c r="ME45" s="455">
        <f>IFERROR(MATCH(MF$44,Sheep!$R$311:$R$318,1),0)</f>
        <v>6</v>
      </c>
      <c r="MF45" s="455">
        <f>IFERROR(MATCH(MG$44,Sheep!$R$311:$R$318,1),0)</f>
        <v>6</v>
      </c>
      <c r="MG45" s="455">
        <f>IFERROR(MATCH(MH$44,Sheep!$R$311:$R$318,1),0)</f>
        <v>6</v>
      </c>
      <c r="MH45" s="455">
        <f>IFERROR(MATCH(MI$44,Sheep!$R$311:$R$318,1),0)</f>
        <v>6</v>
      </c>
      <c r="MI45" s="455">
        <f>IFERROR(MATCH(MJ$44,Sheep!$R$311:$R$318,1),0)</f>
        <v>6</v>
      </c>
      <c r="MJ45" s="455">
        <f>IFERROR(MATCH(MK$44,Sheep!$R$311:$R$318,1),0)</f>
        <v>6</v>
      </c>
      <c r="MK45" s="455">
        <f>IFERROR(MATCH(ML$44,Sheep!$R$311:$R$318,1),0)</f>
        <v>6</v>
      </c>
      <c r="ML45" s="455">
        <f>IFERROR(MATCH(MM$44,Sheep!$R$311:$R$318,1),0)</f>
        <v>6</v>
      </c>
      <c r="MM45" s="455">
        <f>IFERROR(MATCH(MN$44,Sheep!$R$311:$R$318,1),0)</f>
        <v>6</v>
      </c>
      <c r="MN45" s="455">
        <f>IFERROR(MATCH(MO$44,Sheep!$R$311:$R$318,1),0)</f>
        <v>6</v>
      </c>
      <c r="MO45" s="455">
        <f>IFERROR(MATCH(MP$44,Sheep!$R$311:$R$318,1),0)</f>
        <v>6</v>
      </c>
      <c r="MP45" s="455">
        <f>IFERROR(MATCH(MQ$44,Sheep!$R$311:$R$318,1),0)</f>
        <v>6</v>
      </c>
      <c r="MQ45" s="455">
        <f>IFERROR(MATCH(MR$44,Sheep!$R$311:$R$318,1),0)</f>
        <v>6</v>
      </c>
      <c r="MR45" s="455">
        <f>IFERROR(MATCH(MS$44,Sheep!$R$311:$R$318,1),0)</f>
        <v>6</v>
      </c>
      <c r="MS45" s="455">
        <f>IFERROR(MATCH(MT$44,Sheep!$R$311:$R$318,1),0)</f>
        <v>6</v>
      </c>
      <c r="MT45" s="455">
        <f>IFERROR(MATCH(MU$44,Sheep!$R$311:$R$318,1),0)</f>
        <v>6</v>
      </c>
      <c r="MU45" s="455">
        <f>IFERROR(MATCH(MV$44,Sheep!$R$311:$R$318,1),0)</f>
        <v>6</v>
      </c>
      <c r="MV45" s="455">
        <f>IFERROR(MATCH(MW$44,Sheep!$R$311:$R$318,1),0)</f>
        <v>6</v>
      </c>
      <c r="MW45" s="455">
        <f>IFERROR(MATCH(MX$44,Sheep!$R$311:$R$318,1),0)</f>
        <v>6</v>
      </c>
      <c r="MX45" s="455">
        <f>IFERROR(MATCH(MY$44,Sheep!$R$311:$R$318,1),0)</f>
        <v>6</v>
      </c>
      <c r="MY45" s="455">
        <f>IFERROR(MATCH(MZ$44,Sheep!$R$311:$R$318,1),0)</f>
        <v>6</v>
      </c>
      <c r="MZ45" s="455">
        <f>IFERROR(MATCH(NA$44,Sheep!$R$311:$R$318,1),0)</f>
        <v>6</v>
      </c>
      <c r="NA45" s="455">
        <f>IFERROR(MATCH(NB$44,Sheep!$R$311:$R$318,1),0)</f>
        <v>6</v>
      </c>
      <c r="NB45" s="455">
        <f>IFERROR(MATCH(NC$44,Sheep!$R$311:$R$318,1),0)</f>
        <v>6</v>
      </c>
      <c r="NC45" s="455">
        <f>IFERROR(MATCH(ND$44,Sheep!$R$311:$R$318,1),0)</f>
        <v>6</v>
      </c>
      <c r="ND45" s="455">
        <f>IFERROR(MATCH(NE$44,Sheep!$R$311:$R$318,1),0)</f>
        <v>6</v>
      </c>
      <c r="NE45" s="455">
        <f>IFERROR(MATCH(NF$44,Sheep!$R$311:$R$318,1),0)</f>
        <v>6</v>
      </c>
      <c r="NF45" s="455">
        <f>IFERROR(MATCH(NG$44,Sheep!$R$311:$R$318,1),0)</f>
        <v>7</v>
      </c>
      <c r="NG45" s="455">
        <f>IFERROR(MATCH(NH$44,Sheep!$R$311:$R$318,1),0)</f>
        <v>7</v>
      </c>
      <c r="NH45" s="455">
        <f>IFERROR(MATCH(NI$44,Sheep!$R$311:$R$318,1),0)</f>
        <v>7</v>
      </c>
      <c r="NI45" s="455">
        <f>IFERROR(MATCH(NJ$44,Sheep!$R$311:$R$318,1),0)</f>
        <v>7</v>
      </c>
      <c r="NJ45" s="455">
        <f>IFERROR(MATCH(NK$44,Sheep!$R$311:$R$318,1),0)</f>
        <v>7</v>
      </c>
      <c r="NK45" s="455">
        <f>IFERROR(MATCH(NL$44,Sheep!$R$311:$R$318,1),0)</f>
        <v>7</v>
      </c>
      <c r="NL45" s="455">
        <f>IFERROR(MATCH(NM$44,Sheep!$R$311:$R$318,1),0)</f>
        <v>7</v>
      </c>
      <c r="NM45" s="455">
        <f>IFERROR(MATCH(NN$44,Sheep!$R$311:$R$318,1),0)</f>
        <v>7</v>
      </c>
      <c r="NN45" s="455">
        <f>IFERROR(MATCH(NO$44,Sheep!$R$311:$R$318,1),0)</f>
        <v>7</v>
      </c>
      <c r="NO45" s="455">
        <f>IFERROR(MATCH(NP$44,Sheep!$R$311:$R$318,1),0)</f>
        <v>7</v>
      </c>
      <c r="NP45" s="455">
        <f>IFERROR(MATCH(NQ$44,Sheep!$R$311:$R$318,1),0)</f>
        <v>7</v>
      </c>
      <c r="NQ45" s="455">
        <f>IFERROR(MATCH(NR$44,Sheep!$R$311:$R$318,1),0)</f>
        <v>7</v>
      </c>
      <c r="NR45" s="455">
        <f>IFERROR(MATCH(NS$44,Sheep!$R$311:$R$318,1),0)</f>
        <v>7</v>
      </c>
      <c r="NS45" s="455">
        <f>IFERROR(MATCH(NT$44,Sheep!$R$311:$R$318,1),0)</f>
        <v>7</v>
      </c>
      <c r="NT45" s="455">
        <f>IFERROR(MATCH(NU$44,Sheep!$R$311:$R$318,1),0)</f>
        <v>7</v>
      </c>
      <c r="NU45" s="455">
        <f>IFERROR(MATCH(NV$44,Sheep!$R$311:$R$318,1),0)</f>
        <v>7</v>
      </c>
      <c r="NV45" s="455">
        <f>IFERROR(MATCH(NW$44,Sheep!$R$311:$R$318,1),0)</f>
        <v>7</v>
      </c>
      <c r="NW45" s="455">
        <f>IFERROR(MATCH(NX$44,Sheep!$R$311:$R$318,1),0)</f>
        <v>7</v>
      </c>
      <c r="NX45" s="455">
        <f>IFERROR(MATCH(NY$44,Sheep!$R$311:$R$318,1),0)</f>
        <v>7</v>
      </c>
      <c r="NY45" s="455">
        <f>IFERROR(MATCH(NZ$44,Sheep!$R$311:$R$318,1),0)</f>
        <v>7</v>
      </c>
      <c r="NZ45" s="455">
        <f>IFERROR(MATCH(OA$44,Sheep!$R$311:$R$318,1),0)</f>
        <v>7</v>
      </c>
      <c r="OA45" s="455">
        <f>IFERROR(MATCH(OB$44,Sheep!$R$311:$R$318,1),0)</f>
        <v>7</v>
      </c>
      <c r="OB45" s="455">
        <f>IFERROR(MATCH(OC$44,Sheep!$R$311:$R$318,1),0)</f>
        <v>7</v>
      </c>
      <c r="OC45" s="455">
        <f>IFERROR(MATCH(OD$44,Sheep!$R$311:$R$318,1),0)</f>
        <v>7</v>
      </c>
      <c r="OD45" s="455">
        <f>IFERROR(MATCH(OE$44,Sheep!$R$311:$R$318,1),0)</f>
        <v>7</v>
      </c>
      <c r="OE45" s="455">
        <f>IFERROR(MATCH(OF$44,Sheep!$R$311:$R$318,1),0)</f>
        <v>7</v>
      </c>
      <c r="OF45" s="455">
        <f>IFERROR(MATCH(OG$44,Sheep!$R$311:$R$318,1),0)</f>
        <v>7</v>
      </c>
      <c r="OG45" s="455">
        <f>IFERROR(MATCH(OH$44,Sheep!$R$311:$R$318,1),0)</f>
        <v>7</v>
      </c>
      <c r="OH45" s="455">
        <f>IFERROR(MATCH(OI$44,Sheep!$R$311:$R$318,1),0)</f>
        <v>7</v>
      </c>
      <c r="OI45" s="455">
        <f>IFERROR(MATCH(OJ$44,Sheep!$R$311:$R$318,1),0)</f>
        <v>7</v>
      </c>
      <c r="OJ45" s="455">
        <f>IFERROR(MATCH(OK$44,Sheep!$R$311:$R$318,1),0)</f>
        <v>7</v>
      </c>
      <c r="OK45" s="455">
        <f>IFERROR(MATCH(OL$44,Sheep!$R$311:$R$318,1),0)</f>
        <v>7</v>
      </c>
      <c r="OL45" s="455">
        <f>IFERROR(MATCH(OM$44,Sheep!$R$311:$R$318,1),0)</f>
        <v>7</v>
      </c>
      <c r="OM45" s="455">
        <f>IFERROR(MATCH(ON$44,Sheep!$R$311:$R$318,1),0)</f>
        <v>7</v>
      </c>
      <c r="ON45" s="455">
        <f>IFERROR(MATCH(OO$44,Sheep!$R$311:$R$318,1),0)</f>
        <v>7</v>
      </c>
      <c r="OO45" s="455">
        <f>IFERROR(MATCH(OP$44,Sheep!$R$311:$R$318,1),0)</f>
        <v>7</v>
      </c>
      <c r="OP45" s="455">
        <f>IFERROR(MATCH(OQ$44,Sheep!$R$311:$R$318,1),0)</f>
        <v>7</v>
      </c>
      <c r="OQ45" s="455">
        <f>IFERROR(MATCH(OR$44,Sheep!$R$311:$R$318,1),0)</f>
        <v>7</v>
      </c>
      <c r="OR45" s="455">
        <f>IFERROR(MATCH(OS$44,Sheep!$R$311:$R$318,1),0)</f>
        <v>7</v>
      </c>
      <c r="OS45" s="455">
        <f>IFERROR(MATCH(OT$44,Sheep!$R$311:$R$318,1),0)</f>
        <v>7</v>
      </c>
      <c r="OT45" s="455">
        <f>IFERROR(MATCH(OU$44,Sheep!$R$311:$R$318,1),0)</f>
        <v>7</v>
      </c>
      <c r="OU45" s="455">
        <f>IFERROR(MATCH(OV$44,Sheep!$R$311:$R$318,1),0)</f>
        <v>7</v>
      </c>
      <c r="OV45" s="455">
        <f>IFERROR(MATCH(OW$44,Sheep!$R$311:$R$318,1),0)</f>
        <v>7</v>
      </c>
      <c r="OW45" s="455">
        <f>IFERROR(MATCH(OX$44,Sheep!$R$311:$R$318,1),0)</f>
        <v>7</v>
      </c>
      <c r="OX45" s="455">
        <f>IFERROR(MATCH(OY$44,Sheep!$R$311:$R$318,1),0)</f>
        <v>7</v>
      </c>
      <c r="OY45" s="455">
        <f>IFERROR(MATCH(OZ$44,Sheep!$R$311:$R$318,1),0)</f>
        <v>7</v>
      </c>
      <c r="OZ45" s="455">
        <f>IFERROR(MATCH(PA$44,Sheep!$R$311:$R$318,1),0)</f>
        <v>7</v>
      </c>
      <c r="PA45" s="455">
        <f>IFERROR(MATCH(PB$44,Sheep!$R$311:$R$318,1),0)</f>
        <v>7</v>
      </c>
      <c r="PB45" s="455">
        <f>IFERROR(MATCH(PC$44,Sheep!$R$311:$R$318,1),0)</f>
        <v>7</v>
      </c>
      <c r="PC45" s="455">
        <f>IFERROR(MATCH(PD$44,Sheep!$R$311:$R$318,1),0)</f>
        <v>7</v>
      </c>
      <c r="PD45" s="455">
        <f>IFERROR(MATCH(PE$44,Sheep!$R$311:$R$318,1),0)</f>
        <v>7</v>
      </c>
      <c r="PE45" s="455">
        <f>IFERROR(MATCH(PF$44,Sheep!$R$311:$R$318,1),0)</f>
        <v>7</v>
      </c>
      <c r="PF45" s="455">
        <f>IFERROR(MATCH(PG$44,Sheep!$R$311:$R$318,1),0)</f>
        <v>8</v>
      </c>
      <c r="PG45" s="455">
        <f>IFERROR(MATCH(PH$44,Sheep!$R$311:$R$318,1),0)</f>
        <v>8</v>
      </c>
      <c r="PH45" s="455">
        <f>IFERROR(MATCH(PI$44,Sheep!$R$311:$R$318,1),0)</f>
        <v>8</v>
      </c>
      <c r="PI45" s="455">
        <f>IFERROR(MATCH(PJ$44,Sheep!$R$311:$R$318,1),0)</f>
        <v>8</v>
      </c>
      <c r="PJ45" s="455">
        <f>IFERROR(MATCH(PK$44,Sheep!$R$311:$R$318,1),0)</f>
        <v>8</v>
      </c>
      <c r="PK45" s="455">
        <f>IFERROR(MATCH(PL$44,Sheep!$R$311:$R$318,1),0)</f>
        <v>8</v>
      </c>
      <c r="PL45" s="455">
        <f>IFERROR(MATCH(PM$44,Sheep!$R$311:$R$318,1),0)</f>
        <v>8</v>
      </c>
      <c r="PM45" s="455">
        <f>IFERROR(MATCH(PN$44,Sheep!$R$311:$R$318,1),0)</f>
        <v>8</v>
      </c>
      <c r="PN45" s="455">
        <f>IFERROR(MATCH(PO$44,Sheep!$R$311:$R$318,1),0)</f>
        <v>8</v>
      </c>
      <c r="PO45" s="455">
        <f>IFERROR(MATCH(PP$44,Sheep!$R$311:$R$318,1),0)</f>
        <v>8</v>
      </c>
      <c r="PP45" s="455">
        <f>IFERROR(MATCH(PQ$44,Sheep!$R$311:$R$318,1),0)</f>
        <v>8</v>
      </c>
      <c r="PQ45" s="455">
        <f>IFERROR(MATCH(PR$44,Sheep!$R$311:$R$318,1),0)</f>
        <v>8</v>
      </c>
      <c r="PR45" s="455">
        <f>IFERROR(MATCH(PS$44,Sheep!$R$311:$R$318,1),0)</f>
        <v>8</v>
      </c>
      <c r="PS45" s="455">
        <f>IFERROR(MATCH(PT$44,Sheep!$R$311:$R$318,1),0)</f>
        <v>8</v>
      </c>
      <c r="PT45" s="455">
        <f>IFERROR(MATCH(PU$44,Sheep!$R$311:$R$318,1),0)</f>
        <v>8</v>
      </c>
      <c r="PU45" s="455">
        <f>IFERROR(MATCH(PV$44,Sheep!$R$311:$R$318,1),0)</f>
        <v>8</v>
      </c>
      <c r="PV45" s="455">
        <f>IFERROR(MATCH(PW$44,Sheep!$R$311:$R$318,1),0)</f>
        <v>8</v>
      </c>
      <c r="PW45" s="455">
        <f>IFERROR(MATCH(PX$44,Sheep!$R$311:$R$318,1),0)</f>
        <v>8</v>
      </c>
      <c r="PX45" s="455">
        <f>IFERROR(MATCH(PY$44,Sheep!$R$311:$R$318,1),0)</f>
        <v>8</v>
      </c>
      <c r="PY45" s="455">
        <f>IFERROR(MATCH(PZ$44,Sheep!$R$311:$R$318,1),0)</f>
        <v>8</v>
      </c>
      <c r="PZ45" s="455">
        <f>IFERROR(MATCH(QA$44,Sheep!$R$311:$R$318,1),0)</f>
        <v>8</v>
      </c>
      <c r="QA45" s="455">
        <f>IFERROR(MATCH(QB$44,Sheep!$R$311:$R$318,1),0)</f>
        <v>8</v>
      </c>
      <c r="QB45" s="455">
        <f>IFERROR(MATCH(QC$44,Sheep!$R$311:$R$318,1),0)</f>
        <v>8</v>
      </c>
      <c r="QC45" s="455">
        <f>IFERROR(MATCH(QD$44,Sheep!$R$311:$R$318,1),0)</f>
        <v>8</v>
      </c>
      <c r="QD45" s="455">
        <f>IFERROR(MATCH(QE$44,Sheep!$R$311:$R$318,1),0)</f>
        <v>8</v>
      </c>
      <c r="QE45" s="455">
        <f>IFERROR(MATCH(QF$44,Sheep!$R$311:$R$318,1),0)</f>
        <v>8</v>
      </c>
      <c r="QF45" s="455">
        <f>IFERROR(MATCH(QG$44,Sheep!$R$311:$R$318,1),0)</f>
        <v>8</v>
      </c>
      <c r="QG45" s="455">
        <f>IFERROR(MATCH(QH$44,Sheep!$R$311:$R$318,1),0)</f>
        <v>8</v>
      </c>
      <c r="QH45" s="455">
        <f>IFERROR(MATCH(QI$44,Sheep!$R$311:$R$318,1),0)</f>
        <v>8</v>
      </c>
      <c r="QI45" s="455">
        <f>IFERROR(MATCH(QJ$44,Sheep!$R$311:$R$318,1),0)</f>
        <v>8</v>
      </c>
      <c r="QJ45" s="455">
        <f>IFERROR(MATCH(QK$44,Sheep!$R$311:$R$318,1),0)</f>
        <v>8</v>
      </c>
      <c r="QK45" s="455">
        <f>IFERROR(MATCH(QL$44,Sheep!$R$311:$R$318,1),0)</f>
        <v>8</v>
      </c>
      <c r="QL45" s="455">
        <f>IFERROR(MATCH(QM$44,Sheep!$R$311:$R$318,1),0)</f>
        <v>8</v>
      </c>
      <c r="QM45" s="455">
        <f>IFERROR(MATCH(QN$44,Sheep!$R$311:$R$318,1),0)</f>
        <v>8</v>
      </c>
      <c r="QN45" s="455">
        <f>IFERROR(MATCH(QO$44,Sheep!$R$311:$R$318,1),0)</f>
        <v>8</v>
      </c>
      <c r="QO45" s="455">
        <f>IFERROR(MATCH(QP$44,Sheep!$R$311:$R$318,1),0)</f>
        <v>8</v>
      </c>
      <c r="QP45" s="455">
        <f>IFERROR(MATCH(QQ$44,Sheep!$R$311:$R$318,1),0)</f>
        <v>8</v>
      </c>
      <c r="QQ45" s="455">
        <f>IFERROR(MATCH(QR$44,Sheep!$R$311:$R$318,1),0)</f>
        <v>8</v>
      </c>
      <c r="QR45" s="455">
        <f>IFERROR(MATCH(QS$44,Sheep!$R$311:$R$318,1),0)</f>
        <v>8</v>
      </c>
      <c r="QS45" s="455">
        <f>IFERROR(MATCH(QT$44,Sheep!$R$311:$R$318,1),0)</f>
        <v>8</v>
      </c>
      <c r="QT45" s="455">
        <f>IFERROR(MATCH(QU$44,Sheep!$R$311:$R$318,1),0)</f>
        <v>8</v>
      </c>
      <c r="QU45" s="455">
        <f>IFERROR(MATCH(QV$44,Sheep!$R$311:$R$318,1),0)</f>
        <v>8</v>
      </c>
      <c r="QV45" s="455">
        <f>IFERROR(MATCH(QW$44,Sheep!$R$311:$R$318,1),0)</f>
        <v>8</v>
      </c>
      <c r="QW45" s="455">
        <f>IFERROR(MATCH(QX$44,Sheep!$R$311:$R$318,1),0)</f>
        <v>8</v>
      </c>
      <c r="QX45" s="455">
        <f>IFERROR(MATCH(QY$44,Sheep!$R$311:$R$318,1),0)</f>
        <v>8</v>
      </c>
      <c r="QY45" s="455">
        <f>IFERROR(MATCH(QZ$44,Sheep!$R$311:$R$318,1),0)</f>
        <v>8</v>
      </c>
      <c r="QZ45" s="455">
        <f>IFERROR(MATCH(RA$44,Sheep!$R$311:$R$318,1),0)</f>
        <v>8</v>
      </c>
      <c r="RA45" s="455">
        <f>IFERROR(MATCH(RB$44,Sheep!$R$311:$R$318,1),0)</f>
        <v>8</v>
      </c>
      <c r="RB45" s="455">
        <f>IFERROR(MATCH(RC$44,Sheep!$R$311:$R$318,1),0)</f>
        <v>8</v>
      </c>
      <c r="RC45" s="455">
        <f>IFERROR(MATCH(RD$44,Sheep!$R$311:$R$318,1),0)</f>
        <v>8</v>
      </c>
      <c r="RD45" s="455">
        <f>IFERROR(MATCH(RE$44,Sheep!$R$311:$R$318,1),0)</f>
        <v>8</v>
      </c>
      <c r="RE45" s="455">
        <f>IFERROR(MATCH(RF$44,Sheep!$R$311:$R$318,1),0)</f>
        <v>8</v>
      </c>
      <c r="RF45" s="455">
        <f>IFERROR(MATCH(RG$44,Sheep!$R$311:$R$318,1),0)</f>
        <v>8</v>
      </c>
      <c r="RG45" s="455">
        <f>IFERROR(MATCH(RH$44,Sheep!$R$311:$R$318,1),0)</f>
        <v>8</v>
      </c>
      <c r="RH45" s="455">
        <f>IFERROR(MATCH(RI$44,Sheep!$R$311:$R$318,1),0)</f>
        <v>8</v>
      </c>
      <c r="RI45" s="455">
        <f>IFERROR(MATCH(RJ$44,Sheep!$R$311:$R$318,1),0)</f>
        <v>8</v>
      </c>
      <c r="RJ45" s="455">
        <f>IFERROR(MATCH(RK$44,Sheep!$R$311:$R$318,1),0)</f>
        <v>8</v>
      </c>
      <c r="RK45" s="455">
        <f>IFERROR(MATCH(RL$44,Sheep!$R$311:$R$318,1),0)</f>
        <v>8</v>
      </c>
      <c r="RL45" s="455">
        <f>IFERROR(MATCH(RM$44,Sheep!$R$311:$R$318,1),0)</f>
        <v>8</v>
      </c>
      <c r="RM45" s="455">
        <f>IFERROR(MATCH(RN$44,Sheep!$R$311:$R$318,1),0)</f>
        <v>8</v>
      </c>
      <c r="RN45" s="455">
        <f>IFERROR(MATCH(RO$44,Sheep!$R$311:$R$318,1),0)</f>
        <v>8</v>
      </c>
      <c r="RO45" s="455">
        <f>IFERROR(MATCH(RP$44,Sheep!$R$311:$R$318,1),0)</f>
        <v>8</v>
      </c>
      <c r="RP45" s="455">
        <f>IFERROR(MATCH(RQ$44,Sheep!$R$311:$R$318,1),0)</f>
        <v>8</v>
      </c>
      <c r="RQ45" s="455">
        <f>IFERROR(MATCH(RR$44,Sheep!$R$311:$R$318,1),0)</f>
        <v>8</v>
      </c>
      <c r="RR45" s="455">
        <f>IFERROR(MATCH(RS$44,Sheep!$R$311:$R$318,1),0)</f>
        <v>8</v>
      </c>
      <c r="RS45" s="455">
        <f>IFERROR(MATCH(RT$44,Sheep!$R$311:$R$318,1),0)</f>
        <v>8</v>
      </c>
      <c r="RT45" s="455">
        <f>IFERROR(MATCH(RU$44,Sheep!$R$311:$R$318,1),0)</f>
        <v>8</v>
      </c>
      <c r="RU45" s="455">
        <f>IFERROR(MATCH(RV$44,Sheep!$R$311:$R$318,1),0)</f>
        <v>8</v>
      </c>
      <c r="RV45" s="455">
        <f>IFERROR(MATCH(RW$44,Sheep!$R$311:$R$318,1),0)</f>
        <v>8</v>
      </c>
      <c r="RW45" s="455">
        <f>IFERROR(MATCH(RX$44,Sheep!$R$311:$R$318,1),0)</f>
        <v>8</v>
      </c>
      <c r="RX45" s="455">
        <f>IFERROR(MATCH(RY$44,Sheep!$R$311:$R$318,1),0)</f>
        <v>8</v>
      </c>
      <c r="RY45" s="455">
        <f>IFERROR(MATCH(RZ$44,Sheep!$R$311:$R$318,1),0)</f>
        <v>8</v>
      </c>
      <c r="RZ45" s="455">
        <f>IFERROR(MATCH(SA$44,Sheep!$R$311:$R$318,1),0)</f>
        <v>8</v>
      </c>
      <c r="SA45" s="455">
        <f>IFERROR(MATCH(SB$44,Sheep!$R$311:$R$318,1),0)</f>
        <v>8</v>
      </c>
      <c r="SB45" s="455">
        <f>IFERROR(MATCH(SC$44,Sheep!$R$311:$R$318,1),0)</f>
        <v>8</v>
      </c>
      <c r="SC45" s="455">
        <f>IFERROR(MATCH(SD$44,Sheep!$R$311:$R$318,1),0)</f>
        <v>8</v>
      </c>
      <c r="SD45" s="455">
        <f>IFERROR(MATCH(SE$44,Sheep!$R$311:$R$318,1),0)</f>
        <v>8</v>
      </c>
      <c r="SE45" s="455">
        <f>IFERROR(MATCH(SF$44,Sheep!$R$311:$R$318,1),0)</f>
        <v>8</v>
      </c>
      <c r="SF45" s="455">
        <f>IFERROR(MATCH(SG$44,Sheep!$R$311:$R$318,1),0)</f>
        <v>8</v>
      </c>
      <c r="SG45" s="455">
        <f>IFERROR(MATCH(SH$44,Sheep!$R$311:$R$318,1),0)</f>
        <v>8</v>
      </c>
      <c r="SH45" s="455">
        <f>IFERROR(MATCH(SI$44,Sheep!$R$311:$R$318,1),0)</f>
        <v>8</v>
      </c>
      <c r="SI45" s="455">
        <f>IFERROR(MATCH(SJ$44,Sheep!$R$311:$R$318,1),0)</f>
        <v>0</v>
      </c>
      <c r="SJ45" s="254"/>
      <c r="SK45" s="256"/>
      <c r="SL45" s="244"/>
      <c r="SM45" s="244"/>
      <c r="SN45" s="244"/>
    </row>
    <row r="46" spans="1:508" hidden="1" outlineLevel="3" x14ac:dyDescent="0.35">
      <c r="A46" s="244"/>
      <c r="B46" s="253"/>
      <c r="C46" s="442">
        <f>INT($C$40)+3</f>
        <v>4</v>
      </c>
      <c r="D46" s="254"/>
      <c r="E46" s="326"/>
      <c r="F46" s="326"/>
      <c r="G46" s="254"/>
      <c r="H46" s="268"/>
      <c r="I46" s="268"/>
      <c r="J46" s="454" t="s">
        <v>712</v>
      </c>
      <c r="K46" s="498">
        <f>IFERROR(INDEX(Sheep!$R$311:$R$318,K45,1),0)</f>
        <v>0</v>
      </c>
      <c r="L46" s="498">
        <f>IFERROR(INDEX(Sheep!$R$311:$R$318,L45,1),0)</f>
        <v>0</v>
      </c>
      <c r="M46" s="498">
        <f>IFERROR(INDEX(Sheep!$R$311:$R$318,M45,1),0)</f>
        <v>0</v>
      </c>
      <c r="N46" s="498">
        <f>IFERROR(INDEX(Sheep!$R$311:$R$318,N45,1),0)</f>
        <v>0</v>
      </c>
      <c r="O46" s="498">
        <f>IFERROR(INDEX(Sheep!$R$311:$R$318,O45,1),0)</f>
        <v>0</v>
      </c>
      <c r="P46" s="498">
        <f>IFERROR(INDEX(Sheep!$R$311:$R$318,P45,1),0)</f>
        <v>0</v>
      </c>
      <c r="Q46" s="498">
        <f>IFERROR(INDEX(Sheep!$R$311:$R$318,Q45,1),0)</f>
        <v>0</v>
      </c>
      <c r="R46" s="498">
        <f>IFERROR(INDEX(Sheep!$R$311:$R$318,R45,1),0)</f>
        <v>0</v>
      </c>
      <c r="S46" s="498">
        <f>IFERROR(INDEX(Sheep!$R$311:$R$318,S45,1),0)</f>
        <v>0</v>
      </c>
      <c r="T46" s="498">
        <f>IFERROR(INDEX(Sheep!$R$311:$R$318,T45,1),0)</f>
        <v>0</v>
      </c>
      <c r="U46" s="498">
        <f>IFERROR(INDEX(Sheep!$R$311:$R$318,U45,1),0)</f>
        <v>0</v>
      </c>
      <c r="V46" s="498">
        <f>IFERROR(INDEX(Sheep!$R$311:$R$318,V45,1),0)</f>
        <v>0</v>
      </c>
      <c r="W46" s="498">
        <f>IFERROR(INDEX(Sheep!$R$311:$R$318,W45,1),0)</f>
        <v>0</v>
      </c>
      <c r="X46" s="498">
        <f>IFERROR(INDEX(Sheep!$R$311:$R$318,X45,1),0)</f>
        <v>0</v>
      </c>
      <c r="Y46" s="498">
        <f>IFERROR(INDEX(Sheep!$R$311:$R$318,Y45,1),0)</f>
        <v>0</v>
      </c>
      <c r="Z46" s="498">
        <f>IFERROR(INDEX(Sheep!$R$311:$R$318,Z45,1),0)</f>
        <v>0</v>
      </c>
      <c r="AA46" s="498">
        <f>IFERROR(INDEX(Sheep!$R$311:$R$318,AA45,1),0)</f>
        <v>0</v>
      </c>
      <c r="AB46" s="498">
        <f>IFERROR(INDEX(Sheep!$R$311:$R$318,AB45,1),0)</f>
        <v>0</v>
      </c>
      <c r="AC46" s="498">
        <f>IFERROR(INDEX(Sheep!$R$311:$R$318,AC45,1),0)</f>
        <v>0</v>
      </c>
      <c r="AD46" s="498">
        <f>IFERROR(INDEX(Sheep!$R$311:$R$318,AD45,1),0)</f>
        <v>0</v>
      </c>
      <c r="AE46" s="498">
        <f>IFERROR(INDEX(Sheep!$R$311:$R$318,AE45,1),0)</f>
        <v>0</v>
      </c>
      <c r="AF46" s="498">
        <f>IFERROR(INDEX(Sheep!$R$311:$R$318,AF45,1),0)</f>
        <v>0</v>
      </c>
      <c r="AG46" s="498">
        <f>IFERROR(INDEX(Sheep!$R$311:$R$318,AG45,1),0)</f>
        <v>0</v>
      </c>
      <c r="AH46" s="498">
        <f>IFERROR(INDEX(Sheep!$R$311:$R$318,AH45,1),0)</f>
        <v>0</v>
      </c>
      <c r="AI46" s="498">
        <f>IFERROR(INDEX(Sheep!$R$311:$R$318,AI45,1),0)</f>
        <v>0</v>
      </c>
      <c r="AJ46" s="498">
        <f>IFERROR(INDEX(Sheep!$R$311:$R$318,AJ45,1),0)</f>
        <v>0</v>
      </c>
      <c r="AK46" s="498">
        <f>IFERROR(INDEX(Sheep!$R$311:$R$318,AK45,1),0)</f>
        <v>0</v>
      </c>
      <c r="AL46" s="498">
        <f>IFERROR(INDEX(Sheep!$R$311:$R$318,AL45,1),0)</f>
        <v>0</v>
      </c>
      <c r="AM46" s="498">
        <f>IFERROR(INDEX(Sheep!$R$311:$R$318,AM45,1),0)</f>
        <v>0</v>
      </c>
      <c r="AN46" s="498">
        <f>IFERROR(INDEX(Sheep!$R$311:$R$318,AN45,1),0)</f>
        <v>0</v>
      </c>
      <c r="AO46" s="498">
        <f>IFERROR(INDEX(Sheep!$R$311:$R$318,AO45,1),0)</f>
        <v>0</v>
      </c>
      <c r="AP46" s="498">
        <f>IFERROR(INDEX(Sheep!$R$311:$R$318,AP45,1),0)</f>
        <v>0</v>
      </c>
      <c r="AQ46" s="498">
        <f>IFERROR(INDEX(Sheep!$R$311:$R$318,AQ45,1),0)</f>
        <v>0</v>
      </c>
      <c r="AR46" s="498">
        <f>IFERROR(INDEX(Sheep!$R$311:$R$318,AR45,1),0)</f>
        <v>0</v>
      </c>
      <c r="AS46" s="498">
        <f>IFERROR(INDEX(Sheep!$R$311:$R$318,AS45,1),0)</f>
        <v>0</v>
      </c>
      <c r="AT46" s="498">
        <f>IFERROR(INDEX(Sheep!$R$311:$R$318,AT45,1),0)</f>
        <v>0</v>
      </c>
      <c r="AU46" s="498">
        <f>IFERROR(INDEX(Sheep!$R$311:$R$318,AU45,1),0)</f>
        <v>0</v>
      </c>
      <c r="AV46" s="498">
        <f>IFERROR(INDEX(Sheep!$R$311:$R$318,AV45,1),0)</f>
        <v>0</v>
      </c>
      <c r="AW46" s="498">
        <f>IFERROR(INDEX(Sheep!$R$311:$R$318,AW45,1),0)</f>
        <v>0</v>
      </c>
      <c r="AX46" s="498">
        <f>IFERROR(INDEX(Sheep!$R$311:$R$318,AX45,1),0)</f>
        <v>0</v>
      </c>
      <c r="AY46" s="498">
        <f>IFERROR(INDEX(Sheep!$R$311:$R$318,AY45,1),0)</f>
        <v>0</v>
      </c>
      <c r="AZ46" s="498">
        <f>IFERROR(INDEX(Sheep!$R$311:$R$318,AZ45,1),0)</f>
        <v>0</v>
      </c>
      <c r="BA46" s="498">
        <f>IFERROR(INDEX(Sheep!$R$311:$R$318,BA45,1),0)</f>
        <v>0</v>
      </c>
      <c r="BB46" s="498">
        <f>IFERROR(INDEX(Sheep!$R$311:$R$318,BB45,1),0)</f>
        <v>0</v>
      </c>
      <c r="BC46" s="498">
        <f>IFERROR(INDEX(Sheep!$R$311:$R$318,BC45,1),0)</f>
        <v>0</v>
      </c>
      <c r="BD46" s="498">
        <f>IFERROR(INDEX(Sheep!$R$311:$R$318,BD45,1),0)</f>
        <v>0</v>
      </c>
      <c r="BE46" s="498">
        <f>IFERROR(INDEX(Sheep!$R$311:$R$318,BE45,1),0)</f>
        <v>0</v>
      </c>
      <c r="BF46" s="498">
        <f>IFERROR(INDEX(Sheep!$R$311:$R$318,BF45,1),0)</f>
        <v>43802</v>
      </c>
      <c r="BG46" s="498">
        <f>IFERROR(INDEX(Sheep!$R$311:$R$318,BG45,1),0)</f>
        <v>43802</v>
      </c>
      <c r="BH46" s="498">
        <f>IFERROR(INDEX(Sheep!$R$311:$R$318,BH45,1),0)</f>
        <v>43802</v>
      </c>
      <c r="BI46" s="498">
        <f>IFERROR(INDEX(Sheep!$R$311:$R$318,BI45,1),0)</f>
        <v>43802</v>
      </c>
      <c r="BJ46" s="498">
        <f>IFERROR(INDEX(Sheep!$R$311:$R$318,BJ45,1),0)</f>
        <v>43802</v>
      </c>
      <c r="BK46" s="498">
        <f>IFERROR(INDEX(Sheep!$R$311:$R$318,BK45,1),0)</f>
        <v>43802</v>
      </c>
      <c r="BL46" s="498">
        <f>IFERROR(INDEX(Sheep!$R$311:$R$318,BL45,1),0)</f>
        <v>43802</v>
      </c>
      <c r="BM46" s="498">
        <f>IFERROR(INDEX(Sheep!$R$311:$R$318,BM45,1),0)</f>
        <v>43802</v>
      </c>
      <c r="BN46" s="498">
        <f>IFERROR(INDEX(Sheep!$R$311:$R$318,BN45,1),0)</f>
        <v>43802</v>
      </c>
      <c r="BO46" s="498">
        <f>IFERROR(INDEX(Sheep!$R$311:$R$318,BO45,1),0)</f>
        <v>43802</v>
      </c>
      <c r="BP46" s="498">
        <f>IFERROR(INDEX(Sheep!$R$311:$R$318,BP45,1),0)</f>
        <v>43802</v>
      </c>
      <c r="BQ46" s="498">
        <f>IFERROR(INDEX(Sheep!$R$311:$R$318,BQ45,1),0)</f>
        <v>43802</v>
      </c>
      <c r="BR46" s="498">
        <f>IFERROR(INDEX(Sheep!$R$311:$R$318,BR45,1),0)</f>
        <v>43802</v>
      </c>
      <c r="BS46" s="498">
        <f>IFERROR(INDEX(Sheep!$R$311:$R$318,BS45,1),0)</f>
        <v>43802</v>
      </c>
      <c r="BT46" s="498">
        <f>IFERROR(INDEX(Sheep!$R$311:$R$318,BT45,1),0)</f>
        <v>43802</v>
      </c>
      <c r="BU46" s="498">
        <f>IFERROR(INDEX(Sheep!$R$311:$R$318,BU45,1),0)</f>
        <v>43802</v>
      </c>
      <c r="BV46" s="498">
        <f>IFERROR(INDEX(Sheep!$R$311:$R$318,BV45,1),0)</f>
        <v>43802</v>
      </c>
      <c r="BW46" s="498">
        <f>IFERROR(INDEX(Sheep!$R$311:$R$318,BW45,1),0)</f>
        <v>43802</v>
      </c>
      <c r="BX46" s="498">
        <f>IFERROR(INDEX(Sheep!$R$311:$R$318,BX45,1),0)</f>
        <v>43802</v>
      </c>
      <c r="BY46" s="498">
        <f>IFERROR(INDEX(Sheep!$R$311:$R$318,BY45,1),0)</f>
        <v>43802</v>
      </c>
      <c r="BZ46" s="498">
        <f>IFERROR(INDEX(Sheep!$R$311:$R$318,BZ45,1),0)</f>
        <v>43802</v>
      </c>
      <c r="CA46" s="498">
        <f>IFERROR(INDEX(Sheep!$R$311:$R$318,CA45,1),0)</f>
        <v>43802</v>
      </c>
      <c r="CB46" s="498">
        <f>IFERROR(INDEX(Sheep!$R$311:$R$318,CB45,1),0)</f>
        <v>43802</v>
      </c>
      <c r="CC46" s="498">
        <f>IFERROR(INDEX(Sheep!$R$311:$R$318,CC45,1),0)</f>
        <v>43802</v>
      </c>
      <c r="CD46" s="498">
        <f>IFERROR(INDEX(Sheep!$R$311:$R$318,CD45,1),0)</f>
        <v>43802</v>
      </c>
      <c r="CE46" s="498">
        <f>IFERROR(INDEX(Sheep!$R$311:$R$318,CE45,1),0)</f>
        <v>43802</v>
      </c>
      <c r="CF46" s="498">
        <f>IFERROR(INDEX(Sheep!$R$311:$R$318,CF45,1),0)</f>
        <v>43802</v>
      </c>
      <c r="CG46" s="498">
        <f>IFERROR(INDEX(Sheep!$R$311:$R$318,CG45,1),0)</f>
        <v>43802</v>
      </c>
      <c r="CH46" s="498">
        <f>IFERROR(INDEX(Sheep!$R$311:$R$318,CH45,1),0)</f>
        <v>43802</v>
      </c>
      <c r="CI46" s="498">
        <f>IFERROR(INDEX(Sheep!$R$311:$R$318,CI45,1),0)</f>
        <v>43802</v>
      </c>
      <c r="CJ46" s="498">
        <f>IFERROR(INDEX(Sheep!$R$311:$R$318,CJ45,1),0)</f>
        <v>43802</v>
      </c>
      <c r="CK46" s="498">
        <f>IFERROR(INDEX(Sheep!$R$311:$R$318,CK45,1),0)</f>
        <v>43802</v>
      </c>
      <c r="CL46" s="498">
        <f>IFERROR(INDEX(Sheep!$R$311:$R$318,CL45,1),0)</f>
        <v>43802</v>
      </c>
      <c r="CM46" s="498">
        <f>IFERROR(INDEX(Sheep!$R$311:$R$318,CM45,1),0)</f>
        <v>43802</v>
      </c>
      <c r="CN46" s="498">
        <f>IFERROR(INDEX(Sheep!$R$311:$R$318,CN45,1),0)</f>
        <v>43802</v>
      </c>
      <c r="CO46" s="498">
        <f>IFERROR(INDEX(Sheep!$R$311:$R$318,CO45,1),0)</f>
        <v>43802</v>
      </c>
      <c r="CP46" s="498">
        <f>IFERROR(INDEX(Sheep!$R$311:$R$318,CP45,1),0)</f>
        <v>43802</v>
      </c>
      <c r="CQ46" s="498">
        <f>IFERROR(INDEX(Sheep!$R$311:$R$318,CQ45,1),0)</f>
        <v>43802</v>
      </c>
      <c r="CR46" s="498">
        <f>IFERROR(INDEX(Sheep!$R$311:$R$318,CR45,1),0)</f>
        <v>43802</v>
      </c>
      <c r="CS46" s="498">
        <f>IFERROR(INDEX(Sheep!$R$311:$R$318,CS45,1),0)</f>
        <v>43802</v>
      </c>
      <c r="CT46" s="498">
        <f>IFERROR(INDEX(Sheep!$R$311:$R$318,CT45,1),0)</f>
        <v>43802</v>
      </c>
      <c r="CU46" s="498">
        <f>IFERROR(INDEX(Sheep!$R$311:$R$318,CU45,1),0)</f>
        <v>43802</v>
      </c>
      <c r="CV46" s="498">
        <f>IFERROR(INDEX(Sheep!$R$311:$R$318,CV45,1),0)</f>
        <v>43802</v>
      </c>
      <c r="CW46" s="498">
        <f>IFERROR(INDEX(Sheep!$R$311:$R$318,CW45,1),0)</f>
        <v>43802</v>
      </c>
      <c r="CX46" s="498">
        <f>IFERROR(INDEX(Sheep!$R$311:$R$318,CX45,1),0)</f>
        <v>43802</v>
      </c>
      <c r="CY46" s="498">
        <f>IFERROR(INDEX(Sheep!$R$311:$R$318,CY45,1),0)</f>
        <v>43802</v>
      </c>
      <c r="CZ46" s="498">
        <f>IFERROR(INDEX(Sheep!$R$311:$R$318,CZ45,1),0)</f>
        <v>43802</v>
      </c>
      <c r="DA46" s="498">
        <f>IFERROR(INDEX(Sheep!$R$311:$R$318,DA45,1),0)</f>
        <v>43802</v>
      </c>
      <c r="DB46" s="498">
        <f>IFERROR(INDEX(Sheep!$R$311:$R$318,DB45,1),0)</f>
        <v>43802</v>
      </c>
      <c r="DC46" s="498">
        <f>IFERROR(INDEX(Sheep!$R$311:$R$318,DC45,1),0)</f>
        <v>43802</v>
      </c>
      <c r="DD46" s="498">
        <f>IFERROR(INDEX(Sheep!$R$311:$R$318,DD45,1),0)</f>
        <v>43802</v>
      </c>
      <c r="DE46" s="498">
        <f>IFERROR(INDEX(Sheep!$R$311:$R$318,DE45,1),0)</f>
        <v>43802</v>
      </c>
      <c r="DF46" s="498">
        <f>IFERROR(INDEX(Sheep!$R$311:$R$318,DF45,1),0)</f>
        <v>44167</v>
      </c>
      <c r="DG46" s="498">
        <f>IFERROR(INDEX(Sheep!$R$311:$R$318,DG45,1),0)</f>
        <v>44167</v>
      </c>
      <c r="DH46" s="498">
        <f>IFERROR(INDEX(Sheep!$R$311:$R$318,DH45,1),0)</f>
        <v>44167</v>
      </c>
      <c r="DI46" s="498">
        <f>IFERROR(INDEX(Sheep!$R$311:$R$318,DI45,1),0)</f>
        <v>44167</v>
      </c>
      <c r="DJ46" s="498">
        <f>IFERROR(INDEX(Sheep!$R$311:$R$318,DJ45,1),0)</f>
        <v>44167</v>
      </c>
      <c r="DK46" s="498">
        <f>IFERROR(INDEX(Sheep!$R$311:$R$318,DK45,1),0)</f>
        <v>44167</v>
      </c>
      <c r="DL46" s="498">
        <f>IFERROR(INDEX(Sheep!$R$311:$R$318,DL45,1),0)</f>
        <v>44167</v>
      </c>
      <c r="DM46" s="498">
        <f>IFERROR(INDEX(Sheep!$R$311:$R$318,DM45,1),0)</f>
        <v>44167</v>
      </c>
      <c r="DN46" s="498">
        <f>IFERROR(INDEX(Sheep!$R$311:$R$318,DN45,1),0)</f>
        <v>44167</v>
      </c>
      <c r="DO46" s="498">
        <f>IFERROR(INDEX(Sheep!$R$311:$R$318,DO45,1),0)</f>
        <v>44167</v>
      </c>
      <c r="DP46" s="498">
        <f>IFERROR(INDEX(Sheep!$R$311:$R$318,DP45,1),0)</f>
        <v>44167</v>
      </c>
      <c r="DQ46" s="498">
        <f>IFERROR(INDEX(Sheep!$R$311:$R$318,DQ45,1),0)</f>
        <v>44167</v>
      </c>
      <c r="DR46" s="498">
        <f>IFERROR(INDEX(Sheep!$R$311:$R$318,DR45,1),0)</f>
        <v>44167</v>
      </c>
      <c r="DS46" s="498">
        <f>IFERROR(INDEX(Sheep!$R$311:$R$318,DS45,1),0)</f>
        <v>44167</v>
      </c>
      <c r="DT46" s="498">
        <f>IFERROR(INDEX(Sheep!$R$311:$R$318,DT45,1),0)</f>
        <v>44167</v>
      </c>
      <c r="DU46" s="498">
        <f>IFERROR(INDEX(Sheep!$R$311:$R$318,DU45,1),0)</f>
        <v>44167</v>
      </c>
      <c r="DV46" s="498">
        <f>IFERROR(INDEX(Sheep!$R$311:$R$318,DV45,1),0)</f>
        <v>44167</v>
      </c>
      <c r="DW46" s="498">
        <f>IFERROR(INDEX(Sheep!$R$311:$R$318,DW45,1),0)</f>
        <v>44167</v>
      </c>
      <c r="DX46" s="498">
        <f>IFERROR(INDEX(Sheep!$R$311:$R$318,DX45,1),0)</f>
        <v>44167</v>
      </c>
      <c r="DY46" s="498">
        <f>IFERROR(INDEX(Sheep!$R$311:$R$318,DY45,1),0)</f>
        <v>44167</v>
      </c>
      <c r="DZ46" s="498">
        <f>IFERROR(INDEX(Sheep!$R$311:$R$318,DZ45,1),0)</f>
        <v>44167</v>
      </c>
      <c r="EA46" s="498">
        <f>IFERROR(INDEX(Sheep!$R$311:$R$318,EA45,1),0)</f>
        <v>44167</v>
      </c>
      <c r="EB46" s="498">
        <f>IFERROR(INDEX(Sheep!$R$311:$R$318,EB45,1),0)</f>
        <v>44167</v>
      </c>
      <c r="EC46" s="498">
        <f>IFERROR(INDEX(Sheep!$R$311:$R$318,EC45,1),0)</f>
        <v>44167</v>
      </c>
      <c r="ED46" s="498">
        <f>IFERROR(INDEX(Sheep!$R$311:$R$318,ED45,1),0)</f>
        <v>44167</v>
      </c>
      <c r="EE46" s="498">
        <f>IFERROR(INDEX(Sheep!$R$311:$R$318,EE45,1),0)</f>
        <v>44167</v>
      </c>
      <c r="EF46" s="498">
        <f>IFERROR(INDEX(Sheep!$R$311:$R$318,EF45,1),0)</f>
        <v>44167</v>
      </c>
      <c r="EG46" s="498">
        <f>IFERROR(INDEX(Sheep!$R$311:$R$318,EG45,1),0)</f>
        <v>44167</v>
      </c>
      <c r="EH46" s="498">
        <f>IFERROR(INDEX(Sheep!$R$311:$R$318,EH45,1),0)</f>
        <v>44167</v>
      </c>
      <c r="EI46" s="498">
        <f>IFERROR(INDEX(Sheep!$R$311:$R$318,EI45,1),0)</f>
        <v>44167</v>
      </c>
      <c r="EJ46" s="498">
        <f>IFERROR(INDEX(Sheep!$R$311:$R$318,EJ45,1),0)</f>
        <v>44167</v>
      </c>
      <c r="EK46" s="498">
        <f>IFERROR(INDEX(Sheep!$R$311:$R$318,EK45,1),0)</f>
        <v>44167</v>
      </c>
      <c r="EL46" s="498">
        <f>IFERROR(INDEX(Sheep!$R$311:$R$318,EL45,1),0)</f>
        <v>44167</v>
      </c>
      <c r="EM46" s="498">
        <f>IFERROR(INDEX(Sheep!$R$311:$R$318,EM45,1),0)</f>
        <v>44167</v>
      </c>
      <c r="EN46" s="498">
        <f>IFERROR(INDEX(Sheep!$R$311:$R$318,EN45,1),0)</f>
        <v>44167</v>
      </c>
      <c r="EO46" s="498">
        <f>IFERROR(INDEX(Sheep!$R$311:$R$318,EO45,1),0)</f>
        <v>44167</v>
      </c>
      <c r="EP46" s="498">
        <f>IFERROR(INDEX(Sheep!$R$311:$R$318,EP45,1),0)</f>
        <v>44167</v>
      </c>
      <c r="EQ46" s="498">
        <f>IFERROR(INDEX(Sheep!$R$311:$R$318,EQ45,1),0)</f>
        <v>44167</v>
      </c>
      <c r="ER46" s="498">
        <f>IFERROR(INDEX(Sheep!$R$311:$R$318,ER45,1),0)</f>
        <v>44167</v>
      </c>
      <c r="ES46" s="498">
        <f>IFERROR(INDEX(Sheep!$R$311:$R$318,ES45,1),0)</f>
        <v>44167</v>
      </c>
      <c r="ET46" s="498">
        <f>IFERROR(INDEX(Sheep!$R$311:$R$318,ET45,1),0)</f>
        <v>44167</v>
      </c>
      <c r="EU46" s="498">
        <f>IFERROR(INDEX(Sheep!$R$311:$R$318,EU45,1),0)</f>
        <v>44167</v>
      </c>
      <c r="EV46" s="498">
        <f>IFERROR(INDEX(Sheep!$R$311:$R$318,EV45,1),0)</f>
        <v>44167</v>
      </c>
      <c r="EW46" s="498">
        <f>IFERROR(INDEX(Sheep!$R$311:$R$318,EW45,1),0)</f>
        <v>44167</v>
      </c>
      <c r="EX46" s="498">
        <f>IFERROR(INDEX(Sheep!$R$311:$R$318,EX45,1),0)</f>
        <v>44167</v>
      </c>
      <c r="EY46" s="498">
        <f>IFERROR(INDEX(Sheep!$R$311:$R$318,EY45,1),0)</f>
        <v>44167</v>
      </c>
      <c r="EZ46" s="498">
        <f>IFERROR(INDEX(Sheep!$R$311:$R$318,EZ45,1),0)</f>
        <v>44167</v>
      </c>
      <c r="FA46" s="498">
        <f>IFERROR(INDEX(Sheep!$R$311:$R$318,FA45,1),0)</f>
        <v>44167</v>
      </c>
      <c r="FB46" s="498">
        <f>IFERROR(INDEX(Sheep!$R$311:$R$318,FB45,1),0)</f>
        <v>44167</v>
      </c>
      <c r="FC46" s="498">
        <f>IFERROR(INDEX(Sheep!$R$311:$R$318,FC45,1),0)</f>
        <v>44167</v>
      </c>
      <c r="FD46" s="498">
        <f>IFERROR(INDEX(Sheep!$R$311:$R$318,FD45,1),0)</f>
        <v>44167</v>
      </c>
      <c r="FE46" s="498">
        <f>IFERROR(INDEX(Sheep!$R$311:$R$318,FE45,1),0)</f>
        <v>44167</v>
      </c>
      <c r="FF46" s="498">
        <f>IFERROR(INDEX(Sheep!$R$311:$R$318,FF45,1),0)</f>
        <v>44532</v>
      </c>
      <c r="FG46" s="498">
        <f>IFERROR(INDEX(Sheep!$R$311:$R$318,FG45,1),0)</f>
        <v>44532</v>
      </c>
      <c r="FH46" s="498">
        <f>IFERROR(INDEX(Sheep!$R$311:$R$318,FH45,1),0)</f>
        <v>44532</v>
      </c>
      <c r="FI46" s="498">
        <f>IFERROR(INDEX(Sheep!$R$311:$R$318,FI45,1),0)</f>
        <v>44532</v>
      </c>
      <c r="FJ46" s="498">
        <f>IFERROR(INDEX(Sheep!$R$311:$R$318,FJ45,1),0)</f>
        <v>44532</v>
      </c>
      <c r="FK46" s="498">
        <f>IFERROR(INDEX(Sheep!$R$311:$R$318,FK45,1),0)</f>
        <v>44532</v>
      </c>
      <c r="FL46" s="498">
        <f>IFERROR(INDEX(Sheep!$R$311:$R$318,FL45,1),0)</f>
        <v>44532</v>
      </c>
      <c r="FM46" s="498">
        <f>IFERROR(INDEX(Sheep!$R$311:$R$318,FM45,1),0)</f>
        <v>44532</v>
      </c>
      <c r="FN46" s="498">
        <f>IFERROR(INDEX(Sheep!$R$311:$R$318,FN45,1),0)</f>
        <v>44532</v>
      </c>
      <c r="FO46" s="498">
        <f>IFERROR(INDEX(Sheep!$R$311:$R$318,FO45,1),0)</f>
        <v>44532</v>
      </c>
      <c r="FP46" s="498">
        <f>IFERROR(INDEX(Sheep!$R$311:$R$318,FP45,1),0)</f>
        <v>44532</v>
      </c>
      <c r="FQ46" s="498">
        <f>IFERROR(INDEX(Sheep!$R$311:$R$318,FQ45,1),0)</f>
        <v>44532</v>
      </c>
      <c r="FR46" s="498">
        <f>IFERROR(INDEX(Sheep!$R$311:$R$318,FR45,1),0)</f>
        <v>44532</v>
      </c>
      <c r="FS46" s="498">
        <f>IFERROR(INDEX(Sheep!$R$311:$R$318,FS45,1),0)</f>
        <v>44532</v>
      </c>
      <c r="FT46" s="498">
        <f>IFERROR(INDEX(Sheep!$R$311:$R$318,FT45,1),0)</f>
        <v>44532</v>
      </c>
      <c r="FU46" s="498">
        <f>IFERROR(INDEX(Sheep!$R$311:$R$318,FU45,1),0)</f>
        <v>44532</v>
      </c>
      <c r="FV46" s="498">
        <f>IFERROR(INDEX(Sheep!$R$311:$R$318,FV45,1),0)</f>
        <v>44532</v>
      </c>
      <c r="FW46" s="498">
        <f>IFERROR(INDEX(Sheep!$R$311:$R$318,FW45,1),0)</f>
        <v>44532</v>
      </c>
      <c r="FX46" s="498">
        <f>IFERROR(INDEX(Sheep!$R$311:$R$318,FX45,1),0)</f>
        <v>44532</v>
      </c>
      <c r="FY46" s="498">
        <f>IFERROR(INDEX(Sheep!$R$311:$R$318,FY45,1),0)</f>
        <v>44532</v>
      </c>
      <c r="FZ46" s="498">
        <f>IFERROR(INDEX(Sheep!$R$311:$R$318,FZ45,1),0)</f>
        <v>44532</v>
      </c>
      <c r="GA46" s="498">
        <f>IFERROR(INDEX(Sheep!$R$311:$R$318,GA45,1),0)</f>
        <v>44532</v>
      </c>
      <c r="GB46" s="498">
        <f>IFERROR(INDEX(Sheep!$R$311:$R$318,GB45,1),0)</f>
        <v>44532</v>
      </c>
      <c r="GC46" s="498">
        <f>IFERROR(INDEX(Sheep!$R$311:$R$318,GC45,1),0)</f>
        <v>44532</v>
      </c>
      <c r="GD46" s="498">
        <f>IFERROR(INDEX(Sheep!$R$311:$R$318,GD45,1),0)</f>
        <v>44532</v>
      </c>
      <c r="GE46" s="498">
        <f>IFERROR(INDEX(Sheep!$R$311:$R$318,GE45,1),0)</f>
        <v>44532</v>
      </c>
      <c r="GF46" s="498">
        <f>IFERROR(INDEX(Sheep!$R$311:$R$318,GF45,1),0)</f>
        <v>44532</v>
      </c>
      <c r="GG46" s="498">
        <f>IFERROR(INDEX(Sheep!$R$311:$R$318,GG45,1),0)</f>
        <v>44532</v>
      </c>
      <c r="GH46" s="498">
        <f>IFERROR(INDEX(Sheep!$R$311:$R$318,GH45,1),0)</f>
        <v>44532</v>
      </c>
      <c r="GI46" s="498">
        <f>IFERROR(INDEX(Sheep!$R$311:$R$318,GI45,1),0)</f>
        <v>44532</v>
      </c>
      <c r="GJ46" s="498">
        <f>IFERROR(INDEX(Sheep!$R$311:$R$318,GJ45,1),0)</f>
        <v>44532</v>
      </c>
      <c r="GK46" s="498">
        <f>IFERROR(INDEX(Sheep!$R$311:$R$318,GK45,1),0)</f>
        <v>44532</v>
      </c>
      <c r="GL46" s="498">
        <f>IFERROR(INDEX(Sheep!$R$311:$R$318,GL45,1),0)</f>
        <v>44532</v>
      </c>
      <c r="GM46" s="498">
        <f>IFERROR(INDEX(Sheep!$R$311:$R$318,GM45,1),0)</f>
        <v>44532</v>
      </c>
      <c r="GN46" s="498">
        <f>IFERROR(INDEX(Sheep!$R$311:$R$318,GN45,1),0)</f>
        <v>44532</v>
      </c>
      <c r="GO46" s="498">
        <f>IFERROR(INDEX(Sheep!$R$311:$R$318,GO45,1),0)</f>
        <v>44532</v>
      </c>
      <c r="GP46" s="498">
        <f>IFERROR(INDEX(Sheep!$R$311:$R$318,GP45,1),0)</f>
        <v>44532</v>
      </c>
      <c r="GQ46" s="498">
        <f>IFERROR(INDEX(Sheep!$R$311:$R$318,GQ45,1),0)</f>
        <v>44532</v>
      </c>
      <c r="GR46" s="498">
        <f>IFERROR(INDEX(Sheep!$R$311:$R$318,GR45,1),0)</f>
        <v>44532</v>
      </c>
      <c r="GS46" s="498">
        <f>IFERROR(INDEX(Sheep!$R$311:$R$318,GS45,1),0)</f>
        <v>44532</v>
      </c>
      <c r="GT46" s="498">
        <f>IFERROR(INDEX(Sheep!$R$311:$R$318,GT45,1),0)</f>
        <v>44532</v>
      </c>
      <c r="GU46" s="498">
        <f>IFERROR(INDEX(Sheep!$R$311:$R$318,GU45,1),0)</f>
        <v>44532</v>
      </c>
      <c r="GV46" s="498">
        <f>IFERROR(INDEX(Sheep!$R$311:$R$318,GV45,1),0)</f>
        <v>44532</v>
      </c>
      <c r="GW46" s="498">
        <f>IFERROR(INDEX(Sheep!$R$311:$R$318,GW45,1),0)</f>
        <v>44532</v>
      </c>
      <c r="GX46" s="498">
        <f>IFERROR(INDEX(Sheep!$R$311:$R$318,GX45,1),0)</f>
        <v>44532</v>
      </c>
      <c r="GY46" s="498">
        <f>IFERROR(INDEX(Sheep!$R$311:$R$318,GY45,1),0)</f>
        <v>44532</v>
      </c>
      <c r="GZ46" s="498">
        <f>IFERROR(INDEX(Sheep!$R$311:$R$318,GZ45,1),0)</f>
        <v>44532</v>
      </c>
      <c r="HA46" s="498">
        <f>IFERROR(INDEX(Sheep!$R$311:$R$318,HA45,1),0)</f>
        <v>44532</v>
      </c>
      <c r="HB46" s="498">
        <f>IFERROR(INDEX(Sheep!$R$311:$R$318,HB45,1),0)</f>
        <v>44532</v>
      </c>
      <c r="HC46" s="498">
        <f>IFERROR(INDEX(Sheep!$R$311:$R$318,HC45,1),0)</f>
        <v>44532</v>
      </c>
      <c r="HD46" s="498">
        <f>IFERROR(INDEX(Sheep!$R$311:$R$318,HD45,1),0)</f>
        <v>44532</v>
      </c>
      <c r="HE46" s="498">
        <f>IFERROR(INDEX(Sheep!$R$311:$R$318,HE45,1),0)</f>
        <v>44532</v>
      </c>
      <c r="HF46" s="498">
        <f>IFERROR(INDEX(Sheep!$R$311:$R$318,HF45,1),0)</f>
        <v>44897</v>
      </c>
      <c r="HG46" s="498">
        <f>IFERROR(INDEX(Sheep!$R$311:$R$318,HG45,1),0)</f>
        <v>44897</v>
      </c>
      <c r="HH46" s="498">
        <f>IFERROR(INDEX(Sheep!$R$311:$R$318,HH45,1),0)</f>
        <v>44897</v>
      </c>
      <c r="HI46" s="498">
        <f>IFERROR(INDEX(Sheep!$R$311:$R$318,HI45,1),0)</f>
        <v>44897</v>
      </c>
      <c r="HJ46" s="498">
        <f>IFERROR(INDEX(Sheep!$R$311:$R$318,HJ45,1),0)</f>
        <v>44897</v>
      </c>
      <c r="HK46" s="498">
        <f>IFERROR(INDEX(Sheep!$R$311:$R$318,HK45,1),0)</f>
        <v>44897</v>
      </c>
      <c r="HL46" s="498">
        <f>IFERROR(INDEX(Sheep!$R$311:$R$318,HL45,1),0)</f>
        <v>44897</v>
      </c>
      <c r="HM46" s="498">
        <f>IFERROR(INDEX(Sheep!$R$311:$R$318,HM45,1),0)</f>
        <v>44897</v>
      </c>
      <c r="HN46" s="498">
        <f>IFERROR(INDEX(Sheep!$R$311:$R$318,HN45,1),0)</f>
        <v>44897</v>
      </c>
      <c r="HO46" s="498">
        <f>IFERROR(INDEX(Sheep!$R$311:$R$318,HO45,1),0)</f>
        <v>44897</v>
      </c>
      <c r="HP46" s="498">
        <f>IFERROR(INDEX(Sheep!$R$311:$R$318,HP45,1),0)</f>
        <v>44897</v>
      </c>
      <c r="HQ46" s="498">
        <f>IFERROR(INDEX(Sheep!$R$311:$R$318,HQ45,1),0)</f>
        <v>44897</v>
      </c>
      <c r="HR46" s="498">
        <f>IFERROR(INDEX(Sheep!$R$311:$R$318,HR45,1),0)</f>
        <v>44897</v>
      </c>
      <c r="HS46" s="498">
        <f>IFERROR(INDEX(Sheep!$R$311:$R$318,HS45,1),0)</f>
        <v>44897</v>
      </c>
      <c r="HT46" s="498">
        <f>IFERROR(INDEX(Sheep!$R$311:$R$318,HT45,1),0)</f>
        <v>44897</v>
      </c>
      <c r="HU46" s="498">
        <f>IFERROR(INDEX(Sheep!$R$311:$R$318,HU45,1),0)</f>
        <v>44897</v>
      </c>
      <c r="HV46" s="498">
        <f>IFERROR(INDEX(Sheep!$R$311:$R$318,HV45,1),0)</f>
        <v>44897</v>
      </c>
      <c r="HW46" s="498">
        <f>IFERROR(INDEX(Sheep!$R$311:$R$318,HW45,1),0)</f>
        <v>44897</v>
      </c>
      <c r="HX46" s="498">
        <f>IFERROR(INDEX(Sheep!$R$311:$R$318,HX45,1),0)</f>
        <v>44897</v>
      </c>
      <c r="HY46" s="498">
        <f>IFERROR(INDEX(Sheep!$R$311:$R$318,HY45,1),0)</f>
        <v>44897</v>
      </c>
      <c r="HZ46" s="498">
        <f>IFERROR(INDEX(Sheep!$R$311:$R$318,HZ45,1),0)</f>
        <v>44897</v>
      </c>
      <c r="IA46" s="498">
        <f>IFERROR(INDEX(Sheep!$R$311:$R$318,IA45,1),0)</f>
        <v>44897</v>
      </c>
      <c r="IB46" s="498">
        <f>IFERROR(INDEX(Sheep!$R$311:$R$318,IB45,1),0)</f>
        <v>44897</v>
      </c>
      <c r="IC46" s="498">
        <f>IFERROR(INDEX(Sheep!$R$311:$R$318,IC45,1),0)</f>
        <v>44897</v>
      </c>
      <c r="ID46" s="498">
        <f>IFERROR(INDEX(Sheep!$R$311:$R$318,ID45,1),0)</f>
        <v>44897</v>
      </c>
      <c r="IE46" s="498">
        <f>IFERROR(INDEX(Sheep!$R$311:$R$318,IE45,1),0)</f>
        <v>44897</v>
      </c>
      <c r="IF46" s="498">
        <f>IFERROR(INDEX(Sheep!$R$311:$R$318,IF45,1),0)</f>
        <v>44897</v>
      </c>
      <c r="IG46" s="498">
        <f>IFERROR(INDEX(Sheep!$R$311:$R$318,IG45,1),0)</f>
        <v>44897</v>
      </c>
      <c r="IH46" s="498">
        <f>IFERROR(INDEX(Sheep!$R$311:$R$318,IH45,1),0)</f>
        <v>44897</v>
      </c>
      <c r="II46" s="498">
        <f>IFERROR(INDEX(Sheep!$R$311:$R$318,II45,1),0)</f>
        <v>44897</v>
      </c>
      <c r="IJ46" s="498">
        <f>IFERROR(INDEX(Sheep!$R$311:$R$318,IJ45,1),0)</f>
        <v>44897</v>
      </c>
      <c r="IK46" s="498">
        <f>IFERROR(INDEX(Sheep!$R$311:$R$318,IK45,1),0)</f>
        <v>44897</v>
      </c>
      <c r="IL46" s="498">
        <f>IFERROR(INDEX(Sheep!$R$311:$R$318,IL45,1),0)</f>
        <v>44897</v>
      </c>
      <c r="IM46" s="498">
        <f>IFERROR(INDEX(Sheep!$R$311:$R$318,IM45,1),0)</f>
        <v>44897</v>
      </c>
      <c r="IN46" s="498">
        <f>IFERROR(INDEX(Sheep!$R$311:$R$318,IN45,1),0)</f>
        <v>44897</v>
      </c>
      <c r="IO46" s="498">
        <f>IFERROR(INDEX(Sheep!$R$311:$R$318,IO45,1),0)</f>
        <v>44897</v>
      </c>
      <c r="IP46" s="498">
        <f>IFERROR(INDEX(Sheep!$R$311:$R$318,IP45,1),0)</f>
        <v>44897</v>
      </c>
      <c r="IQ46" s="498">
        <f>IFERROR(INDEX(Sheep!$R$311:$R$318,IQ45,1),0)</f>
        <v>44897</v>
      </c>
      <c r="IR46" s="498">
        <f>IFERROR(INDEX(Sheep!$R$311:$R$318,IR45,1),0)</f>
        <v>44897</v>
      </c>
      <c r="IS46" s="498">
        <f>IFERROR(INDEX(Sheep!$R$311:$R$318,IS45,1),0)</f>
        <v>44897</v>
      </c>
      <c r="IT46" s="498">
        <f>IFERROR(INDEX(Sheep!$R$311:$R$318,IT45,1),0)</f>
        <v>44897</v>
      </c>
      <c r="IU46" s="498">
        <f>IFERROR(INDEX(Sheep!$R$311:$R$318,IU45,1),0)</f>
        <v>44897</v>
      </c>
      <c r="IV46" s="498">
        <f>IFERROR(INDEX(Sheep!$R$311:$R$318,IV45,1),0)</f>
        <v>44897</v>
      </c>
      <c r="IW46" s="498">
        <f>IFERROR(INDEX(Sheep!$R$311:$R$318,IW45,1),0)</f>
        <v>44897</v>
      </c>
      <c r="IX46" s="498">
        <f>IFERROR(INDEX(Sheep!$R$311:$R$318,IX45,1),0)</f>
        <v>44897</v>
      </c>
      <c r="IY46" s="498">
        <f>IFERROR(INDEX(Sheep!$R$311:$R$318,IY45,1),0)</f>
        <v>44897</v>
      </c>
      <c r="IZ46" s="498">
        <f>IFERROR(INDEX(Sheep!$R$311:$R$318,IZ45,1),0)</f>
        <v>44897</v>
      </c>
      <c r="JA46" s="498">
        <f>IFERROR(INDEX(Sheep!$R$311:$R$318,JA45,1),0)</f>
        <v>44897</v>
      </c>
      <c r="JB46" s="498">
        <f>IFERROR(INDEX(Sheep!$R$311:$R$318,JB45,1),0)</f>
        <v>44897</v>
      </c>
      <c r="JC46" s="498">
        <f>IFERROR(INDEX(Sheep!$R$311:$R$318,JC45,1),0)</f>
        <v>44897</v>
      </c>
      <c r="JD46" s="498">
        <f>IFERROR(INDEX(Sheep!$R$311:$R$318,JD45,1),0)</f>
        <v>44897</v>
      </c>
      <c r="JE46" s="498">
        <f>IFERROR(INDEX(Sheep!$R$311:$R$318,JE45,1),0)</f>
        <v>44897</v>
      </c>
      <c r="JF46" s="498">
        <f>IFERROR(INDEX(Sheep!$R$311:$R$318,JF45,1),0)</f>
        <v>45263</v>
      </c>
      <c r="JG46" s="498">
        <f>IFERROR(INDEX(Sheep!$R$311:$R$318,JG45,1),0)</f>
        <v>45263</v>
      </c>
      <c r="JH46" s="498">
        <f>IFERROR(INDEX(Sheep!$R$311:$R$318,JH45,1),0)</f>
        <v>45263</v>
      </c>
      <c r="JI46" s="498">
        <f>IFERROR(INDEX(Sheep!$R$311:$R$318,JI45,1),0)</f>
        <v>45263</v>
      </c>
      <c r="JJ46" s="498">
        <f>IFERROR(INDEX(Sheep!$R$311:$R$318,JJ45,1),0)</f>
        <v>45263</v>
      </c>
      <c r="JK46" s="498">
        <f>IFERROR(INDEX(Sheep!$R$311:$R$318,JK45,1),0)</f>
        <v>45263</v>
      </c>
      <c r="JL46" s="498">
        <f>IFERROR(INDEX(Sheep!$R$311:$R$318,JL45,1),0)</f>
        <v>45263</v>
      </c>
      <c r="JM46" s="498">
        <f>IFERROR(INDEX(Sheep!$R$311:$R$318,JM45,1),0)</f>
        <v>45263</v>
      </c>
      <c r="JN46" s="498">
        <f>IFERROR(INDEX(Sheep!$R$311:$R$318,JN45,1),0)</f>
        <v>45263</v>
      </c>
      <c r="JO46" s="498">
        <f>IFERROR(INDEX(Sheep!$R$311:$R$318,JO45,1),0)</f>
        <v>45263</v>
      </c>
      <c r="JP46" s="498">
        <f>IFERROR(INDEX(Sheep!$R$311:$R$318,JP45,1),0)</f>
        <v>45263</v>
      </c>
      <c r="JQ46" s="498">
        <f>IFERROR(INDEX(Sheep!$R$311:$R$318,JQ45,1),0)</f>
        <v>45263</v>
      </c>
      <c r="JR46" s="498">
        <f>IFERROR(INDEX(Sheep!$R$311:$R$318,JR45,1),0)</f>
        <v>45263</v>
      </c>
      <c r="JS46" s="498">
        <f>IFERROR(INDEX(Sheep!$R$311:$R$318,JS45,1),0)</f>
        <v>45263</v>
      </c>
      <c r="JT46" s="498">
        <f>IFERROR(INDEX(Sheep!$R$311:$R$318,JT45,1),0)</f>
        <v>45263</v>
      </c>
      <c r="JU46" s="498">
        <f>IFERROR(INDEX(Sheep!$R$311:$R$318,JU45,1),0)</f>
        <v>45263</v>
      </c>
      <c r="JV46" s="498">
        <f>IFERROR(INDEX(Sheep!$R$311:$R$318,JV45,1),0)</f>
        <v>45263</v>
      </c>
      <c r="JW46" s="498">
        <f>IFERROR(INDEX(Sheep!$R$311:$R$318,JW45,1),0)</f>
        <v>45263</v>
      </c>
      <c r="JX46" s="498">
        <f>IFERROR(INDEX(Sheep!$R$311:$R$318,JX45,1),0)</f>
        <v>45263</v>
      </c>
      <c r="JY46" s="498">
        <f>IFERROR(INDEX(Sheep!$R$311:$R$318,JY45,1),0)</f>
        <v>45263</v>
      </c>
      <c r="JZ46" s="498">
        <f>IFERROR(INDEX(Sheep!$R$311:$R$318,JZ45,1),0)</f>
        <v>45263</v>
      </c>
      <c r="KA46" s="498">
        <f>IFERROR(INDEX(Sheep!$R$311:$R$318,KA45,1),0)</f>
        <v>45263</v>
      </c>
      <c r="KB46" s="498">
        <f>IFERROR(INDEX(Sheep!$R$311:$R$318,KB45,1),0)</f>
        <v>45263</v>
      </c>
      <c r="KC46" s="498">
        <f>IFERROR(INDEX(Sheep!$R$311:$R$318,KC45,1),0)</f>
        <v>45263</v>
      </c>
      <c r="KD46" s="498">
        <f>IFERROR(INDEX(Sheep!$R$311:$R$318,KD45,1),0)</f>
        <v>45263</v>
      </c>
      <c r="KE46" s="498">
        <f>IFERROR(INDEX(Sheep!$R$311:$R$318,KE45,1),0)</f>
        <v>45263</v>
      </c>
      <c r="KF46" s="498">
        <f>IFERROR(INDEX(Sheep!$R$311:$R$318,KF45,1),0)</f>
        <v>45263</v>
      </c>
      <c r="KG46" s="498">
        <f>IFERROR(INDEX(Sheep!$R$311:$R$318,KG45,1),0)</f>
        <v>45263</v>
      </c>
      <c r="KH46" s="498">
        <f>IFERROR(INDEX(Sheep!$R$311:$R$318,KH45,1),0)</f>
        <v>45263</v>
      </c>
      <c r="KI46" s="498">
        <f>IFERROR(INDEX(Sheep!$R$311:$R$318,KI45,1),0)</f>
        <v>45263</v>
      </c>
      <c r="KJ46" s="498">
        <f>IFERROR(INDEX(Sheep!$R$311:$R$318,KJ45,1),0)</f>
        <v>45263</v>
      </c>
      <c r="KK46" s="498">
        <f>IFERROR(INDEX(Sheep!$R$311:$R$318,KK45,1),0)</f>
        <v>45263</v>
      </c>
      <c r="KL46" s="498">
        <f>IFERROR(INDEX(Sheep!$R$311:$R$318,KL45,1),0)</f>
        <v>45263</v>
      </c>
      <c r="KM46" s="498">
        <f>IFERROR(INDEX(Sheep!$R$311:$R$318,KM45,1),0)</f>
        <v>45263</v>
      </c>
      <c r="KN46" s="498">
        <f>IFERROR(INDEX(Sheep!$R$311:$R$318,KN45,1),0)</f>
        <v>45263</v>
      </c>
      <c r="KO46" s="498">
        <f>IFERROR(INDEX(Sheep!$R$311:$R$318,KO45,1),0)</f>
        <v>45263</v>
      </c>
      <c r="KP46" s="498">
        <f>IFERROR(INDEX(Sheep!$R$311:$R$318,KP45,1),0)</f>
        <v>45263</v>
      </c>
      <c r="KQ46" s="498">
        <f>IFERROR(INDEX(Sheep!$R$311:$R$318,KQ45,1),0)</f>
        <v>45263</v>
      </c>
      <c r="KR46" s="498">
        <f>IFERROR(INDEX(Sheep!$R$311:$R$318,KR45,1),0)</f>
        <v>45263</v>
      </c>
      <c r="KS46" s="498">
        <f>IFERROR(INDEX(Sheep!$R$311:$R$318,KS45,1),0)</f>
        <v>45263</v>
      </c>
      <c r="KT46" s="498">
        <f>IFERROR(INDEX(Sheep!$R$311:$R$318,KT45,1),0)</f>
        <v>45263</v>
      </c>
      <c r="KU46" s="498">
        <f>IFERROR(INDEX(Sheep!$R$311:$R$318,KU45,1),0)</f>
        <v>45263</v>
      </c>
      <c r="KV46" s="498">
        <f>IFERROR(INDEX(Sheep!$R$311:$R$318,KV45,1),0)</f>
        <v>45263</v>
      </c>
      <c r="KW46" s="498">
        <f>IFERROR(INDEX(Sheep!$R$311:$R$318,KW45,1),0)</f>
        <v>45263</v>
      </c>
      <c r="KX46" s="498">
        <f>IFERROR(INDEX(Sheep!$R$311:$R$318,KX45,1),0)</f>
        <v>45263</v>
      </c>
      <c r="KY46" s="498">
        <f>IFERROR(INDEX(Sheep!$R$311:$R$318,KY45,1),0)</f>
        <v>45263</v>
      </c>
      <c r="KZ46" s="498">
        <f>IFERROR(INDEX(Sheep!$R$311:$R$318,KZ45,1),0)</f>
        <v>45263</v>
      </c>
      <c r="LA46" s="498">
        <f>IFERROR(INDEX(Sheep!$R$311:$R$318,LA45,1),0)</f>
        <v>45263</v>
      </c>
      <c r="LB46" s="498">
        <f>IFERROR(INDEX(Sheep!$R$311:$R$318,LB45,1),0)</f>
        <v>45263</v>
      </c>
      <c r="LC46" s="498">
        <f>IFERROR(INDEX(Sheep!$R$311:$R$318,LC45,1),0)</f>
        <v>45263</v>
      </c>
      <c r="LD46" s="498">
        <f>IFERROR(INDEX(Sheep!$R$311:$R$318,LD45,1),0)</f>
        <v>45263</v>
      </c>
      <c r="LE46" s="498">
        <f>IFERROR(INDEX(Sheep!$R$311:$R$318,LE45,1),0)</f>
        <v>45263</v>
      </c>
      <c r="LF46" s="498">
        <f>IFERROR(INDEX(Sheep!$R$311:$R$318,LF45,1),0)</f>
        <v>45628</v>
      </c>
      <c r="LG46" s="498">
        <f>IFERROR(INDEX(Sheep!$R$311:$R$318,LG45,1),0)</f>
        <v>45628</v>
      </c>
      <c r="LH46" s="498">
        <f>IFERROR(INDEX(Sheep!$R$311:$R$318,LH45,1),0)</f>
        <v>45628</v>
      </c>
      <c r="LI46" s="498">
        <f>IFERROR(INDEX(Sheep!$R$311:$R$318,LI45,1),0)</f>
        <v>45628</v>
      </c>
      <c r="LJ46" s="498">
        <f>IFERROR(INDEX(Sheep!$R$311:$R$318,LJ45,1),0)</f>
        <v>45628</v>
      </c>
      <c r="LK46" s="498">
        <f>IFERROR(INDEX(Sheep!$R$311:$R$318,LK45,1),0)</f>
        <v>45628</v>
      </c>
      <c r="LL46" s="498">
        <f>IFERROR(INDEX(Sheep!$R$311:$R$318,LL45,1),0)</f>
        <v>45628</v>
      </c>
      <c r="LM46" s="498">
        <f>IFERROR(INDEX(Sheep!$R$311:$R$318,LM45,1),0)</f>
        <v>45628</v>
      </c>
      <c r="LN46" s="498">
        <f>IFERROR(INDEX(Sheep!$R$311:$R$318,LN45,1),0)</f>
        <v>45628</v>
      </c>
      <c r="LO46" s="498">
        <f>IFERROR(INDEX(Sheep!$R$311:$R$318,LO45,1),0)</f>
        <v>45628</v>
      </c>
      <c r="LP46" s="498">
        <f>IFERROR(INDEX(Sheep!$R$311:$R$318,LP45,1),0)</f>
        <v>45628</v>
      </c>
      <c r="LQ46" s="498">
        <f>IFERROR(INDEX(Sheep!$R$311:$R$318,LQ45,1),0)</f>
        <v>45628</v>
      </c>
      <c r="LR46" s="498">
        <f>IFERROR(INDEX(Sheep!$R$311:$R$318,LR45,1),0)</f>
        <v>45628</v>
      </c>
      <c r="LS46" s="498">
        <f>IFERROR(INDEX(Sheep!$R$311:$R$318,LS45,1),0)</f>
        <v>45628</v>
      </c>
      <c r="LT46" s="498">
        <f>IFERROR(INDEX(Sheep!$R$311:$R$318,LT45,1),0)</f>
        <v>45628</v>
      </c>
      <c r="LU46" s="498">
        <f>IFERROR(INDEX(Sheep!$R$311:$R$318,LU45,1),0)</f>
        <v>45628</v>
      </c>
      <c r="LV46" s="498">
        <f>IFERROR(INDEX(Sheep!$R$311:$R$318,LV45,1),0)</f>
        <v>45628</v>
      </c>
      <c r="LW46" s="498">
        <f>IFERROR(INDEX(Sheep!$R$311:$R$318,LW45,1),0)</f>
        <v>45628</v>
      </c>
      <c r="LX46" s="498">
        <f>IFERROR(INDEX(Sheep!$R$311:$R$318,LX45,1),0)</f>
        <v>45628</v>
      </c>
      <c r="LY46" s="498">
        <f>IFERROR(INDEX(Sheep!$R$311:$R$318,LY45,1),0)</f>
        <v>45628</v>
      </c>
      <c r="LZ46" s="498">
        <f>IFERROR(INDEX(Sheep!$R$311:$R$318,LZ45,1),0)</f>
        <v>45628</v>
      </c>
      <c r="MA46" s="498">
        <f>IFERROR(INDEX(Sheep!$R$311:$R$318,MA45,1),0)</f>
        <v>45628</v>
      </c>
      <c r="MB46" s="498">
        <f>IFERROR(INDEX(Sheep!$R$311:$R$318,MB45,1),0)</f>
        <v>45628</v>
      </c>
      <c r="MC46" s="498">
        <f>IFERROR(INDEX(Sheep!$R$311:$R$318,MC45,1),0)</f>
        <v>45628</v>
      </c>
      <c r="MD46" s="498">
        <f>IFERROR(INDEX(Sheep!$R$311:$R$318,MD45,1),0)</f>
        <v>45628</v>
      </c>
      <c r="ME46" s="498">
        <f>IFERROR(INDEX(Sheep!$R$311:$R$318,ME45,1),0)</f>
        <v>45628</v>
      </c>
      <c r="MF46" s="498">
        <f>IFERROR(INDEX(Sheep!$R$311:$R$318,MF45,1),0)</f>
        <v>45628</v>
      </c>
      <c r="MG46" s="498">
        <f>IFERROR(INDEX(Sheep!$R$311:$R$318,MG45,1),0)</f>
        <v>45628</v>
      </c>
      <c r="MH46" s="498">
        <f>IFERROR(INDEX(Sheep!$R$311:$R$318,MH45,1),0)</f>
        <v>45628</v>
      </c>
      <c r="MI46" s="498">
        <f>IFERROR(INDEX(Sheep!$R$311:$R$318,MI45,1),0)</f>
        <v>45628</v>
      </c>
      <c r="MJ46" s="498">
        <f>IFERROR(INDEX(Sheep!$R$311:$R$318,MJ45,1),0)</f>
        <v>45628</v>
      </c>
      <c r="MK46" s="498">
        <f>IFERROR(INDEX(Sheep!$R$311:$R$318,MK45,1),0)</f>
        <v>45628</v>
      </c>
      <c r="ML46" s="498">
        <f>IFERROR(INDEX(Sheep!$R$311:$R$318,ML45,1),0)</f>
        <v>45628</v>
      </c>
      <c r="MM46" s="498">
        <f>IFERROR(INDEX(Sheep!$R$311:$R$318,MM45,1),0)</f>
        <v>45628</v>
      </c>
      <c r="MN46" s="498">
        <f>IFERROR(INDEX(Sheep!$R$311:$R$318,MN45,1),0)</f>
        <v>45628</v>
      </c>
      <c r="MO46" s="498">
        <f>IFERROR(INDEX(Sheep!$R$311:$R$318,MO45,1),0)</f>
        <v>45628</v>
      </c>
      <c r="MP46" s="498">
        <f>IFERROR(INDEX(Sheep!$R$311:$R$318,MP45,1),0)</f>
        <v>45628</v>
      </c>
      <c r="MQ46" s="498">
        <f>IFERROR(INDEX(Sheep!$R$311:$R$318,MQ45,1),0)</f>
        <v>45628</v>
      </c>
      <c r="MR46" s="498">
        <f>IFERROR(INDEX(Sheep!$R$311:$R$318,MR45,1),0)</f>
        <v>45628</v>
      </c>
      <c r="MS46" s="498">
        <f>IFERROR(INDEX(Sheep!$R$311:$R$318,MS45,1),0)</f>
        <v>45628</v>
      </c>
      <c r="MT46" s="498">
        <f>IFERROR(INDEX(Sheep!$R$311:$R$318,MT45,1),0)</f>
        <v>45628</v>
      </c>
      <c r="MU46" s="498">
        <f>IFERROR(INDEX(Sheep!$R$311:$R$318,MU45,1),0)</f>
        <v>45628</v>
      </c>
      <c r="MV46" s="498">
        <f>IFERROR(INDEX(Sheep!$R$311:$R$318,MV45,1),0)</f>
        <v>45628</v>
      </c>
      <c r="MW46" s="498">
        <f>IFERROR(INDEX(Sheep!$R$311:$R$318,MW45,1),0)</f>
        <v>45628</v>
      </c>
      <c r="MX46" s="498">
        <f>IFERROR(INDEX(Sheep!$R$311:$R$318,MX45,1),0)</f>
        <v>45628</v>
      </c>
      <c r="MY46" s="498">
        <f>IFERROR(INDEX(Sheep!$R$311:$R$318,MY45,1),0)</f>
        <v>45628</v>
      </c>
      <c r="MZ46" s="498">
        <f>IFERROR(INDEX(Sheep!$R$311:$R$318,MZ45,1),0)</f>
        <v>45628</v>
      </c>
      <c r="NA46" s="498">
        <f>IFERROR(INDEX(Sheep!$R$311:$R$318,NA45,1),0)</f>
        <v>45628</v>
      </c>
      <c r="NB46" s="498">
        <f>IFERROR(INDEX(Sheep!$R$311:$R$318,NB45,1),0)</f>
        <v>45628</v>
      </c>
      <c r="NC46" s="498">
        <f>IFERROR(INDEX(Sheep!$R$311:$R$318,NC45,1),0)</f>
        <v>45628</v>
      </c>
      <c r="ND46" s="498">
        <f>IFERROR(INDEX(Sheep!$R$311:$R$318,ND45,1),0)</f>
        <v>45628</v>
      </c>
      <c r="NE46" s="498">
        <f>IFERROR(INDEX(Sheep!$R$311:$R$318,NE45,1),0)</f>
        <v>45628</v>
      </c>
      <c r="NF46" s="498">
        <f>IFERROR(INDEX(Sheep!$R$311:$R$318,NF45,1),0)</f>
        <v>45993</v>
      </c>
      <c r="NG46" s="498">
        <f>IFERROR(INDEX(Sheep!$R$311:$R$318,NG45,1),0)</f>
        <v>45993</v>
      </c>
      <c r="NH46" s="498">
        <f>IFERROR(INDEX(Sheep!$R$311:$R$318,NH45,1),0)</f>
        <v>45993</v>
      </c>
      <c r="NI46" s="498">
        <f>IFERROR(INDEX(Sheep!$R$311:$R$318,NI45,1),0)</f>
        <v>45993</v>
      </c>
      <c r="NJ46" s="498">
        <f>IFERROR(INDEX(Sheep!$R$311:$R$318,NJ45,1),0)</f>
        <v>45993</v>
      </c>
      <c r="NK46" s="498">
        <f>IFERROR(INDEX(Sheep!$R$311:$R$318,NK45,1),0)</f>
        <v>45993</v>
      </c>
      <c r="NL46" s="498">
        <f>IFERROR(INDEX(Sheep!$R$311:$R$318,NL45,1),0)</f>
        <v>45993</v>
      </c>
      <c r="NM46" s="498">
        <f>IFERROR(INDEX(Sheep!$R$311:$R$318,NM45,1),0)</f>
        <v>45993</v>
      </c>
      <c r="NN46" s="498">
        <f>IFERROR(INDEX(Sheep!$R$311:$R$318,NN45,1),0)</f>
        <v>45993</v>
      </c>
      <c r="NO46" s="498">
        <f>IFERROR(INDEX(Sheep!$R$311:$R$318,NO45,1),0)</f>
        <v>45993</v>
      </c>
      <c r="NP46" s="498">
        <f>IFERROR(INDEX(Sheep!$R$311:$R$318,NP45,1),0)</f>
        <v>45993</v>
      </c>
      <c r="NQ46" s="498">
        <f>IFERROR(INDEX(Sheep!$R$311:$R$318,NQ45,1),0)</f>
        <v>45993</v>
      </c>
      <c r="NR46" s="498">
        <f>IFERROR(INDEX(Sheep!$R$311:$R$318,NR45,1),0)</f>
        <v>45993</v>
      </c>
      <c r="NS46" s="498">
        <f>IFERROR(INDEX(Sheep!$R$311:$R$318,NS45,1),0)</f>
        <v>45993</v>
      </c>
      <c r="NT46" s="498">
        <f>IFERROR(INDEX(Sheep!$R$311:$R$318,NT45,1),0)</f>
        <v>45993</v>
      </c>
      <c r="NU46" s="498">
        <f>IFERROR(INDEX(Sheep!$R$311:$R$318,NU45,1),0)</f>
        <v>45993</v>
      </c>
      <c r="NV46" s="498">
        <f>IFERROR(INDEX(Sheep!$R$311:$R$318,NV45,1),0)</f>
        <v>45993</v>
      </c>
      <c r="NW46" s="498">
        <f>IFERROR(INDEX(Sheep!$R$311:$R$318,NW45,1),0)</f>
        <v>45993</v>
      </c>
      <c r="NX46" s="498">
        <f>IFERROR(INDEX(Sheep!$R$311:$R$318,NX45,1),0)</f>
        <v>45993</v>
      </c>
      <c r="NY46" s="498">
        <f>IFERROR(INDEX(Sheep!$R$311:$R$318,NY45,1),0)</f>
        <v>45993</v>
      </c>
      <c r="NZ46" s="498">
        <f>IFERROR(INDEX(Sheep!$R$311:$R$318,NZ45,1),0)</f>
        <v>45993</v>
      </c>
      <c r="OA46" s="498">
        <f>IFERROR(INDEX(Sheep!$R$311:$R$318,OA45,1),0)</f>
        <v>45993</v>
      </c>
      <c r="OB46" s="498">
        <f>IFERROR(INDEX(Sheep!$R$311:$R$318,OB45,1),0)</f>
        <v>45993</v>
      </c>
      <c r="OC46" s="498">
        <f>IFERROR(INDEX(Sheep!$R$311:$R$318,OC45,1),0)</f>
        <v>45993</v>
      </c>
      <c r="OD46" s="498">
        <f>IFERROR(INDEX(Sheep!$R$311:$R$318,OD45,1),0)</f>
        <v>45993</v>
      </c>
      <c r="OE46" s="498">
        <f>IFERROR(INDEX(Sheep!$R$311:$R$318,OE45,1),0)</f>
        <v>45993</v>
      </c>
      <c r="OF46" s="498">
        <f>IFERROR(INDEX(Sheep!$R$311:$R$318,OF45,1),0)</f>
        <v>45993</v>
      </c>
      <c r="OG46" s="498">
        <f>IFERROR(INDEX(Sheep!$R$311:$R$318,OG45,1),0)</f>
        <v>45993</v>
      </c>
      <c r="OH46" s="498">
        <f>IFERROR(INDEX(Sheep!$R$311:$R$318,OH45,1),0)</f>
        <v>45993</v>
      </c>
      <c r="OI46" s="498">
        <f>IFERROR(INDEX(Sheep!$R$311:$R$318,OI45,1),0)</f>
        <v>45993</v>
      </c>
      <c r="OJ46" s="498">
        <f>IFERROR(INDEX(Sheep!$R$311:$R$318,OJ45,1),0)</f>
        <v>45993</v>
      </c>
      <c r="OK46" s="498">
        <f>IFERROR(INDEX(Sheep!$R$311:$R$318,OK45,1),0)</f>
        <v>45993</v>
      </c>
      <c r="OL46" s="498">
        <f>IFERROR(INDEX(Sheep!$R$311:$R$318,OL45,1),0)</f>
        <v>45993</v>
      </c>
      <c r="OM46" s="498">
        <f>IFERROR(INDEX(Sheep!$R$311:$R$318,OM45,1),0)</f>
        <v>45993</v>
      </c>
      <c r="ON46" s="498">
        <f>IFERROR(INDEX(Sheep!$R$311:$R$318,ON45,1),0)</f>
        <v>45993</v>
      </c>
      <c r="OO46" s="498">
        <f>IFERROR(INDEX(Sheep!$R$311:$R$318,OO45,1),0)</f>
        <v>45993</v>
      </c>
      <c r="OP46" s="498">
        <f>IFERROR(INDEX(Sheep!$R$311:$R$318,OP45,1),0)</f>
        <v>45993</v>
      </c>
      <c r="OQ46" s="498">
        <f>IFERROR(INDEX(Sheep!$R$311:$R$318,OQ45,1),0)</f>
        <v>45993</v>
      </c>
      <c r="OR46" s="498">
        <f>IFERROR(INDEX(Sheep!$R$311:$R$318,OR45,1),0)</f>
        <v>45993</v>
      </c>
      <c r="OS46" s="498">
        <f>IFERROR(INDEX(Sheep!$R$311:$R$318,OS45,1),0)</f>
        <v>45993</v>
      </c>
      <c r="OT46" s="498">
        <f>IFERROR(INDEX(Sheep!$R$311:$R$318,OT45,1),0)</f>
        <v>45993</v>
      </c>
      <c r="OU46" s="498">
        <f>IFERROR(INDEX(Sheep!$R$311:$R$318,OU45,1),0)</f>
        <v>45993</v>
      </c>
      <c r="OV46" s="498">
        <f>IFERROR(INDEX(Sheep!$R$311:$R$318,OV45,1),0)</f>
        <v>45993</v>
      </c>
      <c r="OW46" s="498">
        <f>IFERROR(INDEX(Sheep!$R$311:$R$318,OW45,1),0)</f>
        <v>45993</v>
      </c>
      <c r="OX46" s="498">
        <f>IFERROR(INDEX(Sheep!$R$311:$R$318,OX45,1),0)</f>
        <v>45993</v>
      </c>
      <c r="OY46" s="498">
        <f>IFERROR(INDEX(Sheep!$R$311:$R$318,OY45,1),0)</f>
        <v>45993</v>
      </c>
      <c r="OZ46" s="498">
        <f>IFERROR(INDEX(Sheep!$R$311:$R$318,OZ45,1),0)</f>
        <v>45993</v>
      </c>
      <c r="PA46" s="498">
        <f>IFERROR(INDEX(Sheep!$R$311:$R$318,PA45,1),0)</f>
        <v>45993</v>
      </c>
      <c r="PB46" s="498">
        <f>IFERROR(INDEX(Sheep!$R$311:$R$318,PB45,1),0)</f>
        <v>45993</v>
      </c>
      <c r="PC46" s="498">
        <f>IFERROR(INDEX(Sheep!$R$311:$R$318,PC45,1),0)</f>
        <v>45993</v>
      </c>
      <c r="PD46" s="498">
        <f>IFERROR(INDEX(Sheep!$R$311:$R$318,PD45,1),0)</f>
        <v>45993</v>
      </c>
      <c r="PE46" s="498">
        <f>IFERROR(INDEX(Sheep!$R$311:$R$318,PE45,1),0)</f>
        <v>45993</v>
      </c>
      <c r="PF46" s="498">
        <f>IFERROR(INDEX(Sheep!$R$311:$R$318,PF45,1),0)</f>
        <v>46358</v>
      </c>
      <c r="PG46" s="498">
        <f>IFERROR(INDEX(Sheep!$R$311:$R$318,PG45,1),0)</f>
        <v>46358</v>
      </c>
      <c r="PH46" s="498">
        <f>IFERROR(INDEX(Sheep!$R$311:$R$318,PH45,1),0)</f>
        <v>46358</v>
      </c>
      <c r="PI46" s="498">
        <f>IFERROR(INDEX(Sheep!$R$311:$R$318,PI45,1),0)</f>
        <v>46358</v>
      </c>
      <c r="PJ46" s="498">
        <f>IFERROR(INDEX(Sheep!$R$311:$R$318,PJ45,1),0)</f>
        <v>46358</v>
      </c>
      <c r="PK46" s="498">
        <f>IFERROR(INDEX(Sheep!$R$311:$R$318,PK45,1),0)</f>
        <v>46358</v>
      </c>
      <c r="PL46" s="498">
        <f>IFERROR(INDEX(Sheep!$R$311:$R$318,PL45,1),0)</f>
        <v>46358</v>
      </c>
      <c r="PM46" s="498">
        <f>IFERROR(INDEX(Sheep!$R$311:$R$318,PM45,1),0)</f>
        <v>46358</v>
      </c>
      <c r="PN46" s="498">
        <f>IFERROR(INDEX(Sheep!$R$311:$R$318,PN45,1),0)</f>
        <v>46358</v>
      </c>
      <c r="PO46" s="498">
        <f>IFERROR(INDEX(Sheep!$R$311:$R$318,PO45,1),0)</f>
        <v>46358</v>
      </c>
      <c r="PP46" s="498">
        <f>IFERROR(INDEX(Sheep!$R$311:$R$318,PP45,1),0)</f>
        <v>46358</v>
      </c>
      <c r="PQ46" s="498">
        <f>IFERROR(INDEX(Sheep!$R$311:$R$318,PQ45,1),0)</f>
        <v>46358</v>
      </c>
      <c r="PR46" s="498">
        <f>IFERROR(INDEX(Sheep!$R$311:$R$318,PR45,1),0)</f>
        <v>46358</v>
      </c>
      <c r="PS46" s="498">
        <f>IFERROR(INDEX(Sheep!$R$311:$R$318,PS45,1),0)</f>
        <v>46358</v>
      </c>
      <c r="PT46" s="498">
        <f>IFERROR(INDEX(Sheep!$R$311:$R$318,PT45,1),0)</f>
        <v>46358</v>
      </c>
      <c r="PU46" s="498">
        <f>IFERROR(INDEX(Sheep!$R$311:$R$318,PU45,1),0)</f>
        <v>46358</v>
      </c>
      <c r="PV46" s="498">
        <f>IFERROR(INDEX(Sheep!$R$311:$R$318,PV45,1),0)</f>
        <v>46358</v>
      </c>
      <c r="PW46" s="498">
        <f>IFERROR(INDEX(Sheep!$R$311:$R$318,PW45,1),0)</f>
        <v>46358</v>
      </c>
      <c r="PX46" s="498">
        <f>IFERROR(INDEX(Sheep!$R$311:$R$318,PX45,1),0)</f>
        <v>46358</v>
      </c>
      <c r="PY46" s="498">
        <f>IFERROR(INDEX(Sheep!$R$311:$R$318,PY45,1),0)</f>
        <v>46358</v>
      </c>
      <c r="PZ46" s="498">
        <f>IFERROR(INDEX(Sheep!$R$311:$R$318,PZ45,1),0)</f>
        <v>46358</v>
      </c>
      <c r="QA46" s="498">
        <f>IFERROR(INDEX(Sheep!$R$311:$R$318,QA45,1),0)</f>
        <v>46358</v>
      </c>
      <c r="QB46" s="498">
        <f>IFERROR(INDEX(Sheep!$R$311:$R$318,QB45,1),0)</f>
        <v>46358</v>
      </c>
      <c r="QC46" s="498">
        <f>IFERROR(INDEX(Sheep!$R$311:$R$318,QC45,1),0)</f>
        <v>46358</v>
      </c>
      <c r="QD46" s="498">
        <f>IFERROR(INDEX(Sheep!$R$311:$R$318,QD45,1),0)</f>
        <v>46358</v>
      </c>
      <c r="QE46" s="498">
        <f>IFERROR(INDEX(Sheep!$R$311:$R$318,QE45,1),0)</f>
        <v>46358</v>
      </c>
      <c r="QF46" s="498">
        <f>IFERROR(INDEX(Sheep!$R$311:$R$318,QF45,1),0)</f>
        <v>46358</v>
      </c>
      <c r="QG46" s="498">
        <f>IFERROR(INDEX(Sheep!$R$311:$R$318,QG45,1),0)</f>
        <v>46358</v>
      </c>
      <c r="QH46" s="498">
        <f>IFERROR(INDEX(Sheep!$R$311:$R$318,QH45,1),0)</f>
        <v>46358</v>
      </c>
      <c r="QI46" s="498">
        <f>IFERROR(INDEX(Sheep!$R$311:$R$318,QI45,1),0)</f>
        <v>46358</v>
      </c>
      <c r="QJ46" s="498">
        <f>IFERROR(INDEX(Sheep!$R$311:$R$318,QJ45,1),0)</f>
        <v>46358</v>
      </c>
      <c r="QK46" s="498">
        <f>IFERROR(INDEX(Sheep!$R$311:$R$318,QK45,1),0)</f>
        <v>46358</v>
      </c>
      <c r="QL46" s="498">
        <f>IFERROR(INDEX(Sheep!$R$311:$R$318,QL45,1),0)</f>
        <v>46358</v>
      </c>
      <c r="QM46" s="498">
        <f>IFERROR(INDEX(Sheep!$R$311:$R$318,QM45,1),0)</f>
        <v>46358</v>
      </c>
      <c r="QN46" s="498">
        <f>IFERROR(INDEX(Sheep!$R$311:$R$318,QN45,1),0)</f>
        <v>46358</v>
      </c>
      <c r="QO46" s="498">
        <f>IFERROR(INDEX(Sheep!$R$311:$R$318,QO45,1),0)</f>
        <v>46358</v>
      </c>
      <c r="QP46" s="498">
        <f>IFERROR(INDEX(Sheep!$R$311:$R$318,QP45,1),0)</f>
        <v>46358</v>
      </c>
      <c r="QQ46" s="498">
        <f>IFERROR(INDEX(Sheep!$R$311:$R$318,QQ45,1),0)</f>
        <v>46358</v>
      </c>
      <c r="QR46" s="498">
        <f>IFERROR(INDEX(Sheep!$R$311:$R$318,QR45,1),0)</f>
        <v>46358</v>
      </c>
      <c r="QS46" s="498">
        <f>IFERROR(INDEX(Sheep!$R$311:$R$318,QS45,1),0)</f>
        <v>46358</v>
      </c>
      <c r="QT46" s="498">
        <f>IFERROR(INDEX(Sheep!$R$311:$R$318,QT45,1),0)</f>
        <v>46358</v>
      </c>
      <c r="QU46" s="498">
        <f>IFERROR(INDEX(Sheep!$R$311:$R$318,QU45,1),0)</f>
        <v>46358</v>
      </c>
      <c r="QV46" s="498">
        <f>IFERROR(INDEX(Sheep!$R$311:$R$318,QV45,1),0)</f>
        <v>46358</v>
      </c>
      <c r="QW46" s="498">
        <f>IFERROR(INDEX(Sheep!$R$311:$R$318,QW45,1),0)</f>
        <v>46358</v>
      </c>
      <c r="QX46" s="498">
        <f>IFERROR(INDEX(Sheep!$R$311:$R$318,QX45,1),0)</f>
        <v>46358</v>
      </c>
      <c r="QY46" s="498">
        <f>IFERROR(INDEX(Sheep!$R$311:$R$318,QY45,1),0)</f>
        <v>46358</v>
      </c>
      <c r="QZ46" s="498">
        <f>IFERROR(INDEX(Sheep!$R$311:$R$318,QZ45,1),0)</f>
        <v>46358</v>
      </c>
      <c r="RA46" s="498">
        <f>IFERROR(INDEX(Sheep!$R$311:$R$318,RA45,1),0)</f>
        <v>46358</v>
      </c>
      <c r="RB46" s="498">
        <f>IFERROR(INDEX(Sheep!$R$311:$R$318,RB45,1),0)</f>
        <v>46358</v>
      </c>
      <c r="RC46" s="498">
        <f>IFERROR(INDEX(Sheep!$R$311:$R$318,RC45,1),0)</f>
        <v>46358</v>
      </c>
      <c r="RD46" s="498">
        <f>IFERROR(INDEX(Sheep!$R$311:$R$318,RD45,1),0)</f>
        <v>46358</v>
      </c>
      <c r="RE46" s="498">
        <f>IFERROR(INDEX(Sheep!$R$311:$R$318,RE45,1),0)</f>
        <v>46358</v>
      </c>
      <c r="RF46" s="498">
        <f>IFERROR(INDEX(Sheep!$R$311:$R$318,RF45,1),0)</f>
        <v>46358</v>
      </c>
      <c r="RG46" s="498">
        <f>IFERROR(INDEX(Sheep!$R$311:$R$318,RG45,1),0)</f>
        <v>46358</v>
      </c>
      <c r="RH46" s="498">
        <f>IFERROR(INDEX(Sheep!$R$311:$R$318,RH45,1),0)</f>
        <v>46358</v>
      </c>
      <c r="RI46" s="498">
        <f>IFERROR(INDEX(Sheep!$R$311:$R$318,RI45,1),0)</f>
        <v>46358</v>
      </c>
      <c r="RJ46" s="498">
        <f>IFERROR(INDEX(Sheep!$R$311:$R$318,RJ45,1),0)</f>
        <v>46358</v>
      </c>
      <c r="RK46" s="498">
        <f>IFERROR(INDEX(Sheep!$R$311:$R$318,RK45,1),0)</f>
        <v>46358</v>
      </c>
      <c r="RL46" s="498">
        <f>IFERROR(INDEX(Sheep!$R$311:$R$318,RL45,1),0)</f>
        <v>46358</v>
      </c>
      <c r="RM46" s="498">
        <f>IFERROR(INDEX(Sheep!$R$311:$R$318,RM45,1),0)</f>
        <v>46358</v>
      </c>
      <c r="RN46" s="498">
        <f>IFERROR(INDEX(Sheep!$R$311:$R$318,RN45,1),0)</f>
        <v>46358</v>
      </c>
      <c r="RO46" s="498">
        <f>IFERROR(INDEX(Sheep!$R$311:$R$318,RO45,1),0)</f>
        <v>46358</v>
      </c>
      <c r="RP46" s="498">
        <f>IFERROR(INDEX(Sheep!$R$311:$R$318,RP45,1),0)</f>
        <v>46358</v>
      </c>
      <c r="RQ46" s="498">
        <f>IFERROR(INDEX(Sheep!$R$311:$R$318,RQ45,1),0)</f>
        <v>46358</v>
      </c>
      <c r="RR46" s="498">
        <f>IFERROR(INDEX(Sheep!$R$311:$R$318,RR45,1),0)</f>
        <v>46358</v>
      </c>
      <c r="RS46" s="498">
        <f>IFERROR(INDEX(Sheep!$R$311:$R$318,RS45,1),0)</f>
        <v>46358</v>
      </c>
      <c r="RT46" s="498">
        <f>IFERROR(INDEX(Sheep!$R$311:$R$318,RT45,1),0)</f>
        <v>46358</v>
      </c>
      <c r="RU46" s="498">
        <f>IFERROR(INDEX(Sheep!$R$311:$R$318,RU45,1),0)</f>
        <v>46358</v>
      </c>
      <c r="RV46" s="498">
        <f>IFERROR(INDEX(Sheep!$R$311:$R$318,RV45,1),0)</f>
        <v>46358</v>
      </c>
      <c r="RW46" s="498">
        <f>IFERROR(INDEX(Sheep!$R$311:$R$318,RW45,1),0)</f>
        <v>46358</v>
      </c>
      <c r="RX46" s="498">
        <f>IFERROR(INDEX(Sheep!$R$311:$R$318,RX45,1),0)</f>
        <v>46358</v>
      </c>
      <c r="RY46" s="498">
        <f>IFERROR(INDEX(Sheep!$R$311:$R$318,RY45,1),0)</f>
        <v>46358</v>
      </c>
      <c r="RZ46" s="498">
        <f>IFERROR(INDEX(Sheep!$R$311:$R$318,RZ45,1),0)</f>
        <v>46358</v>
      </c>
      <c r="SA46" s="498">
        <f>IFERROR(INDEX(Sheep!$R$311:$R$318,SA45,1),0)</f>
        <v>46358</v>
      </c>
      <c r="SB46" s="498">
        <f>IFERROR(INDEX(Sheep!$R$311:$R$318,SB45,1),0)</f>
        <v>46358</v>
      </c>
      <c r="SC46" s="498">
        <f>IFERROR(INDEX(Sheep!$R$311:$R$318,SC45,1),0)</f>
        <v>46358</v>
      </c>
      <c r="SD46" s="498">
        <f>IFERROR(INDEX(Sheep!$R$311:$R$318,SD45,1),0)</f>
        <v>46358</v>
      </c>
      <c r="SE46" s="498">
        <f>IFERROR(INDEX(Sheep!$R$311:$R$318,SE45,1),0)</f>
        <v>46358</v>
      </c>
      <c r="SF46" s="498">
        <f>IFERROR(INDEX(Sheep!$R$311:$R$318,SF45,1),0)</f>
        <v>46358</v>
      </c>
      <c r="SG46" s="498">
        <f>IFERROR(INDEX(Sheep!$R$311:$R$318,SG45,1),0)</f>
        <v>46358</v>
      </c>
      <c r="SH46" s="498">
        <f>IFERROR(INDEX(Sheep!$R$311:$R$318,SH45,1),0)</f>
        <v>46358</v>
      </c>
      <c r="SI46" s="498">
        <f>IFERROR(INDEX(Sheep!$R$311:$R$318,SI45,1),0)</f>
        <v>0</v>
      </c>
      <c r="SJ46" s="254"/>
      <c r="SK46" s="256"/>
      <c r="SL46" s="244"/>
      <c r="SM46" s="244"/>
      <c r="SN46" s="244"/>
    </row>
    <row r="47" spans="1:508" outlineLevel="2" collapsed="1" x14ac:dyDescent="0.35">
      <c r="A47" s="244"/>
      <c r="B47" s="253"/>
      <c r="C47" s="442">
        <f>INT($C$40)+2</f>
        <v>3</v>
      </c>
      <c r="D47" s="254"/>
      <c r="E47" s="326"/>
      <c r="F47" s="326"/>
      <c r="G47" s="254"/>
      <c r="H47" s="268"/>
      <c r="I47" s="268" t="s">
        <v>713</v>
      </c>
      <c r="J47" s="268" t="str">
        <f>Sheep!$H248</f>
        <v>Aut</v>
      </c>
      <c r="K47" s="268"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8"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8"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8"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8"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8"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8"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8"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8"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8"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8"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8"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8"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8"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8"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8"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8"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8"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8"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8"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8"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8"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8"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8"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8"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8"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8"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8"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8"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8"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8"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8"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8"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8"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8"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8"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8"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8"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8"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8"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8"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8"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8"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8"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8"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8"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8"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8"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8"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8"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8"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8"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8"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8"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8"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8"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8"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8"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8"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8"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8"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8"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8"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8"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8"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8"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8"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8"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8"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8"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8"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8"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8"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8"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8"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8"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8"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8"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8"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8"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8"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8"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8"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8"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8"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8"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8"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8"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8"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8"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8"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8"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8"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8"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8"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8"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8"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8"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8"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8"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8"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8"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8"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8"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8"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8"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8"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8"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8"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8"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8"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8"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8"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8"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8"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8"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8"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8"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8"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8"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8"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8"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8"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8"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8"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8"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8"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8"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8"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8"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8"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8"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8"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8"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8"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8"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8"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8"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8"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8"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8"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8"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8"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8"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8"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8"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8"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8"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8"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8"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8"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8"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8"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8"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8"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8"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8"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8"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8"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8"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8"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8"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8"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8"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8"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8"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8"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8"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8"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8"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8"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8"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8"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8"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8"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8"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8"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8"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8"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8"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8"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8"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8"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8"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8"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8"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8"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8"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8"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8"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8"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8"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8"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8"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8"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8"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8"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8"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8"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8"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8"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8"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8"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8"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8"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8"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8"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8"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8"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8"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8"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8"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8"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8"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8"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8"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8"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8"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8"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8"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8"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8"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8"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8"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8"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8"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8"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8"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8"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8"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8"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8"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8"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8"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8"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8"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8"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8"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8"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8"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8"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8"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8"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8"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8"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8"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8"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8"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8"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8"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8"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8"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8"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8"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8"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8"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8"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8"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8"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8"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8"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8"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8"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8"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8"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8"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8"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8"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8"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8"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8"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8"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8"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8"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8"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8"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8"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8"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8"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8"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8"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8"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8"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8"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8"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8"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8"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8"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8"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8"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8"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8"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8"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8"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8"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8"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8"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8"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8"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8"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8"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8"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8"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8"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8"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8"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8"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8"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8"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8"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8"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8"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8"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8"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8"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8"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8"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8"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8"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8"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8"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8"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8"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8"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8"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8"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8"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8"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8"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8"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8"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8"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8"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8"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8"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8"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8"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8"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8"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8"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8"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8"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8"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8"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8"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8"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8"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8"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8"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8"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8"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8"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8"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8"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8"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8"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8"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8"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8"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8"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8"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8"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8"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8"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8"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8"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8"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8"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8"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8"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8"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8"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8"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8"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8"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8"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8"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8"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8"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8"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8"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8"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8"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8"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8"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8"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8"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8"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8"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8"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8"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8"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8"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8"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8"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8"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8"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8"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8"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8"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8"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8"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8"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8"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8"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8"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8"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8"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8"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8"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8"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8"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8"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8"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8"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8"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8"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8"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8"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8"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8"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8"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8"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8"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8"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8"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8"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8"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8"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8"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8"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8"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8"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8"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8"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8"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8"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8"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8"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8"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8"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8"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8"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8"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8"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8"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8"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8"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8"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8"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8"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8"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8"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8"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8"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8"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8"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8"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8"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8"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8"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8"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8"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8"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8"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8"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8"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8"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8"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8"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8"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8"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8"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8"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8"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8"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8"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8"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8"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8"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8"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8"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8"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8"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8"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8"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8"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8"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8"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8"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8"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8"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8"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711</v>
      </c>
      <c r="K48" s="455">
        <f>IFERROR(MATCH(L$44,Sheep!$R$319:$R$326,1),0)</f>
        <v>0</v>
      </c>
      <c r="L48" s="455">
        <f>IFERROR(MATCH(M$44,Sheep!$R$319:$R$326,1),0)</f>
        <v>0</v>
      </c>
      <c r="M48" s="455">
        <f>IFERROR(MATCH(N$44,Sheep!$R$319:$R$326,1),0)</f>
        <v>0</v>
      </c>
      <c r="N48" s="455">
        <f>IFERROR(MATCH(O$44,Sheep!$R$319:$R$326,1),0)</f>
        <v>0</v>
      </c>
      <c r="O48" s="455">
        <f>IFERROR(MATCH(P$44,Sheep!$R$319:$R$326,1),0)</f>
        <v>0</v>
      </c>
      <c r="P48" s="455">
        <f>IFERROR(MATCH(Q$44,Sheep!$R$319:$R$326,1),0)</f>
        <v>0</v>
      </c>
      <c r="Q48" s="455">
        <f>IFERROR(MATCH(R$44,Sheep!$R$319:$R$326,1),0)</f>
        <v>0</v>
      </c>
      <c r="R48" s="455">
        <f>IFERROR(MATCH(S$44,Sheep!$R$319:$R$326,1),0)</f>
        <v>0</v>
      </c>
      <c r="S48" s="455">
        <f>IFERROR(MATCH(T$44,Sheep!$R$319:$R$326,1),0)</f>
        <v>0</v>
      </c>
      <c r="T48" s="455">
        <f>IFERROR(MATCH(U$44,Sheep!$R$319:$R$326,1),0)</f>
        <v>0</v>
      </c>
      <c r="U48" s="455">
        <f>IFERROR(MATCH(V$44,Sheep!$R$319:$R$326,1),0)</f>
        <v>0</v>
      </c>
      <c r="V48" s="455">
        <f>IFERROR(MATCH(W$44,Sheep!$R$319:$R$326,1),0)</f>
        <v>0</v>
      </c>
      <c r="W48" s="455">
        <f>IFERROR(MATCH(X$44,Sheep!$R$319:$R$326,1),0)</f>
        <v>0</v>
      </c>
      <c r="X48" s="455">
        <f>IFERROR(MATCH(Y$44,Sheep!$R$319:$R$326,1),0)</f>
        <v>0</v>
      </c>
      <c r="Y48" s="455">
        <f>IFERROR(MATCH(Z$44,Sheep!$R$319:$R$326,1),0)</f>
        <v>0</v>
      </c>
      <c r="Z48" s="455">
        <f>IFERROR(MATCH(AA$44,Sheep!$R$319:$R$326,1),0)</f>
        <v>0</v>
      </c>
      <c r="AA48" s="455">
        <f>IFERROR(MATCH(AB$44,Sheep!$R$319:$R$326,1),0)</f>
        <v>0</v>
      </c>
      <c r="AB48" s="455">
        <f>IFERROR(MATCH(AC$44,Sheep!$R$319:$R$326,1),0)</f>
        <v>0</v>
      </c>
      <c r="AC48" s="455">
        <f>IFERROR(MATCH(AD$44,Sheep!$R$319:$R$326,1),0)</f>
        <v>0</v>
      </c>
      <c r="AD48" s="455">
        <f>IFERROR(MATCH(AE$44,Sheep!$R$319:$R$326,1),0)</f>
        <v>0</v>
      </c>
      <c r="AE48" s="455">
        <f>IFERROR(MATCH(AF$44,Sheep!$R$319:$R$326,1),0)</f>
        <v>0</v>
      </c>
      <c r="AF48" s="455">
        <f>IFERROR(MATCH(AG$44,Sheep!$R$319:$R$326,1),0)</f>
        <v>0</v>
      </c>
      <c r="AG48" s="455">
        <f>IFERROR(MATCH(AH$44,Sheep!$R$319:$R$326,1),0)</f>
        <v>0</v>
      </c>
      <c r="AH48" s="455">
        <f>IFERROR(MATCH(AI$44,Sheep!$R$319:$R$326,1),0)</f>
        <v>0</v>
      </c>
      <c r="AI48" s="455">
        <f>IFERROR(MATCH(AJ$44,Sheep!$R$319:$R$326,1),0)</f>
        <v>0</v>
      </c>
      <c r="AJ48" s="455">
        <f>IFERROR(MATCH(AK$44,Sheep!$R$319:$R$326,1),0)</f>
        <v>0</v>
      </c>
      <c r="AK48" s="455">
        <f>IFERROR(MATCH(AL$44,Sheep!$R$319:$R$326,1),0)</f>
        <v>0</v>
      </c>
      <c r="AL48" s="455">
        <f>IFERROR(MATCH(AM$44,Sheep!$R$319:$R$326,1),0)</f>
        <v>0</v>
      </c>
      <c r="AM48" s="455">
        <f>IFERROR(MATCH(AN$44,Sheep!$R$319:$R$326,1),0)</f>
        <v>0</v>
      </c>
      <c r="AN48" s="455">
        <f>IFERROR(MATCH(AO$44,Sheep!$R$319:$R$326,1),0)</f>
        <v>0</v>
      </c>
      <c r="AO48" s="455">
        <f>IFERROR(MATCH(AP$44,Sheep!$R$319:$R$326,1),0)</f>
        <v>0</v>
      </c>
      <c r="AP48" s="455">
        <f>IFERROR(MATCH(AQ$44,Sheep!$R$319:$R$326,1),0)</f>
        <v>0</v>
      </c>
      <c r="AQ48" s="455">
        <f>IFERROR(MATCH(AR$44,Sheep!$R$319:$R$326,1),0)</f>
        <v>0</v>
      </c>
      <c r="AR48" s="455">
        <f>IFERROR(MATCH(AS$44,Sheep!$R$319:$R$326,1),0)</f>
        <v>0</v>
      </c>
      <c r="AS48" s="455">
        <f>IFERROR(MATCH(AT$44,Sheep!$R$319:$R$326,1),0)</f>
        <v>0</v>
      </c>
      <c r="AT48" s="455">
        <f>IFERROR(MATCH(AU$44,Sheep!$R$319:$R$326,1),0)</f>
        <v>0</v>
      </c>
      <c r="AU48" s="455">
        <f>IFERROR(MATCH(AV$44,Sheep!$R$319:$R$326,1),0)</f>
        <v>0</v>
      </c>
      <c r="AV48" s="455">
        <f>IFERROR(MATCH(AW$44,Sheep!$R$319:$R$326,1),0)</f>
        <v>0</v>
      </c>
      <c r="AW48" s="455">
        <f>IFERROR(MATCH(AX$44,Sheep!$R$319:$R$326,1),0)</f>
        <v>0</v>
      </c>
      <c r="AX48" s="455">
        <f>IFERROR(MATCH(AY$44,Sheep!$R$319:$R$326,1),0)</f>
        <v>0</v>
      </c>
      <c r="AY48" s="455">
        <f>IFERROR(MATCH(AZ$44,Sheep!$R$319:$R$326,1),0)</f>
        <v>0</v>
      </c>
      <c r="AZ48" s="455">
        <f>IFERROR(MATCH(BA$44,Sheep!$R$319:$R$326,1),0)</f>
        <v>0</v>
      </c>
      <c r="BA48" s="455">
        <f>IFERROR(MATCH(BB$44,Sheep!$R$319:$R$326,1),0)</f>
        <v>0</v>
      </c>
      <c r="BB48" s="455">
        <f>IFERROR(MATCH(BC$44,Sheep!$R$319:$R$326,1),0)</f>
        <v>0</v>
      </c>
      <c r="BC48" s="455">
        <f>IFERROR(MATCH(BD$44,Sheep!$R$319:$R$326,1),0)</f>
        <v>0</v>
      </c>
      <c r="BD48" s="455">
        <f>IFERROR(MATCH(BE$44,Sheep!$R$319:$R$326,1),0)</f>
        <v>0</v>
      </c>
      <c r="BE48" s="455">
        <f>IFERROR(MATCH(BF$44,Sheep!$R$319:$R$326,1),0)</f>
        <v>0</v>
      </c>
      <c r="BF48" s="455">
        <f>IFERROR(MATCH(BG$44,Sheep!$R$319:$R$326,1),0)</f>
        <v>0</v>
      </c>
      <c r="BG48" s="455">
        <f>IFERROR(MATCH(BH$44,Sheep!$R$319:$R$326,1),0)</f>
        <v>0</v>
      </c>
      <c r="BH48" s="455">
        <f>IFERROR(MATCH(BI$44,Sheep!$R$319:$R$326,1),0)</f>
        <v>0</v>
      </c>
      <c r="BI48" s="455">
        <f>IFERROR(MATCH(BJ$44,Sheep!$R$319:$R$326,1),0)</f>
        <v>0</v>
      </c>
      <c r="BJ48" s="455">
        <f>IFERROR(MATCH(BK$44,Sheep!$R$319:$R$326,1),0)</f>
        <v>0</v>
      </c>
      <c r="BK48" s="455">
        <f>IFERROR(MATCH(BL$44,Sheep!$R$319:$R$326,1),0)</f>
        <v>1</v>
      </c>
      <c r="BL48" s="455">
        <f>IFERROR(MATCH(BM$44,Sheep!$R$319:$R$326,1),0)</f>
        <v>1</v>
      </c>
      <c r="BM48" s="455">
        <f>IFERROR(MATCH(BN$44,Sheep!$R$319:$R$326,1),0)</f>
        <v>1</v>
      </c>
      <c r="BN48" s="455">
        <f>IFERROR(MATCH(BO$44,Sheep!$R$319:$R$326,1),0)</f>
        <v>1</v>
      </c>
      <c r="BO48" s="455">
        <f>IFERROR(MATCH(BP$44,Sheep!$R$319:$R$326,1),0)</f>
        <v>1</v>
      </c>
      <c r="BP48" s="455">
        <f>IFERROR(MATCH(BQ$44,Sheep!$R$319:$R$326,1),0)</f>
        <v>1</v>
      </c>
      <c r="BQ48" s="455">
        <f>IFERROR(MATCH(BR$44,Sheep!$R$319:$R$326,1),0)</f>
        <v>1</v>
      </c>
      <c r="BR48" s="455">
        <f>IFERROR(MATCH(BS$44,Sheep!$R$319:$R$326,1),0)</f>
        <v>1</v>
      </c>
      <c r="BS48" s="455">
        <f>IFERROR(MATCH(BT$44,Sheep!$R$319:$R$326,1),0)</f>
        <v>1</v>
      </c>
      <c r="BT48" s="455">
        <f>IFERROR(MATCH(BU$44,Sheep!$R$319:$R$326,1),0)</f>
        <v>1</v>
      </c>
      <c r="BU48" s="455">
        <f>IFERROR(MATCH(BV$44,Sheep!$R$319:$R$326,1),0)</f>
        <v>1</v>
      </c>
      <c r="BV48" s="455">
        <f>IFERROR(MATCH(BW$44,Sheep!$R$319:$R$326,1),0)</f>
        <v>1</v>
      </c>
      <c r="BW48" s="455">
        <f>IFERROR(MATCH(BX$44,Sheep!$R$319:$R$326,1),0)</f>
        <v>1</v>
      </c>
      <c r="BX48" s="455">
        <f>IFERROR(MATCH(BY$44,Sheep!$R$319:$R$326,1),0)</f>
        <v>1</v>
      </c>
      <c r="BY48" s="455">
        <f>IFERROR(MATCH(BZ$44,Sheep!$R$319:$R$326,1),0)</f>
        <v>1</v>
      </c>
      <c r="BZ48" s="455">
        <f>IFERROR(MATCH(CA$44,Sheep!$R$319:$R$326,1),0)</f>
        <v>1</v>
      </c>
      <c r="CA48" s="455">
        <f>IFERROR(MATCH(CB$44,Sheep!$R$319:$R$326,1),0)</f>
        <v>1</v>
      </c>
      <c r="CB48" s="455">
        <f>IFERROR(MATCH(CC$44,Sheep!$R$319:$R$326,1),0)</f>
        <v>1</v>
      </c>
      <c r="CC48" s="455">
        <f>IFERROR(MATCH(CD$44,Sheep!$R$319:$R$326,1),0)</f>
        <v>1</v>
      </c>
      <c r="CD48" s="455">
        <f>IFERROR(MATCH(CE$44,Sheep!$R$319:$R$326,1),0)</f>
        <v>1</v>
      </c>
      <c r="CE48" s="455">
        <f>IFERROR(MATCH(CF$44,Sheep!$R$319:$R$326,1),0)</f>
        <v>1</v>
      </c>
      <c r="CF48" s="455">
        <f>IFERROR(MATCH(CG$44,Sheep!$R$319:$R$326,1),0)</f>
        <v>1</v>
      </c>
      <c r="CG48" s="455">
        <f>IFERROR(MATCH(CH$44,Sheep!$R$319:$R$326,1),0)</f>
        <v>1</v>
      </c>
      <c r="CH48" s="455">
        <f>IFERROR(MATCH(CI$44,Sheep!$R$319:$R$326,1),0)</f>
        <v>1</v>
      </c>
      <c r="CI48" s="455">
        <f>IFERROR(MATCH(CJ$44,Sheep!$R$319:$R$326,1),0)</f>
        <v>1</v>
      </c>
      <c r="CJ48" s="455">
        <f>IFERROR(MATCH(CK$44,Sheep!$R$319:$R$326,1),0)</f>
        <v>1</v>
      </c>
      <c r="CK48" s="455">
        <f>IFERROR(MATCH(CL$44,Sheep!$R$319:$R$326,1),0)</f>
        <v>1</v>
      </c>
      <c r="CL48" s="455">
        <f>IFERROR(MATCH(CM$44,Sheep!$R$319:$R$326,1),0)</f>
        <v>1</v>
      </c>
      <c r="CM48" s="455">
        <f>IFERROR(MATCH(CN$44,Sheep!$R$319:$R$326,1),0)</f>
        <v>1</v>
      </c>
      <c r="CN48" s="455">
        <f>IFERROR(MATCH(CO$44,Sheep!$R$319:$R$326,1),0)</f>
        <v>1</v>
      </c>
      <c r="CO48" s="455">
        <f>IFERROR(MATCH(CP$44,Sheep!$R$319:$R$326,1),0)</f>
        <v>1</v>
      </c>
      <c r="CP48" s="455">
        <f>IFERROR(MATCH(CQ$44,Sheep!$R$319:$R$326,1),0)</f>
        <v>1</v>
      </c>
      <c r="CQ48" s="455">
        <f>IFERROR(MATCH(CR$44,Sheep!$R$319:$R$326,1),0)</f>
        <v>1</v>
      </c>
      <c r="CR48" s="455">
        <f>IFERROR(MATCH(CS$44,Sheep!$R$319:$R$326,1),0)</f>
        <v>1</v>
      </c>
      <c r="CS48" s="455">
        <f>IFERROR(MATCH(CT$44,Sheep!$R$319:$R$326,1),0)</f>
        <v>1</v>
      </c>
      <c r="CT48" s="455">
        <f>IFERROR(MATCH(CU$44,Sheep!$R$319:$R$326,1),0)</f>
        <v>1</v>
      </c>
      <c r="CU48" s="455">
        <f>IFERROR(MATCH(CV$44,Sheep!$R$319:$R$326,1),0)</f>
        <v>1</v>
      </c>
      <c r="CV48" s="455">
        <f>IFERROR(MATCH(CW$44,Sheep!$R$319:$R$326,1),0)</f>
        <v>1</v>
      </c>
      <c r="CW48" s="455">
        <f>IFERROR(MATCH(CX$44,Sheep!$R$319:$R$326,1),0)</f>
        <v>1</v>
      </c>
      <c r="CX48" s="455">
        <f>IFERROR(MATCH(CY$44,Sheep!$R$319:$R$326,1),0)</f>
        <v>1</v>
      </c>
      <c r="CY48" s="455">
        <f>IFERROR(MATCH(CZ$44,Sheep!$R$319:$R$326,1),0)</f>
        <v>1</v>
      </c>
      <c r="CZ48" s="455">
        <f>IFERROR(MATCH(DA$44,Sheep!$R$319:$R$326,1),0)</f>
        <v>1</v>
      </c>
      <c r="DA48" s="455">
        <f>IFERROR(MATCH(DB$44,Sheep!$R$319:$R$326,1),0)</f>
        <v>1</v>
      </c>
      <c r="DB48" s="455">
        <f>IFERROR(MATCH(DC$44,Sheep!$R$319:$R$326,1),0)</f>
        <v>1</v>
      </c>
      <c r="DC48" s="455">
        <f>IFERROR(MATCH(DD$44,Sheep!$R$319:$R$326,1),0)</f>
        <v>1</v>
      </c>
      <c r="DD48" s="455">
        <f>IFERROR(MATCH(DE$44,Sheep!$R$319:$R$326,1),0)</f>
        <v>1</v>
      </c>
      <c r="DE48" s="455">
        <f>IFERROR(MATCH(DF$44,Sheep!$R$319:$R$326,1),0)</f>
        <v>1</v>
      </c>
      <c r="DF48" s="455">
        <f>IFERROR(MATCH(DG$44,Sheep!$R$319:$R$326,1),0)</f>
        <v>1</v>
      </c>
      <c r="DG48" s="455">
        <f>IFERROR(MATCH(DH$44,Sheep!$R$319:$R$326,1),0)</f>
        <v>1</v>
      </c>
      <c r="DH48" s="455">
        <f>IFERROR(MATCH(DI$44,Sheep!$R$319:$R$326,1),0)</f>
        <v>1</v>
      </c>
      <c r="DI48" s="455">
        <f>IFERROR(MATCH(DJ$44,Sheep!$R$319:$R$326,1),0)</f>
        <v>1</v>
      </c>
      <c r="DJ48" s="455">
        <f>IFERROR(MATCH(DK$44,Sheep!$R$319:$R$326,1),0)</f>
        <v>1</v>
      </c>
      <c r="DK48" s="455">
        <f>IFERROR(MATCH(DL$44,Sheep!$R$319:$R$326,1),0)</f>
        <v>2</v>
      </c>
      <c r="DL48" s="455">
        <f>IFERROR(MATCH(DM$44,Sheep!$R$319:$R$326,1),0)</f>
        <v>2</v>
      </c>
      <c r="DM48" s="455">
        <f>IFERROR(MATCH(DN$44,Sheep!$R$319:$R$326,1),0)</f>
        <v>2</v>
      </c>
      <c r="DN48" s="455">
        <f>IFERROR(MATCH(DO$44,Sheep!$R$319:$R$326,1),0)</f>
        <v>2</v>
      </c>
      <c r="DO48" s="455">
        <f>IFERROR(MATCH(DP$44,Sheep!$R$319:$R$326,1),0)</f>
        <v>2</v>
      </c>
      <c r="DP48" s="455">
        <f>IFERROR(MATCH(DQ$44,Sheep!$R$319:$R$326,1),0)</f>
        <v>2</v>
      </c>
      <c r="DQ48" s="455">
        <f>IFERROR(MATCH(DR$44,Sheep!$R$319:$R$326,1),0)</f>
        <v>2</v>
      </c>
      <c r="DR48" s="455">
        <f>IFERROR(MATCH(DS$44,Sheep!$R$319:$R$326,1),0)</f>
        <v>2</v>
      </c>
      <c r="DS48" s="455">
        <f>IFERROR(MATCH(DT$44,Sheep!$R$319:$R$326,1),0)</f>
        <v>2</v>
      </c>
      <c r="DT48" s="455">
        <f>IFERROR(MATCH(DU$44,Sheep!$R$319:$R$326,1),0)</f>
        <v>2</v>
      </c>
      <c r="DU48" s="455">
        <f>IFERROR(MATCH(DV$44,Sheep!$R$319:$R$326,1),0)</f>
        <v>2</v>
      </c>
      <c r="DV48" s="455">
        <f>IFERROR(MATCH(DW$44,Sheep!$R$319:$R$326,1),0)</f>
        <v>2</v>
      </c>
      <c r="DW48" s="455">
        <f>IFERROR(MATCH(DX$44,Sheep!$R$319:$R$326,1),0)</f>
        <v>2</v>
      </c>
      <c r="DX48" s="455">
        <f>IFERROR(MATCH(DY$44,Sheep!$R$319:$R$326,1),0)</f>
        <v>2</v>
      </c>
      <c r="DY48" s="455">
        <f>IFERROR(MATCH(DZ$44,Sheep!$R$319:$R$326,1),0)</f>
        <v>2</v>
      </c>
      <c r="DZ48" s="455">
        <f>IFERROR(MATCH(EA$44,Sheep!$R$319:$R$326,1),0)</f>
        <v>2</v>
      </c>
      <c r="EA48" s="455">
        <f>IFERROR(MATCH(EB$44,Sheep!$R$319:$R$326,1),0)</f>
        <v>2</v>
      </c>
      <c r="EB48" s="455">
        <f>IFERROR(MATCH(EC$44,Sheep!$R$319:$R$326,1),0)</f>
        <v>2</v>
      </c>
      <c r="EC48" s="455">
        <f>IFERROR(MATCH(ED$44,Sheep!$R$319:$R$326,1),0)</f>
        <v>2</v>
      </c>
      <c r="ED48" s="455">
        <f>IFERROR(MATCH(EE$44,Sheep!$R$319:$R$326,1),0)</f>
        <v>2</v>
      </c>
      <c r="EE48" s="455">
        <f>IFERROR(MATCH(EF$44,Sheep!$R$319:$R$326,1),0)</f>
        <v>2</v>
      </c>
      <c r="EF48" s="455">
        <f>IFERROR(MATCH(EG$44,Sheep!$R$319:$R$326,1),0)</f>
        <v>2</v>
      </c>
      <c r="EG48" s="455">
        <f>IFERROR(MATCH(EH$44,Sheep!$R$319:$R$326,1),0)</f>
        <v>2</v>
      </c>
      <c r="EH48" s="455">
        <f>IFERROR(MATCH(EI$44,Sheep!$R$319:$R$326,1),0)</f>
        <v>2</v>
      </c>
      <c r="EI48" s="455">
        <f>IFERROR(MATCH(EJ$44,Sheep!$R$319:$R$326,1),0)</f>
        <v>2</v>
      </c>
      <c r="EJ48" s="455">
        <f>IFERROR(MATCH(EK$44,Sheep!$R$319:$R$326,1),0)</f>
        <v>2</v>
      </c>
      <c r="EK48" s="455">
        <f>IFERROR(MATCH(EL$44,Sheep!$R$319:$R$326,1),0)</f>
        <v>2</v>
      </c>
      <c r="EL48" s="455">
        <f>IFERROR(MATCH(EM$44,Sheep!$R$319:$R$326,1),0)</f>
        <v>2</v>
      </c>
      <c r="EM48" s="455">
        <f>IFERROR(MATCH(EN$44,Sheep!$R$319:$R$326,1),0)</f>
        <v>2</v>
      </c>
      <c r="EN48" s="455">
        <f>IFERROR(MATCH(EO$44,Sheep!$R$319:$R$326,1),0)</f>
        <v>2</v>
      </c>
      <c r="EO48" s="455">
        <f>IFERROR(MATCH(EP$44,Sheep!$R$319:$R$326,1),0)</f>
        <v>2</v>
      </c>
      <c r="EP48" s="455">
        <f>IFERROR(MATCH(EQ$44,Sheep!$R$319:$R$326,1),0)</f>
        <v>2</v>
      </c>
      <c r="EQ48" s="455">
        <f>IFERROR(MATCH(ER$44,Sheep!$R$319:$R$326,1),0)</f>
        <v>2</v>
      </c>
      <c r="ER48" s="455">
        <f>IFERROR(MATCH(ES$44,Sheep!$R$319:$R$326,1),0)</f>
        <v>2</v>
      </c>
      <c r="ES48" s="455">
        <f>IFERROR(MATCH(ET$44,Sheep!$R$319:$R$326,1),0)</f>
        <v>2</v>
      </c>
      <c r="ET48" s="455">
        <f>IFERROR(MATCH(EU$44,Sheep!$R$319:$R$326,1),0)</f>
        <v>2</v>
      </c>
      <c r="EU48" s="455">
        <f>IFERROR(MATCH(EV$44,Sheep!$R$319:$R$326,1),0)</f>
        <v>2</v>
      </c>
      <c r="EV48" s="455">
        <f>IFERROR(MATCH(EW$44,Sheep!$R$319:$R$326,1),0)</f>
        <v>2</v>
      </c>
      <c r="EW48" s="455">
        <f>IFERROR(MATCH(EX$44,Sheep!$R$319:$R$326,1),0)</f>
        <v>2</v>
      </c>
      <c r="EX48" s="455">
        <f>IFERROR(MATCH(EY$44,Sheep!$R$319:$R$326,1),0)</f>
        <v>2</v>
      </c>
      <c r="EY48" s="455">
        <f>IFERROR(MATCH(EZ$44,Sheep!$R$319:$R$326,1),0)</f>
        <v>2</v>
      </c>
      <c r="EZ48" s="455">
        <f>IFERROR(MATCH(FA$44,Sheep!$R$319:$R$326,1),0)</f>
        <v>2</v>
      </c>
      <c r="FA48" s="455">
        <f>IFERROR(MATCH(FB$44,Sheep!$R$319:$R$326,1),0)</f>
        <v>2</v>
      </c>
      <c r="FB48" s="455">
        <f>IFERROR(MATCH(FC$44,Sheep!$R$319:$R$326,1),0)</f>
        <v>2</v>
      </c>
      <c r="FC48" s="455">
        <f>IFERROR(MATCH(FD$44,Sheep!$R$319:$R$326,1),0)</f>
        <v>2</v>
      </c>
      <c r="FD48" s="455">
        <f>IFERROR(MATCH(FE$44,Sheep!$R$319:$R$326,1),0)</f>
        <v>2</v>
      </c>
      <c r="FE48" s="455">
        <f>IFERROR(MATCH(FF$44,Sheep!$R$319:$R$326,1),0)</f>
        <v>2</v>
      </c>
      <c r="FF48" s="455">
        <f>IFERROR(MATCH(FG$44,Sheep!$R$319:$R$326,1),0)</f>
        <v>2</v>
      </c>
      <c r="FG48" s="455">
        <f>IFERROR(MATCH(FH$44,Sheep!$R$319:$R$326,1),0)</f>
        <v>2</v>
      </c>
      <c r="FH48" s="455">
        <f>IFERROR(MATCH(FI$44,Sheep!$R$319:$R$326,1),0)</f>
        <v>2</v>
      </c>
      <c r="FI48" s="455">
        <f>IFERROR(MATCH(FJ$44,Sheep!$R$319:$R$326,1),0)</f>
        <v>2</v>
      </c>
      <c r="FJ48" s="455">
        <f>IFERROR(MATCH(FK$44,Sheep!$R$319:$R$326,1),0)</f>
        <v>2</v>
      </c>
      <c r="FK48" s="455">
        <f>IFERROR(MATCH(FL$44,Sheep!$R$319:$R$326,1),0)</f>
        <v>3</v>
      </c>
      <c r="FL48" s="455">
        <f>IFERROR(MATCH(FM$44,Sheep!$R$319:$R$326,1),0)</f>
        <v>3</v>
      </c>
      <c r="FM48" s="455">
        <f>IFERROR(MATCH(FN$44,Sheep!$R$319:$R$326,1),0)</f>
        <v>3</v>
      </c>
      <c r="FN48" s="455">
        <f>IFERROR(MATCH(FO$44,Sheep!$R$319:$R$326,1),0)</f>
        <v>3</v>
      </c>
      <c r="FO48" s="455">
        <f>IFERROR(MATCH(FP$44,Sheep!$R$319:$R$326,1),0)</f>
        <v>3</v>
      </c>
      <c r="FP48" s="455">
        <f>IFERROR(MATCH(FQ$44,Sheep!$R$319:$R$326,1),0)</f>
        <v>3</v>
      </c>
      <c r="FQ48" s="455">
        <f>IFERROR(MATCH(FR$44,Sheep!$R$319:$R$326,1),0)</f>
        <v>3</v>
      </c>
      <c r="FR48" s="455">
        <f>IFERROR(MATCH(FS$44,Sheep!$R$319:$R$326,1),0)</f>
        <v>3</v>
      </c>
      <c r="FS48" s="455">
        <f>IFERROR(MATCH(FT$44,Sheep!$R$319:$R$326,1),0)</f>
        <v>3</v>
      </c>
      <c r="FT48" s="455">
        <f>IFERROR(MATCH(FU$44,Sheep!$R$319:$R$326,1),0)</f>
        <v>3</v>
      </c>
      <c r="FU48" s="455">
        <f>IFERROR(MATCH(FV$44,Sheep!$R$319:$R$326,1),0)</f>
        <v>3</v>
      </c>
      <c r="FV48" s="455">
        <f>IFERROR(MATCH(FW$44,Sheep!$R$319:$R$326,1),0)</f>
        <v>3</v>
      </c>
      <c r="FW48" s="455">
        <f>IFERROR(MATCH(FX$44,Sheep!$R$319:$R$326,1),0)</f>
        <v>3</v>
      </c>
      <c r="FX48" s="455">
        <f>IFERROR(MATCH(FY$44,Sheep!$R$319:$R$326,1),0)</f>
        <v>3</v>
      </c>
      <c r="FY48" s="455">
        <f>IFERROR(MATCH(FZ$44,Sheep!$R$319:$R$326,1),0)</f>
        <v>3</v>
      </c>
      <c r="FZ48" s="455">
        <f>IFERROR(MATCH(GA$44,Sheep!$R$319:$R$326,1),0)</f>
        <v>3</v>
      </c>
      <c r="GA48" s="455">
        <f>IFERROR(MATCH(GB$44,Sheep!$R$319:$R$326,1),0)</f>
        <v>3</v>
      </c>
      <c r="GB48" s="455">
        <f>IFERROR(MATCH(GC$44,Sheep!$R$319:$R$326,1),0)</f>
        <v>3</v>
      </c>
      <c r="GC48" s="455">
        <f>IFERROR(MATCH(GD$44,Sheep!$R$319:$R$326,1),0)</f>
        <v>3</v>
      </c>
      <c r="GD48" s="455">
        <f>IFERROR(MATCH(GE$44,Sheep!$R$319:$R$326,1),0)</f>
        <v>3</v>
      </c>
      <c r="GE48" s="455">
        <f>IFERROR(MATCH(GF$44,Sheep!$R$319:$R$326,1),0)</f>
        <v>3</v>
      </c>
      <c r="GF48" s="455">
        <f>IFERROR(MATCH(GG$44,Sheep!$R$319:$R$326,1),0)</f>
        <v>3</v>
      </c>
      <c r="GG48" s="455">
        <f>IFERROR(MATCH(GH$44,Sheep!$R$319:$R$326,1),0)</f>
        <v>3</v>
      </c>
      <c r="GH48" s="455">
        <f>IFERROR(MATCH(GI$44,Sheep!$R$319:$R$326,1),0)</f>
        <v>3</v>
      </c>
      <c r="GI48" s="455">
        <f>IFERROR(MATCH(GJ$44,Sheep!$R$319:$R$326,1),0)</f>
        <v>3</v>
      </c>
      <c r="GJ48" s="455">
        <f>IFERROR(MATCH(GK$44,Sheep!$R$319:$R$326,1),0)</f>
        <v>3</v>
      </c>
      <c r="GK48" s="455">
        <f>IFERROR(MATCH(GL$44,Sheep!$R$319:$R$326,1),0)</f>
        <v>3</v>
      </c>
      <c r="GL48" s="455">
        <f>IFERROR(MATCH(GM$44,Sheep!$R$319:$R$326,1),0)</f>
        <v>3</v>
      </c>
      <c r="GM48" s="455">
        <f>IFERROR(MATCH(GN$44,Sheep!$R$319:$R$326,1),0)</f>
        <v>3</v>
      </c>
      <c r="GN48" s="455">
        <f>IFERROR(MATCH(GO$44,Sheep!$R$319:$R$326,1),0)</f>
        <v>3</v>
      </c>
      <c r="GO48" s="455">
        <f>IFERROR(MATCH(GP$44,Sheep!$R$319:$R$326,1),0)</f>
        <v>3</v>
      </c>
      <c r="GP48" s="455">
        <f>IFERROR(MATCH(GQ$44,Sheep!$R$319:$R$326,1),0)</f>
        <v>3</v>
      </c>
      <c r="GQ48" s="455">
        <f>IFERROR(MATCH(GR$44,Sheep!$R$319:$R$326,1),0)</f>
        <v>3</v>
      </c>
      <c r="GR48" s="455">
        <f>IFERROR(MATCH(GS$44,Sheep!$R$319:$R$326,1),0)</f>
        <v>3</v>
      </c>
      <c r="GS48" s="455">
        <f>IFERROR(MATCH(GT$44,Sheep!$R$319:$R$326,1),0)</f>
        <v>3</v>
      </c>
      <c r="GT48" s="455">
        <f>IFERROR(MATCH(GU$44,Sheep!$R$319:$R$326,1),0)</f>
        <v>3</v>
      </c>
      <c r="GU48" s="455">
        <f>IFERROR(MATCH(GV$44,Sheep!$R$319:$R$326,1),0)</f>
        <v>3</v>
      </c>
      <c r="GV48" s="455">
        <f>IFERROR(MATCH(GW$44,Sheep!$R$319:$R$326,1),0)</f>
        <v>3</v>
      </c>
      <c r="GW48" s="455">
        <f>IFERROR(MATCH(GX$44,Sheep!$R$319:$R$326,1),0)</f>
        <v>3</v>
      </c>
      <c r="GX48" s="455">
        <f>IFERROR(MATCH(GY$44,Sheep!$R$319:$R$326,1),0)</f>
        <v>3</v>
      </c>
      <c r="GY48" s="455">
        <f>IFERROR(MATCH(GZ$44,Sheep!$R$319:$R$326,1),0)</f>
        <v>3</v>
      </c>
      <c r="GZ48" s="455">
        <f>IFERROR(MATCH(HA$44,Sheep!$R$319:$R$326,1),0)</f>
        <v>3</v>
      </c>
      <c r="HA48" s="455">
        <f>IFERROR(MATCH(HB$44,Sheep!$R$319:$R$326,1),0)</f>
        <v>3</v>
      </c>
      <c r="HB48" s="455">
        <f>IFERROR(MATCH(HC$44,Sheep!$R$319:$R$326,1),0)</f>
        <v>3</v>
      </c>
      <c r="HC48" s="455">
        <f>IFERROR(MATCH(HD$44,Sheep!$R$319:$R$326,1),0)</f>
        <v>3</v>
      </c>
      <c r="HD48" s="455">
        <f>IFERROR(MATCH(HE$44,Sheep!$R$319:$R$326,1),0)</f>
        <v>3</v>
      </c>
      <c r="HE48" s="455">
        <f>IFERROR(MATCH(HF$44,Sheep!$R$319:$R$326,1),0)</f>
        <v>3</v>
      </c>
      <c r="HF48" s="455">
        <f>IFERROR(MATCH(HG$44,Sheep!$R$319:$R$326,1),0)</f>
        <v>3</v>
      </c>
      <c r="HG48" s="455">
        <f>IFERROR(MATCH(HH$44,Sheep!$R$319:$R$326,1),0)</f>
        <v>3</v>
      </c>
      <c r="HH48" s="455">
        <f>IFERROR(MATCH(HI$44,Sheep!$R$319:$R$326,1),0)</f>
        <v>3</v>
      </c>
      <c r="HI48" s="455">
        <f>IFERROR(MATCH(HJ$44,Sheep!$R$319:$R$326,1),0)</f>
        <v>3</v>
      </c>
      <c r="HJ48" s="455">
        <f>IFERROR(MATCH(HK$44,Sheep!$R$319:$R$326,1),0)</f>
        <v>3</v>
      </c>
      <c r="HK48" s="455">
        <f>IFERROR(MATCH(HL$44,Sheep!$R$319:$R$326,1),0)</f>
        <v>4</v>
      </c>
      <c r="HL48" s="455">
        <f>IFERROR(MATCH(HM$44,Sheep!$R$319:$R$326,1),0)</f>
        <v>4</v>
      </c>
      <c r="HM48" s="455">
        <f>IFERROR(MATCH(HN$44,Sheep!$R$319:$R$326,1),0)</f>
        <v>4</v>
      </c>
      <c r="HN48" s="455">
        <f>IFERROR(MATCH(HO$44,Sheep!$R$319:$R$326,1),0)</f>
        <v>4</v>
      </c>
      <c r="HO48" s="455">
        <f>IFERROR(MATCH(HP$44,Sheep!$R$319:$R$326,1),0)</f>
        <v>4</v>
      </c>
      <c r="HP48" s="455">
        <f>IFERROR(MATCH(HQ$44,Sheep!$R$319:$R$326,1),0)</f>
        <v>4</v>
      </c>
      <c r="HQ48" s="455">
        <f>IFERROR(MATCH(HR$44,Sheep!$R$319:$R$326,1),0)</f>
        <v>4</v>
      </c>
      <c r="HR48" s="455">
        <f>IFERROR(MATCH(HS$44,Sheep!$R$319:$R$326,1),0)</f>
        <v>4</v>
      </c>
      <c r="HS48" s="455">
        <f>IFERROR(MATCH(HT$44,Sheep!$R$319:$R$326,1),0)</f>
        <v>4</v>
      </c>
      <c r="HT48" s="455">
        <f>IFERROR(MATCH(HU$44,Sheep!$R$319:$R$326,1),0)</f>
        <v>4</v>
      </c>
      <c r="HU48" s="455">
        <f>IFERROR(MATCH(HV$44,Sheep!$R$319:$R$326,1),0)</f>
        <v>4</v>
      </c>
      <c r="HV48" s="455">
        <f>IFERROR(MATCH(HW$44,Sheep!$R$319:$R$326,1),0)</f>
        <v>4</v>
      </c>
      <c r="HW48" s="455">
        <f>IFERROR(MATCH(HX$44,Sheep!$R$319:$R$326,1),0)</f>
        <v>4</v>
      </c>
      <c r="HX48" s="455">
        <f>IFERROR(MATCH(HY$44,Sheep!$R$319:$R$326,1),0)</f>
        <v>4</v>
      </c>
      <c r="HY48" s="455">
        <f>IFERROR(MATCH(HZ$44,Sheep!$R$319:$R$326,1),0)</f>
        <v>4</v>
      </c>
      <c r="HZ48" s="455">
        <f>IFERROR(MATCH(IA$44,Sheep!$R$319:$R$326,1),0)</f>
        <v>4</v>
      </c>
      <c r="IA48" s="455">
        <f>IFERROR(MATCH(IB$44,Sheep!$R$319:$R$326,1),0)</f>
        <v>4</v>
      </c>
      <c r="IB48" s="455">
        <f>IFERROR(MATCH(IC$44,Sheep!$R$319:$R$326,1),0)</f>
        <v>4</v>
      </c>
      <c r="IC48" s="455">
        <f>IFERROR(MATCH(ID$44,Sheep!$R$319:$R$326,1),0)</f>
        <v>4</v>
      </c>
      <c r="ID48" s="455">
        <f>IFERROR(MATCH(IE$44,Sheep!$R$319:$R$326,1),0)</f>
        <v>4</v>
      </c>
      <c r="IE48" s="455">
        <f>IFERROR(MATCH(IF$44,Sheep!$R$319:$R$326,1),0)</f>
        <v>4</v>
      </c>
      <c r="IF48" s="455">
        <f>IFERROR(MATCH(IG$44,Sheep!$R$319:$R$326,1),0)</f>
        <v>4</v>
      </c>
      <c r="IG48" s="455">
        <f>IFERROR(MATCH(IH$44,Sheep!$R$319:$R$326,1),0)</f>
        <v>4</v>
      </c>
      <c r="IH48" s="455">
        <f>IFERROR(MATCH(II$44,Sheep!$R$319:$R$326,1),0)</f>
        <v>4</v>
      </c>
      <c r="II48" s="455">
        <f>IFERROR(MATCH(IJ$44,Sheep!$R$319:$R$326,1),0)</f>
        <v>4</v>
      </c>
      <c r="IJ48" s="455">
        <f>IFERROR(MATCH(IK$44,Sheep!$R$319:$R$326,1),0)</f>
        <v>4</v>
      </c>
      <c r="IK48" s="455">
        <f>IFERROR(MATCH(IL$44,Sheep!$R$319:$R$326,1),0)</f>
        <v>4</v>
      </c>
      <c r="IL48" s="455">
        <f>IFERROR(MATCH(IM$44,Sheep!$R$319:$R$326,1),0)</f>
        <v>4</v>
      </c>
      <c r="IM48" s="455">
        <f>IFERROR(MATCH(IN$44,Sheep!$R$319:$R$326,1),0)</f>
        <v>4</v>
      </c>
      <c r="IN48" s="455">
        <f>IFERROR(MATCH(IO$44,Sheep!$R$319:$R$326,1),0)</f>
        <v>4</v>
      </c>
      <c r="IO48" s="455">
        <f>IFERROR(MATCH(IP$44,Sheep!$R$319:$R$326,1),0)</f>
        <v>4</v>
      </c>
      <c r="IP48" s="455">
        <f>IFERROR(MATCH(IQ$44,Sheep!$R$319:$R$326,1),0)</f>
        <v>4</v>
      </c>
      <c r="IQ48" s="455">
        <f>IFERROR(MATCH(IR$44,Sheep!$R$319:$R$326,1),0)</f>
        <v>4</v>
      </c>
      <c r="IR48" s="455">
        <f>IFERROR(MATCH(IS$44,Sheep!$R$319:$R$326,1),0)</f>
        <v>4</v>
      </c>
      <c r="IS48" s="455">
        <f>IFERROR(MATCH(IT$44,Sheep!$R$319:$R$326,1),0)</f>
        <v>4</v>
      </c>
      <c r="IT48" s="455">
        <f>IFERROR(MATCH(IU$44,Sheep!$R$319:$R$326,1),0)</f>
        <v>4</v>
      </c>
      <c r="IU48" s="455">
        <f>IFERROR(MATCH(IV$44,Sheep!$R$319:$R$326,1),0)</f>
        <v>4</v>
      </c>
      <c r="IV48" s="455">
        <f>IFERROR(MATCH(IW$44,Sheep!$R$319:$R$326,1),0)</f>
        <v>4</v>
      </c>
      <c r="IW48" s="455">
        <f>IFERROR(MATCH(IX$44,Sheep!$R$319:$R$326,1),0)</f>
        <v>4</v>
      </c>
      <c r="IX48" s="455">
        <f>IFERROR(MATCH(IY$44,Sheep!$R$319:$R$326,1),0)</f>
        <v>4</v>
      </c>
      <c r="IY48" s="455">
        <f>IFERROR(MATCH(IZ$44,Sheep!$R$319:$R$326,1),0)</f>
        <v>4</v>
      </c>
      <c r="IZ48" s="455">
        <f>IFERROR(MATCH(JA$44,Sheep!$R$319:$R$326,1),0)</f>
        <v>4</v>
      </c>
      <c r="JA48" s="455">
        <f>IFERROR(MATCH(JB$44,Sheep!$R$319:$R$326,1),0)</f>
        <v>4</v>
      </c>
      <c r="JB48" s="455">
        <f>IFERROR(MATCH(JC$44,Sheep!$R$319:$R$326,1),0)</f>
        <v>4</v>
      </c>
      <c r="JC48" s="455">
        <f>IFERROR(MATCH(JD$44,Sheep!$R$319:$R$326,1),0)</f>
        <v>4</v>
      </c>
      <c r="JD48" s="455">
        <f>IFERROR(MATCH(JE$44,Sheep!$R$319:$R$326,1),0)</f>
        <v>4</v>
      </c>
      <c r="JE48" s="455">
        <f>IFERROR(MATCH(JF$44,Sheep!$R$319:$R$326,1),0)</f>
        <v>4</v>
      </c>
      <c r="JF48" s="455">
        <f>IFERROR(MATCH(JG$44,Sheep!$R$319:$R$326,1),0)</f>
        <v>4</v>
      </c>
      <c r="JG48" s="455">
        <f>IFERROR(MATCH(JH$44,Sheep!$R$319:$R$326,1),0)</f>
        <v>4</v>
      </c>
      <c r="JH48" s="455">
        <f>IFERROR(MATCH(JI$44,Sheep!$R$319:$R$326,1),0)</f>
        <v>4</v>
      </c>
      <c r="JI48" s="455">
        <f>IFERROR(MATCH(JJ$44,Sheep!$R$319:$R$326,1),0)</f>
        <v>4</v>
      </c>
      <c r="JJ48" s="455">
        <f>IFERROR(MATCH(JK$44,Sheep!$R$319:$R$326,1),0)</f>
        <v>4</v>
      </c>
      <c r="JK48" s="455">
        <f>IFERROR(MATCH(JL$44,Sheep!$R$319:$R$326,1),0)</f>
        <v>5</v>
      </c>
      <c r="JL48" s="455">
        <f>IFERROR(MATCH(JM$44,Sheep!$R$319:$R$326,1),0)</f>
        <v>5</v>
      </c>
      <c r="JM48" s="455">
        <f>IFERROR(MATCH(JN$44,Sheep!$R$319:$R$326,1),0)</f>
        <v>5</v>
      </c>
      <c r="JN48" s="455">
        <f>IFERROR(MATCH(JO$44,Sheep!$R$319:$R$326,1),0)</f>
        <v>5</v>
      </c>
      <c r="JO48" s="455">
        <f>IFERROR(MATCH(JP$44,Sheep!$R$319:$R$326,1),0)</f>
        <v>5</v>
      </c>
      <c r="JP48" s="455">
        <f>IFERROR(MATCH(JQ$44,Sheep!$R$319:$R$326,1),0)</f>
        <v>5</v>
      </c>
      <c r="JQ48" s="455">
        <f>IFERROR(MATCH(JR$44,Sheep!$R$319:$R$326,1),0)</f>
        <v>5</v>
      </c>
      <c r="JR48" s="455">
        <f>IFERROR(MATCH(JS$44,Sheep!$R$319:$R$326,1),0)</f>
        <v>5</v>
      </c>
      <c r="JS48" s="455">
        <f>IFERROR(MATCH(JT$44,Sheep!$R$319:$R$326,1),0)</f>
        <v>5</v>
      </c>
      <c r="JT48" s="455">
        <f>IFERROR(MATCH(JU$44,Sheep!$R$319:$R$326,1),0)</f>
        <v>5</v>
      </c>
      <c r="JU48" s="455">
        <f>IFERROR(MATCH(JV$44,Sheep!$R$319:$R$326,1),0)</f>
        <v>5</v>
      </c>
      <c r="JV48" s="455">
        <f>IFERROR(MATCH(JW$44,Sheep!$R$319:$R$326,1),0)</f>
        <v>5</v>
      </c>
      <c r="JW48" s="455">
        <f>IFERROR(MATCH(JX$44,Sheep!$R$319:$R$326,1),0)</f>
        <v>5</v>
      </c>
      <c r="JX48" s="455">
        <f>IFERROR(MATCH(JY$44,Sheep!$R$319:$R$326,1),0)</f>
        <v>5</v>
      </c>
      <c r="JY48" s="455">
        <f>IFERROR(MATCH(JZ$44,Sheep!$R$319:$R$326,1),0)</f>
        <v>5</v>
      </c>
      <c r="JZ48" s="455">
        <f>IFERROR(MATCH(KA$44,Sheep!$R$319:$R$326,1),0)</f>
        <v>5</v>
      </c>
      <c r="KA48" s="455">
        <f>IFERROR(MATCH(KB$44,Sheep!$R$319:$R$326,1),0)</f>
        <v>5</v>
      </c>
      <c r="KB48" s="455">
        <f>IFERROR(MATCH(KC$44,Sheep!$R$319:$R$326,1),0)</f>
        <v>5</v>
      </c>
      <c r="KC48" s="455">
        <f>IFERROR(MATCH(KD$44,Sheep!$R$319:$R$326,1),0)</f>
        <v>5</v>
      </c>
      <c r="KD48" s="455">
        <f>IFERROR(MATCH(KE$44,Sheep!$R$319:$R$326,1),0)</f>
        <v>5</v>
      </c>
      <c r="KE48" s="455">
        <f>IFERROR(MATCH(KF$44,Sheep!$R$319:$R$326,1),0)</f>
        <v>5</v>
      </c>
      <c r="KF48" s="455">
        <f>IFERROR(MATCH(KG$44,Sheep!$R$319:$R$326,1),0)</f>
        <v>5</v>
      </c>
      <c r="KG48" s="455">
        <f>IFERROR(MATCH(KH$44,Sheep!$R$319:$R$326,1),0)</f>
        <v>5</v>
      </c>
      <c r="KH48" s="455">
        <f>IFERROR(MATCH(KI$44,Sheep!$R$319:$R$326,1),0)</f>
        <v>5</v>
      </c>
      <c r="KI48" s="455">
        <f>IFERROR(MATCH(KJ$44,Sheep!$R$319:$R$326,1),0)</f>
        <v>5</v>
      </c>
      <c r="KJ48" s="455">
        <f>IFERROR(MATCH(KK$44,Sheep!$R$319:$R$326,1),0)</f>
        <v>5</v>
      </c>
      <c r="KK48" s="455">
        <f>IFERROR(MATCH(KL$44,Sheep!$R$319:$R$326,1),0)</f>
        <v>5</v>
      </c>
      <c r="KL48" s="455">
        <f>IFERROR(MATCH(KM$44,Sheep!$R$319:$R$326,1),0)</f>
        <v>5</v>
      </c>
      <c r="KM48" s="455">
        <f>IFERROR(MATCH(KN$44,Sheep!$R$319:$R$326,1),0)</f>
        <v>5</v>
      </c>
      <c r="KN48" s="455">
        <f>IFERROR(MATCH(KO$44,Sheep!$R$319:$R$326,1),0)</f>
        <v>5</v>
      </c>
      <c r="KO48" s="455">
        <f>IFERROR(MATCH(KP$44,Sheep!$R$319:$R$326,1),0)</f>
        <v>5</v>
      </c>
      <c r="KP48" s="455">
        <f>IFERROR(MATCH(KQ$44,Sheep!$R$319:$R$326,1),0)</f>
        <v>5</v>
      </c>
      <c r="KQ48" s="455">
        <f>IFERROR(MATCH(KR$44,Sheep!$R$319:$R$326,1),0)</f>
        <v>5</v>
      </c>
      <c r="KR48" s="455">
        <f>IFERROR(MATCH(KS$44,Sheep!$R$319:$R$326,1),0)</f>
        <v>5</v>
      </c>
      <c r="KS48" s="455">
        <f>IFERROR(MATCH(KT$44,Sheep!$R$319:$R$326,1),0)</f>
        <v>5</v>
      </c>
      <c r="KT48" s="455">
        <f>IFERROR(MATCH(KU$44,Sheep!$R$319:$R$326,1),0)</f>
        <v>5</v>
      </c>
      <c r="KU48" s="455">
        <f>IFERROR(MATCH(KV$44,Sheep!$R$319:$R$326,1),0)</f>
        <v>5</v>
      </c>
      <c r="KV48" s="455">
        <f>IFERROR(MATCH(KW$44,Sheep!$R$319:$R$326,1),0)</f>
        <v>5</v>
      </c>
      <c r="KW48" s="455">
        <f>IFERROR(MATCH(KX$44,Sheep!$R$319:$R$326,1),0)</f>
        <v>5</v>
      </c>
      <c r="KX48" s="455">
        <f>IFERROR(MATCH(KY$44,Sheep!$R$319:$R$326,1),0)</f>
        <v>5</v>
      </c>
      <c r="KY48" s="455">
        <f>IFERROR(MATCH(KZ$44,Sheep!$R$319:$R$326,1),0)</f>
        <v>5</v>
      </c>
      <c r="KZ48" s="455">
        <f>IFERROR(MATCH(LA$44,Sheep!$R$319:$R$326,1),0)</f>
        <v>5</v>
      </c>
      <c r="LA48" s="455">
        <f>IFERROR(MATCH(LB$44,Sheep!$R$319:$R$326,1),0)</f>
        <v>5</v>
      </c>
      <c r="LB48" s="455">
        <f>IFERROR(MATCH(LC$44,Sheep!$R$319:$R$326,1),0)</f>
        <v>5</v>
      </c>
      <c r="LC48" s="455">
        <f>IFERROR(MATCH(LD$44,Sheep!$R$319:$R$326,1),0)</f>
        <v>5</v>
      </c>
      <c r="LD48" s="455">
        <f>IFERROR(MATCH(LE$44,Sheep!$R$319:$R$326,1),0)</f>
        <v>5</v>
      </c>
      <c r="LE48" s="455">
        <f>IFERROR(MATCH(LF$44,Sheep!$R$319:$R$326,1),0)</f>
        <v>5</v>
      </c>
      <c r="LF48" s="455">
        <f>IFERROR(MATCH(LG$44,Sheep!$R$319:$R$326,1),0)</f>
        <v>5</v>
      </c>
      <c r="LG48" s="455">
        <f>IFERROR(MATCH(LH$44,Sheep!$R$319:$R$326,1),0)</f>
        <v>5</v>
      </c>
      <c r="LH48" s="455">
        <f>IFERROR(MATCH(LI$44,Sheep!$R$319:$R$326,1),0)</f>
        <v>5</v>
      </c>
      <c r="LI48" s="455">
        <f>IFERROR(MATCH(LJ$44,Sheep!$R$319:$R$326,1),0)</f>
        <v>5</v>
      </c>
      <c r="LJ48" s="455">
        <f>IFERROR(MATCH(LK$44,Sheep!$R$319:$R$326,1),0)</f>
        <v>5</v>
      </c>
      <c r="LK48" s="455">
        <f>IFERROR(MATCH(LL$44,Sheep!$R$319:$R$326,1),0)</f>
        <v>6</v>
      </c>
      <c r="LL48" s="455">
        <f>IFERROR(MATCH(LM$44,Sheep!$R$319:$R$326,1),0)</f>
        <v>6</v>
      </c>
      <c r="LM48" s="455">
        <f>IFERROR(MATCH(LN$44,Sheep!$R$319:$R$326,1),0)</f>
        <v>6</v>
      </c>
      <c r="LN48" s="455">
        <f>IFERROR(MATCH(LO$44,Sheep!$R$319:$R$326,1),0)</f>
        <v>6</v>
      </c>
      <c r="LO48" s="455">
        <f>IFERROR(MATCH(LP$44,Sheep!$R$319:$R$326,1),0)</f>
        <v>6</v>
      </c>
      <c r="LP48" s="455">
        <f>IFERROR(MATCH(LQ$44,Sheep!$R$319:$R$326,1),0)</f>
        <v>6</v>
      </c>
      <c r="LQ48" s="455">
        <f>IFERROR(MATCH(LR$44,Sheep!$R$319:$R$326,1),0)</f>
        <v>6</v>
      </c>
      <c r="LR48" s="455">
        <f>IFERROR(MATCH(LS$44,Sheep!$R$319:$R$326,1),0)</f>
        <v>6</v>
      </c>
      <c r="LS48" s="455">
        <f>IFERROR(MATCH(LT$44,Sheep!$R$319:$R$326,1),0)</f>
        <v>6</v>
      </c>
      <c r="LT48" s="455">
        <f>IFERROR(MATCH(LU$44,Sheep!$R$319:$R$326,1),0)</f>
        <v>6</v>
      </c>
      <c r="LU48" s="455">
        <f>IFERROR(MATCH(LV$44,Sheep!$R$319:$R$326,1),0)</f>
        <v>6</v>
      </c>
      <c r="LV48" s="455">
        <f>IFERROR(MATCH(LW$44,Sheep!$R$319:$R$326,1),0)</f>
        <v>6</v>
      </c>
      <c r="LW48" s="455">
        <f>IFERROR(MATCH(LX$44,Sheep!$R$319:$R$326,1),0)</f>
        <v>6</v>
      </c>
      <c r="LX48" s="455">
        <f>IFERROR(MATCH(LY$44,Sheep!$R$319:$R$326,1),0)</f>
        <v>6</v>
      </c>
      <c r="LY48" s="455">
        <f>IFERROR(MATCH(LZ$44,Sheep!$R$319:$R$326,1),0)</f>
        <v>6</v>
      </c>
      <c r="LZ48" s="455">
        <f>IFERROR(MATCH(MA$44,Sheep!$R$319:$R$326,1),0)</f>
        <v>6</v>
      </c>
      <c r="MA48" s="455">
        <f>IFERROR(MATCH(MB$44,Sheep!$R$319:$R$326,1),0)</f>
        <v>6</v>
      </c>
      <c r="MB48" s="455">
        <f>IFERROR(MATCH(MC$44,Sheep!$R$319:$R$326,1),0)</f>
        <v>6</v>
      </c>
      <c r="MC48" s="455">
        <f>IFERROR(MATCH(MD$44,Sheep!$R$319:$R$326,1),0)</f>
        <v>6</v>
      </c>
      <c r="MD48" s="455">
        <f>IFERROR(MATCH(ME$44,Sheep!$R$319:$R$326,1),0)</f>
        <v>6</v>
      </c>
      <c r="ME48" s="455">
        <f>IFERROR(MATCH(MF$44,Sheep!$R$319:$R$326,1),0)</f>
        <v>6</v>
      </c>
      <c r="MF48" s="455">
        <f>IFERROR(MATCH(MG$44,Sheep!$R$319:$R$326,1),0)</f>
        <v>6</v>
      </c>
      <c r="MG48" s="455">
        <f>IFERROR(MATCH(MH$44,Sheep!$R$319:$R$326,1),0)</f>
        <v>6</v>
      </c>
      <c r="MH48" s="455">
        <f>IFERROR(MATCH(MI$44,Sheep!$R$319:$R$326,1),0)</f>
        <v>6</v>
      </c>
      <c r="MI48" s="455">
        <f>IFERROR(MATCH(MJ$44,Sheep!$R$319:$R$326,1),0)</f>
        <v>6</v>
      </c>
      <c r="MJ48" s="455">
        <f>IFERROR(MATCH(MK$44,Sheep!$R$319:$R$326,1),0)</f>
        <v>6</v>
      </c>
      <c r="MK48" s="455">
        <f>IFERROR(MATCH(ML$44,Sheep!$R$319:$R$326,1),0)</f>
        <v>6</v>
      </c>
      <c r="ML48" s="455">
        <f>IFERROR(MATCH(MM$44,Sheep!$R$319:$R$326,1),0)</f>
        <v>6</v>
      </c>
      <c r="MM48" s="455">
        <f>IFERROR(MATCH(MN$44,Sheep!$R$319:$R$326,1),0)</f>
        <v>6</v>
      </c>
      <c r="MN48" s="455">
        <f>IFERROR(MATCH(MO$44,Sheep!$R$319:$R$326,1),0)</f>
        <v>6</v>
      </c>
      <c r="MO48" s="455">
        <f>IFERROR(MATCH(MP$44,Sheep!$R$319:$R$326,1),0)</f>
        <v>6</v>
      </c>
      <c r="MP48" s="455">
        <f>IFERROR(MATCH(MQ$44,Sheep!$R$319:$R$326,1),0)</f>
        <v>6</v>
      </c>
      <c r="MQ48" s="455">
        <f>IFERROR(MATCH(MR$44,Sheep!$R$319:$R$326,1),0)</f>
        <v>6</v>
      </c>
      <c r="MR48" s="455">
        <f>IFERROR(MATCH(MS$44,Sheep!$R$319:$R$326,1),0)</f>
        <v>6</v>
      </c>
      <c r="MS48" s="455">
        <f>IFERROR(MATCH(MT$44,Sheep!$R$319:$R$326,1),0)</f>
        <v>6</v>
      </c>
      <c r="MT48" s="455">
        <f>IFERROR(MATCH(MU$44,Sheep!$R$319:$R$326,1),0)</f>
        <v>6</v>
      </c>
      <c r="MU48" s="455">
        <f>IFERROR(MATCH(MV$44,Sheep!$R$319:$R$326,1),0)</f>
        <v>6</v>
      </c>
      <c r="MV48" s="455">
        <f>IFERROR(MATCH(MW$44,Sheep!$R$319:$R$326,1),0)</f>
        <v>6</v>
      </c>
      <c r="MW48" s="455">
        <f>IFERROR(MATCH(MX$44,Sheep!$R$319:$R$326,1),0)</f>
        <v>6</v>
      </c>
      <c r="MX48" s="455">
        <f>IFERROR(MATCH(MY$44,Sheep!$R$319:$R$326,1),0)</f>
        <v>6</v>
      </c>
      <c r="MY48" s="455">
        <f>IFERROR(MATCH(MZ$44,Sheep!$R$319:$R$326,1),0)</f>
        <v>6</v>
      </c>
      <c r="MZ48" s="455">
        <f>IFERROR(MATCH(NA$44,Sheep!$R$319:$R$326,1),0)</f>
        <v>6</v>
      </c>
      <c r="NA48" s="455">
        <f>IFERROR(MATCH(NB$44,Sheep!$R$319:$R$326,1),0)</f>
        <v>6</v>
      </c>
      <c r="NB48" s="455">
        <f>IFERROR(MATCH(NC$44,Sheep!$R$319:$R$326,1),0)</f>
        <v>6</v>
      </c>
      <c r="NC48" s="455">
        <f>IFERROR(MATCH(ND$44,Sheep!$R$319:$R$326,1),0)</f>
        <v>6</v>
      </c>
      <c r="ND48" s="455">
        <f>IFERROR(MATCH(NE$44,Sheep!$R$319:$R$326,1),0)</f>
        <v>6</v>
      </c>
      <c r="NE48" s="455">
        <f>IFERROR(MATCH(NF$44,Sheep!$R$319:$R$326,1),0)</f>
        <v>6</v>
      </c>
      <c r="NF48" s="455">
        <f>IFERROR(MATCH(NG$44,Sheep!$R$319:$R$326,1),0)</f>
        <v>6</v>
      </c>
      <c r="NG48" s="455">
        <f>IFERROR(MATCH(NH$44,Sheep!$R$319:$R$326,1),0)</f>
        <v>6</v>
      </c>
      <c r="NH48" s="455">
        <f>IFERROR(MATCH(NI$44,Sheep!$R$319:$R$326,1),0)</f>
        <v>6</v>
      </c>
      <c r="NI48" s="455">
        <f>IFERROR(MATCH(NJ$44,Sheep!$R$319:$R$326,1),0)</f>
        <v>6</v>
      </c>
      <c r="NJ48" s="455">
        <f>IFERROR(MATCH(NK$44,Sheep!$R$319:$R$326,1),0)</f>
        <v>6</v>
      </c>
      <c r="NK48" s="455">
        <f>IFERROR(MATCH(NL$44,Sheep!$R$319:$R$326,1),0)</f>
        <v>7</v>
      </c>
      <c r="NL48" s="455">
        <f>IFERROR(MATCH(NM$44,Sheep!$R$319:$R$326,1),0)</f>
        <v>7</v>
      </c>
      <c r="NM48" s="455">
        <f>IFERROR(MATCH(NN$44,Sheep!$R$319:$R$326,1),0)</f>
        <v>7</v>
      </c>
      <c r="NN48" s="455">
        <f>IFERROR(MATCH(NO$44,Sheep!$R$319:$R$326,1),0)</f>
        <v>7</v>
      </c>
      <c r="NO48" s="455">
        <f>IFERROR(MATCH(NP$44,Sheep!$R$319:$R$326,1),0)</f>
        <v>7</v>
      </c>
      <c r="NP48" s="455">
        <f>IFERROR(MATCH(NQ$44,Sheep!$R$319:$R$326,1),0)</f>
        <v>7</v>
      </c>
      <c r="NQ48" s="455">
        <f>IFERROR(MATCH(NR$44,Sheep!$R$319:$R$326,1),0)</f>
        <v>7</v>
      </c>
      <c r="NR48" s="455">
        <f>IFERROR(MATCH(NS$44,Sheep!$R$319:$R$326,1),0)</f>
        <v>7</v>
      </c>
      <c r="NS48" s="455">
        <f>IFERROR(MATCH(NT$44,Sheep!$R$319:$R$326,1),0)</f>
        <v>7</v>
      </c>
      <c r="NT48" s="455">
        <f>IFERROR(MATCH(NU$44,Sheep!$R$319:$R$326,1),0)</f>
        <v>7</v>
      </c>
      <c r="NU48" s="455">
        <f>IFERROR(MATCH(NV$44,Sheep!$R$319:$R$326,1),0)</f>
        <v>7</v>
      </c>
      <c r="NV48" s="455">
        <f>IFERROR(MATCH(NW$44,Sheep!$R$319:$R$326,1),0)</f>
        <v>7</v>
      </c>
      <c r="NW48" s="455">
        <f>IFERROR(MATCH(NX$44,Sheep!$R$319:$R$326,1),0)</f>
        <v>7</v>
      </c>
      <c r="NX48" s="455">
        <f>IFERROR(MATCH(NY$44,Sheep!$R$319:$R$326,1),0)</f>
        <v>7</v>
      </c>
      <c r="NY48" s="455">
        <f>IFERROR(MATCH(NZ$44,Sheep!$R$319:$R$326,1),0)</f>
        <v>7</v>
      </c>
      <c r="NZ48" s="455">
        <f>IFERROR(MATCH(OA$44,Sheep!$R$319:$R$326,1),0)</f>
        <v>7</v>
      </c>
      <c r="OA48" s="455">
        <f>IFERROR(MATCH(OB$44,Sheep!$R$319:$R$326,1),0)</f>
        <v>7</v>
      </c>
      <c r="OB48" s="455">
        <f>IFERROR(MATCH(OC$44,Sheep!$R$319:$R$326,1),0)</f>
        <v>7</v>
      </c>
      <c r="OC48" s="455">
        <f>IFERROR(MATCH(OD$44,Sheep!$R$319:$R$326,1),0)</f>
        <v>7</v>
      </c>
      <c r="OD48" s="455">
        <f>IFERROR(MATCH(OE$44,Sheep!$R$319:$R$326,1),0)</f>
        <v>7</v>
      </c>
      <c r="OE48" s="455">
        <f>IFERROR(MATCH(OF$44,Sheep!$R$319:$R$326,1),0)</f>
        <v>7</v>
      </c>
      <c r="OF48" s="455">
        <f>IFERROR(MATCH(OG$44,Sheep!$R$319:$R$326,1),0)</f>
        <v>7</v>
      </c>
      <c r="OG48" s="455">
        <f>IFERROR(MATCH(OH$44,Sheep!$R$319:$R$326,1),0)</f>
        <v>7</v>
      </c>
      <c r="OH48" s="455">
        <f>IFERROR(MATCH(OI$44,Sheep!$R$319:$R$326,1),0)</f>
        <v>7</v>
      </c>
      <c r="OI48" s="455">
        <f>IFERROR(MATCH(OJ$44,Sheep!$R$319:$R$326,1),0)</f>
        <v>7</v>
      </c>
      <c r="OJ48" s="455">
        <f>IFERROR(MATCH(OK$44,Sheep!$R$319:$R$326,1),0)</f>
        <v>7</v>
      </c>
      <c r="OK48" s="455">
        <f>IFERROR(MATCH(OL$44,Sheep!$R$319:$R$326,1),0)</f>
        <v>7</v>
      </c>
      <c r="OL48" s="455">
        <f>IFERROR(MATCH(OM$44,Sheep!$R$319:$R$326,1),0)</f>
        <v>7</v>
      </c>
      <c r="OM48" s="455">
        <f>IFERROR(MATCH(ON$44,Sheep!$R$319:$R$326,1),0)</f>
        <v>7</v>
      </c>
      <c r="ON48" s="455">
        <f>IFERROR(MATCH(OO$44,Sheep!$R$319:$R$326,1),0)</f>
        <v>7</v>
      </c>
      <c r="OO48" s="455">
        <f>IFERROR(MATCH(OP$44,Sheep!$R$319:$R$326,1),0)</f>
        <v>7</v>
      </c>
      <c r="OP48" s="455">
        <f>IFERROR(MATCH(OQ$44,Sheep!$R$319:$R$326,1),0)</f>
        <v>7</v>
      </c>
      <c r="OQ48" s="455">
        <f>IFERROR(MATCH(OR$44,Sheep!$R$319:$R$326,1),0)</f>
        <v>7</v>
      </c>
      <c r="OR48" s="455">
        <f>IFERROR(MATCH(OS$44,Sheep!$R$319:$R$326,1),0)</f>
        <v>7</v>
      </c>
      <c r="OS48" s="455">
        <f>IFERROR(MATCH(OT$44,Sheep!$R$319:$R$326,1),0)</f>
        <v>7</v>
      </c>
      <c r="OT48" s="455">
        <f>IFERROR(MATCH(OU$44,Sheep!$R$319:$R$326,1),0)</f>
        <v>7</v>
      </c>
      <c r="OU48" s="455">
        <f>IFERROR(MATCH(OV$44,Sheep!$R$319:$R$326,1),0)</f>
        <v>7</v>
      </c>
      <c r="OV48" s="455">
        <f>IFERROR(MATCH(OW$44,Sheep!$R$319:$R$326,1),0)</f>
        <v>7</v>
      </c>
      <c r="OW48" s="455">
        <f>IFERROR(MATCH(OX$44,Sheep!$R$319:$R$326,1),0)</f>
        <v>7</v>
      </c>
      <c r="OX48" s="455">
        <f>IFERROR(MATCH(OY$44,Sheep!$R$319:$R$326,1),0)</f>
        <v>7</v>
      </c>
      <c r="OY48" s="455">
        <f>IFERROR(MATCH(OZ$44,Sheep!$R$319:$R$326,1),0)</f>
        <v>7</v>
      </c>
      <c r="OZ48" s="455">
        <f>IFERROR(MATCH(PA$44,Sheep!$R$319:$R$326,1),0)</f>
        <v>7</v>
      </c>
      <c r="PA48" s="455">
        <f>IFERROR(MATCH(PB$44,Sheep!$R$319:$R$326,1),0)</f>
        <v>7</v>
      </c>
      <c r="PB48" s="455">
        <f>IFERROR(MATCH(PC$44,Sheep!$R$319:$R$326,1),0)</f>
        <v>7</v>
      </c>
      <c r="PC48" s="455">
        <f>IFERROR(MATCH(PD$44,Sheep!$R$319:$R$326,1),0)</f>
        <v>7</v>
      </c>
      <c r="PD48" s="455">
        <f>IFERROR(MATCH(PE$44,Sheep!$R$319:$R$326,1),0)</f>
        <v>7</v>
      </c>
      <c r="PE48" s="455">
        <f>IFERROR(MATCH(PF$44,Sheep!$R$319:$R$326,1),0)</f>
        <v>7</v>
      </c>
      <c r="PF48" s="455">
        <f>IFERROR(MATCH(PG$44,Sheep!$R$319:$R$326,1),0)</f>
        <v>7</v>
      </c>
      <c r="PG48" s="455">
        <f>IFERROR(MATCH(PH$44,Sheep!$R$319:$R$326,1),0)</f>
        <v>7</v>
      </c>
      <c r="PH48" s="455">
        <f>IFERROR(MATCH(PI$44,Sheep!$R$319:$R$326,1),0)</f>
        <v>7</v>
      </c>
      <c r="PI48" s="455">
        <f>IFERROR(MATCH(PJ$44,Sheep!$R$319:$R$326,1),0)</f>
        <v>7</v>
      </c>
      <c r="PJ48" s="455">
        <f>IFERROR(MATCH(PK$44,Sheep!$R$319:$R$326,1),0)</f>
        <v>7</v>
      </c>
      <c r="PK48" s="455">
        <f>IFERROR(MATCH(PL$44,Sheep!$R$319:$R$326,1),0)</f>
        <v>8</v>
      </c>
      <c r="PL48" s="455">
        <f>IFERROR(MATCH(PM$44,Sheep!$R$319:$R$326,1),0)</f>
        <v>8</v>
      </c>
      <c r="PM48" s="455">
        <f>IFERROR(MATCH(PN$44,Sheep!$R$319:$R$326,1),0)</f>
        <v>8</v>
      </c>
      <c r="PN48" s="455">
        <f>IFERROR(MATCH(PO$44,Sheep!$R$319:$R$326,1),0)</f>
        <v>8</v>
      </c>
      <c r="PO48" s="455">
        <f>IFERROR(MATCH(PP$44,Sheep!$R$319:$R$326,1),0)</f>
        <v>8</v>
      </c>
      <c r="PP48" s="455">
        <f>IFERROR(MATCH(PQ$44,Sheep!$R$319:$R$326,1),0)</f>
        <v>8</v>
      </c>
      <c r="PQ48" s="455">
        <f>IFERROR(MATCH(PR$44,Sheep!$R$319:$R$326,1),0)</f>
        <v>8</v>
      </c>
      <c r="PR48" s="455">
        <f>IFERROR(MATCH(PS$44,Sheep!$R$319:$R$326,1),0)</f>
        <v>8</v>
      </c>
      <c r="PS48" s="455">
        <f>IFERROR(MATCH(PT$44,Sheep!$R$319:$R$326,1),0)</f>
        <v>8</v>
      </c>
      <c r="PT48" s="455">
        <f>IFERROR(MATCH(PU$44,Sheep!$R$319:$R$326,1),0)</f>
        <v>8</v>
      </c>
      <c r="PU48" s="455">
        <f>IFERROR(MATCH(PV$44,Sheep!$R$319:$R$326,1),0)</f>
        <v>8</v>
      </c>
      <c r="PV48" s="455">
        <f>IFERROR(MATCH(PW$44,Sheep!$R$319:$R$326,1),0)</f>
        <v>8</v>
      </c>
      <c r="PW48" s="455">
        <f>IFERROR(MATCH(PX$44,Sheep!$R$319:$R$326,1),0)</f>
        <v>8</v>
      </c>
      <c r="PX48" s="455">
        <f>IFERROR(MATCH(PY$44,Sheep!$R$319:$R$326,1),0)</f>
        <v>8</v>
      </c>
      <c r="PY48" s="455">
        <f>IFERROR(MATCH(PZ$44,Sheep!$R$319:$R$326,1),0)</f>
        <v>8</v>
      </c>
      <c r="PZ48" s="455">
        <f>IFERROR(MATCH(QA$44,Sheep!$R$319:$R$326,1),0)</f>
        <v>8</v>
      </c>
      <c r="QA48" s="455">
        <f>IFERROR(MATCH(QB$44,Sheep!$R$319:$R$326,1),0)</f>
        <v>8</v>
      </c>
      <c r="QB48" s="455">
        <f>IFERROR(MATCH(QC$44,Sheep!$R$319:$R$326,1),0)</f>
        <v>8</v>
      </c>
      <c r="QC48" s="455">
        <f>IFERROR(MATCH(QD$44,Sheep!$R$319:$R$326,1),0)</f>
        <v>8</v>
      </c>
      <c r="QD48" s="455">
        <f>IFERROR(MATCH(QE$44,Sheep!$R$319:$R$326,1),0)</f>
        <v>8</v>
      </c>
      <c r="QE48" s="455">
        <f>IFERROR(MATCH(QF$44,Sheep!$R$319:$R$326,1),0)</f>
        <v>8</v>
      </c>
      <c r="QF48" s="455">
        <f>IFERROR(MATCH(QG$44,Sheep!$R$319:$R$326,1),0)</f>
        <v>8</v>
      </c>
      <c r="QG48" s="455">
        <f>IFERROR(MATCH(QH$44,Sheep!$R$319:$R$326,1),0)</f>
        <v>8</v>
      </c>
      <c r="QH48" s="455">
        <f>IFERROR(MATCH(QI$44,Sheep!$R$319:$R$326,1),0)</f>
        <v>8</v>
      </c>
      <c r="QI48" s="455">
        <f>IFERROR(MATCH(QJ$44,Sheep!$R$319:$R$326,1),0)</f>
        <v>8</v>
      </c>
      <c r="QJ48" s="455">
        <f>IFERROR(MATCH(QK$44,Sheep!$R$319:$R$326,1),0)</f>
        <v>8</v>
      </c>
      <c r="QK48" s="455">
        <f>IFERROR(MATCH(QL$44,Sheep!$R$319:$R$326,1),0)</f>
        <v>8</v>
      </c>
      <c r="QL48" s="455">
        <f>IFERROR(MATCH(QM$44,Sheep!$R$319:$R$326,1),0)</f>
        <v>8</v>
      </c>
      <c r="QM48" s="455">
        <f>IFERROR(MATCH(QN$44,Sheep!$R$319:$R$326,1),0)</f>
        <v>8</v>
      </c>
      <c r="QN48" s="455">
        <f>IFERROR(MATCH(QO$44,Sheep!$R$319:$R$326,1),0)</f>
        <v>8</v>
      </c>
      <c r="QO48" s="455">
        <f>IFERROR(MATCH(QP$44,Sheep!$R$319:$R$326,1),0)</f>
        <v>8</v>
      </c>
      <c r="QP48" s="455">
        <f>IFERROR(MATCH(QQ$44,Sheep!$R$319:$R$326,1),0)</f>
        <v>8</v>
      </c>
      <c r="QQ48" s="455">
        <f>IFERROR(MATCH(QR$44,Sheep!$R$319:$R$326,1),0)</f>
        <v>8</v>
      </c>
      <c r="QR48" s="455">
        <f>IFERROR(MATCH(QS$44,Sheep!$R$319:$R$326,1),0)</f>
        <v>8</v>
      </c>
      <c r="QS48" s="455">
        <f>IFERROR(MATCH(QT$44,Sheep!$R$319:$R$326,1),0)</f>
        <v>8</v>
      </c>
      <c r="QT48" s="455">
        <f>IFERROR(MATCH(QU$44,Sheep!$R$319:$R$326,1),0)</f>
        <v>8</v>
      </c>
      <c r="QU48" s="455">
        <f>IFERROR(MATCH(QV$44,Sheep!$R$319:$R$326,1),0)</f>
        <v>8</v>
      </c>
      <c r="QV48" s="455">
        <f>IFERROR(MATCH(QW$44,Sheep!$R$319:$R$326,1),0)</f>
        <v>8</v>
      </c>
      <c r="QW48" s="455">
        <f>IFERROR(MATCH(QX$44,Sheep!$R$319:$R$326,1),0)</f>
        <v>8</v>
      </c>
      <c r="QX48" s="455">
        <f>IFERROR(MATCH(QY$44,Sheep!$R$319:$R$326,1),0)</f>
        <v>8</v>
      </c>
      <c r="QY48" s="455">
        <f>IFERROR(MATCH(QZ$44,Sheep!$R$319:$R$326,1),0)</f>
        <v>8</v>
      </c>
      <c r="QZ48" s="455">
        <f>IFERROR(MATCH(RA$44,Sheep!$R$319:$R$326,1),0)</f>
        <v>8</v>
      </c>
      <c r="RA48" s="455">
        <f>IFERROR(MATCH(RB$44,Sheep!$R$319:$R$326,1),0)</f>
        <v>8</v>
      </c>
      <c r="RB48" s="455">
        <f>IFERROR(MATCH(RC$44,Sheep!$R$319:$R$326,1),0)</f>
        <v>8</v>
      </c>
      <c r="RC48" s="455">
        <f>IFERROR(MATCH(RD$44,Sheep!$R$319:$R$326,1),0)</f>
        <v>8</v>
      </c>
      <c r="RD48" s="455">
        <f>IFERROR(MATCH(RE$44,Sheep!$R$319:$R$326,1),0)</f>
        <v>8</v>
      </c>
      <c r="RE48" s="455">
        <f>IFERROR(MATCH(RF$44,Sheep!$R$319:$R$326,1),0)</f>
        <v>8</v>
      </c>
      <c r="RF48" s="455">
        <f>IFERROR(MATCH(RG$44,Sheep!$R$319:$R$326,1),0)</f>
        <v>8</v>
      </c>
      <c r="RG48" s="455">
        <f>IFERROR(MATCH(RH$44,Sheep!$R$319:$R$326,1),0)</f>
        <v>8</v>
      </c>
      <c r="RH48" s="455">
        <f>IFERROR(MATCH(RI$44,Sheep!$R$319:$R$326,1),0)</f>
        <v>8</v>
      </c>
      <c r="RI48" s="455">
        <f>IFERROR(MATCH(RJ$44,Sheep!$R$319:$R$326,1),0)</f>
        <v>8</v>
      </c>
      <c r="RJ48" s="455">
        <f>IFERROR(MATCH(RK$44,Sheep!$R$319:$R$326,1),0)</f>
        <v>8</v>
      </c>
      <c r="RK48" s="455">
        <f>IFERROR(MATCH(RL$44,Sheep!$R$319:$R$326,1),0)</f>
        <v>8</v>
      </c>
      <c r="RL48" s="455">
        <f>IFERROR(MATCH(RM$44,Sheep!$R$319:$R$326,1),0)</f>
        <v>8</v>
      </c>
      <c r="RM48" s="455">
        <f>IFERROR(MATCH(RN$44,Sheep!$R$319:$R$326,1),0)</f>
        <v>8</v>
      </c>
      <c r="RN48" s="455">
        <f>IFERROR(MATCH(RO$44,Sheep!$R$319:$R$326,1),0)</f>
        <v>8</v>
      </c>
      <c r="RO48" s="455">
        <f>IFERROR(MATCH(RP$44,Sheep!$R$319:$R$326,1),0)</f>
        <v>8</v>
      </c>
      <c r="RP48" s="455">
        <f>IFERROR(MATCH(RQ$44,Sheep!$R$319:$R$326,1),0)</f>
        <v>8</v>
      </c>
      <c r="RQ48" s="455">
        <f>IFERROR(MATCH(RR$44,Sheep!$R$319:$R$326,1),0)</f>
        <v>8</v>
      </c>
      <c r="RR48" s="455">
        <f>IFERROR(MATCH(RS$44,Sheep!$R$319:$R$326,1),0)</f>
        <v>8</v>
      </c>
      <c r="RS48" s="455">
        <f>IFERROR(MATCH(RT$44,Sheep!$R$319:$R$326,1),0)</f>
        <v>8</v>
      </c>
      <c r="RT48" s="455">
        <f>IFERROR(MATCH(RU$44,Sheep!$R$319:$R$326,1),0)</f>
        <v>8</v>
      </c>
      <c r="RU48" s="455">
        <f>IFERROR(MATCH(RV$44,Sheep!$R$319:$R$326,1),0)</f>
        <v>8</v>
      </c>
      <c r="RV48" s="455">
        <f>IFERROR(MATCH(RW$44,Sheep!$R$319:$R$326,1),0)</f>
        <v>8</v>
      </c>
      <c r="RW48" s="455">
        <f>IFERROR(MATCH(RX$44,Sheep!$R$319:$R$326,1),0)</f>
        <v>8</v>
      </c>
      <c r="RX48" s="455">
        <f>IFERROR(MATCH(RY$44,Sheep!$R$319:$R$326,1),0)</f>
        <v>8</v>
      </c>
      <c r="RY48" s="455">
        <f>IFERROR(MATCH(RZ$44,Sheep!$R$319:$R$326,1),0)</f>
        <v>8</v>
      </c>
      <c r="RZ48" s="455">
        <f>IFERROR(MATCH(SA$44,Sheep!$R$319:$R$326,1),0)</f>
        <v>8</v>
      </c>
      <c r="SA48" s="455">
        <f>IFERROR(MATCH(SB$44,Sheep!$R$319:$R$326,1),0)</f>
        <v>8</v>
      </c>
      <c r="SB48" s="455">
        <f>IFERROR(MATCH(SC$44,Sheep!$R$319:$R$326,1),0)</f>
        <v>8</v>
      </c>
      <c r="SC48" s="455">
        <f>IFERROR(MATCH(SD$44,Sheep!$R$319:$R$326,1),0)</f>
        <v>8</v>
      </c>
      <c r="SD48" s="455">
        <f>IFERROR(MATCH(SE$44,Sheep!$R$319:$R$326,1),0)</f>
        <v>8</v>
      </c>
      <c r="SE48" s="455">
        <f>IFERROR(MATCH(SF$44,Sheep!$R$319:$R$326,1),0)</f>
        <v>8</v>
      </c>
      <c r="SF48" s="455">
        <f>IFERROR(MATCH(SG$44,Sheep!$R$319:$R$326,1),0)</f>
        <v>8</v>
      </c>
      <c r="SG48" s="455">
        <f>IFERROR(MATCH(SH$44,Sheep!$R$319:$R$326,1),0)</f>
        <v>8</v>
      </c>
      <c r="SH48" s="455">
        <f>IFERROR(MATCH(SI$44,Sheep!$R$319:$R$326,1),0)</f>
        <v>8</v>
      </c>
      <c r="SI48" s="455">
        <f>IFERROR(MATCH(SJ$44,Sheep!$R$319:$R$326,1),0)</f>
        <v>0</v>
      </c>
      <c r="SJ48" s="254"/>
      <c r="SK48" s="256"/>
      <c r="SL48" s="244"/>
      <c r="SM48" s="244"/>
      <c r="SN48" s="244"/>
    </row>
    <row r="49" spans="1:508" hidden="1" outlineLevel="3" x14ac:dyDescent="0.35">
      <c r="A49" s="244"/>
      <c r="B49" s="253"/>
      <c r="C49" s="442">
        <f>INT($C$40)+3</f>
        <v>4</v>
      </c>
      <c r="D49" s="254"/>
      <c r="E49" s="326"/>
      <c r="F49" s="326"/>
      <c r="G49" s="254"/>
      <c r="H49" s="268"/>
      <c r="I49" s="268"/>
      <c r="J49" s="454" t="s">
        <v>712</v>
      </c>
      <c r="K49" s="498">
        <f>IFERROR(INDEX(Sheep!$R$319:$R$326,K48,1),0)</f>
        <v>0</v>
      </c>
      <c r="L49" s="498">
        <f>IFERROR(INDEX(Sheep!$R$319:$R$326,L48,1),0)</f>
        <v>0</v>
      </c>
      <c r="M49" s="498">
        <f>IFERROR(INDEX(Sheep!$R$319:$R$326,M48,1),0)</f>
        <v>0</v>
      </c>
      <c r="N49" s="498">
        <f>IFERROR(INDEX(Sheep!$R$319:$R$326,N48,1),0)</f>
        <v>0</v>
      </c>
      <c r="O49" s="498">
        <f>IFERROR(INDEX(Sheep!$R$319:$R$326,O48,1),0)</f>
        <v>0</v>
      </c>
      <c r="P49" s="498">
        <f>IFERROR(INDEX(Sheep!$R$319:$R$326,P48,1),0)</f>
        <v>0</v>
      </c>
      <c r="Q49" s="498">
        <f>IFERROR(INDEX(Sheep!$R$319:$R$326,Q48,1),0)</f>
        <v>0</v>
      </c>
      <c r="R49" s="498">
        <f>IFERROR(INDEX(Sheep!$R$319:$R$326,R48,1),0)</f>
        <v>0</v>
      </c>
      <c r="S49" s="498">
        <f>IFERROR(INDEX(Sheep!$R$319:$R$326,S48,1),0)</f>
        <v>0</v>
      </c>
      <c r="T49" s="498">
        <f>IFERROR(INDEX(Sheep!$R$319:$R$326,T48,1),0)</f>
        <v>0</v>
      </c>
      <c r="U49" s="498">
        <f>IFERROR(INDEX(Sheep!$R$319:$R$326,U48,1),0)</f>
        <v>0</v>
      </c>
      <c r="V49" s="498">
        <f>IFERROR(INDEX(Sheep!$R$319:$R$326,V48,1),0)</f>
        <v>0</v>
      </c>
      <c r="W49" s="498">
        <f>IFERROR(INDEX(Sheep!$R$319:$R$326,W48,1),0)</f>
        <v>0</v>
      </c>
      <c r="X49" s="498">
        <f>IFERROR(INDEX(Sheep!$R$319:$R$326,X48,1),0)</f>
        <v>0</v>
      </c>
      <c r="Y49" s="498">
        <f>IFERROR(INDEX(Sheep!$R$319:$R$326,Y48,1),0)</f>
        <v>0</v>
      </c>
      <c r="Z49" s="498">
        <f>IFERROR(INDEX(Sheep!$R$319:$R$326,Z48,1),0)</f>
        <v>0</v>
      </c>
      <c r="AA49" s="498">
        <f>IFERROR(INDEX(Sheep!$R$319:$R$326,AA48,1),0)</f>
        <v>0</v>
      </c>
      <c r="AB49" s="498">
        <f>IFERROR(INDEX(Sheep!$R$319:$R$326,AB48,1),0)</f>
        <v>0</v>
      </c>
      <c r="AC49" s="498">
        <f>IFERROR(INDEX(Sheep!$R$319:$R$326,AC48,1),0)</f>
        <v>0</v>
      </c>
      <c r="AD49" s="498">
        <f>IFERROR(INDEX(Sheep!$R$319:$R$326,AD48,1),0)</f>
        <v>0</v>
      </c>
      <c r="AE49" s="498">
        <f>IFERROR(INDEX(Sheep!$R$319:$R$326,AE48,1),0)</f>
        <v>0</v>
      </c>
      <c r="AF49" s="498">
        <f>IFERROR(INDEX(Sheep!$R$319:$R$326,AF48,1),0)</f>
        <v>0</v>
      </c>
      <c r="AG49" s="498">
        <f>IFERROR(INDEX(Sheep!$R$319:$R$326,AG48,1),0)</f>
        <v>0</v>
      </c>
      <c r="AH49" s="498">
        <f>IFERROR(INDEX(Sheep!$R$319:$R$326,AH48,1),0)</f>
        <v>0</v>
      </c>
      <c r="AI49" s="498">
        <f>IFERROR(INDEX(Sheep!$R$319:$R$326,AI48,1),0)</f>
        <v>0</v>
      </c>
      <c r="AJ49" s="498">
        <f>IFERROR(INDEX(Sheep!$R$319:$R$326,AJ48,1),0)</f>
        <v>0</v>
      </c>
      <c r="AK49" s="498">
        <f>IFERROR(INDEX(Sheep!$R$319:$R$326,AK48,1),0)</f>
        <v>0</v>
      </c>
      <c r="AL49" s="498">
        <f>IFERROR(INDEX(Sheep!$R$319:$R$326,AL48,1),0)</f>
        <v>0</v>
      </c>
      <c r="AM49" s="498">
        <f>IFERROR(INDEX(Sheep!$R$319:$R$326,AM48,1),0)</f>
        <v>0</v>
      </c>
      <c r="AN49" s="498">
        <f>IFERROR(INDEX(Sheep!$R$319:$R$326,AN48,1),0)</f>
        <v>0</v>
      </c>
      <c r="AO49" s="498">
        <f>IFERROR(INDEX(Sheep!$R$319:$R$326,AO48,1),0)</f>
        <v>0</v>
      </c>
      <c r="AP49" s="498">
        <f>IFERROR(INDEX(Sheep!$R$319:$R$326,AP48,1),0)</f>
        <v>0</v>
      </c>
      <c r="AQ49" s="498">
        <f>IFERROR(INDEX(Sheep!$R$319:$R$326,AQ48,1),0)</f>
        <v>0</v>
      </c>
      <c r="AR49" s="498">
        <f>IFERROR(INDEX(Sheep!$R$319:$R$326,AR48,1),0)</f>
        <v>0</v>
      </c>
      <c r="AS49" s="498">
        <f>IFERROR(INDEX(Sheep!$R$319:$R$326,AS48,1),0)</f>
        <v>0</v>
      </c>
      <c r="AT49" s="498">
        <f>IFERROR(INDEX(Sheep!$R$319:$R$326,AT48,1),0)</f>
        <v>0</v>
      </c>
      <c r="AU49" s="498">
        <f>IFERROR(INDEX(Sheep!$R$319:$R$326,AU48,1),0)</f>
        <v>0</v>
      </c>
      <c r="AV49" s="498">
        <f>IFERROR(INDEX(Sheep!$R$319:$R$326,AV48,1),0)</f>
        <v>0</v>
      </c>
      <c r="AW49" s="498">
        <f>IFERROR(INDEX(Sheep!$R$319:$R$326,AW48,1),0)</f>
        <v>0</v>
      </c>
      <c r="AX49" s="498">
        <f>IFERROR(INDEX(Sheep!$R$319:$R$326,AX48,1),0)</f>
        <v>0</v>
      </c>
      <c r="AY49" s="498">
        <f>IFERROR(INDEX(Sheep!$R$319:$R$326,AY48,1),0)</f>
        <v>0</v>
      </c>
      <c r="AZ49" s="498">
        <f>IFERROR(INDEX(Sheep!$R$319:$R$326,AZ48,1),0)</f>
        <v>0</v>
      </c>
      <c r="BA49" s="498">
        <f>IFERROR(INDEX(Sheep!$R$319:$R$326,BA48,1),0)</f>
        <v>0</v>
      </c>
      <c r="BB49" s="498">
        <f>IFERROR(INDEX(Sheep!$R$319:$R$326,BB48,1),0)</f>
        <v>0</v>
      </c>
      <c r="BC49" s="498">
        <f>IFERROR(INDEX(Sheep!$R$319:$R$326,BC48,1),0)</f>
        <v>0</v>
      </c>
      <c r="BD49" s="498">
        <f>IFERROR(INDEX(Sheep!$R$319:$R$326,BD48,1),0)</f>
        <v>0</v>
      </c>
      <c r="BE49" s="498">
        <f>IFERROR(INDEX(Sheep!$R$319:$R$326,BE48,1),0)</f>
        <v>0</v>
      </c>
      <c r="BF49" s="498">
        <f>IFERROR(INDEX(Sheep!$R$319:$R$326,BF48,1),0)</f>
        <v>0</v>
      </c>
      <c r="BG49" s="498">
        <f>IFERROR(INDEX(Sheep!$R$319:$R$326,BG48,1),0)</f>
        <v>0</v>
      </c>
      <c r="BH49" s="498">
        <f>IFERROR(INDEX(Sheep!$R$319:$R$326,BH48,1),0)</f>
        <v>0</v>
      </c>
      <c r="BI49" s="498">
        <f>IFERROR(INDEX(Sheep!$R$319:$R$326,BI48,1),0)</f>
        <v>0</v>
      </c>
      <c r="BJ49" s="498">
        <f>IFERROR(INDEX(Sheep!$R$319:$R$326,BJ48,1),0)</f>
        <v>0</v>
      </c>
      <c r="BK49" s="498">
        <f>IFERROR(INDEX(Sheep!$R$319:$R$326,BK48,1),0)</f>
        <v>43836</v>
      </c>
      <c r="BL49" s="498">
        <f>IFERROR(INDEX(Sheep!$R$319:$R$326,BL48,1),0)</f>
        <v>43836</v>
      </c>
      <c r="BM49" s="498">
        <f>IFERROR(INDEX(Sheep!$R$319:$R$326,BM48,1),0)</f>
        <v>43836</v>
      </c>
      <c r="BN49" s="498">
        <f>IFERROR(INDEX(Sheep!$R$319:$R$326,BN48,1),0)</f>
        <v>43836</v>
      </c>
      <c r="BO49" s="498">
        <f>IFERROR(INDEX(Sheep!$R$319:$R$326,BO48,1),0)</f>
        <v>43836</v>
      </c>
      <c r="BP49" s="498">
        <f>IFERROR(INDEX(Sheep!$R$319:$R$326,BP48,1),0)</f>
        <v>43836</v>
      </c>
      <c r="BQ49" s="498">
        <f>IFERROR(INDEX(Sheep!$R$319:$R$326,BQ48,1),0)</f>
        <v>43836</v>
      </c>
      <c r="BR49" s="498">
        <f>IFERROR(INDEX(Sheep!$R$319:$R$326,BR48,1),0)</f>
        <v>43836</v>
      </c>
      <c r="BS49" s="498">
        <f>IFERROR(INDEX(Sheep!$R$319:$R$326,BS48,1),0)</f>
        <v>43836</v>
      </c>
      <c r="BT49" s="498">
        <f>IFERROR(INDEX(Sheep!$R$319:$R$326,BT48,1),0)</f>
        <v>43836</v>
      </c>
      <c r="BU49" s="498">
        <f>IFERROR(INDEX(Sheep!$R$319:$R$326,BU48,1),0)</f>
        <v>43836</v>
      </c>
      <c r="BV49" s="498">
        <f>IFERROR(INDEX(Sheep!$R$319:$R$326,BV48,1),0)</f>
        <v>43836</v>
      </c>
      <c r="BW49" s="498">
        <f>IFERROR(INDEX(Sheep!$R$319:$R$326,BW48,1),0)</f>
        <v>43836</v>
      </c>
      <c r="BX49" s="498">
        <f>IFERROR(INDEX(Sheep!$R$319:$R$326,BX48,1),0)</f>
        <v>43836</v>
      </c>
      <c r="BY49" s="498">
        <f>IFERROR(INDEX(Sheep!$R$319:$R$326,BY48,1),0)</f>
        <v>43836</v>
      </c>
      <c r="BZ49" s="498">
        <f>IFERROR(INDEX(Sheep!$R$319:$R$326,BZ48,1),0)</f>
        <v>43836</v>
      </c>
      <c r="CA49" s="498">
        <f>IFERROR(INDEX(Sheep!$R$319:$R$326,CA48,1),0)</f>
        <v>43836</v>
      </c>
      <c r="CB49" s="498">
        <f>IFERROR(INDEX(Sheep!$R$319:$R$326,CB48,1),0)</f>
        <v>43836</v>
      </c>
      <c r="CC49" s="498">
        <f>IFERROR(INDEX(Sheep!$R$319:$R$326,CC48,1),0)</f>
        <v>43836</v>
      </c>
      <c r="CD49" s="498">
        <f>IFERROR(INDEX(Sheep!$R$319:$R$326,CD48,1),0)</f>
        <v>43836</v>
      </c>
      <c r="CE49" s="498">
        <f>IFERROR(INDEX(Sheep!$R$319:$R$326,CE48,1),0)</f>
        <v>43836</v>
      </c>
      <c r="CF49" s="498">
        <f>IFERROR(INDEX(Sheep!$R$319:$R$326,CF48,1),0)</f>
        <v>43836</v>
      </c>
      <c r="CG49" s="498">
        <f>IFERROR(INDEX(Sheep!$R$319:$R$326,CG48,1),0)</f>
        <v>43836</v>
      </c>
      <c r="CH49" s="498">
        <f>IFERROR(INDEX(Sheep!$R$319:$R$326,CH48,1),0)</f>
        <v>43836</v>
      </c>
      <c r="CI49" s="498">
        <f>IFERROR(INDEX(Sheep!$R$319:$R$326,CI48,1),0)</f>
        <v>43836</v>
      </c>
      <c r="CJ49" s="498">
        <f>IFERROR(INDEX(Sheep!$R$319:$R$326,CJ48,1),0)</f>
        <v>43836</v>
      </c>
      <c r="CK49" s="498">
        <f>IFERROR(INDEX(Sheep!$R$319:$R$326,CK48,1),0)</f>
        <v>43836</v>
      </c>
      <c r="CL49" s="498">
        <f>IFERROR(INDEX(Sheep!$R$319:$R$326,CL48,1),0)</f>
        <v>43836</v>
      </c>
      <c r="CM49" s="498">
        <f>IFERROR(INDEX(Sheep!$R$319:$R$326,CM48,1),0)</f>
        <v>43836</v>
      </c>
      <c r="CN49" s="498">
        <f>IFERROR(INDEX(Sheep!$R$319:$R$326,CN48,1),0)</f>
        <v>43836</v>
      </c>
      <c r="CO49" s="498">
        <f>IFERROR(INDEX(Sheep!$R$319:$R$326,CO48,1),0)</f>
        <v>43836</v>
      </c>
      <c r="CP49" s="498">
        <f>IFERROR(INDEX(Sheep!$R$319:$R$326,CP48,1),0)</f>
        <v>43836</v>
      </c>
      <c r="CQ49" s="498">
        <f>IFERROR(INDEX(Sheep!$R$319:$R$326,CQ48,1),0)</f>
        <v>43836</v>
      </c>
      <c r="CR49" s="498">
        <f>IFERROR(INDEX(Sheep!$R$319:$R$326,CR48,1),0)</f>
        <v>43836</v>
      </c>
      <c r="CS49" s="498">
        <f>IFERROR(INDEX(Sheep!$R$319:$R$326,CS48,1),0)</f>
        <v>43836</v>
      </c>
      <c r="CT49" s="498">
        <f>IFERROR(INDEX(Sheep!$R$319:$R$326,CT48,1),0)</f>
        <v>43836</v>
      </c>
      <c r="CU49" s="498">
        <f>IFERROR(INDEX(Sheep!$R$319:$R$326,CU48,1),0)</f>
        <v>43836</v>
      </c>
      <c r="CV49" s="498">
        <f>IFERROR(INDEX(Sheep!$R$319:$R$326,CV48,1),0)</f>
        <v>43836</v>
      </c>
      <c r="CW49" s="498">
        <f>IFERROR(INDEX(Sheep!$R$319:$R$326,CW48,1),0)</f>
        <v>43836</v>
      </c>
      <c r="CX49" s="498">
        <f>IFERROR(INDEX(Sheep!$R$319:$R$326,CX48,1),0)</f>
        <v>43836</v>
      </c>
      <c r="CY49" s="498">
        <f>IFERROR(INDEX(Sheep!$R$319:$R$326,CY48,1),0)</f>
        <v>43836</v>
      </c>
      <c r="CZ49" s="498">
        <f>IFERROR(INDEX(Sheep!$R$319:$R$326,CZ48,1),0)</f>
        <v>43836</v>
      </c>
      <c r="DA49" s="498">
        <f>IFERROR(INDEX(Sheep!$R$319:$R$326,DA48,1),0)</f>
        <v>43836</v>
      </c>
      <c r="DB49" s="498">
        <f>IFERROR(INDEX(Sheep!$R$319:$R$326,DB48,1),0)</f>
        <v>43836</v>
      </c>
      <c r="DC49" s="498">
        <f>IFERROR(INDEX(Sheep!$R$319:$R$326,DC48,1),0)</f>
        <v>43836</v>
      </c>
      <c r="DD49" s="498">
        <f>IFERROR(INDEX(Sheep!$R$319:$R$326,DD48,1),0)</f>
        <v>43836</v>
      </c>
      <c r="DE49" s="498">
        <f>IFERROR(INDEX(Sheep!$R$319:$R$326,DE48,1),0)</f>
        <v>43836</v>
      </c>
      <c r="DF49" s="498">
        <f>IFERROR(INDEX(Sheep!$R$319:$R$326,DF48,1),0)</f>
        <v>43836</v>
      </c>
      <c r="DG49" s="498">
        <f>IFERROR(INDEX(Sheep!$R$319:$R$326,DG48,1),0)</f>
        <v>43836</v>
      </c>
      <c r="DH49" s="498">
        <f>IFERROR(INDEX(Sheep!$R$319:$R$326,DH48,1),0)</f>
        <v>43836</v>
      </c>
      <c r="DI49" s="498">
        <f>IFERROR(INDEX(Sheep!$R$319:$R$326,DI48,1),0)</f>
        <v>43836</v>
      </c>
      <c r="DJ49" s="498">
        <f>IFERROR(INDEX(Sheep!$R$319:$R$326,DJ48,1),0)</f>
        <v>43836</v>
      </c>
      <c r="DK49" s="498">
        <f>IFERROR(INDEX(Sheep!$R$319:$R$326,DK48,1),0)</f>
        <v>44201</v>
      </c>
      <c r="DL49" s="498">
        <f>IFERROR(INDEX(Sheep!$R$319:$R$326,DL48,1),0)</f>
        <v>44201</v>
      </c>
      <c r="DM49" s="498">
        <f>IFERROR(INDEX(Sheep!$R$319:$R$326,DM48,1),0)</f>
        <v>44201</v>
      </c>
      <c r="DN49" s="498">
        <f>IFERROR(INDEX(Sheep!$R$319:$R$326,DN48,1),0)</f>
        <v>44201</v>
      </c>
      <c r="DO49" s="498">
        <f>IFERROR(INDEX(Sheep!$R$319:$R$326,DO48,1),0)</f>
        <v>44201</v>
      </c>
      <c r="DP49" s="498">
        <f>IFERROR(INDEX(Sheep!$R$319:$R$326,DP48,1),0)</f>
        <v>44201</v>
      </c>
      <c r="DQ49" s="498">
        <f>IFERROR(INDEX(Sheep!$R$319:$R$326,DQ48,1),0)</f>
        <v>44201</v>
      </c>
      <c r="DR49" s="498">
        <f>IFERROR(INDEX(Sheep!$R$319:$R$326,DR48,1),0)</f>
        <v>44201</v>
      </c>
      <c r="DS49" s="498">
        <f>IFERROR(INDEX(Sheep!$R$319:$R$326,DS48,1),0)</f>
        <v>44201</v>
      </c>
      <c r="DT49" s="498">
        <f>IFERROR(INDEX(Sheep!$R$319:$R$326,DT48,1),0)</f>
        <v>44201</v>
      </c>
      <c r="DU49" s="498">
        <f>IFERROR(INDEX(Sheep!$R$319:$R$326,DU48,1),0)</f>
        <v>44201</v>
      </c>
      <c r="DV49" s="498">
        <f>IFERROR(INDEX(Sheep!$R$319:$R$326,DV48,1),0)</f>
        <v>44201</v>
      </c>
      <c r="DW49" s="498">
        <f>IFERROR(INDEX(Sheep!$R$319:$R$326,DW48,1),0)</f>
        <v>44201</v>
      </c>
      <c r="DX49" s="498">
        <f>IFERROR(INDEX(Sheep!$R$319:$R$326,DX48,1),0)</f>
        <v>44201</v>
      </c>
      <c r="DY49" s="498">
        <f>IFERROR(INDEX(Sheep!$R$319:$R$326,DY48,1),0)</f>
        <v>44201</v>
      </c>
      <c r="DZ49" s="498">
        <f>IFERROR(INDEX(Sheep!$R$319:$R$326,DZ48,1),0)</f>
        <v>44201</v>
      </c>
      <c r="EA49" s="498">
        <f>IFERROR(INDEX(Sheep!$R$319:$R$326,EA48,1),0)</f>
        <v>44201</v>
      </c>
      <c r="EB49" s="498">
        <f>IFERROR(INDEX(Sheep!$R$319:$R$326,EB48,1),0)</f>
        <v>44201</v>
      </c>
      <c r="EC49" s="498">
        <f>IFERROR(INDEX(Sheep!$R$319:$R$326,EC48,1),0)</f>
        <v>44201</v>
      </c>
      <c r="ED49" s="498">
        <f>IFERROR(INDEX(Sheep!$R$319:$R$326,ED48,1),0)</f>
        <v>44201</v>
      </c>
      <c r="EE49" s="498">
        <f>IFERROR(INDEX(Sheep!$R$319:$R$326,EE48,1),0)</f>
        <v>44201</v>
      </c>
      <c r="EF49" s="498">
        <f>IFERROR(INDEX(Sheep!$R$319:$R$326,EF48,1),0)</f>
        <v>44201</v>
      </c>
      <c r="EG49" s="498">
        <f>IFERROR(INDEX(Sheep!$R$319:$R$326,EG48,1),0)</f>
        <v>44201</v>
      </c>
      <c r="EH49" s="498">
        <f>IFERROR(INDEX(Sheep!$R$319:$R$326,EH48,1),0)</f>
        <v>44201</v>
      </c>
      <c r="EI49" s="498">
        <f>IFERROR(INDEX(Sheep!$R$319:$R$326,EI48,1),0)</f>
        <v>44201</v>
      </c>
      <c r="EJ49" s="498">
        <f>IFERROR(INDEX(Sheep!$R$319:$R$326,EJ48,1),0)</f>
        <v>44201</v>
      </c>
      <c r="EK49" s="498">
        <f>IFERROR(INDEX(Sheep!$R$319:$R$326,EK48,1),0)</f>
        <v>44201</v>
      </c>
      <c r="EL49" s="498">
        <f>IFERROR(INDEX(Sheep!$R$319:$R$326,EL48,1),0)</f>
        <v>44201</v>
      </c>
      <c r="EM49" s="498">
        <f>IFERROR(INDEX(Sheep!$R$319:$R$326,EM48,1),0)</f>
        <v>44201</v>
      </c>
      <c r="EN49" s="498">
        <f>IFERROR(INDEX(Sheep!$R$319:$R$326,EN48,1),0)</f>
        <v>44201</v>
      </c>
      <c r="EO49" s="498">
        <f>IFERROR(INDEX(Sheep!$R$319:$R$326,EO48,1),0)</f>
        <v>44201</v>
      </c>
      <c r="EP49" s="498">
        <f>IFERROR(INDEX(Sheep!$R$319:$R$326,EP48,1),0)</f>
        <v>44201</v>
      </c>
      <c r="EQ49" s="498">
        <f>IFERROR(INDEX(Sheep!$R$319:$R$326,EQ48,1),0)</f>
        <v>44201</v>
      </c>
      <c r="ER49" s="498">
        <f>IFERROR(INDEX(Sheep!$R$319:$R$326,ER48,1),0)</f>
        <v>44201</v>
      </c>
      <c r="ES49" s="498">
        <f>IFERROR(INDEX(Sheep!$R$319:$R$326,ES48,1),0)</f>
        <v>44201</v>
      </c>
      <c r="ET49" s="498">
        <f>IFERROR(INDEX(Sheep!$R$319:$R$326,ET48,1),0)</f>
        <v>44201</v>
      </c>
      <c r="EU49" s="498">
        <f>IFERROR(INDEX(Sheep!$R$319:$R$326,EU48,1),0)</f>
        <v>44201</v>
      </c>
      <c r="EV49" s="498">
        <f>IFERROR(INDEX(Sheep!$R$319:$R$326,EV48,1),0)</f>
        <v>44201</v>
      </c>
      <c r="EW49" s="498">
        <f>IFERROR(INDEX(Sheep!$R$319:$R$326,EW48,1),0)</f>
        <v>44201</v>
      </c>
      <c r="EX49" s="498">
        <f>IFERROR(INDEX(Sheep!$R$319:$R$326,EX48,1),0)</f>
        <v>44201</v>
      </c>
      <c r="EY49" s="498">
        <f>IFERROR(INDEX(Sheep!$R$319:$R$326,EY48,1),0)</f>
        <v>44201</v>
      </c>
      <c r="EZ49" s="498">
        <f>IFERROR(INDEX(Sheep!$R$319:$R$326,EZ48,1),0)</f>
        <v>44201</v>
      </c>
      <c r="FA49" s="498">
        <f>IFERROR(INDEX(Sheep!$R$319:$R$326,FA48,1),0)</f>
        <v>44201</v>
      </c>
      <c r="FB49" s="498">
        <f>IFERROR(INDEX(Sheep!$R$319:$R$326,FB48,1),0)</f>
        <v>44201</v>
      </c>
      <c r="FC49" s="498">
        <f>IFERROR(INDEX(Sheep!$R$319:$R$326,FC48,1),0)</f>
        <v>44201</v>
      </c>
      <c r="FD49" s="498">
        <f>IFERROR(INDEX(Sheep!$R$319:$R$326,FD48,1),0)</f>
        <v>44201</v>
      </c>
      <c r="FE49" s="498">
        <f>IFERROR(INDEX(Sheep!$R$319:$R$326,FE48,1),0)</f>
        <v>44201</v>
      </c>
      <c r="FF49" s="498">
        <f>IFERROR(INDEX(Sheep!$R$319:$R$326,FF48,1),0)</f>
        <v>44201</v>
      </c>
      <c r="FG49" s="498">
        <f>IFERROR(INDEX(Sheep!$R$319:$R$326,FG48,1),0)</f>
        <v>44201</v>
      </c>
      <c r="FH49" s="498">
        <f>IFERROR(INDEX(Sheep!$R$319:$R$326,FH48,1),0)</f>
        <v>44201</v>
      </c>
      <c r="FI49" s="498">
        <f>IFERROR(INDEX(Sheep!$R$319:$R$326,FI48,1),0)</f>
        <v>44201</v>
      </c>
      <c r="FJ49" s="498">
        <f>IFERROR(INDEX(Sheep!$R$319:$R$326,FJ48,1),0)</f>
        <v>44201</v>
      </c>
      <c r="FK49" s="498">
        <f>IFERROR(INDEX(Sheep!$R$319:$R$326,FK48,1),0)</f>
        <v>44566</v>
      </c>
      <c r="FL49" s="498">
        <f>IFERROR(INDEX(Sheep!$R$319:$R$326,FL48,1),0)</f>
        <v>44566</v>
      </c>
      <c r="FM49" s="498">
        <f>IFERROR(INDEX(Sheep!$R$319:$R$326,FM48,1),0)</f>
        <v>44566</v>
      </c>
      <c r="FN49" s="498">
        <f>IFERROR(INDEX(Sheep!$R$319:$R$326,FN48,1),0)</f>
        <v>44566</v>
      </c>
      <c r="FO49" s="498">
        <f>IFERROR(INDEX(Sheep!$R$319:$R$326,FO48,1),0)</f>
        <v>44566</v>
      </c>
      <c r="FP49" s="498">
        <f>IFERROR(INDEX(Sheep!$R$319:$R$326,FP48,1),0)</f>
        <v>44566</v>
      </c>
      <c r="FQ49" s="498">
        <f>IFERROR(INDEX(Sheep!$R$319:$R$326,FQ48,1),0)</f>
        <v>44566</v>
      </c>
      <c r="FR49" s="498">
        <f>IFERROR(INDEX(Sheep!$R$319:$R$326,FR48,1),0)</f>
        <v>44566</v>
      </c>
      <c r="FS49" s="498">
        <f>IFERROR(INDEX(Sheep!$R$319:$R$326,FS48,1),0)</f>
        <v>44566</v>
      </c>
      <c r="FT49" s="498">
        <f>IFERROR(INDEX(Sheep!$R$319:$R$326,FT48,1),0)</f>
        <v>44566</v>
      </c>
      <c r="FU49" s="498">
        <f>IFERROR(INDEX(Sheep!$R$319:$R$326,FU48,1),0)</f>
        <v>44566</v>
      </c>
      <c r="FV49" s="498">
        <f>IFERROR(INDEX(Sheep!$R$319:$R$326,FV48,1),0)</f>
        <v>44566</v>
      </c>
      <c r="FW49" s="498">
        <f>IFERROR(INDEX(Sheep!$R$319:$R$326,FW48,1),0)</f>
        <v>44566</v>
      </c>
      <c r="FX49" s="498">
        <f>IFERROR(INDEX(Sheep!$R$319:$R$326,FX48,1),0)</f>
        <v>44566</v>
      </c>
      <c r="FY49" s="498">
        <f>IFERROR(INDEX(Sheep!$R$319:$R$326,FY48,1),0)</f>
        <v>44566</v>
      </c>
      <c r="FZ49" s="498">
        <f>IFERROR(INDEX(Sheep!$R$319:$R$326,FZ48,1),0)</f>
        <v>44566</v>
      </c>
      <c r="GA49" s="498">
        <f>IFERROR(INDEX(Sheep!$R$319:$R$326,GA48,1),0)</f>
        <v>44566</v>
      </c>
      <c r="GB49" s="498">
        <f>IFERROR(INDEX(Sheep!$R$319:$R$326,GB48,1),0)</f>
        <v>44566</v>
      </c>
      <c r="GC49" s="498">
        <f>IFERROR(INDEX(Sheep!$R$319:$R$326,GC48,1),0)</f>
        <v>44566</v>
      </c>
      <c r="GD49" s="498">
        <f>IFERROR(INDEX(Sheep!$R$319:$R$326,GD48,1),0)</f>
        <v>44566</v>
      </c>
      <c r="GE49" s="498">
        <f>IFERROR(INDEX(Sheep!$R$319:$R$326,GE48,1),0)</f>
        <v>44566</v>
      </c>
      <c r="GF49" s="498">
        <f>IFERROR(INDEX(Sheep!$R$319:$R$326,GF48,1),0)</f>
        <v>44566</v>
      </c>
      <c r="GG49" s="498">
        <f>IFERROR(INDEX(Sheep!$R$319:$R$326,GG48,1),0)</f>
        <v>44566</v>
      </c>
      <c r="GH49" s="498">
        <f>IFERROR(INDEX(Sheep!$R$319:$R$326,GH48,1),0)</f>
        <v>44566</v>
      </c>
      <c r="GI49" s="498">
        <f>IFERROR(INDEX(Sheep!$R$319:$R$326,GI48,1),0)</f>
        <v>44566</v>
      </c>
      <c r="GJ49" s="498">
        <f>IFERROR(INDEX(Sheep!$R$319:$R$326,GJ48,1),0)</f>
        <v>44566</v>
      </c>
      <c r="GK49" s="498">
        <f>IFERROR(INDEX(Sheep!$R$319:$R$326,GK48,1),0)</f>
        <v>44566</v>
      </c>
      <c r="GL49" s="498">
        <f>IFERROR(INDEX(Sheep!$R$319:$R$326,GL48,1),0)</f>
        <v>44566</v>
      </c>
      <c r="GM49" s="498">
        <f>IFERROR(INDEX(Sheep!$R$319:$R$326,GM48,1),0)</f>
        <v>44566</v>
      </c>
      <c r="GN49" s="498">
        <f>IFERROR(INDEX(Sheep!$R$319:$R$326,GN48,1),0)</f>
        <v>44566</v>
      </c>
      <c r="GO49" s="498">
        <f>IFERROR(INDEX(Sheep!$R$319:$R$326,GO48,1),0)</f>
        <v>44566</v>
      </c>
      <c r="GP49" s="498">
        <f>IFERROR(INDEX(Sheep!$R$319:$R$326,GP48,1),0)</f>
        <v>44566</v>
      </c>
      <c r="GQ49" s="498">
        <f>IFERROR(INDEX(Sheep!$R$319:$R$326,GQ48,1),0)</f>
        <v>44566</v>
      </c>
      <c r="GR49" s="498">
        <f>IFERROR(INDEX(Sheep!$R$319:$R$326,GR48,1),0)</f>
        <v>44566</v>
      </c>
      <c r="GS49" s="498">
        <f>IFERROR(INDEX(Sheep!$R$319:$R$326,GS48,1),0)</f>
        <v>44566</v>
      </c>
      <c r="GT49" s="498">
        <f>IFERROR(INDEX(Sheep!$R$319:$R$326,GT48,1),0)</f>
        <v>44566</v>
      </c>
      <c r="GU49" s="498">
        <f>IFERROR(INDEX(Sheep!$R$319:$R$326,GU48,1),0)</f>
        <v>44566</v>
      </c>
      <c r="GV49" s="498">
        <f>IFERROR(INDEX(Sheep!$R$319:$R$326,GV48,1),0)</f>
        <v>44566</v>
      </c>
      <c r="GW49" s="498">
        <f>IFERROR(INDEX(Sheep!$R$319:$R$326,GW48,1),0)</f>
        <v>44566</v>
      </c>
      <c r="GX49" s="498">
        <f>IFERROR(INDEX(Sheep!$R$319:$R$326,GX48,1),0)</f>
        <v>44566</v>
      </c>
      <c r="GY49" s="498">
        <f>IFERROR(INDEX(Sheep!$R$319:$R$326,GY48,1),0)</f>
        <v>44566</v>
      </c>
      <c r="GZ49" s="498">
        <f>IFERROR(INDEX(Sheep!$R$319:$R$326,GZ48,1),0)</f>
        <v>44566</v>
      </c>
      <c r="HA49" s="498">
        <f>IFERROR(INDEX(Sheep!$R$319:$R$326,HA48,1),0)</f>
        <v>44566</v>
      </c>
      <c r="HB49" s="498">
        <f>IFERROR(INDEX(Sheep!$R$319:$R$326,HB48,1),0)</f>
        <v>44566</v>
      </c>
      <c r="HC49" s="498">
        <f>IFERROR(INDEX(Sheep!$R$319:$R$326,HC48,1),0)</f>
        <v>44566</v>
      </c>
      <c r="HD49" s="498">
        <f>IFERROR(INDEX(Sheep!$R$319:$R$326,HD48,1),0)</f>
        <v>44566</v>
      </c>
      <c r="HE49" s="498">
        <f>IFERROR(INDEX(Sheep!$R$319:$R$326,HE48,1),0)</f>
        <v>44566</v>
      </c>
      <c r="HF49" s="498">
        <f>IFERROR(INDEX(Sheep!$R$319:$R$326,HF48,1),0)</f>
        <v>44566</v>
      </c>
      <c r="HG49" s="498">
        <f>IFERROR(INDEX(Sheep!$R$319:$R$326,HG48,1),0)</f>
        <v>44566</v>
      </c>
      <c r="HH49" s="498">
        <f>IFERROR(INDEX(Sheep!$R$319:$R$326,HH48,1),0)</f>
        <v>44566</v>
      </c>
      <c r="HI49" s="498">
        <f>IFERROR(INDEX(Sheep!$R$319:$R$326,HI48,1),0)</f>
        <v>44566</v>
      </c>
      <c r="HJ49" s="498">
        <f>IFERROR(INDEX(Sheep!$R$319:$R$326,HJ48,1),0)</f>
        <v>44566</v>
      </c>
      <c r="HK49" s="498">
        <f>IFERROR(INDEX(Sheep!$R$319:$R$326,HK48,1),0)</f>
        <v>44931</v>
      </c>
      <c r="HL49" s="498">
        <f>IFERROR(INDEX(Sheep!$R$319:$R$326,HL48,1),0)</f>
        <v>44931</v>
      </c>
      <c r="HM49" s="498">
        <f>IFERROR(INDEX(Sheep!$R$319:$R$326,HM48,1),0)</f>
        <v>44931</v>
      </c>
      <c r="HN49" s="498">
        <f>IFERROR(INDEX(Sheep!$R$319:$R$326,HN48,1),0)</f>
        <v>44931</v>
      </c>
      <c r="HO49" s="498">
        <f>IFERROR(INDEX(Sheep!$R$319:$R$326,HO48,1),0)</f>
        <v>44931</v>
      </c>
      <c r="HP49" s="498">
        <f>IFERROR(INDEX(Sheep!$R$319:$R$326,HP48,1),0)</f>
        <v>44931</v>
      </c>
      <c r="HQ49" s="498">
        <f>IFERROR(INDEX(Sheep!$R$319:$R$326,HQ48,1),0)</f>
        <v>44931</v>
      </c>
      <c r="HR49" s="498">
        <f>IFERROR(INDEX(Sheep!$R$319:$R$326,HR48,1),0)</f>
        <v>44931</v>
      </c>
      <c r="HS49" s="498">
        <f>IFERROR(INDEX(Sheep!$R$319:$R$326,HS48,1),0)</f>
        <v>44931</v>
      </c>
      <c r="HT49" s="498">
        <f>IFERROR(INDEX(Sheep!$R$319:$R$326,HT48,1),0)</f>
        <v>44931</v>
      </c>
      <c r="HU49" s="498">
        <f>IFERROR(INDEX(Sheep!$R$319:$R$326,HU48,1),0)</f>
        <v>44931</v>
      </c>
      <c r="HV49" s="498">
        <f>IFERROR(INDEX(Sheep!$R$319:$R$326,HV48,1),0)</f>
        <v>44931</v>
      </c>
      <c r="HW49" s="498">
        <f>IFERROR(INDEX(Sheep!$R$319:$R$326,HW48,1),0)</f>
        <v>44931</v>
      </c>
      <c r="HX49" s="498">
        <f>IFERROR(INDEX(Sheep!$R$319:$R$326,HX48,1),0)</f>
        <v>44931</v>
      </c>
      <c r="HY49" s="498">
        <f>IFERROR(INDEX(Sheep!$R$319:$R$326,HY48,1),0)</f>
        <v>44931</v>
      </c>
      <c r="HZ49" s="498">
        <f>IFERROR(INDEX(Sheep!$R$319:$R$326,HZ48,1),0)</f>
        <v>44931</v>
      </c>
      <c r="IA49" s="498">
        <f>IFERROR(INDEX(Sheep!$R$319:$R$326,IA48,1),0)</f>
        <v>44931</v>
      </c>
      <c r="IB49" s="498">
        <f>IFERROR(INDEX(Sheep!$R$319:$R$326,IB48,1),0)</f>
        <v>44931</v>
      </c>
      <c r="IC49" s="498">
        <f>IFERROR(INDEX(Sheep!$R$319:$R$326,IC48,1),0)</f>
        <v>44931</v>
      </c>
      <c r="ID49" s="498">
        <f>IFERROR(INDEX(Sheep!$R$319:$R$326,ID48,1),0)</f>
        <v>44931</v>
      </c>
      <c r="IE49" s="498">
        <f>IFERROR(INDEX(Sheep!$R$319:$R$326,IE48,1),0)</f>
        <v>44931</v>
      </c>
      <c r="IF49" s="498">
        <f>IFERROR(INDEX(Sheep!$R$319:$R$326,IF48,1),0)</f>
        <v>44931</v>
      </c>
      <c r="IG49" s="498">
        <f>IFERROR(INDEX(Sheep!$R$319:$R$326,IG48,1),0)</f>
        <v>44931</v>
      </c>
      <c r="IH49" s="498">
        <f>IFERROR(INDEX(Sheep!$R$319:$R$326,IH48,1),0)</f>
        <v>44931</v>
      </c>
      <c r="II49" s="498">
        <f>IFERROR(INDEX(Sheep!$R$319:$R$326,II48,1),0)</f>
        <v>44931</v>
      </c>
      <c r="IJ49" s="498">
        <f>IFERROR(INDEX(Sheep!$R$319:$R$326,IJ48,1),0)</f>
        <v>44931</v>
      </c>
      <c r="IK49" s="498">
        <f>IFERROR(INDEX(Sheep!$R$319:$R$326,IK48,1),0)</f>
        <v>44931</v>
      </c>
      <c r="IL49" s="498">
        <f>IFERROR(INDEX(Sheep!$R$319:$R$326,IL48,1),0)</f>
        <v>44931</v>
      </c>
      <c r="IM49" s="498">
        <f>IFERROR(INDEX(Sheep!$R$319:$R$326,IM48,1),0)</f>
        <v>44931</v>
      </c>
      <c r="IN49" s="498">
        <f>IFERROR(INDEX(Sheep!$R$319:$R$326,IN48,1),0)</f>
        <v>44931</v>
      </c>
      <c r="IO49" s="498">
        <f>IFERROR(INDEX(Sheep!$R$319:$R$326,IO48,1),0)</f>
        <v>44931</v>
      </c>
      <c r="IP49" s="498">
        <f>IFERROR(INDEX(Sheep!$R$319:$R$326,IP48,1),0)</f>
        <v>44931</v>
      </c>
      <c r="IQ49" s="498">
        <f>IFERROR(INDEX(Sheep!$R$319:$R$326,IQ48,1),0)</f>
        <v>44931</v>
      </c>
      <c r="IR49" s="498">
        <f>IFERROR(INDEX(Sheep!$R$319:$R$326,IR48,1),0)</f>
        <v>44931</v>
      </c>
      <c r="IS49" s="498">
        <f>IFERROR(INDEX(Sheep!$R$319:$R$326,IS48,1),0)</f>
        <v>44931</v>
      </c>
      <c r="IT49" s="498">
        <f>IFERROR(INDEX(Sheep!$R$319:$R$326,IT48,1),0)</f>
        <v>44931</v>
      </c>
      <c r="IU49" s="498">
        <f>IFERROR(INDEX(Sheep!$R$319:$R$326,IU48,1),0)</f>
        <v>44931</v>
      </c>
      <c r="IV49" s="498">
        <f>IFERROR(INDEX(Sheep!$R$319:$R$326,IV48,1),0)</f>
        <v>44931</v>
      </c>
      <c r="IW49" s="498">
        <f>IFERROR(INDEX(Sheep!$R$319:$R$326,IW48,1),0)</f>
        <v>44931</v>
      </c>
      <c r="IX49" s="498">
        <f>IFERROR(INDEX(Sheep!$R$319:$R$326,IX48,1),0)</f>
        <v>44931</v>
      </c>
      <c r="IY49" s="498">
        <f>IFERROR(INDEX(Sheep!$R$319:$R$326,IY48,1),0)</f>
        <v>44931</v>
      </c>
      <c r="IZ49" s="498">
        <f>IFERROR(INDEX(Sheep!$R$319:$R$326,IZ48,1),0)</f>
        <v>44931</v>
      </c>
      <c r="JA49" s="498">
        <f>IFERROR(INDEX(Sheep!$R$319:$R$326,JA48,1),0)</f>
        <v>44931</v>
      </c>
      <c r="JB49" s="498">
        <f>IFERROR(INDEX(Sheep!$R$319:$R$326,JB48,1),0)</f>
        <v>44931</v>
      </c>
      <c r="JC49" s="498">
        <f>IFERROR(INDEX(Sheep!$R$319:$R$326,JC48,1),0)</f>
        <v>44931</v>
      </c>
      <c r="JD49" s="498">
        <f>IFERROR(INDEX(Sheep!$R$319:$R$326,JD48,1),0)</f>
        <v>44931</v>
      </c>
      <c r="JE49" s="498">
        <f>IFERROR(INDEX(Sheep!$R$319:$R$326,JE48,1),0)</f>
        <v>44931</v>
      </c>
      <c r="JF49" s="498">
        <f>IFERROR(INDEX(Sheep!$R$319:$R$326,JF48,1),0)</f>
        <v>44931</v>
      </c>
      <c r="JG49" s="498">
        <f>IFERROR(INDEX(Sheep!$R$319:$R$326,JG48,1),0)</f>
        <v>44931</v>
      </c>
      <c r="JH49" s="498">
        <f>IFERROR(INDEX(Sheep!$R$319:$R$326,JH48,1),0)</f>
        <v>44931</v>
      </c>
      <c r="JI49" s="498">
        <f>IFERROR(INDEX(Sheep!$R$319:$R$326,JI48,1),0)</f>
        <v>44931</v>
      </c>
      <c r="JJ49" s="498">
        <f>IFERROR(INDEX(Sheep!$R$319:$R$326,JJ48,1),0)</f>
        <v>44931</v>
      </c>
      <c r="JK49" s="498">
        <f>IFERROR(INDEX(Sheep!$R$319:$R$326,JK48,1),0)</f>
        <v>45297</v>
      </c>
      <c r="JL49" s="498">
        <f>IFERROR(INDEX(Sheep!$R$319:$R$326,JL48,1),0)</f>
        <v>45297</v>
      </c>
      <c r="JM49" s="498">
        <f>IFERROR(INDEX(Sheep!$R$319:$R$326,JM48,1),0)</f>
        <v>45297</v>
      </c>
      <c r="JN49" s="498">
        <f>IFERROR(INDEX(Sheep!$R$319:$R$326,JN48,1),0)</f>
        <v>45297</v>
      </c>
      <c r="JO49" s="498">
        <f>IFERROR(INDEX(Sheep!$R$319:$R$326,JO48,1),0)</f>
        <v>45297</v>
      </c>
      <c r="JP49" s="498">
        <f>IFERROR(INDEX(Sheep!$R$319:$R$326,JP48,1),0)</f>
        <v>45297</v>
      </c>
      <c r="JQ49" s="498">
        <f>IFERROR(INDEX(Sheep!$R$319:$R$326,JQ48,1),0)</f>
        <v>45297</v>
      </c>
      <c r="JR49" s="498">
        <f>IFERROR(INDEX(Sheep!$R$319:$R$326,JR48,1),0)</f>
        <v>45297</v>
      </c>
      <c r="JS49" s="498">
        <f>IFERROR(INDEX(Sheep!$R$319:$R$326,JS48,1),0)</f>
        <v>45297</v>
      </c>
      <c r="JT49" s="498">
        <f>IFERROR(INDEX(Sheep!$R$319:$R$326,JT48,1),0)</f>
        <v>45297</v>
      </c>
      <c r="JU49" s="498">
        <f>IFERROR(INDEX(Sheep!$R$319:$R$326,JU48,1),0)</f>
        <v>45297</v>
      </c>
      <c r="JV49" s="498">
        <f>IFERROR(INDEX(Sheep!$R$319:$R$326,JV48,1),0)</f>
        <v>45297</v>
      </c>
      <c r="JW49" s="498">
        <f>IFERROR(INDEX(Sheep!$R$319:$R$326,JW48,1),0)</f>
        <v>45297</v>
      </c>
      <c r="JX49" s="498">
        <f>IFERROR(INDEX(Sheep!$R$319:$R$326,JX48,1),0)</f>
        <v>45297</v>
      </c>
      <c r="JY49" s="498">
        <f>IFERROR(INDEX(Sheep!$R$319:$R$326,JY48,1),0)</f>
        <v>45297</v>
      </c>
      <c r="JZ49" s="498">
        <f>IFERROR(INDEX(Sheep!$R$319:$R$326,JZ48,1),0)</f>
        <v>45297</v>
      </c>
      <c r="KA49" s="498">
        <f>IFERROR(INDEX(Sheep!$R$319:$R$326,KA48,1),0)</f>
        <v>45297</v>
      </c>
      <c r="KB49" s="498">
        <f>IFERROR(INDEX(Sheep!$R$319:$R$326,KB48,1),0)</f>
        <v>45297</v>
      </c>
      <c r="KC49" s="498">
        <f>IFERROR(INDEX(Sheep!$R$319:$R$326,KC48,1),0)</f>
        <v>45297</v>
      </c>
      <c r="KD49" s="498">
        <f>IFERROR(INDEX(Sheep!$R$319:$R$326,KD48,1),0)</f>
        <v>45297</v>
      </c>
      <c r="KE49" s="498">
        <f>IFERROR(INDEX(Sheep!$R$319:$R$326,KE48,1),0)</f>
        <v>45297</v>
      </c>
      <c r="KF49" s="498">
        <f>IFERROR(INDEX(Sheep!$R$319:$R$326,KF48,1),0)</f>
        <v>45297</v>
      </c>
      <c r="KG49" s="498">
        <f>IFERROR(INDEX(Sheep!$R$319:$R$326,KG48,1),0)</f>
        <v>45297</v>
      </c>
      <c r="KH49" s="498">
        <f>IFERROR(INDEX(Sheep!$R$319:$R$326,KH48,1),0)</f>
        <v>45297</v>
      </c>
      <c r="KI49" s="498">
        <f>IFERROR(INDEX(Sheep!$R$319:$R$326,KI48,1),0)</f>
        <v>45297</v>
      </c>
      <c r="KJ49" s="498">
        <f>IFERROR(INDEX(Sheep!$R$319:$R$326,KJ48,1),0)</f>
        <v>45297</v>
      </c>
      <c r="KK49" s="498">
        <f>IFERROR(INDEX(Sheep!$R$319:$R$326,KK48,1),0)</f>
        <v>45297</v>
      </c>
      <c r="KL49" s="498">
        <f>IFERROR(INDEX(Sheep!$R$319:$R$326,KL48,1),0)</f>
        <v>45297</v>
      </c>
      <c r="KM49" s="498">
        <f>IFERROR(INDEX(Sheep!$R$319:$R$326,KM48,1),0)</f>
        <v>45297</v>
      </c>
      <c r="KN49" s="498">
        <f>IFERROR(INDEX(Sheep!$R$319:$R$326,KN48,1),0)</f>
        <v>45297</v>
      </c>
      <c r="KO49" s="498">
        <f>IFERROR(INDEX(Sheep!$R$319:$R$326,KO48,1),0)</f>
        <v>45297</v>
      </c>
      <c r="KP49" s="498">
        <f>IFERROR(INDEX(Sheep!$R$319:$R$326,KP48,1),0)</f>
        <v>45297</v>
      </c>
      <c r="KQ49" s="498">
        <f>IFERROR(INDEX(Sheep!$R$319:$R$326,KQ48,1),0)</f>
        <v>45297</v>
      </c>
      <c r="KR49" s="498">
        <f>IFERROR(INDEX(Sheep!$R$319:$R$326,KR48,1),0)</f>
        <v>45297</v>
      </c>
      <c r="KS49" s="498">
        <f>IFERROR(INDEX(Sheep!$R$319:$R$326,KS48,1),0)</f>
        <v>45297</v>
      </c>
      <c r="KT49" s="498">
        <f>IFERROR(INDEX(Sheep!$R$319:$R$326,KT48,1),0)</f>
        <v>45297</v>
      </c>
      <c r="KU49" s="498">
        <f>IFERROR(INDEX(Sheep!$R$319:$R$326,KU48,1),0)</f>
        <v>45297</v>
      </c>
      <c r="KV49" s="498">
        <f>IFERROR(INDEX(Sheep!$R$319:$R$326,KV48,1),0)</f>
        <v>45297</v>
      </c>
      <c r="KW49" s="498">
        <f>IFERROR(INDEX(Sheep!$R$319:$R$326,KW48,1),0)</f>
        <v>45297</v>
      </c>
      <c r="KX49" s="498">
        <f>IFERROR(INDEX(Sheep!$R$319:$R$326,KX48,1),0)</f>
        <v>45297</v>
      </c>
      <c r="KY49" s="498">
        <f>IFERROR(INDEX(Sheep!$R$319:$R$326,KY48,1),0)</f>
        <v>45297</v>
      </c>
      <c r="KZ49" s="498">
        <f>IFERROR(INDEX(Sheep!$R$319:$R$326,KZ48,1),0)</f>
        <v>45297</v>
      </c>
      <c r="LA49" s="498">
        <f>IFERROR(INDEX(Sheep!$R$319:$R$326,LA48,1),0)</f>
        <v>45297</v>
      </c>
      <c r="LB49" s="498">
        <f>IFERROR(INDEX(Sheep!$R$319:$R$326,LB48,1),0)</f>
        <v>45297</v>
      </c>
      <c r="LC49" s="498">
        <f>IFERROR(INDEX(Sheep!$R$319:$R$326,LC48,1),0)</f>
        <v>45297</v>
      </c>
      <c r="LD49" s="498">
        <f>IFERROR(INDEX(Sheep!$R$319:$R$326,LD48,1),0)</f>
        <v>45297</v>
      </c>
      <c r="LE49" s="498">
        <f>IFERROR(INDEX(Sheep!$R$319:$R$326,LE48,1),0)</f>
        <v>45297</v>
      </c>
      <c r="LF49" s="498">
        <f>IFERROR(INDEX(Sheep!$R$319:$R$326,LF48,1),0)</f>
        <v>45297</v>
      </c>
      <c r="LG49" s="498">
        <f>IFERROR(INDEX(Sheep!$R$319:$R$326,LG48,1),0)</f>
        <v>45297</v>
      </c>
      <c r="LH49" s="498">
        <f>IFERROR(INDEX(Sheep!$R$319:$R$326,LH48,1),0)</f>
        <v>45297</v>
      </c>
      <c r="LI49" s="498">
        <f>IFERROR(INDEX(Sheep!$R$319:$R$326,LI48,1),0)</f>
        <v>45297</v>
      </c>
      <c r="LJ49" s="498">
        <f>IFERROR(INDEX(Sheep!$R$319:$R$326,LJ48,1),0)</f>
        <v>45297</v>
      </c>
      <c r="LK49" s="498">
        <f>IFERROR(INDEX(Sheep!$R$319:$R$326,LK48,1),0)</f>
        <v>45662</v>
      </c>
      <c r="LL49" s="498">
        <f>IFERROR(INDEX(Sheep!$R$319:$R$326,LL48,1),0)</f>
        <v>45662</v>
      </c>
      <c r="LM49" s="498">
        <f>IFERROR(INDEX(Sheep!$R$319:$R$326,LM48,1),0)</f>
        <v>45662</v>
      </c>
      <c r="LN49" s="498">
        <f>IFERROR(INDEX(Sheep!$R$319:$R$326,LN48,1),0)</f>
        <v>45662</v>
      </c>
      <c r="LO49" s="498">
        <f>IFERROR(INDEX(Sheep!$R$319:$R$326,LO48,1),0)</f>
        <v>45662</v>
      </c>
      <c r="LP49" s="498">
        <f>IFERROR(INDEX(Sheep!$R$319:$R$326,LP48,1),0)</f>
        <v>45662</v>
      </c>
      <c r="LQ49" s="498">
        <f>IFERROR(INDEX(Sheep!$R$319:$R$326,LQ48,1),0)</f>
        <v>45662</v>
      </c>
      <c r="LR49" s="498">
        <f>IFERROR(INDEX(Sheep!$R$319:$R$326,LR48,1),0)</f>
        <v>45662</v>
      </c>
      <c r="LS49" s="498">
        <f>IFERROR(INDEX(Sheep!$R$319:$R$326,LS48,1),0)</f>
        <v>45662</v>
      </c>
      <c r="LT49" s="498">
        <f>IFERROR(INDEX(Sheep!$R$319:$R$326,LT48,1),0)</f>
        <v>45662</v>
      </c>
      <c r="LU49" s="498">
        <f>IFERROR(INDEX(Sheep!$R$319:$R$326,LU48,1),0)</f>
        <v>45662</v>
      </c>
      <c r="LV49" s="498">
        <f>IFERROR(INDEX(Sheep!$R$319:$R$326,LV48,1),0)</f>
        <v>45662</v>
      </c>
      <c r="LW49" s="498">
        <f>IFERROR(INDEX(Sheep!$R$319:$R$326,LW48,1),0)</f>
        <v>45662</v>
      </c>
      <c r="LX49" s="498">
        <f>IFERROR(INDEX(Sheep!$R$319:$R$326,LX48,1),0)</f>
        <v>45662</v>
      </c>
      <c r="LY49" s="498">
        <f>IFERROR(INDEX(Sheep!$R$319:$R$326,LY48,1),0)</f>
        <v>45662</v>
      </c>
      <c r="LZ49" s="498">
        <f>IFERROR(INDEX(Sheep!$R$319:$R$326,LZ48,1),0)</f>
        <v>45662</v>
      </c>
      <c r="MA49" s="498">
        <f>IFERROR(INDEX(Sheep!$R$319:$R$326,MA48,1),0)</f>
        <v>45662</v>
      </c>
      <c r="MB49" s="498">
        <f>IFERROR(INDEX(Sheep!$R$319:$R$326,MB48,1),0)</f>
        <v>45662</v>
      </c>
      <c r="MC49" s="498">
        <f>IFERROR(INDEX(Sheep!$R$319:$R$326,MC48,1),0)</f>
        <v>45662</v>
      </c>
      <c r="MD49" s="498">
        <f>IFERROR(INDEX(Sheep!$R$319:$R$326,MD48,1),0)</f>
        <v>45662</v>
      </c>
      <c r="ME49" s="498">
        <f>IFERROR(INDEX(Sheep!$R$319:$R$326,ME48,1),0)</f>
        <v>45662</v>
      </c>
      <c r="MF49" s="498">
        <f>IFERROR(INDEX(Sheep!$R$319:$R$326,MF48,1),0)</f>
        <v>45662</v>
      </c>
      <c r="MG49" s="498">
        <f>IFERROR(INDEX(Sheep!$R$319:$R$326,MG48,1),0)</f>
        <v>45662</v>
      </c>
      <c r="MH49" s="498">
        <f>IFERROR(INDEX(Sheep!$R$319:$R$326,MH48,1),0)</f>
        <v>45662</v>
      </c>
      <c r="MI49" s="498">
        <f>IFERROR(INDEX(Sheep!$R$319:$R$326,MI48,1),0)</f>
        <v>45662</v>
      </c>
      <c r="MJ49" s="498">
        <f>IFERROR(INDEX(Sheep!$R$319:$R$326,MJ48,1),0)</f>
        <v>45662</v>
      </c>
      <c r="MK49" s="498">
        <f>IFERROR(INDEX(Sheep!$R$319:$R$326,MK48,1),0)</f>
        <v>45662</v>
      </c>
      <c r="ML49" s="498">
        <f>IFERROR(INDEX(Sheep!$R$319:$R$326,ML48,1),0)</f>
        <v>45662</v>
      </c>
      <c r="MM49" s="498">
        <f>IFERROR(INDEX(Sheep!$R$319:$R$326,MM48,1),0)</f>
        <v>45662</v>
      </c>
      <c r="MN49" s="498">
        <f>IFERROR(INDEX(Sheep!$R$319:$R$326,MN48,1),0)</f>
        <v>45662</v>
      </c>
      <c r="MO49" s="498">
        <f>IFERROR(INDEX(Sheep!$R$319:$R$326,MO48,1),0)</f>
        <v>45662</v>
      </c>
      <c r="MP49" s="498">
        <f>IFERROR(INDEX(Sheep!$R$319:$R$326,MP48,1),0)</f>
        <v>45662</v>
      </c>
      <c r="MQ49" s="498">
        <f>IFERROR(INDEX(Sheep!$R$319:$R$326,MQ48,1),0)</f>
        <v>45662</v>
      </c>
      <c r="MR49" s="498">
        <f>IFERROR(INDEX(Sheep!$R$319:$R$326,MR48,1),0)</f>
        <v>45662</v>
      </c>
      <c r="MS49" s="498">
        <f>IFERROR(INDEX(Sheep!$R$319:$R$326,MS48,1),0)</f>
        <v>45662</v>
      </c>
      <c r="MT49" s="498">
        <f>IFERROR(INDEX(Sheep!$R$319:$R$326,MT48,1),0)</f>
        <v>45662</v>
      </c>
      <c r="MU49" s="498">
        <f>IFERROR(INDEX(Sheep!$R$319:$R$326,MU48,1),0)</f>
        <v>45662</v>
      </c>
      <c r="MV49" s="498">
        <f>IFERROR(INDEX(Sheep!$R$319:$R$326,MV48,1),0)</f>
        <v>45662</v>
      </c>
      <c r="MW49" s="498">
        <f>IFERROR(INDEX(Sheep!$R$319:$R$326,MW48,1),0)</f>
        <v>45662</v>
      </c>
      <c r="MX49" s="498">
        <f>IFERROR(INDEX(Sheep!$R$319:$R$326,MX48,1),0)</f>
        <v>45662</v>
      </c>
      <c r="MY49" s="498">
        <f>IFERROR(INDEX(Sheep!$R$319:$R$326,MY48,1),0)</f>
        <v>45662</v>
      </c>
      <c r="MZ49" s="498">
        <f>IFERROR(INDEX(Sheep!$R$319:$R$326,MZ48,1),0)</f>
        <v>45662</v>
      </c>
      <c r="NA49" s="498">
        <f>IFERROR(INDEX(Sheep!$R$319:$R$326,NA48,1),0)</f>
        <v>45662</v>
      </c>
      <c r="NB49" s="498">
        <f>IFERROR(INDEX(Sheep!$R$319:$R$326,NB48,1),0)</f>
        <v>45662</v>
      </c>
      <c r="NC49" s="498">
        <f>IFERROR(INDEX(Sheep!$R$319:$R$326,NC48,1),0)</f>
        <v>45662</v>
      </c>
      <c r="ND49" s="498">
        <f>IFERROR(INDEX(Sheep!$R$319:$R$326,ND48,1),0)</f>
        <v>45662</v>
      </c>
      <c r="NE49" s="498">
        <f>IFERROR(INDEX(Sheep!$R$319:$R$326,NE48,1),0)</f>
        <v>45662</v>
      </c>
      <c r="NF49" s="498">
        <f>IFERROR(INDEX(Sheep!$R$319:$R$326,NF48,1),0)</f>
        <v>45662</v>
      </c>
      <c r="NG49" s="498">
        <f>IFERROR(INDEX(Sheep!$R$319:$R$326,NG48,1),0)</f>
        <v>45662</v>
      </c>
      <c r="NH49" s="498">
        <f>IFERROR(INDEX(Sheep!$R$319:$R$326,NH48,1),0)</f>
        <v>45662</v>
      </c>
      <c r="NI49" s="498">
        <f>IFERROR(INDEX(Sheep!$R$319:$R$326,NI48,1),0)</f>
        <v>45662</v>
      </c>
      <c r="NJ49" s="498">
        <f>IFERROR(INDEX(Sheep!$R$319:$R$326,NJ48,1),0)</f>
        <v>45662</v>
      </c>
      <c r="NK49" s="498">
        <f>IFERROR(INDEX(Sheep!$R$319:$R$326,NK48,1),0)</f>
        <v>46027</v>
      </c>
      <c r="NL49" s="498">
        <f>IFERROR(INDEX(Sheep!$R$319:$R$326,NL48,1),0)</f>
        <v>46027</v>
      </c>
      <c r="NM49" s="498">
        <f>IFERROR(INDEX(Sheep!$R$319:$R$326,NM48,1),0)</f>
        <v>46027</v>
      </c>
      <c r="NN49" s="498">
        <f>IFERROR(INDEX(Sheep!$R$319:$R$326,NN48,1),0)</f>
        <v>46027</v>
      </c>
      <c r="NO49" s="498">
        <f>IFERROR(INDEX(Sheep!$R$319:$R$326,NO48,1),0)</f>
        <v>46027</v>
      </c>
      <c r="NP49" s="498">
        <f>IFERROR(INDEX(Sheep!$R$319:$R$326,NP48,1),0)</f>
        <v>46027</v>
      </c>
      <c r="NQ49" s="498">
        <f>IFERROR(INDEX(Sheep!$R$319:$R$326,NQ48,1),0)</f>
        <v>46027</v>
      </c>
      <c r="NR49" s="498">
        <f>IFERROR(INDEX(Sheep!$R$319:$R$326,NR48,1),0)</f>
        <v>46027</v>
      </c>
      <c r="NS49" s="498">
        <f>IFERROR(INDEX(Sheep!$R$319:$R$326,NS48,1),0)</f>
        <v>46027</v>
      </c>
      <c r="NT49" s="498">
        <f>IFERROR(INDEX(Sheep!$R$319:$R$326,NT48,1),0)</f>
        <v>46027</v>
      </c>
      <c r="NU49" s="498">
        <f>IFERROR(INDEX(Sheep!$R$319:$R$326,NU48,1),0)</f>
        <v>46027</v>
      </c>
      <c r="NV49" s="498">
        <f>IFERROR(INDEX(Sheep!$R$319:$R$326,NV48,1),0)</f>
        <v>46027</v>
      </c>
      <c r="NW49" s="498">
        <f>IFERROR(INDEX(Sheep!$R$319:$R$326,NW48,1),0)</f>
        <v>46027</v>
      </c>
      <c r="NX49" s="498">
        <f>IFERROR(INDEX(Sheep!$R$319:$R$326,NX48,1),0)</f>
        <v>46027</v>
      </c>
      <c r="NY49" s="498">
        <f>IFERROR(INDEX(Sheep!$R$319:$R$326,NY48,1),0)</f>
        <v>46027</v>
      </c>
      <c r="NZ49" s="498">
        <f>IFERROR(INDEX(Sheep!$R$319:$R$326,NZ48,1),0)</f>
        <v>46027</v>
      </c>
      <c r="OA49" s="498">
        <f>IFERROR(INDEX(Sheep!$R$319:$R$326,OA48,1),0)</f>
        <v>46027</v>
      </c>
      <c r="OB49" s="498">
        <f>IFERROR(INDEX(Sheep!$R$319:$R$326,OB48,1),0)</f>
        <v>46027</v>
      </c>
      <c r="OC49" s="498">
        <f>IFERROR(INDEX(Sheep!$R$319:$R$326,OC48,1),0)</f>
        <v>46027</v>
      </c>
      <c r="OD49" s="498">
        <f>IFERROR(INDEX(Sheep!$R$319:$R$326,OD48,1),0)</f>
        <v>46027</v>
      </c>
      <c r="OE49" s="498">
        <f>IFERROR(INDEX(Sheep!$R$319:$R$326,OE48,1),0)</f>
        <v>46027</v>
      </c>
      <c r="OF49" s="498">
        <f>IFERROR(INDEX(Sheep!$R$319:$R$326,OF48,1),0)</f>
        <v>46027</v>
      </c>
      <c r="OG49" s="498">
        <f>IFERROR(INDEX(Sheep!$R$319:$R$326,OG48,1),0)</f>
        <v>46027</v>
      </c>
      <c r="OH49" s="498">
        <f>IFERROR(INDEX(Sheep!$R$319:$R$326,OH48,1),0)</f>
        <v>46027</v>
      </c>
      <c r="OI49" s="498">
        <f>IFERROR(INDEX(Sheep!$R$319:$R$326,OI48,1),0)</f>
        <v>46027</v>
      </c>
      <c r="OJ49" s="498">
        <f>IFERROR(INDEX(Sheep!$R$319:$R$326,OJ48,1),0)</f>
        <v>46027</v>
      </c>
      <c r="OK49" s="498">
        <f>IFERROR(INDEX(Sheep!$R$319:$R$326,OK48,1),0)</f>
        <v>46027</v>
      </c>
      <c r="OL49" s="498">
        <f>IFERROR(INDEX(Sheep!$R$319:$R$326,OL48,1),0)</f>
        <v>46027</v>
      </c>
      <c r="OM49" s="498">
        <f>IFERROR(INDEX(Sheep!$R$319:$R$326,OM48,1),0)</f>
        <v>46027</v>
      </c>
      <c r="ON49" s="498">
        <f>IFERROR(INDEX(Sheep!$R$319:$R$326,ON48,1),0)</f>
        <v>46027</v>
      </c>
      <c r="OO49" s="498">
        <f>IFERROR(INDEX(Sheep!$R$319:$R$326,OO48,1),0)</f>
        <v>46027</v>
      </c>
      <c r="OP49" s="498">
        <f>IFERROR(INDEX(Sheep!$R$319:$R$326,OP48,1),0)</f>
        <v>46027</v>
      </c>
      <c r="OQ49" s="498">
        <f>IFERROR(INDEX(Sheep!$R$319:$R$326,OQ48,1),0)</f>
        <v>46027</v>
      </c>
      <c r="OR49" s="498">
        <f>IFERROR(INDEX(Sheep!$R$319:$R$326,OR48,1),0)</f>
        <v>46027</v>
      </c>
      <c r="OS49" s="498">
        <f>IFERROR(INDEX(Sheep!$R$319:$R$326,OS48,1),0)</f>
        <v>46027</v>
      </c>
      <c r="OT49" s="498">
        <f>IFERROR(INDEX(Sheep!$R$319:$R$326,OT48,1),0)</f>
        <v>46027</v>
      </c>
      <c r="OU49" s="498">
        <f>IFERROR(INDEX(Sheep!$R$319:$R$326,OU48,1),0)</f>
        <v>46027</v>
      </c>
      <c r="OV49" s="498">
        <f>IFERROR(INDEX(Sheep!$R$319:$R$326,OV48,1),0)</f>
        <v>46027</v>
      </c>
      <c r="OW49" s="498">
        <f>IFERROR(INDEX(Sheep!$R$319:$R$326,OW48,1),0)</f>
        <v>46027</v>
      </c>
      <c r="OX49" s="498">
        <f>IFERROR(INDEX(Sheep!$R$319:$R$326,OX48,1),0)</f>
        <v>46027</v>
      </c>
      <c r="OY49" s="498">
        <f>IFERROR(INDEX(Sheep!$R$319:$R$326,OY48,1),0)</f>
        <v>46027</v>
      </c>
      <c r="OZ49" s="498">
        <f>IFERROR(INDEX(Sheep!$R$319:$R$326,OZ48,1),0)</f>
        <v>46027</v>
      </c>
      <c r="PA49" s="498">
        <f>IFERROR(INDEX(Sheep!$R$319:$R$326,PA48,1),0)</f>
        <v>46027</v>
      </c>
      <c r="PB49" s="498">
        <f>IFERROR(INDEX(Sheep!$R$319:$R$326,PB48,1),0)</f>
        <v>46027</v>
      </c>
      <c r="PC49" s="498">
        <f>IFERROR(INDEX(Sheep!$R$319:$R$326,PC48,1),0)</f>
        <v>46027</v>
      </c>
      <c r="PD49" s="498">
        <f>IFERROR(INDEX(Sheep!$R$319:$R$326,PD48,1),0)</f>
        <v>46027</v>
      </c>
      <c r="PE49" s="498">
        <f>IFERROR(INDEX(Sheep!$R$319:$R$326,PE48,1),0)</f>
        <v>46027</v>
      </c>
      <c r="PF49" s="498">
        <f>IFERROR(INDEX(Sheep!$R$319:$R$326,PF48,1),0)</f>
        <v>46027</v>
      </c>
      <c r="PG49" s="498">
        <f>IFERROR(INDEX(Sheep!$R$319:$R$326,PG48,1),0)</f>
        <v>46027</v>
      </c>
      <c r="PH49" s="498">
        <f>IFERROR(INDEX(Sheep!$R$319:$R$326,PH48,1),0)</f>
        <v>46027</v>
      </c>
      <c r="PI49" s="498">
        <f>IFERROR(INDEX(Sheep!$R$319:$R$326,PI48,1),0)</f>
        <v>46027</v>
      </c>
      <c r="PJ49" s="498">
        <f>IFERROR(INDEX(Sheep!$R$319:$R$326,PJ48,1),0)</f>
        <v>46027</v>
      </c>
      <c r="PK49" s="498">
        <f>IFERROR(INDEX(Sheep!$R$319:$R$326,PK48,1),0)</f>
        <v>46392</v>
      </c>
      <c r="PL49" s="498">
        <f>IFERROR(INDEX(Sheep!$R$319:$R$326,PL48,1),0)</f>
        <v>46392</v>
      </c>
      <c r="PM49" s="498">
        <f>IFERROR(INDEX(Sheep!$R$319:$R$326,PM48,1),0)</f>
        <v>46392</v>
      </c>
      <c r="PN49" s="498">
        <f>IFERROR(INDEX(Sheep!$R$319:$R$326,PN48,1),0)</f>
        <v>46392</v>
      </c>
      <c r="PO49" s="498">
        <f>IFERROR(INDEX(Sheep!$R$319:$R$326,PO48,1),0)</f>
        <v>46392</v>
      </c>
      <c r="PP49" s="498">
        <f>IFERROR(INDEX(Sheep!$R$319:$R$326,PP48,1),0)</f>
        <v>46392</v>
      </c>
      <c r="PQ49" s="498">
        <f>IFERROR(INDEX(Sheep!$R$319:$R$326,PQ48,1),0)</f>
        <v>46392</v>
      </c>
      <c r="PR49" s="498">
        <f>IFERROR(INDEX(Sheep!$R$319:$R$326,PR48,1),0)</f>
        <v>46392</v>
      </c>
      <c r="PS49" s="498">
        <f>IFERROR(INDEX(Sheep!$R$319:$R$326,PS48,1),0)</f>
        <v>46392</v>
      </c>
      <c r="PT49" s="498">
        <f>IFERROR(INDEX(Sheep!$R$319:$R$326,PT48,1),0)</f>
        <v>46392</v>
      </c>
      <c r="PU49" s="498">
        <f>IFERROR(INDEX(Sheep!$R$319:$R$326,PU48,1),0)</f>
        <v>46392</v>
      </c>
      <c r="PV49" s="498">
        <f>IFERROR(INDEX(Sheep!$R$319:$R$326,PV48,1),0)</f>
        <v>46392</v>
      </c>
      <c r="PW49" s="498">
        <f>IFERROR(INDEX(Sheep!$R$319:$R$326,PW48,1),0)</f>
        <v>46392</v>
      </c>
      <c r="PX49" s="498">
        <f>IFERROR(INDEX(Sheep!$R$319:$R$326,PX48,1),0)</f>
        <v>46392</v>
      </c>
      <c r="PY49" s="498">
        <f>IFERROR(INDEX(Sheep!$R$319:$R$326,PY48,1),0)</f>
        <v>46392</v>
      </c>
      <c r="PZ49" s="498">
        <f>IFERROR(INDEX(Sheep!$R$319:$R$326,PZ48,1),0)</f>
        <v>46392</v>
      </c>
      <c r="QA49" s="498">
        <f>IFERROR(INDEX(Sheep!$R$319:$R$326,QA48,1),0)</f>
        <v>46392</v>
      </c>
      <c r="QB49" s="498">
        <f>IFERROR(INDEX(Sheep!$R$319:$R$326,QB48,1),0)</f>
        <v>46392</v>
      </c>
      <c r="QC49" s="498">
        <f>IFERROR(INDEX(Sheep!$R$319:$R$326,QC48,1),0)</f>
        <v>46392</v>
      </c>
      <c r="QD49" s="498">
        <f>IFERROR(INDEX(Sheep!$R$319:$R$326,QD48,1),0)</f>
        <v>46392</v>
      </c>
      <c r="QE49" s="498">
        <f>IFERROR(INDEX(Sheep!$R$319:$R$326,QE48,1),0)</f>
        <v>46392</v>
      </c>
      <c r="QF49" s="498">
        <f>IFERROR(INDEX(Sheep!$R$319:$R$326,QF48,1),0)</f>
        <v>46392</v>
      </c>
      <c r="QG49" s="498">
        <f>IFERROR(INDEX(Sheep!$R$319:$R$326,QG48,1),0)</f>
        <v>46392</v>
      </c>
      <c r="QH49" s="498">
        <f>IFERROR(INDEX(Sheep!$R$319:$R$326,QH48,1),0)</f>
        <v>46392</v>
      </c>
      <c r="QI49" s="498">
        <f>IFERROR(INDEX(Sheep!$R$319:$R$326,QI48,1),0)</f>
        <v>46392</v>
      </c>
      <c r="QJ49" s="498">
        <f>IFERROR(INDEX(Sheep!$R$319:$R$326,QJ48,1),0)</f>
        <v>46392</v>
      </c>
      <c r="QK49" s="498">
        <f>IFERROR(INDEX(Sheep!$R$319:$R$326,QK48,1),0)</f>
        <v>46392</v>
      </c>
      <c r="QL49" s="498">
        <f>IFERROR(INDEX(Sheep!$R$319:$R$326,QL48,1),0)</f>
        <v>46392</v>
      </c>
      <c r="QM49" s="498">
        <f>IFERROR(INDEX(Sheep!$R$319:$R$326,QM48,1),0)</f>
        <v>46392</v>
      </c>
      <c r="QN49" s="498">
        <f>IFERROR(INDEX(Sheep!$R$319:$R$326,QN48,1),0)</f>
        <v>46392</v>
      </c>
      <c r="QO49" s="498">
        <f>IFERROR(INDEX(Sheep!$R$319:$R$326,QO48,1),0)</f>
        <v>46392</v>
      </c>
      <c r="QP49" s="498">
        <f>IFERROR(INDEX(Sheep!$R$319:$R$326,QP48,1),0)</f>
        <v>46392</v>
      </c>
      <c r="QQ49" s="498">
        <f>IFERROR(INDEX(Sheep!$R$319:$R$326,QQ48,1),0)</f>
        <v>46392</v>
      </c>
      <c r="QR49" s="498">
        <f>IFERROR(INDEX(Sheep!$R$319:$R$326,QR48,1),0)</f>
        <v>46392</v>
      </c>
      <c r="QS49" s="498">
        <f>IFERROR(INDEX(Sheep!$R$319:$R$326,QS48,1),0)</f>
        <v>46392</v>
      </c>
      <c r="QT49" s="498">
        <f>IFERROR(INDEX(Sheep!$R$319:$R$326,QT48,1),0)</f>
        <v>46392</v>
      </c>
      <c r="QU49" s="498">
        <f>IFERROR(INDEX(Sheep!$R$319:$R$326,QU48,1),0)</f>
        <v>46392</v>
      </c>
      <c r="QV49" s="498">
        <f>IFERROR(INDEX(Sheep!$R$319:$R$326,QV48,1),0)</f>
        <v>46392</v>
      </c>
      <c r="QW49" s="498">
        <f>IFERROR(INDEX(Sheep!$R$319:$R$326,QW48,1),0)</f>
        <v>46392</v>
      </c>
      <c r="QX49" s="498">
        <f>IFERROR(INDEX(Sheep!$R$319:$R$326,QX48,1),0)</f>
        <v>46392</v>
      </c>
      <c r="QY49" s="498">
        <f>IFERROR(INDEX(Sheep!$R$319:$R$326,QY48,1),0)</f>
        <v>46392</v>
      </c>
      <c r="QZ49" s="498">
        <f>IFERROR(INDEX(Sheep!$R$319:$R$326,QZ48,1),0)</f>
        <v>46392</v>
      </c>
      <c r="RA49" s="498">
        <f>IFERROR(INDEX(Sheep!$R$319:$R$326,RA48,1),0)</f>
        <v>46392</v>
      </c>
      <c r="RB49" s="498">
        <f>IFERROR(INDEX(Sheep!$R$319:$R$326,RB48,1),0)</f>
        <v>46392</v>
      </c>
      <c r="RC49" s="498">
        <f>IFERROR(INDEX(Sheep!$R$319:$R$326,RC48,1),0)</f>
        <v>46392</v>
      </c>
      <c r="RD49" s="498">
        <f>IFERROR(INDEX(Sheep!$R$319:$R$326,RD48,1),0)</f>
        <v>46392</v>
      </c>
      <c r="RE49" s="498">
        <f>IFERROR(INDEX(Sheep!$R$319:$R$326,RE48,1),0)</f>
        <v>46392</v>
      </c>
      <c r="RF49" s="498">
        <f>IFERROR(INDEX(Sheep!$R$319:$R$326,RF48,1),0)</f>
        <v>46392</v>
      </c>
      <c r="RG49" s="498">
        <f>IFERROR(INDEX(Sheep!$R$319:$R$326,RG48,1),0)</f>
        <v>46392</v>
      </c>
      <c r="RH49" s="498">
        <f>IFERROR(INDEX(Sheep!$R$319:$R$326,RH48,1),0)</f>
        <v>46392</v>
      </c>
      <c r="RI49" s="498">
        <f>IFERROR(INDEX(Sheep!$R$319:$R$326,RI48,1),0)</f>
        <v>46392</v>
      </c>
      <c r="RJ49" s="498">
        <f>IFERROR(INDEX(Sheep!$R$319:$R$326,RJ48,1),0)</f>
        <v>46392</v>
      </c>
      <c r="RK49" s="498">
        <f>IFERROR(INDEX(Sheep!$R$319:$R$326,RK48,1),0)</f>
        <v>46392</v>
      </c>
      <c r="RL49" s="498">
        <f>IFERROR(INDEX(Sheep!$R$319:$R$326,RL48,1),0)</f>
        <v>46392</v>
      </c>
      <c r="RM49" s="498">
        <f>IFERROR(INDEX(Sheep!$R$319:$R$326,RM48,1),0)</f>
        <v>46392</v>
      </c>
      <c r="RN49" s="498">
        <f>IFERROR(INDEX(Sheep!$R$319:$R$326,RN48,1),0)</f>
        <v>46392</v>
      </c>
      <c r="RO49" s="498">
        <f>IFERROR(INDEX(Sheep!$R$319:$R$326,RO48,1),0)</f>
        <v>46392</v>
      </c>
      <c r="RP49" s="498">
        <f>IFERROR(INDEX(Sheep!$R$319:$R$326,RP48,1),0)</f>
        <v>46392</v>
      </c>
      <c r="RQ49" s="498">
        <f>IFERROR(INDEX(Sheep!$R$319:$R$326,RQ48,1),0)</f>
        <v>46392</v>
      </c>
      <c r="RR49" s="498">
        <f>IFERROR(INDEX(Sheep!$R$319:$R$326,RR48,1),0)</f>
        <v>46392</v>
      </c>
      <c r="RS49" s="498">
        <f>IFERROR(INDEX(Sheep!$R$319:$R$326,RS48,1),0)</f>
        <v>46392</v>
      </c>
      <c r="RT49" s="498">
        <f>IFERROR(INDEX(Sheep!$R$319:$R$326,RT48,1),0)</f>
        <v>46392</v>
      </c>
      <c r="RU49" s="498">
        <f>IFERROR(INDEX(Sheep!$R$319:$R$326,RU48,1),0)</f>
        <v>46392</v>
      </c>
      <c r="RV49" s="498">
        <f>IFERROR(INDEX(Sheep!$R$319:$R$326,RV48,1),0)</f>
        <v>46392</v>
      </c>
      <c r="RW49" s="498">
        <f>IFERROR(INDEX(Sheep!$R$319:$R$326,RW48,1),0)</f>
        <v>46392</v>
      </c>
      <c r="RX49" s="498">
        <f>IFERROR(INDEX(Sheep!$R$319:$R$326,RX48,1),0)</f>
        <v>46392</v>
      </c>
      <c r="RY49" s="498">
        <f>IFERROR(INDEX(Sheep!$R$319:$R$326,RY48,1),0)</f>
        <v>46392</v>
      </c>
      <c r="RZ49" s="498">
        <f>IFERROR(INDEX(Sheep!$R$319:$R$326,RZ48,1),0)</f>
        <v>46392</v>
      </c>
      <c r="SA49" s="498">
        <f>IFERROR(INDEX(Sheep!$R$319:$R$326,SA48,1),0)</f>
        <v>46392</v>
      </c>
      <c r="SB49" s="498">
        <f>IFERROR(INDEX(Sheep!$R$319:$R$326,SB48,1),0)</f>
        <v>46392</v>
      </c>
      <c r="SC49" s="498">
        <f>IFERROR(INDEX(Sheep!$R$319:$R$326,SC48,1),0)</f>
        <v>46392</v>
      </c>
      <c r="SD49" s="498">
        <f>IFERROR(INDEX(Sheep!$R$319:$R$326,SD48,1),0)</f>
        <v>46392</v>
      </c>
      <c r="SE49" s="498">
        <f>IFERROR(INDEX(Sheep!$R$319:$R$326,SE48,1),0)</f>
        <v>46392</v>
      </c>
      <c r="SF49" s="498">
        <f>IFERROR(INDEX(Sheep!$R$319:$R$326,SF48,1),0)</f>
        <v>46392</v>
      </c>
      <c r="SG49" s="498">
        <f>IFERROR(INDEX(Sheep!$R$319:$R$326,SG48,1),0)</f>
        <v>46392</v>
      </c>
      <c r="SH49" s="498">
        <f>IFERROR(INDEX(Sheep!$R$319:$R$326,SH48,1),0)</f>
        <v>46392</v>
      </c>
      <c r="SI49" s="498">
        <f>IFERROR(INDEX(Sheep!$R$319:$R$326,SI48,1),0)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Sheep!$H249</f>
        <v>Win</v>
      </c>
      <c r="K50" s="268"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8"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8"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8"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8"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8"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8"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8"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8"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8"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8"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8"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8"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8"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8"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8"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8"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8"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8"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8"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8"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8"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8"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8"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8"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8"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8"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8"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8"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8"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8"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8"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8"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8"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8"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8"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8"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8"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8"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8"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8"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8"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8"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8"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8"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8"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8"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8"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8"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8"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8"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8"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8"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8"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8"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8"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8"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8"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8"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8"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8"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8"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8"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8"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8"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8"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8"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8"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8"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8"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8"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8"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8"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8"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8"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8"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8"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8"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8"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8"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8"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8"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8"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8"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8"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8"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8"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8"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8"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8"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8"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8"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8"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8"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8"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8"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8"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8"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8"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8"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8"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8"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8"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8"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8"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8"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8"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8"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8"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8"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8"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8"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8"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8"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8"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8"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8"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8"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8"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8"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8"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8"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8"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8"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8"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8"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8"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8"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8"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8"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8"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8"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8"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8"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8"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8"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8"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8"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8"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8"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8"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8"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8"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8"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8"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8"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8"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8"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8"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8"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8"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8"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8"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8"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8"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8"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8"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8"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8"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8"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8"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8"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8"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8"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8"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8"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8"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8"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8"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8"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8"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8"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8"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8"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8"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8"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8"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8"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8"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8"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8"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8"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8"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8"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8"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8"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8"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8"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8"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8"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8"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8"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8"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8"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8"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8"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8"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8"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8"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8"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8"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8"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8"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8"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8"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8"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8"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8"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8"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8"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8"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8"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8"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8"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8"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8"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8"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8"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8"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8"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8"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8"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8"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8"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8"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8"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8"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8"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8"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8"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8"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8"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8"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8"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8"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8"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8"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8"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8"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8"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8"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8"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8"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8"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8"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8"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8"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8"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8"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8"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8"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8"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8"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8"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8"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8"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8"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8"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8"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8"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8"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8"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8"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8"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8"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8"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8"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8"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8"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8"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8"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8"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8"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8"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8"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8"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8"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8"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8"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8"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8"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8"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8"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8"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8"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8"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8"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8"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8"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8"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8"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8"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8"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8"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8"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8"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8"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8"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8"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8"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8"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8"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8"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8"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8"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8"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8"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8"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8"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8"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8"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8"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8"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8"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8"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8"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8"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8"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8"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8"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8"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8"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8"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8"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8"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8"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8"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8"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8"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8"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8"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8"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8"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8"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8"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8"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8"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8"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8"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8"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8"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8"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8"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8"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8"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8"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8"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8"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8"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8"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8"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8"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8"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8"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8"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8"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8"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8"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8"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8"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8"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8"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8"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8"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8"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8"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8"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8"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8"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8"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8"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8"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8"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8"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8"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8"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8"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8"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8"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8"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8"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8"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8"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8"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8"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8"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8"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8"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8"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8"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8"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8"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8"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8"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8"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8"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8"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8"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8"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8"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8"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8"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8"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8"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8"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8"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8"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8"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8"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8"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8"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8"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8"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8"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8"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8"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8"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8"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8"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8"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8"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8"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8"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8"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8"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8"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8"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8"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8"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8"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8"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8"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8"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8"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8"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8"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8"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8"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8"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8"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8"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8"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8"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8"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8"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8"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8"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8"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8"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8"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8"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8"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8"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8"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8"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8"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8"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8"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8"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8"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8"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8"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8"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8"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8"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8"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8"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8"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8"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8"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8"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8"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8"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8"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8"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8"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8"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8"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8"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8"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8"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8"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8"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8"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8"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8"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8"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8"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8"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8"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8"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8"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8"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711</v>
      </c>
      <c r="K51" s="455">
        <f>IFERROR(MATCH(L$44,Sheep!$R$327:$R$334,1),0)</f>
        <v>0</v>
      </c>
      <c r="L51" s="455">
        <f>IFERROR(MATCH(M$44,Sheep!$R$327:$R$334,1),0)</f>
        <v>0</v>
      </c>
      <c r="M51" s="455">
        <f>IFERROR(MATCH(N$44,Sheep!$R$327:$R$334,1),0)</f>
        <v>0</v>
      </c>
      <c r="N51" s="455">
        <f>IFERROR(MATCH(O$44,Sheep!$R$327:$R$334,1),0)</f>
        <v>0</v>
      </c>
      <c r="O51" s="455">
        <f>IFERROR(MATCH(P$44,Sheep!$R$327:$R$334,1),0)</f>
        <v>0</v>
      </c>
      <c r="P51" s="455">
        <f>IFERROR(MATCH(Q$44,Sheep!$R$327:$R$334,1),0)</f>
        <v>0</v>
      </c>
      <c r="Q51" s="455">
        <f>IFERROR(MATCH(R$44,Sheep!$R$327:$R$334,1),0)</f>
        <v>0</v>
      </c>
      <c r="R51" s="455">
        <f>IFERROR(MATCH(S$44,Sheep!$R$327:$R$334,1),0)</f>
        <v>0</v>
      </c>
      <c r="S51" s="455">
        <f>IFERROR(MATCH(T$44,Sheep!$R$327:$R$334,1),0)</f>
        <v>0</v>
      </c>
      <c r="T51" s="455">
        <f>IFERROR(MATCH(U$44,Sheep!$R$327:$R$334,1),0)</f>
        <v>0</v>
      </c>
      <c r="U51" s="455">
        <f>IFERROR(MATCH(V$44,Sheep!$R$327:$R$334,1),0)</f>
        <v>0</v>
      </c>
      <c r="V51" s="455">
        <f>IFERROR(MATCH(W$44,Sheep!$R$327:$R$334,1),0)</f>
        <v>0</v>
      </c>
      <c r="W51" s="455">
        <f>IFERROR(MATCH(X$44,Sheep!$R$327:$R$334,1),0)</f>
        <v>0</v>
      </c>
      <c r="X51" s="455">
        <f>IFERROR(MATCH(Y$44,Sheep!$R$327:$R$334,1),0)</f>
        <v>0</v>
      </c>
      <c r="Y51" s="455">
        <f>IFERROR(MATCH(Z$44,Sheep!$R$327:$R$334,1),0)</f>
        <v>0</v>
      </c>
      <c r="Z51" s="455">
        <f>IFERROR(MATCH(AA$44,Sheep!$R$327:$R$334,1),0)</f>
        <v>0</v>
      </c>
      <c r="AA51" s="455">
        <f>IFERROR(MATCH(AB$44,Sheep!$R$327:$R$334,1),0)</f>
        <v>0</v>
      </c>
      <c r="AB51" s="455">
        <f>IFERROR(MATCH(AC$44,Sheep!$R$327:$R$334,1),0)</f>
        <v>0</v>
      </c>
      <c r="AC51" s="455">
        <f>IFERROR(MATCH(AD$44,Sheep!$R$327:$R$334,1),0)</f>
        <v>0</v>
      </c>
      <c r="AD51" s="455">
        <f>IFERROR(MATCH(AE$44,Sheep!$R$327:$R$334,1),0)</f>
        <v>0</v>
      </c>
      <c r="AE51" s="455">
        <f>IFERROR(MATCH(AF$44,Sheep!$R$327:$R$334,1),0)</f>
        <v>0</v>
      </c>
      <c r="AF51" s="455">
        <f>IFERROR(MATCH(AG$44,Sheep!$R$327:$R$334,1),0)</f>
        <v>0</v>
      </c>
      <c r="AG51" s="455">
        <f>IFERROR(MATCH(AH$44,Sheep!$R$327:$R$334,1),0)</f>
        <v>0</v>
      </c>
      <c r="AH51" s="455">
        <f>IFERROR(MATCH(AI$44,Sheep!$R$327:$R$334,1),0)</f>
        <v>0</v>
      </c>
      <c r="AI51" s="455">
        <f>IFERROR(MATCH(AJ$44,Sheep!$R$327:$R$334,1),0)</f>
        <v>0</v>
      </c>
      <c r="AJ51" s="455">
        <f>IFERROR(MATCH(AK$44,Sheep!$R$327:$R$334,1),0)</f>
        <v>0</v>
      </c>
      <c r="AK51" s="455">
        <f>IFERROR(MATCH(AL$44,Sheep!$R$327:$R$334,1),0)</f>
        <v>0</v>
      </c>
      <c r="AL51" s="455">
        <f>IFERROR(MATCH(AM$44,Sheep!$R$327:$R$334,1),0)</f>
        <v>0</v>
      </c>
      <c r="AM51" s="455">
        <f>IFERROR(MATCH(AN$44,Sheep!$R$327:$R$334,1),0)</f>
        <v>0</v>
      </c>
      <c r="AN51" s="455">
        <f>IFERROR(MATCH(AO$44,Sheep!$R$327:$R$334,1),0)</f>
        <v>0</v>
      </c>
      <c r="AO51" s="455">
        <f>IFERROR(MATCH(AP$44,Sheep!$R$327:$R$334,1),0)</f>
        <v>0</v>
      </c>
      <c r="AP51" s="455">
        <f>IFERROR(MATCH(AQ$44,Sheep!$R$327:$R$334,1),0)</f>
        <v>0</v>
      </c>
      <c r="AQ51" s="455">
        <f>IFERROR(MATCH(AR$44,Sheep!$R$327:$R$334,1),0)</f>
        <v>0</v>
      </c>
      <c r="AR51" s="455">
        <f>IFERROR(MATCH(AS$44,Sheep!$R$327:$R$334,1),0)</f>
        <v>0</v>
      </c>
      <c r="AS51" s="455">
        <f>IFERROR(MATCH(AT$44,Sheep!$R$327:$R$334,1),0)</f>
        <v>0</v>
      </c>
      <c r="AT51" s="455">
        <f>IFERROR(MATCH(AU$44,Sheep!$R$327:$R$334,1),0)</f>
        <v>0</v>
      </c>
      <c r="AU51" s="455">
        <f>IFERROR(MATCH(AV$44,Sheep!$R$327:$R$334,1),0)</f>
        <v>0</v>
      </c>
      <c r="AV51" s="455">
        <f>IFERROR(MATCH(AW$44,Sheep!$R$327:$R$334,1),0)</f>
        <v>0</v>
      </c>
      <c r="AW51" s="455">
        <f>IFERROR(MATCH(AX$44,Sheep!$R$327:$R$334,1),0)</f>
        <v>0</v>
      </c>
      <c r="AX51" s="455">
        <f>IFERROR(MATCH(AY$44,Sheep!$R$327:$R$334,1),0)</f>
        <v>0</v>
      </c>
      <c r="AY51" s="455">
        <f>IFERROR(MATCH(AZ$44,Sheep!$R$327:$R$334,1),0)</f>
        <v>0</v>
      </c>
      <c r="AZ51" s="455">
        <f>IFERROR(MATCH(BA$44,Sheep!$R$327:$R$334,1),0)</f>
        <v>0</v>
      </c>
      <c r="BA51" s="455">
        <f>IFERROR(MATCH(BB$44,Sheep!$R$327:$R$334,1),0)</f>
        <v>0</v>
      </c>
      <c r="BB51" s="455">
        <f>IFERROR(MATCH(BC$44,Sheep!$R$327:$R$334,1),0)</f>
        <v>0</v>
      </c>
      <c r="BC51" s="455">
        <f>IFERROR(MATCH(BD$44,Sheep!$R$327:$R$334,1),0)</f>
        <v>0</v>
      </c>
      <c r="BD51" s="455">
        <f>IFERROR(MATCH(BE$44,Sheep!$R$327:$R$334,1),0)</f>
        <v>0</v>
      </c>
      <c r="BE51" s="455">
        <f>IFERROR(MATCH(BF$44,Sheep!$R$327:$R$334,1),0)</f>
        <v>0</v>
      </c>
      <c r="BF51" s="455">
        <f>IFERROR(MATCH(BG$44,Sheep!$R$327:$R$334,1),0)</f>
        <v>0</v>
      </c>
      <c r="BG51" s="455">
        <f>IFERROR(MATCH(BH$44,Sheep!$R$327:$R$334,1),0)</f>
        <v>0</v>
      </c>
      <c r="BH51" s="455">
        <f>IFERROR(MATCH(BI$44,Sheep!$R$327:$R$334,1),0)</f>
        <v>0</v>
      </c>
      <c r="BI51" s="455">
        <f>IFERROR(MATCH(BJ$44,Sheep!$R$327:$R$334,1),0)</f>
        <v>0</v>
      </c>
      <c r="BJ51" s="455">
        <f>IFERROR(MATCH(BK$44,Sheep!$R$327:$R$334,1),0)</f>
        <v>0</v>
      </c>
      <c r="BK51" s="455">
        <f>IFERROR(MATCH(BL$44,Sheep!$R$327:$R$334,1),0)</f>
        <v>0</v>
      </c>
      <c r="BL51" s="455">
        <f>IFERROR(MATCH(BM$44,Sheep!$R$327:$R$334,1),0)</f>
        <v>0</v>
      </c>
      <c r="BM51" s="455">
        <f>IFERROR(MATCH(BN$44,Sheep!$R$327:$R$334,1),0)</f>
        <v>0</v>
      </c>
      <c r="BN51" s="455">
        <f>IFERROR(MATCH(BO$44,Sheep!$R$327:$R$334,1),0)</f>
        <v>0</v>
      </c>
      <c r="BO51" s="455">
        <f>IFERROR(MATCH(BP$44,Sheep!$R$327:$R$334,1),0)</f>
        <v>0</v>
      </c>
      <c r="BP51" s="455">
        <f>IFERROR(MATCH(BQ$44,Sheep!$R$327:$R$334,1),0)</f>
        <v>1</v>
      </c>
      <c r="BQ51" s="455">
        <f>IFERROR(MATCH(BR$44,Sheep!$R$327:$R$334,1),0)</f>
        <v>1</v>
      </c>
      <c r="BR51" s="455">
        <f>IFERROR(MATCH(BS$44,Sheep!$R$327:$R$334,1),0)</f>
        <v>1</v>
      </c>
      <c r="BS51" s="455">
        <f>IFERROR(MATCH(BT$44,Sheep!$R$327:$R$334,1),0)</f>
        <v>1</v>
      </c>
      <c r="BT51" s="455">
        <f>IFERROR(MATCH(BU$44,Sheep!$R$327:$R$334,1),0)</f>
        <v>1</v>
      </c>
      <c r="BU51" s="455">
        <f>IFERROR(MATCH(BV$44,Sheep!$R$327:$R$334,1),0)</f>
        <v>1</v>
      </c>
      <c r="BV51" s="455">
        <f>IFERROR(MATCH(BW$44,Sheep!$R$327:$R$334,1),0)</f>
        <v>1</v>
      </c>
      <c r="BW51" s="455">
        <f>IFERROR(MATCH(BX$44,Sheep!$R$327:$R$334,1),0)</f>
        <v>1</v>
      </c>
      <c r="BX51" s="455">
        <f>IFERROR(MATCH(BY$44,Sheep!$R$327:$R$334,1),0)</f>
        <v>1</v>
      </c>
      <c r="BY51" s="455">
        <f>IFERROR(MATCH(BZ$44,Sheep!$R$327:$R$334,1),0)</f>
        <v>1</v>
      </c>
      <c r="BZ51" s="455">
        <f>IFERROR(MATCH(CA$44,Sheep!$R$327:$R$334,1),0)</f>
        <v>1</v>
      </c>
      <c r="CA51" s="455">
        <f>IFERROR(MATCH(CB$44,Sheep!$R$327:$R$334,1),0)</f>
        <v>1</v>
      </c>
      <c r="CB51" s="455">
        <f>IFERROR(MATCH(CC$44,Sheep!$R$327:$R$334,1),0)</f>
        <v>1</v>
      </c>
      <c r="CC51" s="455">
        <f>IFERROR(MATCH(CD$44,Sheep!$R$327:$R$334,1),0)</f>
        <v>1</v>
      </c>
      <c r="CD51" s="455">
        <f>IFERROR(MATCH(CE$44,Sheep!$R$327:$R$334,1),0)</f>
        <v>1</v>
      </c>
      <c r="CE51" s="455">
        <f>IFERROR(MATCH(CF$44,Sheep!$R$327:$R$334,1),0)</f>
        <v>1</v>
      </c>
      <c r="CF51" s="455">
        <f>IFERROR(MATCH(CG$44,Sheep!$R$327:$R$334,1),0)</f>
        <v>1</v>
      </c>
      <c r="CG51" s="455">
        <f>IFERROR(MATCH(CH$44,Sheep!$R$327:$R$334,1),0)</f>
        <v>1</v>
      </c>
      <c r="CH51" s="455">
        <f>IFERROR(MATCH(CI$44,Sheep!$R$327:$R$334,1),0)</f>
        <v>1</v>
      </c>
      <c r="CI51" s="455">
        <f>IFERROR(MATCH(CJ$44,Sheep!$R$327:$R$334,1),0)</f>
        <v>1</v>
      </c>
      <c r="CJ51" s="455">
        <f>IFERROR(MATCH(CK$44,Sheep!$R$327:$R$334,1),0)</f>
        <v>1</v>
      </c>
      <c r="CK51" s="455">
        <f>IFERROR(MATCH(CL$44,Sheep!$R$327:$R$334,1),0)</f>
        <v>1</v>
      </c>
      <c r="CL51" s="455">
        <f>IFERROR(MATCH(CM$44,Sheep!$R$327:$R$334,1),0)</f>
        <v>1</v>
      </c>
      <c r="CM51" s="455">
        <f>IFERROR(MATCH(CN$44,Sheep!$R$327:$R$334,1),0)</f>
        <v>1</v>
      </c>
      <c r="CN51" s="455">
        <f>IFERROR(MATCH(CO$44,Sheep!$R$327:$R$334,1),0)</f>
        <v>1</v>
      </c>
      <c r="CO51" s="455">
        <f>IFERROR(MATCH(CP$44,Sheep!$R$327:$R$334,1),0)</f>
        <v>1</v>
      </c>
      <c r="CP51" s="455">
        <f>IFERROR(MATCH(CQ$44,Sheep!$R$327:$R$334,1),0)</f>
        <v>1</v>
      </c>
      <c r="CQ51" s="455">
        <f>IFERROR(MATCH(CR$44,Sheep!$R$327:$R$334,1),0)</f>
        <v>1</v>
      </c>
      <c r="CR51" s="455">
        <f>IFERROR(MATCH(CS$44,Sheep!$R$327:$R$334,1),0)</f>
        <v>1</v>
      </c>
      <c r="CS51" s="455">
        <f>IFERROR(MATCH(CT$44,Sheep!$R$327:$R$334,1),0)</f>
        <v>1</v>
      </c>
      <c r="CT51" s="455">
        <f>IFERROR(MATCH(CU$44,Sheep!$R$327:$R$334,1),0)</f>
        <v>1</v>
      </c>
      <c r="CU51" s="455">
        <f>IFERROR(MATCH(CV$44,Sheep!$R$327:$R$334,1),0)</f>
        <v>1</v>
      </c>
      <c r="CV51" s="455">
        <f>IFERROR(MATCH(CW$44,Sheep!$R$327:$R$334,1),0)</f>
        <v>1</v>
      </c>
      <c r="CW51" s="455">
        <f>IFERROR(MATCH(CX$44,Sheep!$R$327:$R$334,1),0)</f>
        <v>1</v>
      </c>
      <c r="CX51" s="455">
        <f>IFERROR(MATCH(CY$44,Sheep!$R$327:$R$334,1),0)</f>
        <v>1</v>
      </c>
      <c r="CY51" s="455">
        <f>IFERROR(MATCH(CZ$44,Sheep!$R$327:$R$334,1),0)</f>
        <v>1</v>
      </c>
      <c r="CZ51" s="455">
        <f>IFERROR(MATCH(DA$44,Sheep!$R$327:$R$334,1),0)</f>
        <v>1</v>
      </c>
      <c r="DA51" s="455">
        <f>IFERROR(MATCH(DB$44,Sheep!$R$327:$R$334,1),0)</f>
        <v>1</v>
      </c>
      <c r="DB51" s="455">
        <f>IFERROR(MATCH(DC$44,Sheep!$R$327:$R$334,1),0)</f>
        <v>1</v>
      </c>
      <c r="DC51" s="455">
        <f>IFERROR(MATCH(DD$44,Sheep!$R$327:$R$334,1),0)</f>
        <v>1</v>
      </c>
      <c r="DD51" s="455">
        <f>IFERROR(MATCH(DE$44,Sheep!$R$327:$R$334,1),0)</f>
        <v>1</v>
      </c>
      <c r="DE51" s="455">
        <f>IFERROR(MATCH(DF$44,Sheep!$R$327:$R$334,1),0)</f>
        <v>1</v>
      </c>
      <c r="DF51" s="455">
        <f>IFERROR(MATCH(DG$44,Sheep!$R$327:$R$334,1),0)</f>
        <v>1</v>
      </c>
      <c r="DG51" s="455">
        <f>IFERROR(MATCH(DH$44,Sheep!$R$327:$R$334,1),0)</f>
        <v>1</v>
      </c>
      <c r="DH51" s="455">
        <f>IFERROR(MATCH(DI$44,Sheep!$R$327:$R$334,1),0)</f>
        <v>1</v>
      </c>
      <c r="DI51" s="455">
        <f>IFERROR(MATCH(DJ$44,Sheep!$R$327:$R$334,1),0)</f>
        <v>1</v>
      </c>
      <c r="DJ51" s="455">
        <f>IFERROR(MATCH(DK$44,Sheep!$R$327:$R$334,1),0)</f>
        <v>1</v>
      </c>
      <c r="DK51" s="455">
        <f>IFERROR(MATCH(DL$44,Sheep!$R$327:$R$334,1),0)</f>
        <v>1</v>
      </c>
      <c r="DL51" s="455">
        <f>IFERROR(MATCH(DM$44,Sheep!$R$327:$R$334,1),0)</f>
        <v>1</v>
      </c>
      <c r="DM51" s="455">
        <f>IFERROR(MATCH(DN$44,Sheep!$R$327:$R$334,1),0)</f>
        <v>1</v>
      </c>
      <c r="DN51" s="455">
        <f>IFERROR(MATCH(DO$44,Sheep!$R$327:$R$334,1),0)</f>
        <v>1</v>
      </c>
      <c r="DO51" s="455">
        <f>IFERROR(MATCH(DP$44,Sheep!$R$327:$R$334,1),0)</f>
        <v>1</v>
      </c>
      <c r="DP51" s="455">
        <f>IFERROR(MATCH(DQ$44,Sheep!$R$327:$R$334,1),0)</f>
        <v>2</v>
      </c>
      <c r="DQ51" s="455">
        <f>IFERROR(MATCH(DR$44,Sheep!$R$327:$R$334,1),0)</f>
        <v>2</v>
      </c>
      <c r="DR51" s="455">
        <f>IFERROR(MATCH(DS$44,Sheep!$R$327:$R$334,1),0)</f>
        <v>2</v>
      </c>
      <c r="DS51" s="455">
        <f>IFERROR(MATCH(DT$44,Sheep!$R$327:$R$334,1),0)</f>
        <v>2</v>
      </c>
      <c r="DT51" s="455">
        <f>IFERROR(MATCH(DU$44,Sheep!$R$327:$R$334,1),0)</f>
        <v>2</v>
      </c>
      <c r="DU51" s="455">
        <f>IFERROR(MATCH(DV$44,Sheep!$R$327:$R$334,1),0)</f>
        <v>2</v>
      </c>
      <c r="DV51" s="455">
        <f>IFERROR(MATCH(DW$44,Sheep!$R$327:$R$334,1),0)</f>
        <v>2</v>
      </c>
      <c r="DW51" s="455">
        <f>IFERROR(MATCH(DX$44,Sheep!$R$327:$R$334,1),0)</f>
        <v>2</v>
      </c>
      <c r="DX51" s="455">
        <f>IFERROR(MATCH(DY$44,Sheep!$R$327:$R$334,1),0)</f>
        <v>2</v>
      </c>
      <c r="DY51" s="455">
        <f>IFERROR(MATCH(DZ$44,Sheep!$R$327:$R$334,1),0)</f>
        <v>2</v>
      </c>
      <c r="DZ51" s="455">
        <f>IFERROR(MATCH(EA$44,Sheep!$R$327:$R$334,1),0)</f>
        <v>2</v>
      </c>
      <c r="EA51" s="455">
        <f>IFERROR(MATCH(EB$44,Sheep!$R$327:$R$334,1),0)</f>
        <v>2</v>
      </c>
      <c r="EB51" s="455">
        <f>IFERROR(MATCH(EC$44,Sheep!$R$327:$R$334,1),0)</f>
        <v>2</v>
      </c>
      <c r="EC51" s="455">
        <f>IFERROR(MATCH(ED$44,Sheep!$R$327:$R$334,1),0)</f>
        <v>2</v>
      </c>
      <c r="ED51" s="455">
        <f>IFERROR(MATCH(EE$44,Sheep!$R$327:$R$334,1),0)</f>
        <v>2</v>
      </c>
      <c r="EE51" s="455">
        <f>IFERROR(MATCH(EF$44,Sheep!$R$327:$R$334,1),0)</f>
        <v>2</v>
      </c>
      <c r="EF51" s="455">
        <f>IFERROR(MATCH(EG$44,Sheep!$R$327:$R$334,1),0)</f>
        <v>2</v>
      </c>
      <c r="EG51" s="455">
        <f>IFERROR(MATCH(EH$44,Sheep!$R$327:$R$334,1),0)</f>
        <v>2</v>
      </c>
      <c r="EH51" s="455">
        <f>IFERROR(MATCH(EI$44,Sheep!$R$327:$R$334,1),0)</f>
        <v>2</v>
      </c>
      <c r="EI51" s="455">
        <f>IFERROR(MATCH(EJ$44,Sheep!$R$327:$R$334,1),0)</f>
        <v>2</v>
      </c>
      <c r="EJ51" s="455">
        <f>IFERROR(MATCH(EK$44,Sheep!$R$327:$R$334,1),0)</f>
        <v>2</v>
      </c>
      <c r="EK51" s="455">
        <f>IFERROR(MATCH(EL$44,Sheep!$R$327:$R$334,1),0)</f>
        <v>2</v>
      </c>
      <c r="EL51" s="455">
        <f>IFERROR(MATCH(EM$44,Sheep!$R$327:$R$334,1),0)</f>
        <v>2</v>
      </c>
      <c r="EM51" s="455">
        <f>IFERROR(MATCH(EN$44,Sheep!$R$327:$R$334,1),0)</f>
        <v>2</v>
      </c>
      <c r="EN51" s="455">
        <f>IFERROR(MATCH(EO$44,Sheep!$R$327:$R$334,1),0)</f>
        <v>2</v>
      </c>
      <c r="EO51" s="455">
        <f>IFERROR(MATCH(EP$44,Sheep!$R$327:$R$334,1),0)</f>
        <v>2</v>
      </c>
      <c r="EP51" s="455">
        <f>IFERROR(MATCH(EQ$44,Sheep!$R$327:$R$334,1),0)</f>
        <v>2</v>
      </c>
      <c r="EQ51" s="455">
        <f>IFERROR(MATCH(ER$44,Sheep!$R$327:$R$334,1),0)</f>
        <v>2</v>
      </c>
      <c r="ER51" s="455">
        <f>IFERROR(MATCH(ES$44,Sheep!$R$327:$R$334,1),0)</f>
        <v>2</v>
      </c>
      <c r="ES51" s="455">
        <f>IFERROR(MATCH(ET$44,Sheep!$R$327:$R$334,1),0)</f>
        <v>2</v>
      </c>
      <c r="ET51" s="455">
        <f>IFERROR(MATCH(EU$44,Sheep!$R$327:$R$334,1),0)</f>
        <v>2</v>
      </c>
      <c r="EU51" s="455">
        <f>IFERROR(MATCH(EV$44,Sheep!$R$327:$R$334,1),0)</f>
        <v>2</v>
      </c>
      <c r="EV51" s="455">
        <f>IFERROR(MATCH(EW$44,Sheep!$R$327:$R$334,1),0)</f>
        <v>2</v>
      </c>
      <c r="EW51" s="455">
        <f>IFERROR(MATCH(EX$44,Sheep!$R$327:$R$334,1),0)</f>
        <v>2</v>
      </c>
      <c r="EX51" s="455">
        <f>IFERROR(MATCH(EY$44,Sheep!$R$327:$R$334,1),0)</f>
        <v>2</v>
      </c>
      <c r="EY51" s="455">
        <f>IFERROR(MATCH(EZ$44,Sheep!$R$327:$R$334,1),0)</f>
        <v>2</v>
      </c>
      <c r="EZ51" s="455">
        <f>IFERROR(MATCH(FA$44,Sheep!$R$327:$R$334,1),0)</f>
        <v>2</v>
      </c>
      <c r="FA51" s="455">
        <f>IFERROR(MATCH(FB$44,Sheep!$R$327:$R$334,1),0)</f>
        <v>2</v>
      </c>
      <c r="FB51" s="455">
        <f>IFERROR(MATCH(FC$44,Sheep!$R$327:$R$334,1),0)</f>
        <v>2</v>
      </c>
      <c r="FC51" s="455">
        <f>IFERROR(MATCH(FD$44,Sheep!$R$327:$R$334,1),0)</f>
        <v>2</v>
      </c>
      <c r="FD51" s="455">
        <f>IFERROR(MATCH(FE$44,Sheep!$R$327:$R$334,1),0)</f>
        <v>2</v>
      </c>
      <c r="FE51" s="455">
        <f>IFERROR(MATCH(FF$44,Sheep!$R$327:$R$334,1),0)</f>
        <v>2</v>
      </c>
      <c r="FF51" s="455">
        <f>IFERROR(MATCH(FG$44,Sheep!$R$327:$R$334,1),0)</f>
        <v>2</v>
      </c>
      <c r="FG51" s="455">
        <f>IFERROR(MATCH(FH$44,Sheep!$R$327:$R$334,1),0)</f>
        <v>2</v>
      </c>
      <c r="FH51" s="455">
        <f>IFERROR(MATCH(FI$44,Sheep!$R$327:$R$334,1),0)</f>
        <v>2</v>
      </c>
      <c r="FI51" s="455">
        <f>IFERROR(MATCH(FJ$44,Sheep!$R$327:$R$334,1),0)</f>
        <v>2</v>
      </c>
      <c r="FJ51" s="455">
        <f>IFERROR(MATCH(FK$44,Sheep!$R$327:$R$334,1),0)</f>
        <v>2</v>
      </c>
      <c r="FK51" s="455">
        <f>IFERROR(MATCH(FL$44,Sheep!$R$327:$R$334,1),0)</f>
        <v>2</v>
      </c>
      <c r="FL51" s="455">
        <f>IFERROR(MATCH(FM$44,Sheep!$R$327:$R$334,1),0)</f>
        <v>2</v>
      </c>
      <c r="FM51" s="455">
        <f>IFERROR(MATCH(FN$44,Sheep!$R$327:$R$334,1),0)</f>
        <v>2</v>
      </c>
      <c r="FN51" s="455">
        <f>IFERROR(MATCH(FO$44,Sheep!$R$327:$R$334,1),0)</f>
        <v>2</v>
      </c>
      <c r="FO51" s="455">
        <f>IFERROR(MATCH(FP$44,Sheep!$R$327:$R$334,1),0)</f>
        <v>2</v>
      </c>
      <c r="FP51" s="455">
        <f>IFERROR(MATCH(FQ$44,Sheep!$R$327:$R$334,1),0)</f>
        <v>3</v>
      </c>
      <c r="FQ51" s="455">
        <f>IFERROR(MATCH(FR$44,Sheep!$R$327:$R$334,1),0)</f>
        <v>3</v>
      </c>
      <c r="FR51" s="455">
        <f>IFERROR(MATCH(FS$44,Sheep!$R$327:$R$334,1),0)</f>
        <v>3</v>
      </c>
      <c r="FS51" s="455">
        <f>IFERROR(MATCH(FT$44,Sheep!$R$327:$R$334,1),0)</f>
        <v>3</v>
      </c>
      <c r="FT51" s="455">
        <f>IFERROR(MATCH(FU$44,Sheep!$R$327:$R$334,1),0)</f>
        <v>3</v>
      </c>
      <c r="FU51" s="455">
        <f>IFERROR(MATCH(FV$44,Sheep!$R$327:$R$334,1),0)</f>
        <v>3</v>
      </c>
      <c r="FV51" s="455">
        <f>IFERROR(MATCH(FW$44,Sheep!$R$327:$R$334,1),0)</f>
        <v>3</v>
      </c>
      <c r="FW51" s="455">
        <f>IFERROR(MATCH(FX$44,Sheep!$R$327:$R$334,1),0)</f>
        <v>3</v>
      </c>
      <c r="FX51" s="455">
        <f>IFERROR(MATCH(FY$44,Sheep!$R$327:$R$334,1),0)</f>
        <v>3</v>
      </c>
      <c r="FY51" s="455">
        <f>IFERROR(MATCH(FZ$44,Sheep!$R$327:$R$334,1),0)</f>
        <v>3</v>
      </c>
      <c r="FZ51" s="455">
        <f>IFERROR(MATCH(GA$44,Sheep!$R$327:$R$334,1),0)</f>
        <v>3</v>
      </c>
      <c r="GA51" s="455">
        <f>IFERROR(MATCH(GB$44,Sheep!$R$327:$R$334,1),0)</f>
        <v>3</v>
      </c>
      <c r="GB51" s="455">
        <f>IFERROR(MATCH(GC$44,Sheep!$R$327:$R$334,1),0)</f>
        <v>3</v>
      </c>
      <c r="GC51" s="455">
        <f>IFERROR(MATCH(GD$44,Sheep!$R$327:$R$334,1),0)</f>
        <v>3</v>
      </c>
      <c r="GD51" s="455">
        <f>IFERROR(MATCH(GE$44,Sheep!$R$327:$R$334,1),0)</f>
        <v>3</v>
      </c>
      <c r="GE51" s="455">
        <f>IFERROR(MATCH(GF$44,Sheep!$R$327:$R$334,1),0)</f>
        <v>3</v>
      </c>
      <c r="GF51" s="455">
        <f>IFERROR(MATCH(GG$44,Sheep!$R$327:$R$334,1),0)</f>
        <v>3</v>
      </c>
      <c r="GG51" s="455">
        <f>IFERROR(MATCH(GH$44,Sheep!$R$327:$R$334,1),0)</f>
        <v>3</v>
      </c>
      <c r="GH51" s="455">
        <f>IFERROR(MATCH(GI$44,Sheep!$R$327:$R$334,1),0)</f>
        <v>3</v>
      </c>
      <c r="GI51" s="455">
        <f>IFERROR(MATCH(GJ$44,Sheep!$R$327:$R$334,1),0)</f>
        <v>3</v>
      </c>
      <c r="GJ51" s="455">
        <f>IFERROR(MATCH(GK$44,Sheep!$R$327:$R$334,1),0)</f>
        <v>3</v>
      </c>
      <c r="GK51" s="455">
        <f>IFERROR(MATCH(GL$44,Sheep!$R$327:$R$334,1),0)</f>
        <v>3</v>
      </c>
      <c r="GL51" s="455">
        <f>IFERROR(MATCH(GM$44,Sheep!$R$327:$R$334,1),0)</f>
        <v>3</v>
      </c>
      <c r="GM51" s="455">
        <f>IFERROR(MATCH(GN$44,Sheep!$R$327:$R$334,1),0)</f>
        <v>3</v>
      </c>
      <c r="GN51" s="455">
        <f>IFERROR(MATCH(GO$44,Sheep!$R$327:$R$334,1),0)</f>
        <v>3</v>
      </c>
      <c r="GO51" s="455">
        <f>IFERROR(MATCH(GP$44,Sheep!$R$327:$R$334,1),0)</f>
        <v>3</v>
      </c>
      <c r="GP51" s="455">
        <f>IFERROR(MATCH(GQ$44,Sheep!$R$327:$R$334,1),0)</f>
        <v>3</v>
      </c>
      <c r="GQ51" s="455">
        <f>IFERROR(MATCH(GR$44,Sheep!$R$327:$R$334,1),0)</f>
        <v>3</v>
      </c>
      <c r="GR51" s="455">
        <f>IFERROR(MATCH(GS$44,Sheep!$R$327:$R$334,1),0)</f>
        <v>3</v>
      </c>
      <c r="GS51" s="455">
        <f>IFERROR(MATCH(GT$44,Sheep!$R$327:$R$334,1),0)</f>
        <v>3</v>
      </c>
      <c r="GT51" s="455">
        <f>IFERROR(MATCH(GU$44,Sheep!$R$327:$R$334,1),0)</f>
        <v>3</v>
      </c>
      <c r="GU51" s="455">
        <f>IFERROR(MATCH(GV$44,Sheep!$R$327:$R$334,1),0)</f>
        <v>3</v>
      </c>
      <c r="GV51" s="455">
        <f>IFERROR(MATCH(GW$44,Sheep!$R$327:$R$334,1),0)</f>
        <v>3</v>
      </c>
      <c r="GW51" s="455">
        <f>IFERROR(MATCH(GX$44,Sheep!$R$327:$R$334,1),0)</f>
        <v>3</v>
      </c>
      <c r="GX51" s="455">
        <f>IFERROR(MATCH(GY$44,Sheep!$R$327:$R$334,1),0)</f>
        <v>3</v>
      </c>
      <c r="GY51" s="455">
        <f>IFERROR(MATCH(GZ$44,Sheep!$R$327:$R$334,1),0)</f>
        <v>3</v>
      </c>
      <c r="GZ51" s="455">
        <f>IFERROR(MATCH(HA$44,Sheep!$R$327:$R$334,1),0)</f>
        <v>3</v>
      </c>
      <c r="HA51" s="455">
        <f>IFERROR(MATCH(HB$44,Sheep!$R$327:$R$334,1),0)</f>
        <v>3</v>
      </c>
      <c r="HB51" s="455">
        <f>IFERROR(MATCH(HC$44,Sheep!$R$327:$R$334,1),0)</f>
        <v>3</v>
      </c>
      <c r="HC51" s="455">
        <f>IFERROR(MATCH(HD$44,Sheep!$R$327:$R$334,1),0)</f>
        <v>3</v>
      </c>
      <c r="HD51" s="455">
        <f>IFERROR(MATCH(HE$44,Sheep!$R$327:$R$334,1),0)</f>
        <v>3</v>
      </c>
      <c r="HE51" s="455">
        <f>IFERROR(MATCH(HF$44,Sheep!$R$327:$R$334,1),0)</f>
        <v>3</v>
      </c>
      <c r="HF51" s="455">
        <f>IFERROR(MATCH(HG$44,Sheep!$R$327:$R$334,1),0)</f>
        <v>3</v>
      </c>
      <c r="HG51" s="455">
        <f>IFERROR(MATCH(HH$44,Sheep!$R$327:$R$334,1),0)</f>
        <v>3</v>
      </c>
      <c r="HH51" s="455">
        <f>IFERROR(MATCH(HI$44,Sheep!$R$327:$R$334,1),0)</f>
        <v>3</v>
      </c>
      <c r="HI51" s="455">
        <f>IFERROR(MATCH(HJ$44,Sheep!$R$327:$R$334,1),0)</f>
        <v>3</v>
      </c>
      <c r="HJ51" s="455">
        <f>IFERROR(MATCH(HK$44,Sheep!$R$327:$R$334,1),0)</f>
        <v>3</v>
      </c>
      <c r="HK51" s="455">
        <f>IFERROR(MATCH(HL$44,Sheep!$R$327:$R$334,1),0)</f>
        <v>3</v>
      </c>
      <c r="HL51" s="455">
        <f>IFERROR(MATCH(HM$44,Sheep!$R$327:$R$334,1),0)</f>
        <v>3</v>
      </c>
      <c r="HM51" s="455">
        <f>IFERROR(MATCH(HN$44,Sheep!$R$327:$R$334,1),0)</f>
        <v>3</v>
      </c>
      <c r="HN51" s="455">
        <f>IFERROR(MATCH(HO$44,Sheep!$R$327:$R$334,1),0)</f>
        <v>3</v>
      </c>
      <c r="HO51" s="455">
        <f>IFERROR(MATCH(HP$44,Sheep!$R$327:$R$334,1),0)</f>
        <v>3</v>
      </c>
      <c r="HP51" s="455">
        <f>IFERROR(MATCH(HQ$44,Sheep!$R$327:$R$334,1),0)</f>
        <v>4</v>
      </c>
      <c r="HQ51" s="455">
        <f>IFERROR(MATCH(HR$44,Sheep!$R$327:$R$334,1),0)</f>
        <v>4</v>
      </c>
      <c r="HR51" s="455">
        <f>IFERROR(MATCH(HS$44,Sheep!$R$327:$R$334,1),0)</f>
        <v>4</v>
      </c>
      <c r="HS51" s="455">
        <f>IFERROR(MATCH(HT$44,Sheep!$R$327:$R$334,1),0)</f>
        <v>4</v>
      </c>
      <c r="HT51" s="455">
        <f>IFERROR(MATCH(HU$44,Sheep!$R$327:$R$334,1),0)</f>
        <v>4</v>
      </c>
      <c r="HU51" s="455">
        <f>IFERROR(MATCH(HV$44,Sheep!$R$327:$R$334,1),0)</f>
        <v>4</v>
      </c>
      <c r="HV51" s="455">
        <f>IFERROR(MATCH(HW$44,Sheep!$R$327:$R$334,1),0)</f>
        <v>4</v>
      </c>
      <c r="HW51" s="455">
        <f>IFERROR(MATCH(HX$44,Sheep!$R$327:$R$334,1),0)</f>
        <v>4</v>
      </c>
      <c r="HX51" s="455">
        <f>IFERROR(MATCH(HY$44,Sheep!$R$327:$R$334,1),0)</f>
        <v>4</v>
      </c>
      <c r="HY51" s="455">
        <f>IFERROR(MATCH(HZ$44,Sheep!$R$327:$R$334,1),0)</f>
        <v>4</v>
      </c>
      <c r="HZ51" s="455">
        <f>IFERROR(MATCH(IA$44,Sheep!$R$327:$R$334,1),0)</f>
        <v>4</v>
      </c>
      <c r="IA51" s="455">
        <f>IFERROR(MATCH(IB$44,Sheep!$R$327:$R$334,1),0)</f>
        <v>4</v>
      </c>
      <c r="IB51" s="455">
        <f>IFERROR(MATCH(IC$44,Sheep!$R$327:$R$334,1),0)</f>
        <v>4</v>
      </c>
      <c r="IC51" s="455">
        <f>IFERROR(MATCH(ID$44,Sheep!$R$327:$R$334,1),0)</f>
        <v>4</v>
      </c>
      <c r="ID51" s="455">
        <f>IFERROR(MATCH(IE$44,Sheep!$R$327:$R$334,1),0)</f>
        <v>4</v>
      </c>
      <c r="IE51" s="455">
        <f>IFERROR(MATCH(IF$44,Sheep!$R$327:$R$334,1),0)</f>
        <v>4</v>
      </c>
      <c r="IF51" s="455">
        <f>IFERROR(MATCH(IG$44,Sheep!$R$327:$R$334,1),0)</f>
        <v>4</v>
      </c>
      <c r="IG51" s="455">
        <f>IFERROR(MATCH(IH$44,Sheep!$R$327:$R$334,1),0)</f>
        <v>4</v>
      </c>
      <c r="IH51" s="455">
        <f>IFERROR(MATCH(II$44,Sheep!$R$327:$R$334,1),0)</f>
        <v>4</v>
      </c>
      <c r="II51" s="455">
        <f>IFERROR(MATCH(IJ$44,Sheep!$R$327:$R$334,1),0)</f>
        <v>4</v>
      </c>
      <c r="IJ51" s="455">
        <f>IFERROR(MATCH(IK$44,Sheep!$R$327:$R$334,1),0)</f>
        <v>4</v>
      </c>
      <c r="IK51" s="455">
        <f>IFERROR(MATCH(IL$44,Sheep!$R$327:$R$334,1),0)</f>
        <v>4</v>
      </c>
      <c r="IL51" s="455">
        <f>IFERROR(MATCH(IM$44,Sheep!$R$327:$R$334,1),0)</f>
        <v>4</v>
      </c>
      <c r="IM51" s="455">
        <f>IFERROR(MATCH(IN$44,Sheep!$R$327:$R$334,1),0)</f>
        <v>4</v>
      </c>
      <c r="IN51" s="455">
        <f>IFERROR(MATCH(IO$44,Sheep!$R$327:$R$334,1),0)</f>
        <v>4</v>
      </c>
      <c r="IO51" s="455">
        <f>IFERROR(MATCH(IP$44,Sheep!$R$327:$R$334,1),0)</f>
        <v>4</v>
      </c>
      <c r="IP51" s="455">
        <f>IFERROR(MATCH(IQ$44,Sheep!$R$327:$R$334,1),0)</f>
        <v>4</v>
      </c>
      <c r="IQ51" s="455">
        <f>IFERROR(MATCH(IR$44,Sheep!$R$327:$R$334,1),0)</f>
        <v>4</v>
      </c>
      <c r="IR51" s="455">
        <f>IFERROR(MATCH(IS$44,Sheep!$R$327:$R$334,1),0)</f>
        <v>4</v>
      </c>
      <c r="IS51" s="455">
        <f>IFERROR(MATCH(IT$44,Sheep!$R$327:$R$334,1),0)</f>
        <v>4</v>
      </c>
      <c r="IT51" s="455">
        <f>IFERROR(MATCH(IU$44,Sheep!$R$327:$R$334,1),0)</f>
        <v>4</v>
      </c>
      <c r="IU51" s="455">
        <f>IFERROR(MATCH(IV$44,Sheep!$R$327:$R$334,1),0)</f>
        <v>4</v>
      </c>
      <c r="IV51" s="455">
        <f>IFERROR(MATCH(IW$44,Sheep!$R$327:$R$334,1),0)</f>
        <v>4</v>
      </c>
      <c r="IW51" s="455">
        <f>IFERROR(MATCH(IX$44,Sheep!$R$327:$R$334,1),0)</f>
        <v>4</v>
      </c>
      <c r="IX51" s="455">
        <f>IFERROR(MATCH(IY$44,Sheep!$R$327:$R$334,1),0)</f>
        <v>4</v>
      </c>
      <c r="IY51" s="455">
        <f>IFERROR(MATCH(IZ$44,Sheep!$R$327:$R$334,1),0)</f>
        <v>4</v>
      </c>
      <c r="IZ51" s="455">
        <f>IFERROR(MATCH(JA$44,Sheep!$R$327:$R$334,1),0)</f>
        <v>4</v>
      </c>
      <c r="JA51" s="455">
        <f>IFERROR(MATCH(JB$44,Sheep!$R$327:$R$334,1),0)</f>
        <v>4</v>
      </c>
      <c r="JB51" s="455">
        <f>IFERROR(MATCH(JC$44,Sheep!$R$327:$R$334,1),0)</f>
        <v>4</v>
      </c>
      <c r="JC51" s="455">
        <f>IFERROR(MATCH(JD$44,Sheep!$R$327:$R$334,1),0)</f>
        <v>4</v>
      </c>
      <c r="JD51" s="455">
        <f>IFERROR(MATCH(JE$44,Sheep!$R$327:$R$334,1),0)</f>
        <v>4</v>
      </c>
      <c r="JE51" s="455">
        <f>IFERROR(MATCH(JF$44,Sheep!$R$327:$R$334,1),0)</f>
        <v>4</v>
      </c>
      <c r="JF51" s="455">
        <f>IFERROR(MATCH(JG$44,Sheep!$R$327:$R$334,1),0)</f>
        <v>4</v>
      </c>
      <c r="JG51" s="455">
        <f>IFERROR(MATCH(JH$44,Sheep!$R$327:$R$334,1),0)</f>
        <v>4</v>
      </c>
      <c r="JH51" s="455">
        <f>IFERROR(MATCH(JI$44,Sheep!$R$327:$R$334,1),0)</f>
        <v>4</v>
      </c>
      <c r="JI51" s="455">
        <f>IFERROR(MATCH(JJ$44,Sheep!$R$327:$R$334,1),0)</f>
        <v>4</v>
      </c>
      <c r="JJ51" s="455">
        <f>IFERROR(MATCH(JK$44,Sheep!$R$327:$R$334,1),0)</f>
        <v>4</v>
      </c>
      <c r="JK51" s="455">
        <f>IFERROR(MATCH(JL$44,Sheep!$R$327:$R$334,1),0)</f>
        <v>4</v>
      </c>
      <c r="JL51" s="455">
        <f>IFERROR(MATCH(JM$44,Sheep!$R$327:$R$334,1),0)</f>
        <v>4</v>
      </c>
      <c r="JM51" s="455">
        <f>IFERROR(MATCH(JN$44,Sheep!$R$327:$R$334,1),0)</f>
        <v>4</v>
      </c>
      <c r="JN51" s="455">
        <f>IFERROR(MATCH(JO$44,Sheep!$R$327:$R$334,1),0)</f>
        <v>4</v>
      </c>
      <c r="JO51" s="455">
        <f>IFERROR(MATCH(JP$44,Sheep!$R$327:$R$334,1),0)</f>
        <v>4</v>
      </c>
      <c r="JP51" s="455">
        <f>IFERROR(MATCH(JQ$44,Sheep!$R$327:$R$334,1),0)</f>
        <v>5</v>
      </c>
      <c r="JQ51" s="455">
        <f>IFERROR(MATCH(JR$44,Sheep!$R$327:$R$334,1),0)</f>
        <v>5</v>
      </c>
      <c r="JR51" s="455">
        <f>IFERROR(MATCH(JS$44,Sheep!$R$327:$R$334,1),0)</f>
        <v>5</v>
      </c>
      <c r="JS51" s="455">
        <f>IFERROR(MATCH(JT$44,Sheep!$R$327:$R$334,1),0)</f>
        <v>5</v>
      </c>
      <c r="JT51" s="455">
        <f>IFERROR(MATCH(JU$44,Sheep!$R$327:$R$334,1),0)</f>
        <v>5</v>
      </c>
      <c r="JU51" s="455">
        <f>IFERROR(MATCH(JV$44,Sheep!$R$327:$R$334,1),0)</f>
        <v>5</v>
      </c>
      <c r="JV51" s="455">
        <f>IFERROR(MATCH(JW$44,Sheep!$R$327:$R$334,1),0)</f>
        <v>5</v>
      </c>
      <c r="JW51" s="455">
        <f>IFERROR(MATCH(JX$44,Sheep!$R$327:$R$334,1),0)</f>
        <v>5</v>
      </c>
      <c r="JX51" s="455">
        <f>IFERROR(MATCH(JY$44,Sheep!$R$327:$R$334,1),0)</f>
        <v>5</v>
      </c>
      <c r="JY51" s="455">
        <f>IFERROR(MATCH(JZ$44,Sheep!$R$327:$R$334,1),0)</f>
        <v>5</v>
      </c>
      <c r="JZ51" s="455">
        <f>IFERROR(MATCH(KA$44,Sheep!$R$327:$R$334,1),0)</f>
        <v>5</v>
      </c>
      <c r="KA51" s="455">
        <f>IFERROR(MATCH(KB$44,Sheep!$R$327:$R$334,1),0)</f>
        <v>5</v>
      </c>
      <c r="KB51" s="455">
        <f>IFERROR(MATCH(KC$44,Sheep!$R$327:$R$334,1),0)</f>
        <v>5</v>
      </c>
      <c r="KC51" s="455">
        <f>IFERROR(MATCH(KD$44,Sheep!$R$327:$R$334,1),0)</f>
        <v>5</v>
      </c>
      <c r="KD51" s="455">
        <f>IFERROR(MATCH(KE$44,Sheep!$R$327:$R$334,1),0)</f>
        <v>5</v>
      </c>
      <c r="KE51" s="455">
        <f>IFERROR(MATCH(KF$44,Sheep!$R$327:$R$334,1),0)</f>
        <v>5</v>
      </c>
      <c r="KF51" s="455">
        <f>IFERROR(MATCH(KG$44,Sheep!$R$327:$R$334,1),0)</f>
        <v>5</v>
      </c>
      <c r="KG51" s="455">
        <f>IFERROR(MATCH(KH$44,Sheep!$R$327:$R$334,1),0)</f>
        <v>5</v>
      </c>
      <c r="KH51" s="455">
        <f>IFERROR(MATCH(KI$44,Sheep!$R$327:$R$334,1),0)</f>
        <v>5</v>
      </c>
      <c r="KI51" s="455">
        <f>IFERROR(MATCH(KJ$44,Sheep!$R$327:$R$334,1),0)</f>
        <v>5</v>
      </c>
      <c r="KJ51" s="455">
        <f>IFERROR(MATCH(KK$44,Sheep!$R$327:$R$334,1),0)</f>
        <v>5</v>
      </c>
      <c r="KK51" s="455">
        <f>IFERROR(MATCH(KL$44,Sheep!$R$327:$R$334,1),0)</f>
        <v>5</v>
      </c>
      <c r="KL51" s="455">
        <f>IFERROR(MATCH(KM$44,Sheep!$R$327:$R$334,1),0)</f>
        <v>5</v>
      </c>
      <c r="KM51" s="455">
        <f>IFERROR(MATCH(KN$44,Sheep!$R$327:$R$334,1),0)</f>
        <v>5</v>
      </c>
      <c r="KN51" s="455">
        <f>IFERROR(MATCH(KO$44,Sheep!$R$327:$R$334,1),0)</f>
        <v>5</v>
      </c>
      <c r="KO51" s="455">
        <f>IFERROR(MATCH(KP$44,Sheep!$R$327:$R$334,1),0)</f>
        <v>5</v>
      </c>
      <c r="KP51" s="455">
        <f>IFERROR(MATCH(KQ$44,Sheep!$R$327:$R$334,1),0)</f>
        <v>5</v>
      </c>
      <c r="KQ51" s="455">
        <f>IFERROR(MATCH(KR$44,Sheep!$R$327:$R$334,1),0)</f>
        <v>5</v>
      </c>
      <c r="KR51" s="455">
        <f>IFERROR(MATCH(KS$44,Sheep!$R$327:$R$334,1),0)</f>
        <v>5</v>
      </c>
      <c r="KS51" s="455">
        <f>IFERROR(MATCH(KT$44,Sheep!$R$327:$R$334,1),0)</f>
        <v>5</v>
      </c>
      <c r="KT51" s="455">
        <f>IFERROR(MATCH(KU$44,Sheep!$R$327:$R$334,1),0)</f>
        <v>5</v>
      </c>
      <c r="KU51" s="455">
        <f>IFERROR(MATCH(KV$44,Sheep!$R$327:$R$334,1),0)</f>
        <v>5</v>
      </c>
      <c r="KV51" s="455">
        <f>IFERROR(MATCH(KW$44,Sheep!$R$327:$R$334,1),0)</f>
        <v>5</v>
      </c>
      <c r="KW51" s="455">
        <f>IFERROR(MATCH(KX$44,Sheep!$R$327:$R$334,1),0)</f>
        <v>5</v>
      </c>
      <c r="KX51" s="455">
        <f>IFERROR(MATCH(KY$44,Sheep!$R$327:$R$334,1),0)</f>
        <v>5</v>
      </c>
      <c r="KY51" s="455">
        <f>IFERROR(MATCH(KZ$44,Sheep!$R$327:$R$334,1),0)</f>
        <v>5</v>
      </c>
      <c r="KZ51" s="455">
        <f>IFERROR(MATCH(LA$44,Sheep!$R$327:$R$334,1),0)</f>
        <v>5</v>
      </c>
      <c r="LA51" s="455">
        <f>IFERROR(MATCH(LB$44,Sheep!$R$327:$R$334,1),0)</f>
        <v>5</v>
      </c>
      <c r="LB51" s="455">
        <f>IFERROR(MATCH(LC$44,Sheep!$R$327:$R$334,1),0)</f>
        <v>5</v>
      </c>
      <c r="LC51" s="455">
        <f>IFERROR(MATCH(LD$44,Sheep!$R$327:$R$334,1),0)</f>
        <v>5</v>
      </c>
      <c r="LD51" s="455">
        <f>IFERROR(MATCH(LE$44,Sheep!$R$327:$R$334,1),0)</f>
        <v>5</v>
      </c>
      <c r="LE51" s="455">
        <f>IFERROR(MATCH(LF$44,Sheep!$R$327:$R$334,1),0)</f>
        <v>5</v>
      </c>
      <c r="LF51" s="455">
        <f>IFERROR(MATCH(LG$44,Sheep!$R$327:$R$334,1),0)</f>
        <v>5</v>
      </c>
      <c r="LG51" s="455">
        <f>IFERROR(MATCH(LH$44,Sheep!$R$327:$R$334,1),0)</f>
        <v>5</v>
      </c>
      <c r="LH51" s="455">
        <f>IFERROR(MATCH(LI$44,Sheep!$R$327:$R$334,1),0)</f>
        <v>5</v>
      </c>
      <c r="LI51" s="455">
        <f>IFERROR(MATCH(LJ$44,Sheep!$R$327:$R$334,1),0)</f>
        <v>5</v>
      </c>
      <c r="LJ51" s="455">
        <f>IFERROR(MATCH(LK$44,Sheep!$R$327:$R$334,1),0)</f>
        <v>5</v>
      </c>
      <c r="LK51" s="455">
        <f>IFERROR(MATCH(LL$44,Sheep!$R$327:$R$334,1),0)</f>
        <v>5</v>
      </c>
      <c r="LL51" s="455">
        <f>IFERROR(MATCH(LM$44,Sheep!$R$327:$R$334,1),0)</f>
        <v>5</v>
      </c>
      <c r="LM51" s="455">
        <f>IFERROR(MATCH(LN$44,Sheep!$R$327:$R$334,1),0)</f>
        <v>5</v>
      </c>
      <c r="LN51" s="455">
        <f>IFERROR(MATCH(LO$44,Sheep!$R$327:$R$334,1),0)</f>
        <v>5</v>
      </c>
      <c r="LO51" s="455">
        <f>IFERROR(MATCH(LP$44,Sheep!$R$327:$R$334,1),0)</f>
        <v>5</v>
      </c>
      <c r="LP51" s="455">
        <f>IFERROR(MATCH(LQ$44,Sheep!$R$327:$R$334,1),0)</f>
        <v>6</v>
      </c>
      <c r="LQ51" s="455">
        <f>IFERROR(MATCH(LR$44,Sheep!$R$327:$R$334,1),0)</f>
        <v>6</v>
      </c>
      <c r="LR51" s="455">
        <f>IFERROR(MATCH(LS$44,Sheep!$R$327:$R$334,1),0)</f>
        <v>6</v>
      </c>
      <c r="LS51" s="455">
        <f>IFERROR(MATCH(LT$44,Sheep!$R$327:$R$334,1),0)</f>
        <v>6</v>
      </c>
      <c r="LT51" s="455">
        <f>IFERROR(MATCH(LU$44,Sheep!$R$327:$R$334,1),0)</f>
        <v>6</v>
      </c>
      <c r="LU51" s="455">
        <f>IFERROR(MATCH(LV$44,Sheep!$R$327:$R$334,1),0)</f>
        <v>6</v>
      </c>
      <c r="LV51" s="455">
        <f>IFERROR(MATCH(LW$44,Sheep!$R$327:$R$334,1),0)</f>
        <v>6</v>
      </c>
      <c r="LW51" s="455">
        <f>IFERROR(MATCH(LX$44,Sheep!$R$327:$R$334,1),0)</f>
        <v>6</v>
      </c>
      <c r="LX51" s="455">
        <f>IFERROR(MATCH(LY$44,Sheep!$R$327:$R$334,1),0)</f>
        <v>6</v>
      </c>
      <c r="LY51" s="455">
        <f>IFERROR(MATCH(LZ$44,Sheep!$R$327:$R$334,1),0)</f>
        <v>6</v>
      </c>
      <c r="LZ51" s="455">
        <f>IFERROR(MATCH(MA$44,Sheep!$R$327:$R$334,1),0)</f>
        <v>6</v>
      </c>
      <c r="MA51" s="455">
        <f>IFERROR(MATCH(MB$44,Sheep!$R$327:$R$334,1),0)</f>
        <v>6</v>
      </c>
      <c r="MB51" s="455">
        <f>IFERROR(MATCH(MC$44,Sheep!$R$327:$R$334,1),0)</f>
        <v>6</v>
      </c>
      <c r="MC51" s="455">
        <f>IFERROR(MATCH(MD$44,Sheep!$R$327:$R$334,1),0)</f>
        <v>6</v>
      </c>
      <c r="MD51" s="455">
        <f>IFERROR(MATCH(ME$44,Sheep!$R$327:$R$334,1),0)</f>
        <v>6</v>
      </c>
      <c r="ME51" s="455">
        <f>IFERROR(MATCH(MF$44,Sheep!$R$327:$R$334,1),0)</f>
        <v>6</v>
      </c>
      <c r="MF51" s="455">
        <f>IFERROR(MATCH(MG$44,Sheep!$R$327:$R$334,1),0)</f>
        <v>6</v>
      </c>
      <c r="MG51" s="455">
        <f>IFERROR(MATCH(MH$44,Sheep!$R$327:$R$334,1),0)</f>
        <v>6</v>
      </c>
      <c r="MH51" s="455">
        <f>IFERROR(MATCH(MI$44,Sheep!$R$327:$R$334,1),0)</f>
        <v>6</v>
      </c>
      <c r="MI51" s="455">
        <f>IFERROR(MATCH(MJ$44,Sheep!$R$327:$R$334,1),0)</f>
        <v>6</v>
      </c>
      <c r="MJ51" s="455">
        <f>IFERROR(MATCH(MK$44,Sheep!$R$327:$R$334,1),0)</f>
        <v>6</v>
      </c>
      <c r="MK51" s="455">
        <f>IFERROR(MATCH(ML$44,Sheep!$R$327:$R$334,1),0)</f>
        <v>6</v>
      </c>
      <c r="ML51" s="455">
        <f>IFERROR(MATCH(MM$44,Sheep!$R$327:$R$334,1),0)</f>
        <v>6</v>
      </c>
      <c r="MM51" s="455">
        <f>IFERROR(MATCH(MN$44,Sheep!$R$327:$R$334,1),0)</f>
        <v>6</v>
      </c>
      <c r="MN51" s="455">
        <f>IFERROR(MATCH(MO$44,Sheep!$R$327:$R$334,1),0)</f>
        <v>6</v>
      </c>
      <c r="MO51" s="455">
        <f>IFERROR(MATCH(MP$44,Sheep!$R$327:$R$334,1),0)</f>
        <v>6</v>
      </c>
      <c r="MP51" s="455">
        <f>IFERROR(MATCH(MQ$44,Sheep!$R$327:$R$334,1),0)</f>
        <v>6</v>
      </c>
      <c r="MQ51" s="455">
        <f>IFERROR(MATCH(MR$44,Sheep!$R$327:$R$334,1),0)</f>
        <v>6</v>
      </c>
      <c r="MR51" s="455">
        <f>IFERROR(MATCH(MS$44,Sheep!$R$327:$R$334,1),0)</f>
        <v>6</v>
      </c>
      <c r="MS51" s="455">
        <f>IFERROR(MATCH(MT$44,Sheep!$R$327:$R$334,1),0)</f>
        <v>6</v>
      </c>
      <c r="MT51" s="455">
        <f>IFERROR(MATCH(MU$44,Sheep!$R$327:$R$334,1),0)</f>
        <v>6</v>
      </c>
      <c r="MU51" s="455">
        <f>IFERROR(MATCH(MV$44,Sheep!$R$327:$R$334,1),0)</f>
        <v>6</v>
      </c>
      <c r="MV51" s="455">
        <f>IFERROR(MATCH(MW$44,Sheep!$R$327:$R$334,1),0)</f>
        <v>6</v>
      </c>
      <c r="MW51" s="455">
        <f>IFERROR(MATCH(MX$44,Sheep!$R$327:$R$334,1),0)</f>
        <v>6</v>
      </c>
      <c r="MX51" s="455">
        <f>IFERROR(MATCH(MY$44,Sheep!$R$327:$R$334,1),0)</f>
        <v>6</v>
      </c>
      <c r="MY51" s="455">
        <f>IFERROR(MATCH(MZ$44,Sheep!$R$327:$R$334,1),0)</f>
        <v>6</v>
      </c>
      <c r="MZ51" s="455">
        <f>IFERROR(MATCH(NA$44,Sheep!$R$327:$R$334,1),0)</f>
        <v>6</v>
      </c>
      <c r="NA51" s="455">
        <f>IFERROR(MATCH(NB$44,Sheep!$R$327:$R$334,1),0)</f>
        <v>6</v>
      </c>
      <c r="NB51" s="455">
        <f>IFERROR(MATCH(NC$44,Sheep!$R$327:$R$334,1),0)</f>
        <v>6</v>
      </c>
      <c r="NC51" s="455">
        <f>IFERROR(MATCH(ND$44,Sheep!$R$327:$R$334,1),0)</f>
        <v>6</v>
      </c>
      <c r="ND51" s="455">
        <f>IFERROR(MATCH(NE$44,Sheep!$R$327:$R$334,1),0)</f>
        <v>6</v>
      </c>
      <c r="NE51" s="455">
        <f>IFERROR(MATCH(NF$44,Sheep!$R$327:$R$334,1),0)</f>
        <v>6</v>
      </c>
      <c r="NF51" s="455">
        <f>IFERROR(MATCH(NG$44,Sheep!$R$327:$R$334,1),0)</f>
        <v>6</v>
      </c>
      <c r="NG51" s="455">
        <f>IFERROR(MATCH(NH$44,Sheep!$R$327:$R$334,1),0)</f>
        <v>6</v>
      </c>
      <c r="NH51" s="455">
        <f>IFERROR(MATCH(NI$44,Sheep!$R$327:$R$334,1),0)</f>
        <v>6</v>
      </c>
      <c r="NI51" s="455">
        <f>IFERROR(MATCH(NJ$44,Sheep!$R$327:$R$334,1),0)</f>
        <v>6</v>
      </c>
      <c r="NJ51" s="455">
        <f>IFERROR(MATCH(NK$44,Sheep!$R$327:$R$334,1),0)</f>
        <v>6</v>
      </c>
      <c r="NK51" s="455">
        <f>IFERROR(MATCH(NL$44,Sheep!$R$327:$R$334,1),0)</f>
        <v>6</v>
      </c>
      <c r="NL51" s="455">
        <f>IFERROR(MATCH(NM$44,Sheep!$R$327:$R$334,1),0)</f>
        <v>6</v>
      </c>
      <c r="NM51" s="455">
        <f>IFERROR(MATCH(NN$44,Sheep!$R$327:$R$334,1),0)</f>
        <v>6</v>
      </c>
      <c r="NN51" s="455">
        <f>IFERROR(MATCH(NO$44,Sheep!$R$327:$R$334,1),0)</f>
        <v>6</v>
      </c>
      <c r="NO51" s="455">
        <f>IFERROR(MATCH(NP$44,Sheep!$R$327:$R$334,1),0)</f>
        <v>6</v>
      </c>
      <c r="NP51" s="455">
        <f>IFERROR(MATCH(NQ$44,Sheep!$R$327:$R$334,1),0)</f>
        <v>7</v>
      </c>
      <c r="NQ51" s="455">
        <f>IFERROR(MATCH(NR$44,Sheep!$R$327:$R$334,1),0)</f>
        <v>7</v>
      </c>
      <c r="NR51" s="455">
        <f>IFERROR(MATCH(NS$44,Sheep!$R$327:$R$334,1),0)</f>
        <v>7</v>
      </c>
      <c r="NS51" s="455">
        <f>IFERROR(MATCH(NT$44,Sheep!$R$327:$R$334,1),0)</f>
        <v>7</v>
      </c>
      <c r="NT51" s="455">
        <f>IFERROR(MATCH(NU$44,Sheep!$R$327:$R$334,1),0)</f>
        <v>7</v>
      </c>
      <c r="NU51" s="455">
        <f>IFERROR(MATCH(NV$44,Sheep!$R$327:$R$334,1),0)</f>
        <v>7</v>
      </c>
      <c r="NV51" s="455">
        <f>IFERROR(MATCH(NW$44,Sheep!$R$327:$R$334,1),0)</f>
        <v>7</v>
      </c>
      <c r="NW51" s="455">
        <f>IFERROR(MATCH(NX$44,Sheep!$R$327:$R$334,1),0)</f>
        <v>7</v>
      </c>
      <c r="NX51" s="455">
        <f>IFERROR(MATCH(NY$44,Sheep!$R$327:$R$334,1),0)</f>
        <v>7</v>
      </c>
      <c r="NY51" s="455">
        <f>IFERROR(MATCH(NZ$44,Sheep!$R$327:$R$334,1),0)</f>
        <v>7</v>
      </c>
      <c r="NZ51" s="455">
        <f>IFERROR(MATCH(OA$44,Sheep!$R$327:$R$334,1),0)</f>
        <v>7</v>
      </c>
      <c r="OA51" s="455">
        <f>IFERROR(MATCH(OB$44,Sheep!$R$327:$R$334,1),0)</f>
        <v>7</v>
      </c>
      <c r="OB51" s="455">
        <f>IFERROR(MATCH(OC$44,Sheep!$R$327:$R$334,1),0)</f>
        <v>7</v>
      </c>
      <c r="OC51" s="455">
        <f>IFERROR(MATCH(OD$44,Sheep!$R$327:$R$334,1),0)</f>
        <v>7</v>
      </c>
      <c r="OD51" s="455">
        <f>IFERROR(MATCH(OE$44,Sheep!$R$327:$R$334,1),0)</f>
        <v>7</v>
      </c>
      <c r="OE51" s="455">
        <f>IFERROR(MATCH(OF$44,Sheep!$R$327:$R$334,1),0)</f>
        <v>7</v>
      </c>
      <c r="OF51" s="455">
        <f>IFERROR(MATCH(OG$44,Sheep!$R$327:$R$334,1),0)</f>
        <v>7</v>
      </c>
      <c r="OG51" s="455">
        <f>IFERROR(MATCH(OH$44,Sheep!$R$327:$R$334,1),0)</f>
        <v>7</v>
      </c>
      <c r="OH51" s="455">
        <f>IFERROR(MATCH(OI$44,Sheep!$R$327:$R$334,1),0)</f>
        <v>7</v>
      </c>
      <c r="OI51" s="455">
        <f>IFERROR(MATCH(OJ$44,Sheep!$R$327:$R$334,1),0)</f>
        <v>7</v>
      </c>
      <c r="OJ51" s="455">
        <f>IFERROR(MATCH(OK$44,Sheep!$R$327:$R$334,1),0)</f>
        <v>7</v>
      </c>
      <c r="OK51" s="455">
        <f>IFERROR(MATCH(OL$44,Sheep!$R$327:$R$334,1),0)</f>
        <v>7</v>
      </c>
      <c r="OL51" s="455">
        <f>IFERROR(MATCH(OM$44,Sheep!$R$327:$R$334,1),0)</f>
        <v>7</v>
      </c>
      <c r="OM51" s="455">
        <f>IFERROR(MATCH(ON$44,Sheep!$R$327:$R$334,1),0)</f>
        <v>7</v>
      </c>
      <c r="ON51" s="455">
        <f>IFERROR(MATCH(OO$44,Sheep!$R$327:$R$334,1),0)</f>
        <v>7</v>
      </c>
      <c r="OO51" s="455">
        <f>IFERROR(MATCH(OP$44,Sheep!$R$327:$R$334,1),0)</f>
        <v>7</v>
      </c>
      <c r="OP51" s="455">
        <f>IFERROR(MATCH(OQ$44,Sheep!$R$327:$R$334,1),0)</f>
        <v>7</v>
      </c>
      <c r="OQ51" s="455">
        <f>IFERROR(MATCH(OR$44,Sheep!$R$327:$R$334,1),0)</f>
        <v>7</v>
      </c>
      <c r="OR51" s="455">
        <f>IFERROR(MATCH(OS$44,Sheep!$R$327:$R$334,1),0)</f>
        <v>7</v>
      </c>
      <c r="OS51" s="455">
        <f>IFERROR(MATCH(OT$44,Sheep!$R$327:$R$334,1),0)</f>
        <v>7</v>
      </c>
      <c r="OT51" s="455">
        <f>IFERROR(MATCH(OU$44,Sheep!$R$327:$R$334,1),0)</f>
        <v>7</v>
      </c>
      <c r="OU51" s="455">
        <f>IFERROR(MATCH(OV$44,Sheep!$R$327:$R$334,1),0)</f>
        <v>7</v>
      </c>
      <c r="OV51" s="455">
        <f>IFERROR(MATCH(OW$44,Sheep!$R$327:$R$334,1),0)</f>
        <v>7</v>
      </c>
      <c r="OW51" s="455">
        <f>IFERROR(MATCH(OX$44,Sheep!$R$327:$R$334,1),0)</f>
        <v>7</v>
      </c>
      <c r="OX51" s="455">
        <f>IFERROR(MATCH(OY$44,Sheep!$R$327:$R$334,1),0)</f>
        <v>7</v>
      </c>
      <c r="OY51" s="455">
        <f>IFERROR(MATCH(OZ$44,Sheep!$R$327:$R$334,1),0)</f>
        <v>7</v>
      </c>
      <c r="OZ51" s="455">
        <f>IFERROR(MATCH(PA$44,Sheep!$R$327:$R$334,1),0)</f>
        <v>7</v>
      </c>
      <c r="PA51" s="455">
        <f>IFERROR(MATCH(PB$44,Sheep!$R$327:$R$334,1),0)</f>
        <v>7</v>
      </c>
      <c r="PB51" s="455">
        <f>IFERROR(MATCH(PC$44,Sheep!$R$327:$R$334,1),0)</f>
        <v>7</v>
      </c>
      <c r="PC51" s="455">
        <f>IFERROR(MATCH(PD$44,Sheep!$R$327:$R$334,1),0)</f>
        <v>7</v>
      </c>
      <c r="PD51" s="455">
        <f>IFERROR(MATCH(PE$44,Sheep!$R$327:$R$334,1),0)</f>
        <v>7</v>
      </c>
      <c r="PE51" s="455">
        <f>IFERROR(MATCH(PF$44,Sheep!$R$327:$R$334,1),0)</f>
        <v>7</v>
      </c>
      <c r="PF51" s="455">
        <f>IFERROR(MATCH(PG$44,Sheep!$R$327:$R$334,1),0)</f>
        <v>7</v>
      </c>
      <c r="PG51" s="455">
        <f>IFERROR(MATCH(PH$44,Sheep!$R$327:$R$334,1),0)</f>
        <v>7</v>
      </c>
      <c r="PH51" s="455">
        <f>IFERROR(MATCH(PI$44,Sheep!$R$327:$R$334,1),0)</f>
        <v>7</v>
      </c>
      <c r="PI51" s="455">
        <f>IFERROR(MATCH(PJ$44,Sheep!$R$327:$R$334,1),0)</f>
        <v>7</v>
      </c>
      <c r="PJ51" s="455">
        <f>IFERROR(MATCH(PK$44,Sheep!$R$327:$R$334,1),0)</f>
        <v>7</v>
      </c>
      <c r="PK51" s="455">
        <f>IFERROR(MATCH(PL$44,Sheep!$R$327:$R$334,1),0)</f>
        <v>7</v>
      </c>
      <c r="PL51" s="455">
        <f>IFERROR(MATCH(PM$44,Sheep!$R$327:$R$334,1),0)</f>
        <v>7</v>
      </c>
      <c r="PM51" s="455">
        <f>IFERROR(MATCH(PN$44,Sheep!$R$327:$R$334,1),0)</f>
        <v>7</v>
      </c>
      <c r="PN51" s="455">
        <f>IFERROR(MATCH(PO$44,Sheep!$R$327:$R$334,1),0)</f>
        <v>7</v>
      </c>
      <c r="PO51" s="455">
        <f>IFERROR(MATCH(PP$44,Sheep!$R$327:$R$334,1),0)</f>
        <v>7</v>
      </c>
      <c r="PP51" s="455">
        <f>IFERROR(MATCH(PQ$44,Sheep!$R$327:$R$334,1),0)</f>
        <v>8</v>
      </c>
      <c r="PQ51" s="455">
        <f>IFERROR(MATCH(PR$44,Sheep!$R$327:$R$334,1),0)</f>
        <v>8</v>
      </c>
      <c r="PR51" s="455">
        <f>IFERROR(MATCH(PS$44,Sheep!$R$327:$R$334,1),0)</f>
        <v>8</v>
      </c>
      <c r="PS51" s="455">
        <f>IFERROR(MATCH(PT$44,Sheep!$R$327:$R$334,1),0)</f>
        <v>8</v>
      </c>
      <c r="PT51" s="455">
        <f>IFERROR(MATCH(PU$44,Sheep!$R$327:$R$334,1),0)</f>
        <v>8</v>
      </c>
      <c r="PU51" s="455">
        <f>IFERROR(MATCH(PV$44,Sheep!$R$327:$R$334,1),0)</f>
        <v>8</v>
      </c>
      <c r="PV51" s="455">
        <f>IFERROR(MATCH(PW$44,Sheep!$R$327:$R$334,1),0)</f>
        <v>8</v>
      </c>
      <c r="PW51" s="455">
        <f>IFERROR(MATCH(PX$44,Sheep!$R$327:$R$334,1),0)</f>
        <v>8</v>
      </c>
      <c r="PX51" s="455">
        <f>IFERROR(MATCH(PY$44,Sheep!$R$327:$R$334,1),0)</f>
        <v>8</v>
      </c>
      <c r="PY51" s="455">
        <f>IFERROR(MATCH(PZ$44,Sheep!$R$327:$R$334,1),0)</f>
        <v>8</v>
      </c>
      <c r="PZ51" s="455">
        <f>IFERROR(MATCH(QA$44,Sheep!$R$327:$R$334,1),0)</f>
        <v>8</v>
      </c>
      <c r="QA51" s="455">
        <f>IFERROR(MATCH(QB$44,Sheep!$R$327:$R$334,1),0)</f>
        <v>8</v>
      </c>
      <c r="QB51" s="455">
        <f>IFERROR(MATCH(QC$44,Sheep!$R$327:$R$334,1),0)</f>
        <v>8</v>
      </c>
      <c r="QC51" s="455">
        <f>IFERROR(MATCH(QD$44,Sheep!$R$327:$R$334,1),0)</f>
        <v>8</v>
      </c>
      <c r="QD51" s="455">
        <f>IFERROR(MATCH(QE$44,Sheep!$R$327:$R$334,1),0)</f>
        <v>8</v>
      </c>
      <c r="QE51" s="455">
        <f>IFERROR(MATCH(QF$44,Sheep!$R$327:$R$334,1),0)</f>
        <v>8</v>
      </c>
      <c r="QF51" s="455">
        <f>IFERROR(MATCH(QG$44,Sheep!$R$327:$R$334,1),0)</f>
        <v>8</v>
      </c>
      <c r="QG51" s="455">
        <f>IFERROR(MATCH(QH$44,Sheep!$R$327:$R$334,1),0)</f>
        <v>8</v>
      </c>
      <c r="QH51" s="455">
        <f>IFERROR(MATCH(QI$44,Sheep!$R$327:$R$334,1),0)</f>
        <v>8</v>
      </c>
      <c r="QI51" s="455">
        <f>IFERROR(MATCH(QJ$44,Sheep!$R$327:$R$334,1),0)</f>
        <v>8</v>
      </c>
      <c r="QJ51" s="455">
        <f>IFERROR(MATCH(QK$44,Sheep!$R$327:$R$334,1),0)</f>
        <v>8</v>
      </c>
      <c r="QK51" s="455">
        <f>IFERROR(MATCH(QL$44,Sheep!$R$327:$R$334,1),0)</f>
        <v>8</v>
      </c>
      <c r="QL51" s="455">
        <f>IFERROR(MATCH(QM$44,Sheep!$R$327:$R$334,1),0)</f>
        <v>8</v>
      </c>
      <c r="QM51" s="455">
        <f>IFERROR(MATCH(QN$44,Sheep!$R$327:$R$334,1),0)</f>
        <v>8</v>
      </c>
      <c r="QN51" s="455">
        <f>IFERROR(MATCH(QO$44,Sheep!$R$327:$R$334,1),0)</f>
        <v>8</v>
      </c>
      <c r="QO51" s="455">
        <f>IFERROR(MATCH(QP$44,Sheep!$R$327:$R$334,1),0)</f>
        <v>8</v>
      </c>
      <c r="QP51" s="455">
        <f>IFERROR(MATCH(QQ$44,Sheep!$R$327:$R$334,1),0)</f>
        <v>8</v>
      </c>
      <c r="QQ51" s="455">
        <f>IFERROR(MATCH(QR$44,Sheep!$R$327:$R$334,1),0)</f>
        <v>8</v>
      </c>
      <c r="QR51" s="455">
        <f>IFERROR(MATCH(QS$44,Sheep!$R$327:$R$334,1),0)</f>
        <v>8</v>
      </c>
      <c r="QS51" s="455">
        <f>IFERROR(MATCH(QT$44,Sheep!$R$327:$R$334,1),0)</f>
        <v>8</v>
      </c>
      <c r="QT51" s="455">
        <f>IFERROR(MATCH(QU$44,Sheep!$R$327:$R$334,1),0)</f>
        <v>8</v>
      </c>
      <c r="QU51" s="455">
        <f>IFERROR(MATCH(QV$44,Sheep!$R$327:$R$334,1),0)</f>
        <v>8</v>
      </c>
      <c r="QV51" s="455">
        <f>IFERROR(MATCH(QW$44,Sheep!$R$327:$R$334,1),0)</f>
        <v>8</v>
      </c>
      <c r="QW51" s="455">
        <f>IFERROR(MATCH(QX$44,Sheep!$R$327:$R$334,1),0)</f>
        <v>8</v>
      </c>
      <c r="QX51" s="455">
        <f>IFERROR(MATCH(QY$44,Sheep!$R$327:$R$334,1),0)</f>
        <v>8</v>
      </c>
      <c r="QY51" s="455">
        <f>IFERROR(MATCH(QZ$44,Sheep!$R$327:$R$334,1),0)</f>
        <v>8</v>
      </c>
      <c r="QZ51" s="455">
        <f>IFERROR(MATCH(RA$44,Sheep!$R$327:$R$334,1),0)</f>
        <v>8</v>
      </c>
      <c r="RA51" s="455">
        <f>IFERROR(MATCH(RB$44,Sheep!$R$327:$R$334,1),0)</f>
        <v>8</v>
      </c>
      <c r="RB51" s="455">
        <f>IFERROR(MATCH(RC$44,Sheep!$R$327:$R$334,1),0)</f>
        <v>8</v>
      </c>
      <c r="RC51" s="455">
        <f>IFERROR(MATCH(RD$44,Sheep!$R$327:$R$334,1),0)</f>
        <v>8</v>
      </c>
      <c r="RD51" s="455">
        <f>IFERROR(MATCH(RE$44,Sheep!$R$327:$R$334,1),0)</f>
        <v>8</v>
      </c>
      <c r="RE51" s="455">
        <f>IFERROR(MATCH(RF$44,Sheep!$R$327:$R$334,1),0)</f>
        <v>8</v>
      </c>
      <c r="RF51" s="455">
        <f>IFERROR(MATCH(RG$44,Sheep!$R$327:$R$334,1),0)</f>
        <v>8</v>
      </c>
      <c r="RG51" s="455">
        <f>IFERROR(MATCH(RH$44,Sheep!$R$327:$R$334,1),0)</f>
        <v>8</v>
      </c>
      <c r="RH51" s="455">
        <f>IFERROR(MATCH(RI$44,Sheep!$R$327:$R$334,1),0)</f>
        <v>8</v>
      </c>
      <c r="RI51" s="455">
        <f>IFERROR(MATCH(RJ$44,Sheep!$R$327:$R$334,1),0)</f>
        <v>8</v>
      </c>
      <c r="RJ51" s="455">
        <f>IFERROR(MATCH(RK$44,Sheep!$R$327:$R$334,1),0)</f>
        <v>8</v>
      </c>
      <c r="RK51" s="455">
        <f>IFERROR(MATCH(RL$44,Sheep!$R$327:$R$334,1),0)</f>
        <v>8</v>
      </c>
      <c r="RL51" s="455">
        <f>IFERROR(MATCH(RM$44,Sheep!$R$327:$R$334,1),0)</f>
        <v>8</v>
      </c>
      <c r="RM51" s="455">
        <f>IFERROR(MATCH(RN$44,Sheep!$R$327:$R$334,1),0)</f>
        <v>8</v>
      </c>
      <c r="RN51" s="455">
        <f>IFERROR(MATCH(RO$44,Sheep!$R$327:$R$334,1),0)</f>
        <v>8</v>
      </c>
      <c r="RO51" s="455">
        <f>IFERROR(MATCH(RP$44,Sheep!$R$327:$R$334,1),0)</f>
        <v>8</v>
      </c>
      <c r="RP51" s="455">
        <f>IFERROR(MATCH(RQ$44,Sheep!$R$327:$R$334,1),0)</f>
        <v>8</v>
      </c>
      <c r="RQ51" s="455">
        <f>IFERROR(MATCH(RR$44,Sheep!$R$327:$R$334,1),0)</f>
        <v>8</v>
      </c>
      <c r="RR51" s="455">
        <f>IFERROR(MATCH(RS$44,Sheep!$R$327:$R$334,1),0)</f>
        <v>8</v>
      </c>
      <c r="RS51" s="455">
        <f>IFERROR(MATCH(RT$44,Sheep!$R$327:$R$334,1),0)</f>
        <v>8</v>
      </c>
      <c r="RT51" s="455">
        <f>IFERROR(MATCH(RU$44,Sheep!$R$327:$R$334,1),0)</f>
        <v>8</v>
      </c>
      <c r="RU51" s="455">
        <f>IFERROR(MATCH(RV$44,Sheep!$R$327:$R$334,1),0)</f>
        <v>8</v>
      </c>
      <c r="RV51" s="455">
        <f>IFERROR(MATCH(RW$44,Sheep!$R$327:$R$334,1),0)</f>
        <v>8</v>
      </c>
      <c r="RW51" s="455">
        <f>IFERROR(MATCH(RX$44,Sheep!$R$327:$R$334,1),0)</f>
        <v>8</v>
      </c>
      <c r="RX51" s="455">
        <f>IFERROR(MATCH(RY$44,Sheep!$R$327:$R$334,1),0)</f>
        <v>8</v>
      </c>
      <c r="RY51" s="455">
        <f>IFERROR(MATCH(RZ$44,Sheep!$R$327:$R$334,1),0)</f>
        <v>8</v>
      </c>
      <c r="RZ51" s="455">
        <f>IFERROR(MATCH(SA$44,Sheep!$R$327:$R$334,1),0)</f>
        <v>8</v>
      </c>
      <c r="SA51" s="455">
        <f>IFERROR(MATCH(SB$44,Sheep!$R$327:$R$334,1),0)</f>
        <v>8</v>
      </c>
      <c r="SB51" s="455">
        <f>IFERROR(MATCH(SC$44,Sheep!$R$327:$R$334,1),0)</f>
        <v>8</v>
      </c>
      <c r="SC51" s="455">
        <f>IFERROR(MATCH(SD$44,Sheep!$R$327:$R$334,1),0)</f>
        <v>8</v>
      </c>
      <c r="SD51" s="455">
        <f>IFERROR(MATCH(SE$44,Sheep!$R$327:$R$334,1),0)</f>
        <v>8</v>
      </c>
      <c r="SE51" s="455">
        <f>IFERROR(MATCH(SF$44,Sheep!$R$327:$R$334,1),0)</f>
        <v>8</v>
      </c>
      <c r="SF51" s="455">
        <f>IFERROR(MATCH(SG$44,Sheep!$R$327:$R$334,1),0)</f>
        <v>8</v>
      </c>
      <c r="SG51" s="455">
        <f>IFERROR(MATCH(SH$44,Sheep!$R$327:$R$334,1),0)</f>
        <v>8</v>
      </c>
      <c r="SH51" s="455">
        <f>IFERROR(MATCH(SI$44,Sheep!$R$327:$R$334,1),0)</f>
        <v>8</v>
      </c>
      <c r="SI51" s="455">
        <f>IFERROR(MATCH(SJ$44,Sheep!$R$327:$R$334,1),0)</f>
        <v>0</v>
      </c>
      <c r="SJ51" s="254"/>
      <c r="SK51" s="256"/>
      <c r="SL51" s="244"/>
      <c r="SM51" s="244"/>
      <c r="SN51" s="244"/>
    </row>
    <row r="52" spans="1:508" hidden="1" outlineLevel="3" x14ac:dyDescent="0.35">
      <c r="A52" s="244"/>
      <c r="B52" s="253"/>
      <c r="C52" s="442">
        <f>INT($C$40)+3</f>
        <v>4</v>
      </c>
      <c r="D52" s="254"/>
      <c r="E52" s="326"/>
      <c r="F52" s="326"/>
      <c r="G52" s="254"/>
      <c r="H52" s="268"/>
      <c r="I52" s="268"/>
      <c r="J52" s="454" t="s">
        <v>712</v>
      </c>
      <c r="K52" s="498">
        <f>IFERROR(INDEX(Sheep!$R$327:$R$334,K51,1),0)</f>
        <v>0</v>
      </c>
      <c r="L52" s="498">
        <f>IFERROR(INDEX(Sheep!$R$327:$R$334,L51,1),0)</f>
        <v>0</v>
      </c>
      <c r="M52" s="498">
        <f>IFERROR(INDEX(Sheep!$R$327:$R$334,M51,1),0)</f>
        <v>0</v>
      </c>
      <c r="N52" s="498">
        <f>IFERROR(INDEX(Sheep!$R$327:$R$334,N51,1),0)</f>
        <v>0</v>
      </c>
      <c r="O52" s="498">
        <f>IFERROR(INDEX(Sheep!$R$327:$R$334,O51,1),0)</f>
        <v>0</v>
      </c>
      <c r="P52" s="498">
        <f>IFERROR(INDEX(Sheep!$R$327:$R$334,P51,1),0)</f>
        <v>0</v>
      </c>
      <c r="Q52" s="498">
        <f>IFERROR(INDEX(Sheep!$R$327:$R$334,Q51,1),0)</f>
        <v>0</v>
      </c>
      <c r="R52" s="498">
        <f>IFERROR(INDEX(Sheep!$R$327:$R$334,R51,1),0)</f>
        <v>0</v>
      </c>
      <c r="S52" s="498">
        <f>IFERROR(INDEX(Sheep!$R$327:$R$334,S51,1),0)</f>
        <v>0</v>
      </c>
      <c r="T52" s="498">
        <f>IFERROR(INDEX(Sheep!$R$327:$R$334,T51,1),0)</f>
        <v>0</v>
      </c>
      <c r="U52" s="498">
        <f>IFERROR(INDEX(Sheep!$R$327:$R$334,U51,1),0)</f>
        <v>0</v>
      </c>
      <c r="V52" s="498">
        <f>IFERROR(INDEX(Sheep!$R$327:$R$334,V51,1),0)</f>
        <v>0</v>
      </c>
      <c r="W52" s="498">
        <f>IFERROR(INDEX(Sheep!$R$327:$R$334,W51,1),0)</f>
        <v>0</v>
      </c>
      <c r="X52" s="498">
        <f>IFERROR(INDEX(Sheep!$R$327:$R$334,X51,1),0)</f>
        <v>0</v>
      </c>
      <c r="Y52" s="498">
        <f>IFERROR(INDEX(Sheep!$R$327:$R$334,Y51,1),0)</f>
        <v>0</v>
      </c>
      <c r="Z52" s="498">
        <f>IFERROR(INDEX(Sheep!$R$327:$R$334,Z51,1),0)</f>
        <v>0</v>
      </c>
      <c r="AA52" s="498">
        <f>IFERROR(INDEX(Sheep!$R$327:$R$334,AA51,1),0)</f>
        <v>0</v>
      </c>
      <c r="AB52" s="498">
        <f>IFERROR(INDEX(Sheep!$R$327:$R$334,AB51,1),0)</f>
        <v>0</v>
      </c>
      <c r="AC52" s="498">
        <f>IFERROR(INDEX(Sheep!$R$327:$R$334,AC51,1),0)</f>
        <v>0</v>
      </c>
      <c r="AD52" s="498">
        <f>IFERROR(INDEX(Sheep!$R$327:$R$334,AD51,1),0)</f>
        <v>0</v>
      </c>
      <c r="AE52" s="498">
        <f>IFERROR(INDEX(Sheep!$R$327:$R$334,AE51,1),0)</f>
        <v>0</v>
      </c>
      <c r="AF52" s="498">
        <f>IFERROR(INDEX(Sheep!$R$327:$R$334,AF51,1),0)</f>
        <v>0</v>
      </c>
      <c r="AG52" s="498">
        <f>IFERROR(INDEX(Sheep!$R$327:$R$334,AG51,1),0)</f>
        <v>0</v>
      </c>
      <c r="AH52" s="498">
        <f>IFERROR(INDEX(Sheep!$R$327:$R$334,AH51,1),0)</f>
        <v>0</v>
      </c>
      <c r="AI52" s="498">
        <f>IFERROR(INDEX(Sheep!$R$327:$R$334,AI51,1),0)</f>
        <v>0</v>
      </c>
      <c r="AJ52" s="498">
        <f>IFERROR(INDEX(Sheep!$R$327:$R$334,AJ51,1),0)</f>
        <v>0</v>
      </c>
      <c r="AK52" s="498">
        <f>IFERROR(INDEX(Sheep!$R$327:$R$334,AK51,1),0)</f>
        <v>0</v>
      </c>
      <c r="AL52" s="498">
        <f>IFERROR(INDEX(Sheep!$R$327:$R$334,AL51,1),0)</f>
        <v>0</v>
      </c>
      <c r="AM52" s="498">
        <f>IFERROR(INDEX(Sheep!$R$327:$R$334,AM51,1),0)</f>
        <v>0</v>
      </c>
      <c r="AN52" s="498">
        <f>IFERROR(INDEX(Sheep!$R$327:$R$334,AN51,1),0)</f>
        <v>0</v>
      </c>
      <c r="AO52" s="498">
        <f>IFERROR(INDEX(Sheep!$R$327:$R$334,AO51,1),0)</f>
        <v>0</v>
      </c>
      <c r="AP52" s="498">
        <f>IFERROR(INDEX(Sheep!$R$327:$R$334,AP51,1),0)</f>
        <v>0</v>
      </c>
      <c r="AQ52" s="498">
        <f>IFERROR(INDEX(Sheep!$R$327:$R$334,AQ51,1),0)</f>
        <v>0</v>
      </c>
      <c r="AR52" s="498">
        <f>IFERROR(INDEX(Sheep!$R$327:$R$334,AR51,1),0)</f>
        <v>0</v>
      </c>
      <c r="AS52" s="498">
        <f>IFERROR(INDEX(Sheep!$R$327:$R$334,AS51,1),0)</f>
        <v>0</v>
      </c>
      <c r="AT52" s="498">
        <f>IFERROR(INDEX(Sheep!$R$327:$R$334,AT51,1),0)</f>
        <v>0</v>
      </c>
      <c r="AU52" s="498">
        <f>IFERROR(INDEX(Sheep!$R$327:$R$334,AU51,1),0)</f>
        <v>0</v>
      </c>
      <c r="AV52" s="498">
        <f>IFERROR(INDEX(Sheep!$R$327:$R$334,AV51,1),0)</f>
        <v>0</v>
      </c>
      <c r="AW52" s="498">
        <f>IFERROR(INDEX(Sheep!$R$327:$R$334,AW51,1),0)</f>
        <v>0</v>
      </c>
      <c r="AX52" s="498">
        <f>IFERROR(INDEX(Sheep!$R$327:$R$334,AX51,1),0)</f>
        <v>0</v>
      </c>
      <c r="AY52" s="498">
        <f>IFERROR(INDEX(Sheep!$R$327:$R$334,AY51,1),0)</f>
        <v>0</v>
      </c>
      <c r="AZ52" s="498">
        <f>IFERROR(INDEX(Sheep!$R$327:$R$334,AZ51,1),0)</f>
        <v>0</v>
      </c>
      <c r="BA52" s="498">
        <f>IFERROR(INDEX(Sheep!$R$327:$R$334,BA51,1),0)</f>
        <v>0</v>
      </c>
      <c r="BB52" s="498">
        <f>IFERROR(INDEX(Sheep!$R$327:$R$334,BB51,1),0)</f>
        <v>0</v>
      </c>
      <c r="BC52" s="498">
        <f>IFERROR(INDEX(Sheep!$R$327:$R$334,BC51,1),0)</f>
        <v>0</v>
      </c>
      <c r="BD52" s="498">
        <f>IFERROR(INDEX(Sheep!$R$327:$R$334,BD51,1),0)</f>
        <v>0</v>
      </c>
      <c r="BE52" s="498">
        <f>IFERROR(INDEX(Sheep!$R$327:$R$334,BE51,1),0)</f>
        <v>0</v>
      </c>
      <c r="BF52" s="498">
        <f>IFERROR(INDEX(Sheep!$R$327:$R$334,BF51,1),0)</f>
        <v>0</v>
      </c>
      <c r="BG52" s="498">
        <f>IFERROR(INDEX(Sheep!$R$327:$R$334,BG51,1),0)</f>
        <v>0</v>
      </c>
      <c r="BH52" s="498">
        <f>IFERROR(INDEX(Sheep!$R$327:$R$334,BH51,1),0)</f>
        <v>0</v>
      </c>
      <c r="BI52" s="498">
        <f>IFERROR(INDEX(Sheep!$R$327:$R$334,BI51,1),0)</f>
        <v>0</v>
      </c>
      <c r="BJ52" s="498">
        <f>IFERROR(INDEX(Sheep!$R$327:$R$334,BJ51,1),0)</f>
        <v>0</v>
      </c>
      <c r="BK52" s="498">
        <f>IFERROR(INDEX(Sheep!$R$327:$R$334,BK51,1),0)</f>
        <v>0</v>
      </c>
      <c r="BL52" s="498">
        <f>IFERROR(INDEX(Sheep!$R$327:$R$334,BL51,1),0)</f>
        <v>0</v>
      </c>
      <c r="BM52" s="498">
        <f>IFERROR(INDEX(Sheep!$R$327:$R$334,BM51,1),0)</f>
        <v>0</v>
      </c>
      <c r="BN52" s="498">
        <f>IFERROR(INDEX(Sheep!$R$327:$R$334,BN51,1),0)</f>
        <v>0</v>
      </c>
      <c r="BO52" s="498">
        <f>IFERROR(INDEX(Sheep!$R$327:$R$334,BO51,1),0)</f>
        <v>0</v>
      </c>
      <c r="BP52" s="498">
        <f>IFERROR(INDEX(Sheep!$R$327:$R$334,BP51,1),0)</f>
        <v>43871</v>
      </c>
      <c r="BQ52" s="498">
        <f>IFERROR(INDEX(Sheep!$R$327:$R$334,BQ51,1),0)</f>
        <v>43871</v>
      </c>
      <c r="BR52" s="498">
        <f>IFERROR(INDEX(Sheep!$R$327:$R$334,BR51,1),0)</f>
        <v>43871</v>
      </c>
      <c r="BS52" s="498">
        <f>IFERROR(INDEX(Sheep!$R$327:$R$334,BS51,1),0)</f>
        <v>43871</v>
      </c>
      <c r="BT52" s="498">
        <f>IFERROR(INDEX(Sheep!$R$327:$R$334,BT51,1),0)</f>
        <v>43871</v>
      </c>
      <c r="BU52" s="498">
        <f>IFERROR(INDEX(Sheep!$R$327:$R$334,BU51,1),0)</f>
        <v>43871</v>
      </c>
      <c r="BV52" s="498">
        <f>IFERROR(INDEX(Sheep!$R$327:$R$334,BV51,1),0)</f>
        <v>43871</v>
      </c>
      <c r="BW52" s="498">
        <f>IFERROR(INDEX(Sheep!$R$327:$R$334,BW51,1),0)</f>
        <v>43871</v>
      </c>
      <c r="BX52" s="498">
        <f>IFERROR(INDEX(Sheep!$R$327:$R$334,BX51,1),0)</f>
        <v>43871</v>
      </c>
      <c r="BY52" s="498">
        <f>IFERROR(INDEX(Sheep!$R$327:$R$334,BY51,1),0)</f>
        <v>43871</v>
      </c>
      <c r="BZ52" s="498">
        <f>IFERROR(INDEX(Sheep!$R$327:$R$334,BZ51,1),0)</f>
        <v>43871</v>
      </c>
      <c r="CA52" s="498">
        <f>IFERROR(INDEX(Sheep!$R$327:$R$334,CA51,1),0)</f>
        <v>43871</v>
      </c>
      <c r="CB52" s="498">
        <f>IFERROR(INDEX(Sheep!$R$327:$R$334,CB51,1),0)</f>
        <v>43871</v>
      </c>
      <c r="CC52" s="498">
        <f>IFERROR(INDEX(Sheep!$R$327:$R$334,CC51,1),0)</f>
        <v>43871</v>
      </c>
      <c r="CD52" s="498">
        <f>IFERROR(INDEX(Sheep!$R$327:$R$334,CD51,1),0)</f>
        <v>43871</v>
      </c>
      <c r="CE52" s="498">
        <f>IFERROR(INDEX(Sheep!$R$327:$R$334,CE51,1),0)</f>
        <v>43871</v>
      </c>
      <c r="CF52" s="498">
        <f>IFERROR(INDEX(Sheep!$R$327:$R$334,CF51,1),0)</f>
        <v>43871</v>
      </c>
      <c r="CG52" s="498">
        <f>IFERROR(INDEX(Sheep!$R$327:$R$334,CG51,1),0)</f>
        <v>43871</v>
      </c>
      <c r="CH52" s="498">
        <f>IFERROR(INDEX(Sheep!$R$327:$R$334,CH51,1),0)</f>
        <v>43871</v>
      </c>
      <c r="CI52" s="498">
        <f>IFERROR(INDEX(Sheep!$R$327:$R$334,CI51,1),0)</f>
        <v>43871</v>
      </c>
      <c r="CJ52" s="498">
        <f>IFERROR(INDEX(Sheep!$R$327:$R$334,CJ51,1),0)</f>
        <v>43871</v>
      </c>
      <c r="CK52" s="498">
        <f>IFERROR(INDEX(Sheep!$R$327:$R$334,CK51,1),0)</f>
        <v>43871</v>
      </c>
      <c r="CL52" s="498">
        <f>IFERROR(INDEX(Sheep!$R$327:$R$334,CL51,1),0)</f>
        <v>43871</v>
      </c>
      <c r="CM52" s="498">
        <f>IFERROR(INDEX(Sheep!$R$327:$R$334,CM51,1),0)</f>
        <v>43871</v>
      </c>
      <c r="CN52" s="498">
        <f>IFERROR(INDEX(Sheep!$R$327:$R$334,CN51,1),0)</f>
        <v>43871</v>
      </c>
      <c r="CO52" s="498">
        <f>IFERROR(INDEX(Sheep!$R$327:$R$334,CO51,1),0)</f>
        <v>43871</v>
      </c>
      <c r="CP52" s="498">
        <f>IFERROR(INDEX(Sheep!$R$327:$R$334,CP51,1),0)</f>
        <v>43871</v>
      </c>
      <c r="CQ52" s="498">
        <f>IFERROR(INDEX(Sheep!$R$327:$R$334,CQ51,1),0)</f>
        <v>43871</v>
      </c>
      <c r="CR52" s="498">
        <f>IFERROR(INDEX(Sheep!$R$327:$R$334,CR51,1),0)</f>
        <v>43871</v>
      </c>
      <c r="CS52" s="498">
        <f>IFERROR(INDEX(Sheep!$R$327:$R$334,CS51,1),0)</f>
        <v>43871</v>
      </c>
      <c r="CT52" s="498">
        <f>IFERROR(INDEX(Sheep!$R$327:$R$334,CT51,1),0)</f>
        <v>43871</v>
      </c>
      <c r="CU52" s="498">
        <f>IFERROR(INDEX(Sheep!$R$327:$R$334,CU51,1),0)</f>
        <v>43871</v>
      </c>
      <c r="CV52" s="498">
        <f>IFERROR(INDEX(Sheep!$R$327:$R$334,CV51,1),0)</f>
        <v>43871</v>
      </c>
      <c r="CW52" s="498">
        <f>IFERROR(INDEX(Sheep!$R$327:$R$334,CW51,1),0)</f>
        <v>43871</v>
      </c>
      <c r="CX52" s="498">
        <f>IFERROR(INDEX(Sheep!$R$327:$R$334,CX51,1),0)</f>
        <v>43871</v>
      </c>
      <c r="CY52" s="498">
        <f>IFERROR(INDEX(Sheep!$R$327:$R$334,CY51,1),0)</f>
        <v>43871</v>
      </c>
      <c r="CZ52" s="498">
        <f>IFERROR(INDEX(Sheep!$R$327:$R$334,CZ51,1),0)</f>
        <v>43871</v>
      </c>
      <c r="DA52" s="498">
        <f>IFERROR(INDEX(Sheep!$R$327:$R$334,DA51,1),0)</f>
        <v>43871</v>
      </c>
      <c r="DB52" s="498">
        <f>IFERROR(INDEX(Sheep!$R$327:$R$334,DB51,1),0)</f>
        <v>43871</v>
      </c>
      <c r="DC52" s="498">
        <f>IFERROR(INDEX(Sheep!$R$327:$R$334,DC51,1),0)</f>
        <v>43871</v>
      </c>
      <c r="DD52" s="498">
        <f>IFERROR(INDEX(Sheep!$R$327:$R$334,DD51,1),0)</f>
        <v>43871</v>
      </c>
      <c r="DE52" s="498">
        <f>IFERROR(INDEX(Sheep!$R$327:$R$334,DE51,1),0)</f>
        <v>43871</v>
      </c>
      <c r="DF52" s="498">
        <f>IFERROR(INDEX(Sheep!$R$327:$R$334,DF51,1),0)</f>
        <v>43871</v>
      </c>
      <c r="DG52" s="498">
        <f>IFERROR(INDEX(Sheep!$R$327:$R$334,DG51,1),0)</f>
        <v>43871</v>
      </c>
      <c r="DH52" s="498">
        <f>IFERROR(INDEX(Sheep!$R$327:$R$334,DH51,1),0)</f>
        <v>43871</v>
      </c>
      <c r="DI52" s="498">
        <f>IFERROR(INDEX(Sheep!$R$327:$R$334,DI51,1),0)</f>
        <v>43871</v>
      </c>
      <c r="DJ52" s="498">
        <f>IFERROR(INDEX(Sheep!$R$327:$R$334,DJ51,1),0)</f>
        <v>43871</v>
      </c>
      <c r="DK52" s="498">
        <f>IFERROR(INDEX(Sheep!$R$327:$R$334,DK51,1),0)</f>
        <v>43871</v>
      </c>
      <c r="DL52" s="498">
        <f>IFERROR(INDEX(Sheep!$R$327:$R$334,DL51,1),0)</f>
        <v>43871</v>
      </c>
      <c r="DM52" s="498">
        <f>IFERROR(INDEX(Sheep!$R$327:$R$334,DM51,1),0)</f>
        <v>43871</v>
      </c>
      <c r="DN52" s="498">
        <f>IFERROR(INDEX(Sheep!$R$327:$R$334,DN51,1),0)</f>
        <v>43871</v>
      </c>
      <c r="DO52" s="498">
        <f>IFERROR(INDEX(Sheep!$R$327:$R$334,DO51,1),0)</f>
        <v>43871</v>
      </c>
      <c r="DP52" s="498">
        <f>IFERROR(INDEX(Sheep!$R$327:$R$334,DP51,1),0)</f>
        <v>44236</v>
      </c>
      <c r="DQ52" s="498">
        <f>IFERROR(INDEX(Sheep!$R$327:$R$334,DQ51,1),0)</f>
        <v>44236</v>
      </c>
      <c r="DR52" s="498">
        <f>IFERROR(INDEX(Sheep!$R$327:$R$334,DR51,1),0)</f>
        <v>44236</v>
      </c>
      <c r="DS52" s="498">
        <f>IFERROR(INDEX(Sheep!$R$327:$R$334,DS51,1),0)</f>
        <v>44236</v>
      </c>
      <c r="DT52" s="498">
        <f>IFERROR(INDEX(Sheep!$R$327:$R$334,DT51,1),0)</f>
        <v>44236</v>
      </c>
      <c r="DU52" s="498">
        <f>IFERROR(INDEX(Sheep!$R$327:$R$334,DU51,1),0)</f>
        <v>44236</v>
      </c>
      <c r="DV52" s="498">
        <f>IFERROR(INDEX(Sheep!$R$327:$R$334,DV51,1),0)</f>
        <v>44236</v>
      </c>
      <c r="DW52" s="498">
        <f>IFERROR(INDEX(Sheep!$R$327:$R$334,DW51,1),0)</f>
        <v>44236</v>
      </c>
      <c r="DX52" s="498">
        <f>IFERROR(INDEX(Sheep!$R$327:$R$334,DX51,1),0)</f>
        <v>44236</v>
      </c>
      <c r="DY52" s="498">
        <f>IFERROR(INDEX(Sheep!$R$327:$R$334,DY51,1),0)</f>
        <v>44236</v>
      </c>
      <c r="DZ52" s="498">
        <f>IFERROR(INDEX(Sheep!$R$327:$R$334,DZ51,1),0)</f>
        <v>44236</v>
      </c>
      <c r="EA52" s="498">
        <f>IFERROR(INDEX(Sheep!$R$327:$R$334,EA51,1),0)</f>
        <v>44236</v>
      </c>
      <c r="EB52" s="498">
        <f>IFERROR(INDEX(Sheep!$R$327:$R$334,EB51,1),0)</f>
        <v>44236</v>
      </c>
      <c r="EC52" s="498">
        <f>IFERROR(INDEX(Sheep!$R$327:$R$334,EC51,1),0)</f>
        <v>44236</v>
      </c>
      <c r="ED52" s="498">
        <f>IFERROR(INDEX(Sheep!$R$327:$R$334,ED51,1),0)</f>
        <v>44236</v>
      </c>
      <c r="EE52" s="498">
        <f>IFERROR(INDEX(Sheep!$R$327:$R$334,EE51,1),0)</f>
        <v>44236</v>
      </c>
      <c r="EF52" s="498">
        <f>IFERROR(INDEX(Sheep!$R$327:$R$334,EF51,1),0)</f>
        <v>44236</v>
      </c>
      <c r="EG52" s="498">
        <f>IFERROR(INDEX(Sheep!$R$327:$R$334,EG51,1),0)</f>
        <v>44236</v>
      </c>
      <c r="EH52" s="498">
        <f>IFERROR(INDEX(Sheep!$R$327:$R$334,EH51,1),0)</f>
        <v>44236</v>
      </c>
      <c r="EI52" s="498">
        <f>IFERROR(INDEX(Sheep!$R$327:$R$334,EI51,1),0)</f>
        <v>44236</v>
      </c>
      <c r="EJ52" s="498">
        <f>IFERROR(INDEX(Sheep!$R$327:$R$334,EJ51,1),0)</f>
        <v>44236</v>
      </c>
      <c r="EK52" s="498">
        <f>IFERROR(INDEX(Sheep!$R$327:$R$334,EK51,1),0)</f>
        <v>44236</v>
      </c>
      <c r="EL52" s="498">
        <f>IFERROR(INDEX(Sheep!$R$327:$R$334,EL51,1),0)</f>
        <v>44236</v>
      </c>
      <c r="EM52" s="498">
        <f>IFERROR(INDEX(Sheep!$R$327:$R$334,EM51,1),0)</f>
        <v>44236</v>
      </c>
      <c r="EN52" s="498">
        <f>IFERROR(INDEX(Sheep!$R$327:$R$334,EN51,1),0)</f>
        <v>44236</v>
      </c>
      <c r="EO52" s="498">
        <f>IFERROR(INDEX(Sheep!$R$327:$R$334,EO51,1),0)</f>
        <v>44236</v>
      </c>
      <c r="EP52" s="498">
        <f>IFERROR(INDEX(Sheep!$R$327:$R$334,EP51,1),0)</f>
        <v>44236</v>
      </c>
      <c r="EQ52" s="498">
        <f>IFERROR(INDEX(Sheep!$R$327:$R$334,EQ51,1),0)</f>
        <v>44236</v>
      </c>
      <c r="ER52" s="498">
        <f>IFERROR(INDEX(Sheep!$R$327:$R$334,ER51,1),0)</f>
        <v>44236</v>
      </c>
      <c r="ES52" s="498">
        <f>IFERROR(INDEX(Sheep!$R$327:$R$334,ES51,1),0)</f>
        <v>44236</v>
      </c>
      <c r="ET52" s="498">
        <f>IFERROR(INDEX(Sheep!$R$327:$R$334,ET51,1),0)</f>
        <v>44236</v>
      </c>
      <c r="EU52" s="498">
        <f>IFERROR(INDEX(Sheep!$R$327:$R$334,EU51,1),0)</f>
        <v>44236</v>
      </c>
      <c r="EV52" s="498">
        <f>IFERROR(INDEX(Sheep!$R$327:$R$334,EV51,1),0)</f>
        <v>44236</v>
      </c>
      <c r="EW52" s="498">
        <f>IFERROR(INDEX(Sheep!$R$327:$R$334,EW51,1),0)</f>
        <v>44236</v>
      </c>
      <c r="EX52" s="498">
        <f>IFERROR(INDEX(Sheep!$R$327:$R$334,EX51,1),0)</f>
        <v>44236</v>
      </c>
      <c r="EY52" s="498">
        <f>IFERROR(INDEX(Sheep!$R$327:$R$334,EY51,1),0)</f>
        <v>44236</v>
      </c>
      <c r="EZ52" s="498">
        <f>IFERROR(INDEX(Sheep!$R$327:$R$334,EZ51,1),0)</f>
        <v>44236</v>
      </c>
      <c r="FA52" s="498">
        <f>IFERROR(INDEX(Sheep!$R$327:$R$334,FA51,1),0)</f>
        <v>44236</v>
      </c>
      <c r="FB52" s="498">
        <f>IFERROR(INDEX(Sheep!$R$327:$R$334,FB51,1),0)</f>
        <v>44236</v>
      </c>
      <c r="FC52" s="498">
        <f>IFERROR(INDEX(Sheep!$R$327:$R$334,FC51,1),0)</f>
        <v>44236</v>
      </c>
      <c r="FD52" s="498">
        <f>IFERROR(INDEX(Sheep!$R$327:$R$334,FD51,1),0)</f>
        <v>44236</v>
      </c>
      <c r="FE52" s="498">
        <f>IFERROR(INDEX(Sheep!$R$327:$R$334,FE51,1),0)</f>
        <v>44236</v>
      </c>
      <c r="FF52" s="498">
        <f>IFERROR(INDEX(Sheep!$R$327:$R$334,FF51,1),0)</f>
        <v>44236</v>
      </c>
      <c r="FG52" s="498">
        <f>IFERROR(INDEX(Sheep!$R$327:$R$334,FG51,1),0)</f>
        <v>44236</v>
      </c>
      <c r="FH52" s="498">
        <f>IFERROR(INDEX(Sheep!$R$327:$R$334,FH51,1),0)</f>
        <v>44236</v>
      </c>
      <c r="FI52" s="498">
        <f>IFERROR(INDEX(Sheep!$R$327:$R$334,FI51,1),0)</f>
        <v>44236</v>
      </c>
      <c r="FJ52" s="498">
        <f>IFERROR(INDEX(Sheep!$R$327:$R$334,FJ51,1),0)</f>
        <v>44236</v>
      </c>
      <c r="FK52" s="498">
        <f>IFERROR(INDEX(Sheep!$R$327:$R$334,FK51,1),0)</f>
        <v>44236</v>
      </c>
      <c r="FL52" s="498">
        <f>IFERROR(INDEX(Sheep!$R$327:$R$334,FL51,1),0)</f>
        <v>44236</v>
      </c>
      <c r="FM52" s="498">
        <f>IFERROR(INDEX(Sheep!$R$327:$R$334,FM51,1),0)</f>
        <v>44236</v>
      </c>
      <c r="FN52" s="498">
        <f>IFERROR(INDEX(Sheep!$R$327:$R$334,FN51,1),0)</f>
        <v>44236</v>
      </c>
      <c r="FO52" s="498">
        <f>IFERROR(INDEX(Sheep!$R$327:$R$334,FO51,1),0)</f>
        <v>44236</v>
      </c>
      <c r="FP52" s="498">
        <f>IFERROR(INDEX(Sheep!$R$327:$R$334,FP51,1),0)</f>
        <v>44601</v>
      </c>
      <c r="FQ52" s="498">
        <f>IFERROR(INDEX(Sheep!$R$327:$R$334,FQ51,1),0)</f>
        <v>44601</v>
      </c>
      <c r="FR52" s="498">
        <f>IFERROR(INDEX(Sheep!$R$327:$R$334,FR51,1),0)</f>
        <v>44601</v>
      </c>
      <c r="FS52" s="498">
        <f>IFERROR(INDEX(Sheep!$R$327:$R$334,FS51,1),0)</f>
        <v>44601</v>
      </c>
      <c r="FT52" s="498">
        <f>IFERROR(INDEX(Sheep!$R$327:$R$334,FT51,1),0)</f>
        <v>44601</v>
      </c>
      <c r="FU52" s="498">
        <f>IFERROR(INDEX(Sheep!$R$327:$R$334,FU51,1),0)</f>
        <v>44601</v>
      </c>
      <c r="FV52" s="498">
        <f>IFERROR(INDEX(Sheep!$R$327:$R$334,FV51,1),0)</f>
        <v>44601</v>
      </c>
      <c r="FW52" s="498">
        <f>IFERROR(INDEX(Sheep!$R$327:$R$334,FW51,1),0)</f>
        <v>44601</v>
      </c>
      <c r="FX52" s="498">
        <f>IFERROR(INDEX(Sheep!$R$327:$R$334,FX51,1),0)</f>
        <v>44601</v>
      </c>
      <c r="FY52" s="498">
        <f>IFERROR(INDEX(Sheep!$R$327:$R$334,FY51,1),0)</f>
        <v>44601</v>
      </c>
      <c r="FZ52" s="498">
        <f>IFERROR(INDEX(Sheep!$R$327:$R$334,FZ51,1),0)</f>
        <v>44601</v>
      </c>
      <c r="GA52" s="498">
        <f>IFERROR(INDEX(Sheep!$R$327:$R$334,GA51,1),0)</f>
        <v>44601</v>
      </c>
      <c r="GB52" s="498">
        <f>IFERROR(INDEX(Sheep!$R$327:$R$334,GB51,1),0)</f>
        <v>44601</v>
      </c>
      <c r="GC52" s="498">
        <f>IFERROR(INDEX(Sheep!$R$327:$R$334,GC51,1),0)</f>
        <v>44601</v>
      </c>
      <c r="GD52" s="498">
        <f>IFERROR(INDEX(Sheep!$R$327:$R$334,GD51,1),0)</f>
        <v>44601</v>
      </c>
      <c r="GE52" s="498">
        <f>IFERROR(INDEX(Sheep!$R$327:$R$334,GE51,1),0)</f>
        <v>44601</v>
      </c>
      <c r="GF52" s="498">
        <f>IFERROR(INDEX(Sheep!$R$327:$R$334,GF51,1),0)</f>
        <v>44601</v>
      </c>
      <c r="GG52" s="498">
        <f>IFERROR(INDEX(Sheep!$R$327:$R$334,GG51,1),0)</f>
        <v>44601</v>
      </c>
      <c r="GH52" s="498">
        <f>IFERROR(INDEX(Sheep!$R$327:$R$334,GH51,1),0)</f>
        <v>44601</v>
      </c>
      <c r="GI52" s="498">
        <f>IFERROR(INDEX(Sheep!$R$327:$R$334,GI51,1),0)</f>
        <v>44601</v>
      </c>
      <c r="GJ52" s="498">
        <f>IFERROR(INDEX(Sheep!$R$327:$R$334,GJ51,1),0)</f>
        <v>44601</v>
      </c>
      <c r="GK52" s="498">
        <f>IFERROR(INDEX(Sheep!$R$327:$R$334,GK51,1),0)</f>
        <v>44601</v>
      </c>
      <c r="GL52" s="498">
        <f>IFERROR(INDEX(Sheep!$R$327:$R$334,GL51,1),0)</f>
        <v>44601</v>
      </c>
      <c r="GM52" s="498">
        <f>IFERROR(INDEX(Sheep!$R$327:$R$334,GM51,1),0)</f>
        <v>44601</v>
      </c>
      <c r="GN52" s="498">
        <f>IFERROR(INDEX(Sheep!$R$327:$R$334,GN51,1),0)</f>
        <v>44601</v>
      </c>
      <c r="GO52" s="498">
        <f>IFERROR(INDEX(Sheep!$R$327:$R$334,GO51,1),0)</f>
        <v>44601</v>
      </c>
      <c r="GP52" s="498">
        <f>IFERROR(INDEX(Sheep!$R$327:$R$334,GP51,1),0)</f>
        <v>44601</v>
      </c>
      <c r="GQ52" s="498">
        <f>IFERROR(INDEX(Sheep!$R$327:$R$334,GQ51,1),0)</f>
        <v>44601</v>
      </c>
      <c r="GR52" s="498">
        <f>IFERROR(INDEX(Sheep!$R$327:$R$334,GR51,1),0)</f>
        <v>44601</v>
      </c>
      <c r="GS52" s="498">
        <f>IFERROR(INDEX(Sheep!$R$327:$R$334,GS51,1),0)</f>
        <v>44601</v>
      </c>
      <c r="GT52" s="498">
        <f>IFERROR(INDEX(Sheep!$R$327:$R$334,GT51,1),0)</f>
        <v>44601</v>
      </c>
      <c r="GU52" s="498">
        <f>IFERROR(INDEX(Sheep!$R$327:$R$334,GU51,1),0)</f>
        <v>44601</v>
      </c>
      <c r="GV52" s="498">
        <f>IFERROR(INDEX(Sheep!$R$327:$R$334,GV51,1),0)</f>
        <v>44601</v>
      </c>
      <c r="GW52" s="498">
        <f>IFERROR(INDEX(Sheep!$R$327:$R$334,GW51,1),0)</f>
        <v>44601</v>
      </c>
      <c r="GX52" s="498">
        <f>IFERROR(INDEX(Sheep!$R$327:$R$334,GX51,1),0)</f>
        <v>44601</v>
      </c>
      <c r="GY52" s="498">
        <f>IFERROR(INDEX(Sheep!$R$327:$R$334,GY51,1),0)</f>
        <v>44601</v>
      </c>
      <c r="GZ52" s="498">
        <f>IFERROR(INDEX(Sheep!$R$327:$R$334,GZ51,1),0)</f>
        <v>44601</v>
      </c>
      <c r="HA52" s="498">
        <f>IFERROR(INDEX(Sheep!$R$327:$R$334,HA51,1),0)</f>
        <v>44601</v>
      </c>
      <c r="HB52" s="498">
        <f>IFERROR(INDEX(Sheep!$R$327:$R$334,HB51,1),0)</f>
        <v>44601</v>
      </c>
      <c r="HC52" s="498">
        <f>IFERROR(INDEX(Sheep!$R$327:$R$334,HC51,1),0)</f>
        <v>44601</v>
      </c>
      <c r="HD52" s="498">
        <f>IFERROR(INDEX(Sheep!$R$327:$R$334,HD51,1),0)</f>
        <v>44601</v>
      </c>
      <c r="HE52" s="498">
        <f>IFERROR(INDEX(Sheep!$R$327:$R$334,HE51,1),0)</f>
        <v>44601</v>
      </c>
      <c r="HF52" s="498">
        <f>IFERROR(INDEX(Sheep!$R$327:$R$334,HF51,1),0)</f>
        <v>44601</v>
      </c>
      <c r="HG52" s="498">
        <f>IFERROR(INDEX(Sheep!$R$327:$R$334,HG51,1),0)</f>
        <v>44601</v>
      </c>
      <c r="HH52" s="498">
        <f>IFERROR(INDEX(Sheep!$R$327:$R$334,HH51,1),0)</f>
        <v>44601</v>
      </c>
      <c r="HI52" s="498">
        <f>IFERROR(INDEX(Sheep!$R$327:$R$334,HI51,1),0)</f>
        <v>44601</v>
      </c>
      <c r="HJ52" s="498">
        <f>IFERROR(INDEX(Sheep!$R$327:$R$334,HJ51,1),0)</f>
        <v>44601</v>
      </c>
      <c r="HK52" s="498">
        <f>IFERROR(INDEX(Sheep!$R$327:$R$334,HK51,1),0)</f>
        <v>44601</v>
      </c>
      <c r="HL52" s="498">
        <f>IFERROR(INDEX(Sheep!$R$327:$R$334,HL51,1),0)</f>
        <v>44601</v>
      </c>
      <c r="HM52" s="498">
        <f>IFERROR(INDEX(Sheep!$R$327:$R$334,HM51,1),0)</f>
        <v>44601</v>
      </c>
      <c r="HN52" s="498">
        <f>IFERROR(INDEX(Sheep!$R$327:$R$334,HN51,1),0)</f>
        <v>44601</v>
      </c>
      <c r="HO52" s="498">
        <f>IFERROR(INDEX(Sheep!$R$327:$R$334,HO51,1),0)</f>
        <v>44601</v>
      </c>
      <c r="HP52" s="498">
        <f>IFERROR(INDEX(Sheep!$R$327:$R$334,HP51,1),0)</f>
        <v>44966</v>
      </c>
      <c r="HQ52" s="498">
        <f>IFERROR(INDEX(Sheep!$R$327:$R$334,HQ51,1),0)</f>
        <v>44966</v>
      </c>
      <c r="HR52" s="498">
        <f>IFERROR(INDEX(Sheep!$R$327:$R$334,HR51,1),0)</f>
        <v>44966</v>
      </c>
      <c r="HS52" s="498">
        <f>IFERROR(INDEX(Sheep!$R$327:$R$334,HS51,1),0)</f>
        <v>44966</v>
      </c>
      <c r="HT52" s="498">
        <f>IFERROR(INDEX(Sheep!$R$327:$R$334,HT51,1),0)</f>
        <v>44966</v>
      </c>
      <c r="HU52" s="498">
        <f>IFERROR(INDEX(Sheep!$R$327:$R$334,HU51,1),0)</f>
        <v>44966</v>
      </c>
      <c r="HV52" s="498">
        <f>IFERROR(INDEX(Sheep!$R$327:$R$334,HV51,1),0)</f>
        <v>44966</v>
      </c>
      <c r="HW52" s="498">
        <f>IFERROR(INDEX(Sheep!$R$327:$R$334,HW51,1),0)</f>
        <v>44966</v>
      </c>
      <c r="HX52" s="498">
        <f>IFERROR(INDEX(Sheep!$R$327:$R$334,HX51,1),0)</f>
        <v>44966</v>
      </c>
      <c r="HY52" s="498">
        <f>IFERROR(INDEX(Sheep!$R$327:$R$334,HY51,1),0)</f>
        <v>44966</v>
      </c>
      <c r="HZ52" s="498">
        <f>IFERROR(INDEX(Sheep!$R$327:$R$334,HZ51,1),0)</f>
        <v>44966</v>
      </c>
      <c r="IA52" s="498">
        <f>IFERROR(INDEX(Sheep!$R$327:$R$334,IA51,1),0)</f>
        <v>44966</v>
      </c>
      <c r="IB52" s="498">
        <f>IFERROR(INDEX(Sheep!$R$327:$R$334,IB51,1),0)</f>
        <v>44966</v>
      </c>
      <c r="IC52" s="498">
        <f>IFERROR(INDEX(Sheep!$R$327:$R$334,IC51,1),0)</f>
        <v>44966</v>
      </c>
      <c r="ID52" s="498">
        <f>IFERROR(INDEX(Sheep!$R$327:$R$334,ID51,1),0)</f>
        <v>44966</v>
      </c>
      <c r="IE52" s="498">
        <f>IFERROR(INDEX(Sheep!$R$327:$R$334,IE51,1),0)</f>
        <v>44966</v>
      </c>
      <c r="IF52" s="498">
        <f>IFERROR(INDEX(Sheep!$R$327:$R$334,IF51,1),0)</f>
        <v>44966</v>
      </c>
      <c r="IG52" s="498">
        <f>IFERROR(INDEX(Sheep!$R$327:$R$334,IG51,1),0)</f>
        <v>44966</v>
      </c>
      <c r="IH52" s="498">
        <f>IFERROR(INDEX(Sheep!$R$327:$R$334,IH51,1),0)</f>
        <v>44966</v>
      </c>
      <c r="II52" s="498">
        <f>IFERROR(INDEX(Sheep!$R$327:$R$334,II51,1),0)</f>
        <v>44966</v>
      </c>
      <c r="IJ52" s="498">
        <f>IFERROR(INDEX(Sheep!$R$327:$R$334,IJ51,1),0)</f>
        <v>44966</v>
      </c>
      <c r="IK52" s="498">
        <f>IFERROR(INDEX(Sheep!$R$327:$R$334,IK51,1),0)</f>
        <v>44966</v>
      </c>
      <c r="IL52" s="498">
        <f>IFERROR(INDEX(Sheep!$R$327:$R$334,IL51,1),0)</f>
        <v>44966</v>
      </c>
      <c r="IM52" s="498">
        <f>IFERROR(INDEX(Sheep!$R$327:$R$334,IM51,1),0)</f>
        <v>44966</v>
      </c>
      <c r="IN52" s="498">
        <f>IFERROR(INDEX(Sheep!$R$327:$R$334,IN51,1),0)</f>
        <v>44966</v>
      </c>
      <c r="IO52" s="498">
        <f>IFERROR(INDEX(Sheep!$R$327:$R$334,IO51,1),0)</f>
        <v>44966</v>
      </c>
      <c r="IP52" s="498">
        <f>IFERROR(INDEX(Sheep!$R$327:$R$334,IP51,1),0)</f>
        <v>44966</v>
      </c>
      <c r="IQ52" s="498">
        <f>IFERROR(INDEX(Sheep!$R$327:$R$334,IQ51,1),0)</f>
        <v>44966</v>
      </c>
      <c r="IR52" s="498">
        <f>IFERROR(INDEX(Sheep!$R$327:$R$334,IR51,1),0)</f>
        <v>44966</v>
      </c>
      <c r="IS52" s="498">
        <f>IFERROR(INDEX(Sheep!$R$327:$R$334,IS51,1),0)</f>
        <v>44966</v>
      </c>
      <c r="IT52" s="498">
        <f>IFERROR(INDEX(Sheep!$R$327:$R$334,IT51,1),0)</f>
        <v>44966</v>
      </c>
      <c r="IU52" s="498">
        <f>IFERROR(INDEX(Sheep!$R$327:$R$334,IU51,1),0)</f>
        <v>44966</v>
      </c>
      <c r="IV52" s="498">
        <f>IFERROR(INDEX(Sheep!$R$327:$R$334,IV51,1),0)</f>
        <v>44966</v>
      </c>
      <c r="IW52" s="498">
        <f>IFERROR(INDEX(Sheep!$R$327:$R$334,IW51,1),0)</f>
        <v>44966</v>
      </c>
      <c r="IX52" s="498">
        <f>IFERROR(INDEX(Sheep!$R$327:$R$334,IX51,1),0)</f>
        <v>44966</v>
      </c>
      <c r="IY52" s="498">
        <f>IFERROR(INDEX(Sheep!$R$327:$R$334,IY51,1),0)</f>
        <v>44966</v>
      </c>
      <c r="IZ52" s="498">
        <f>IFERROR(INDEX(Sheep!$R$327:$R$334,IZ51,1),0)</f>
        <v>44966</v>
      </c>
      <c r="JA52" s="498">
        <f>IFERROR(INDEX(Sheep!$R$327:$R$334,JA51,1),0)</f>
        <v>44966</v>
      </c>
      <c r="JB52" s="498">
        <f>IFERROR(INDEX(Sheep!$R$327:$R$334,JB51,1),0)</f>
        <v>44966</v>
      </c>
      <c r="JC52" s="498">
        <f>IFERROR(INDEX(Sheep!$R$327:$R$334,JC51,1),0)</f>
        <v>44966</v>
      </c>
      <c r="JD52" s="498">
        <f>IFERROR(INDEX(Sheep!$R$327:$R$334,JD51,1),0)</f>
        <v>44966</v>
      </c>
      <c r="JE52" s="498">
        <f>IFERROR(INDEX(Sheep!$R$327:$R$334,JE51,1),0)</f>
        <v>44966</v>
      </c>
      <c r="JF52" s="498">
        <f>IFERROR(INDEX(Sheep!$R$327:$R$334,JF51,1),0)</f>
        <v>44966</v>
      </c>
      <c r="JG52" s="498">
        <f>IFERROR(INDEX(Sheep!$R$327:$R$334,JG51,1),0)</f>
        <v>44966</v>
      </c>
      <c r="JH52" s="498">
        <f>IFERROR(INDEX(Sheep!$R$327:$R$334,JH51,1),0)</f>
        <v>44966</v>
      </c>
      <c r="JI52" s="498">
        <f>IFERROR(INDEX(Sheep!$R$327:$R$334,JI51,1),0)</f>
        <v>44966</v>
      </c>
      <c r="JJ52" s="498">
        <f>IFERROR(INDEX(Sheep!$R$327:$R$334,JJ51,1),0)</f>
        <v>44966</v>
      </c>
      <c r="JK52" s="498">
        <f>IFERROR(INDEX(Sheep!$R$327:$R$334,JK51,1),0)</f>
        <v>44966</v>
      </c>
      <c r="JL52" s="498">
        <f>IFERROR(INDEX(Sheep!$R$327:$R$334,JL51,1),0)</f>
        <v>44966</v>
      </c>
      <c r="JM52" s="498">
        <f>IFERROR(INDEX(Sheep!$R$327:$R$334,JM51,1),0)</f>
        <v>44966</v>
      </c>
      <c r="JN52" s="498">
        <f>IFERROR(INDEX(Sheep!$R$327:$R$334,JN51,1),0)</f>
        <v>44966</v>
      </c>
      <c r="JO52" s="498">
        <f>IFERROR(INDEX(Sheep!$R$327:$R$334,JO51,1),0)</f>
        <v>44966</v>
      </c>
      <c r="JP52" s="498">
        <f>IFERROR(INDEX(Sheep!$R$327:$R$334,JP51,1),0)</f>
        <v>45332</v>
      </c>
      <c r="JQ52" s="498">
        <f>IFERROR(INDEX(Sheep!$R$327:$R$334,JQ51,1),0)</f>
        <v>45332</v>
      </c>
      <c r="JR52" s="498">
        <f>IFERROR(INDEX(Sheep!$R$327:$R$334,JR51,1),0)</f>
        <v>45332</v>
      </c>
      <c r="JS52" s="498">
        <f>IFERROR(INDEX(Sheep!$R$327:$R$334,JS51,1),0)</f>
        <v>45332</v>
      </c>
      <c r="JT52" s="498">
        <f>IFERROR(INDEX(Sheep!$R$327:$R$334,JT51,1),0)</f>
        <v>45332</v>
      </c>
      <c r="JU52" s="498">
        <f>IFERROR(INDEX(Sheep!$R$327:$R$334,JU51,1),0)</f>
        <v>45332</v>
      </c>
      <c r="JV52" s="498">
        <f>IFERROR(INDEX(Sheep!$R$327:$R$334,JV51,1),0)</f>
        <v>45332</v>
      </c>
      <c r="JW52" s="498">
        <f>IFERROR(INDEX(Sheep!$R$327:$R$334,JW51,1),0)</f>
        <v>45332</v>
      </c>
      <c r="JX52" s="498">
        <f>IFERROR(INDEX(Sheep!$R$327:$R$334,JX51,1),0)</f>
        <v>45332</v>
      </c>
      <c r="JY52" s="498">
        <f>IFERROR(INDEX(Sheep!$R$327:$R$334,JY51,1),0)</f>
        <v>45332</v>
      </c>
      <c r="JZ52" s="498">
        <f>IFERROR(INDEX(Sheep!$R$327:$R$334,JZ51,1),0)</f>
        <v>45332</v>
      </c>
      <c r="KA52" s="498">
        <f>IFERROR(INDEX(Sheep!$R$327:$R$334,KA51,1),0)</f>
        <v>45332</v>
      </c>
      <c r="KB52" s="498">
        <f>IFERROR(INDEX(Sheep!$R$327:$R$334,KB51,1),0)</f>
        <v>45332</v>
      </c>
      <c r="KC52" s="498">
        <f>IFERROR(INDEX(Sheep!$R$327:$R$334,KC51,1),0)</f>
        <v>45332</v>
      </c>
      <c r="KD52" s="498">
        <f>IFERROR(INDEX(Sheep!$R$327:$R$334,KD51,1),0)</f>
        <v>45332</v>
      </c>
      <c r="KE52" s="498">
        <f>IFERROR(INDEX(Sheep!$R$327:$R$334,KE51,1),0)</f>
        <v>45332</v>
      </c>
      <c r="KF52" s="498">
        <f>IFERROR(INDEX(Sheep!$R$327:$R$334,KF51,1),0)</f>
        <v>45332</v>
      </c>
      <c r="KG52" s="498">
        <f>IFERROR(INDEX(Sheep!$R$327:$R$334,KG51,1),0)</f>
        <v>45332</v>
      </c>
      <c r="KH52" s="498">
        <f>IFERROR(INDEX(Sheep!$R$327:$R$334,KH51,1),0)</f>
        <v>45332</v>
      </c>
      <c r="KI52" s="498">
        <f>IFERROR(INDEX(Sheep!$R$327:$R$334,KI51,1),0)</f>
        <v>45332</v>
      </c>
      <c r="KJ52" s="498">
        <f>IFERROR(INDEX(Sheep!$R$327:$R$334,KJ51,1),0)</f>
        <v>45332</v>
      </c>
      <c r="KK52" s="498">
        <f>IFERROR(INDEX(Sheep!$R$327:$R$334,KK51,1),0)</f>
        <v>45332</v>
      </c>
      <c r="KL52" s="498">
        <f>IFERROR(INDEX(Sheep!$R$327:$R$334,KL51,1),0)</f>
        <v>45332</v>
      </c>
      <c r="KM52" s="498">
        <f>IFERROR(INDEX(Sheep!$R$327:$R$334,KM51,1),0)</f>
        <v>45332</v>
      </c>
      <c r="KN52" s="498">
        <f>IFERROR(INDEX(Sheep!$R$327:$R$334,KN51,1),0)</f>
        <v>45332</v>
      </c>
      <c r="KO52" s="498">
        <f>IFERROR(INDEX(Sheep!$R$327:$R$334,KO51,1),0)</f>
        <v>45332</v>
      </c>
      <c r="KP52" s="498">
        <f>IFERROR(INDEX(Sheep!$R$327:$R$334,KP51,1),0)</f>
        <v>45332</v>
      </c>
      <c r="KQ52" s="498">
        <f>IFERROR(INDEX(Sheep!$R$327:$R$334,KQ51,1),0)</f>
        <v>45332</v>
      </c>
      <c r="KR52" s="498">
        <f>IFERROR(INDEX(Sheep!$R$327:$R$334,KR51,1),0)</f>
        <v>45332</v>
      </c>
      <c r="KS52" s="498">
        <f>IFERROR(INDEX(Sheep!$R$327:$R$334,KS51,1),0)</f>
        <v>45332</v>
      </c>
      <c r="KT52" s="498">
        <f>IFERROR(INDEX(Sheep!$R$327:$R$334,KT51,1),0)</f>
        <v>45332</v>
      </c>
      <c r="KU52" s="498">
        <f>IFERROR(INDEX(Sheep!$R$327:$R$334,KU51,1),0)</f>
        <v>45332</v>
      </c>
      <c r="KV52" s="498">
        <f>IFERROR(INDEX(Sheep!$R$327:$R$334,KV51,1),0)</f>
        <v>45332</v>
      </c>
      <c r="KW52" s="498">
        <f>IFERROR(INDEX(Sheep!$R$327:$R$334,KW51,1),0)</f>
        <v>45332</v>
      </c>
      <c r="KX52" s="498">
        <f>IFERROR(INDEX(Sheep!$R$327:$R$334,KX51,1),0)</f>
        <v>45332</v>
      </c>
      <c r="KY52" s="498">
        <f>IFERROR(INDEX(Sheep!$R$327:$R$334,KY51,1),0)</f>
        <v>45332</v>
      </c>
      <c r="KZ52" s="498">
        <f>IFERROR(INDEX(Sheep!$R$327:$R$334,KZ51,1),0)</f>
        <v>45332</v>
      </c>
      <c r="LA52" s="498">
        <f>IFERROR(INDEX(Sheep!$R$327:$R$334,LA51,1),0)</f>
        <v>45332</v>
      </c>
      <c r="LB52" s="498">
        <f>IFERROR(INDEX(Sheep!$R$327:$R$334,LB51,1),0)</f>
        <v>45332</v>
      </c>
      <c r="LC52" s="498">
        <f>IFERROR(INDEX(Sheep!$R$327:$R$334,LC51,1),0)</f>
        <v>45332</v>
      </c>
      <c r="LD52" s="498">
        <f>IFERROR(INDEX(Sheep!$R$327:$R$334,LD51,1),0)</f>
        <v>45332</v>
      </c>
      <c r="LE52" s="498">
        <f>IFERROR(INDEX(Sheep!$R$327:$R$334,LE51,1),0)</f>
        <v>45332</v>
      </c>
      <c r="LF52" s="498">
        <f>IFERROR(INDEX(Sheep!$R$327:$R$334,LF51,1),0)</f>
        <v>45332</v>
      </c>
      <c r="LG52" s="498">
        <f>IFERROR(INDEX(Sheep!$R$327:$R$334,LG51,1),0)</f>
        <v>45332</v>
      </c>
      <c r="LH52" s="498">
        <f>IFERROR(INDEX(Sheep!$R$327:$R$334,LH51,1),0)</f>
        <v>45332</v>
      </c>
      <c r="LI52" s="498">
        <f>IFERROR(INDEX(Sheep!$R$327:$R$334,LI51,1),0)</f>
        <v>45332</v>
      </c>
      <c r="LJ52" s="498">
        <f>IFERROR(INDEX(Sheep!$R$327:$R$334,LJ51,1),0)</f>
        <v>45332</v>
      </c>
      <c r="LK52" s="498">
        <f>IFERROR(INDEX(Sheep!$R$327:$R$334,LK51,1),0)</f>
        <v>45332</v>
      </c>
      <c r="LL52" s="498">
        <f>IFERROR(INDEX(Sheep!$R$327:$R$334,LL51,1),0)</f>
        <v>45332</v>
      </c>
      <c r="LM52" s="498">
        <f>IFERROR(INDEX(Sheep!$R$327:$R$334,LM51,1),0)</f>
        <v>45332</v>
      </c>
      <c r="LN52" s="498">
        <f>IFERROR(INDEX(Sheep!$R$327:$R$334,LN51,1),0)</f>
        <v>45332</v>
      </c>
      <c r="LO52" s="498">
        <f>IFERROR(INDEX(Sheep!$R$327:$R$334,LO51,1),0)</f>
        <v>45332</v>
      </c>
      <c r="LP52" s="498">
        <f>IFERROR(INDEX(Sheep!$R$327:$R$334,LP51,1),0)</f>
        <v>45697</v>
      </c>
      <c r="LQ52" s="498">
        <f>IFERROR(INDEX(Sheep!$R$327:$R$334,LQ51,1),0)</f>
        <v>45697</v>
      </c>
      <c r="LR52" s="498">
        <f>IFERROR(INDEX(Sheep!$R$327:$R$334,LR51,1),0)</f>
        <v>45697</v>
      </c>
      <c r="LS52" s="498">
        <f>IFERROR(INDEX(Sheep!$R$327:$R$334,LS51,1),0)</f>
        <v>45697</v>
      </c>
      <c r="LT52" s="498">
        <f>IFERROR(INDEX(Sheep!$R$327:$R$334,LT51,1),0)</f>
        <v>45697</v>
      </c>
      <c r="LU52" s="498">
        <f>IFERROR(INDEX(Sheep!$R$327:$R$334,LU51,1),0)</f>
        <v>45697</v>
      </c>
      <c r="LV52" s="498">
        <f>IFERROR(INDEX(Sheep!$R$327:$R$334,LV51,1),0)</f>
        <v>45697</v>
      </c>
      <c r="LW52" s="498">
        <f>IFERROR(INDEX(Sheep!$R$327:$R$334,LW51,1),0)</f>
        <v>45697</v>
      </c>
      <c r="LX52" s="498">
        <f>IFERROR(INDEX(Sheep!$R$327:$R$334,LX51,1),0)</f>
        <v>45697</v>
      </c>
      <c r="LY52" s="498">
        <f>IFERROR(INDEX(Sheep!$R$327:$R$334,LY51,1),0)</f>
        <v>45697</v>
      </c>
      <c r="LZ52" s="498">
        <f>IFERROR(INDEX(Sheep!$R$327:$R$334,LZ51,1),0)</f>
        <v>45697</v>
      </c>
      <c r="MA52" s="498">
        <f>IFERROR(INDEX(Sheep!$R$327:$R$334,MA51,1),0)</f>
        <v>45697</v>
      </c>
      <c r="MB52" s="498">
        <f>IFERROR(INDEX(Sheep!$R$327:$R$334,MB51,1),0)</f>
        <v>45697</v>
      </c>
      <c r="MC52" s="498">
        <f>IFERROR(INDEX(Sheep!$R$327:$R$334,MC51,1),0)</f>
        <v>45697</v>
      </c>
      <c r="MD52" s="498">
        <f>IFERROR(INDEX(Sheep!$R$327:$R$334,MD51,1),0)</f>
        <v>45697</v>
      </c>
      <c r="ME52" s="498">
        <f>IFERROR(INDEX(Sheep!$R$327:$R$334,ME51,1),0)</f>
        <v>45697</v>
      </c>
      <c r="MF52" s="498">
        <f>IFERROR(INDEX(Sheep!$R$327:$R$334,MF51,1),0)</f>
        <v>45697</v>
      </c>
      <c r="MG52" s="498">
        <f>IFERROR(INDEX(Sheep!$R$327:$R$334,MG51,1),0)</f>
        <v>45697</v>
      </c>
      <c r="MH52" s="498">
        <f>IFERROR(INDEX(Sheep!$R$327:$R$334,MH51,1),0)</f>
        <v>45697</v>
      </c>
      <c r="MI52" s="498">
        <f>IFERROR(INDEX(Sheep!$R$327:$R$334,MI51,1),0)</f>
        <v>45697</v>
      </c>
      <c r="MJ52" s="498">
        <f>IFERROR(INDEX(Sheep!$R$327:$R$334,MJ51,1),0)</f>
        <v>45697</v>
      </c>
      <c r="MK52" s="498">
        <f>IFERROR(INDEX(Sheep!$R$327:$R$334,MK51,1),0)</f>
        <v>45697</v>
      </c>
      <c r="ML52" s="498">
        <f>IFERROR(INDEX(Sheep!$R$327:$R$334,ML51,1),0)</f>
        <v>45697</v>
      </c>
      <c r="MM52" s="498">
        <f>IFERROR(INDEX(Sheep!$R$327:$R$334,MM51,1),0)</f>
        <v>45697</v>
      </c>
      <c r="MN52" s="498">
        <f>IFERROR(INDEX(Sheep!$R$327:$R$334,MN51,1),0)</f>
        <v>45697</v>
      </c>
      <c r="MO52" s="498">
        <f>IFERROR(INDEX(Sheep!$R$327:$R$334,MO51,1),0)</f>
        <v>45697</v>
      </c>
      <c r="MP52" s="498">
        <f>IFERROR(INDEX(Sheep!$R$327:$R$334,MP51,1),0)</f>
        <v>45697</v>
      </c>
      <c r="MQ52" s="498">
        <f>IFERROR(INDEX(Sheep!$R$327:$R$334,MQ51,1),0)</f>
        <v>45697</v>
      </c>
      <c r="MR52" s="498">
        <f>IFERROR(INDEX(Sheep!$R$327:$R$334,MR51,1),0)</f>
        <v>45697</v>
      </c>
      <c r="MS52" s="498">
        <f>IFERROR(INDEX(Sheep!$R$327:$R$334,MS51,1),0)</f>
        <v>45697</v>
      </c>
      <c r="MT52" s="498">
        <f>IFERROR(INDEX(Sheep!$R$327:$R$334,MT51,1),0)</f>
        <v>45697</v>
      </c>
      <c r="MU52" s="498">
        <f>IFERROR(INDEX(Sheep!$R$327:$R$334,MU51,1),0)</f>
        <v>45697</v>
      </c>
      <c r="MV52" s="498">
        <f>IFERROR(INDEX(Sheep!$R$327:$R$334,MV51,1),0)</f>
        <v>45697</v>
      </c>
      <c r="MW52" s="498">
        <f>IFERROR(INDEX(Sheep!$R$327:$R$334,MW51,1),0)</f>
        <v>45697</v>
      </c>
      <c r="MX52" s="498">
        <f>IFERROR(INDEX(Sheep!$R$327:$R$334,MX51,1),0)</f>
        <v>45697</v>
      </c>
      <c r="MY52" s="498">
        <f>IFERROR(INDEX(Sheep!$R$327:$R$334,MY51,1),0)</f>
        <v>45697</v>
      </c>
      <c r="MZ52" s="498">
        <f>IFERROR(INDEX(Sheep!$R$327:$R$334,MZ51,1),0)</f>
        <v>45697</v>
      </c>
      <c r="NA52" s="498">
        <f>IFERROR(INDEX(Sheep!$R$327:$R$334,NA51,1),0)</f>
        <v>45697</v>
      </c>
      <c r="NB52" s="498">
        <f>IFERROR(INDEX(Sheep!$R$327:$R$334,NB51,1),0)</f>
        <v>45697</v>
      </c>
      <c r="NC52" s="498">
        <f>IFERROR(INDEX(Sheep!$R$327:$R$334,NC51,1),0)</f>
        <v>45697</v>
      </c>
      <c r="ND52" s="498">
        <f>IFERROR(INDEX(Sheep!$R$327:$R$334,ND51,1),0)</f>
        <v>45697</v>
      </c>
      <c r="NE52" s="498">
        <f>IFERROR(INDEX(Sheep!$R$327:$R$334,NE51,1),0)</f>
        <v>45697</v>
      </c>
      <c r="NF52" s="498">
        <f>IFERROR(INDEX(Sheep!$R$327:$R$334,NF51,1),0)</f>
        <v>45697</v>
      </c>
      <c r="NG52" s="498">
        <f>IFERROR(INDEX(Sheep!$R$327:$R$334,NG51,1),0)</f>
        <v>45697</v>
      </c>
      <c r="NH52" s="498">
        <f>IFERROR(INDEX(Sheep!$R$327:$R$334,NH51,1),0)</f>
        <v>45697</v>
      </c>
      <c r="NI52" s="498">
        <f>IFERROR(INDEX(Sheep!$R$327:$R$334,NI51,1),0)</f>
        <v>45697</v>
      </c>
      <c r="NJ52" s="498">
        <f>IFERROR(INDEX(Sheep!$R$327:$R$334,NJ51,1),0)</f>
        <v>45697</v>
      </c>
      <c r="NK52" s="498">
        <f>IFERROR(INDEX(Sheep!$R$327:$R$334,NK51,1),0)</f>
        <v>45697</v>
      </c>
      <c r="NL52" s="498">
        <f>IFERROR(INDEX(Sheep!$R$327:$R$334,NL51,1),0)</f>
        <v>45697</v>
      </c>
      <c r="NM52" s="498">
        <f>IFERROR(INDEX(Sheep!$R$327:$R$334,NM51,1),0)</f>
        <v>45697</v>
      </c>
      <c r="NN52" s="498">
        <f>IFERROR(INDEX(Sheep!$R$327:$R$334,NN51,1),0)</f>
        <v>45697</v>
      </c>
      <c r="NO52" s="498">
        <f>IFERROR(INDEX(Sheep!$R$327:$R$334,NO51,1),0)</f>
        <v>45697</v>
      </c>
      <c r="NP52" s="498">
        <f>IFERROR(INDEX(Sheep!$R$327:$R$334,NP51,1),0)</f>
        <v>46062</v>
      </c>
      <c r="NQ52" s="498">
        <f>IFERROR(INDEX(Sheep!$R$327:$R$334,NQ51,1),0)</f>
        <v>46062</v>
      </c>
      <c r="NR52" s="498">
        <f>IFERROR(INDEX(Sheep!$R$327:$R$334,NR51,1),0)</f>
        <v>46062</v>
      </c>
      <c r="NS52" s="498">
        <f>IFERROR(INDEX(Sheep!$R$327:$R$334,NS51,1),0)</f>
        <v>46062</v>
      </c>
      <c r="NT52" s="498">
        <f>IFERROR(INDEX(Sheep!$R$327:$R$334,NT51,1),0)</f>
        <v>46062</v>
      </c>
      <c r="NU52" s="498">
        <f>IFERROR(INDEX(Sheep!$R$327:$R$334,NU51,1),0)</f>
        <v>46062</v>
      </c>
      <c r="NV52" s="498">
        <f>IFERROR(INDEX(Sheep!$R$327:$R$334,NV51,1),0)</f>
        <v>46062</v>
      </c>
      <c r="NW52" s="498">
        <f>IFERROR(INDEX(Sheep!$R$327:$R$334,NW51,1),0)</f>
        <v>46062</v>
      </c>
      <c r="NX52" s="498">
        <f>IFERROR(INDEX(Sheep!$R$327:$R$334,NX51,1),0)</f>
        <v>46062</v>
      </c>
      <c r="NY52" s="498">
        <f>IFERROR(INDEX(Sheep!$R$327:$R$334,NY51,1),0)</f>
        <v>46062</v>
      </c>
      <c r="NZ52" s="498">
        <f>IFERROR(INDEX(Sheep!$R$327:$R$334,NZ51,1),0)</f>
        <v>46062</v>
      </c>
      <c r="OA52" s="498">
        <f>IFERROR(INDEX(Sheep!$R$327:$R$334,OA51,1),0)</f>
        <v>46062</v>
      </c>
      <c r="OB52" s="498">
        <f>IFERROR(INDEX(Sheep!$R$327:$R$334,OB51,1),0)</f>
        <v>46062</v>
      </c>
      <c r="OC52" s="498">
        <f>IFERROR(INDEX(Sheep!$R$327:$R$334,OC51,1),0)</f>
        <v>46062</v>
      </c>
      <c r="OD52" s="498">
        <f>IFERROR(INDEX(Sheep!$R$327:$R$334,OD51,1),0)</f>
        <v>46062</v>
      </c>
      <c r="OE52" s="498">
        <f>IFERROR(INDEX(Sheep!$R$327:$R$334,OE51,1),0)</f>
        <v>46062</v>
      </c>
      <c r="OF52" s="498">
        <f>IFERROR(INDEX(Sheep!$R$327:$R$334,OF51,1),0)</f>
        <v>46062</v>
      </c>
      <c r="OG52" s="498">
        <f>IFERROR(INDEX(Sheep!$R$327:$R$334,OG51,1),0)</f>
        <v>46062</v>
      </c>
      <c r="OH52" s="498">
        <f>IFERROR(INDEX(Sheep!$R$327:$R$334,OH51,1),0)</f>
        <v>46062</v>
      </c>
      <c r="OI52" s="498">
        <f>IFERROR(INDEX(Sheep!$R$327:$R$334,OI51,1),0)</f>
        <v>46062</v>
      </c>
      <c r="OJ52" s="498">
        <f>IFERROR(INDEX(Sheep!$R$327:$R$334,OJ51,1),0)</f>
        <v>46062</v>
      </c>
      <c r="OK52" s="498">
        <f>IFERROR(INDEX(Sheep!$R$327:$R$334,OK51,1),0)</f>
        <v>46062</v>
      </c>
      <c r="OL52" s="498">
        <f>IFERROR(INDEX(Sheep!$R$327:$R$334,OL51,1),0)</f>
        <v>46062</v>
      </c>
      <c r="OM52" s="498">
        <f>IFERROR(INDEX(Sheep!$R$327:$R$334,OM51,1),0)</f>
        <v>46062</v>
      </c>
      <c r="ON52" s="498">
        <f>IFERROR(INDEX(Sheep!$R$327:$R$334,ON51,1),0)</f>
        <v>46062</v>
      </c>
      <c r="OO52" s="498">
        <f>IFERROR(INDEX(Sheep!$R$327:$R$334,OO51,1),0)</f>
        <v>46062</v>
      </c>
      <c r="OP52" s="498">
        <f>IFERROR(INDEX(Sheep!$R$327:$R$334,OP51,1),0)</f>
        <v>46062</v>
      </c>
      <c r="OQ52" s="498">
        <f>IFERROR(INDEX(Sheep!$R$327:$R$334,OQ51,1),0)</f>
        <v>46062</v>
      </c>
      <c r="OR52" s="498">
        <f>IFERROR(INDEX(Sheep!$R$327:$R$334,OR51,1),0)</f>
        <v>46062</v>
      </c>
      <c r="OS52" s="498">
        <f>IFERROR(INDEX(Sheep!$R$327:$R$334,OS51,1),0)</f>
        <v>46062</v>
      </c>
      <c r="OT52" s="498">
        <f>IFERROR(INDEX(Sheep!$R$327:$R$334,OT51,1),0)</f>
        <v>46062</v>
      </c>
      <c r="OU52" s="498">
        <f>IFERROR(INDEX(Sheep!$R$327:$R$334,OU51,1),0)</f>
        <v>46062</v>
      </c>
      <c r="OV52" s="498">
        <f>IFERROR(INDEX(Sheep!$R$327:$R$334,OV51,1),0)</f>
        <v>46062</v>
      </c>
      <c r="OW52" s="498">
        <f>IFERROR(INDEX(Sheep!$R$327:$R$334,OW51,1),0)</f>
        <v>46062</v>
      </c>
      <c r="OX52" s="498">
        <f>IFERROR(INDEX(Sheep!$R$327:$R$334,OX51,1),0)</f>
        <v>46062</v>
      </c>
      <c r="OY52" s="498">
        <f>IFERROR(INDEX(Sheep!$R$327:$R$334,OY51,1),0)</f>
        <v>46062</v>
      </c>
      <c r="OZ52" s="498">
        <f>IFERROR(INDEX(Sheep!$R$327:$R$334,OZ51,1),0)</f>
        <v>46062</v>
      </c>
      <c r="PA52" s="498">
        <f>IFERROR(INDEX(Sheep!$R$327:$R$334,PA51,1),0)</f>
        <v>46062</v>
      </c>
      <c r="PB52" s="498">
        <f>IFERROR(INDEX(Sheep!$R$327:$R$334,PB51,1),0)</f>
        <v>46062</v>
      </c>
      <c r="PC52" s="498">
        <f>IFERROR(INDEX(Sheep!$R$327:$R$334,PC51,1),0)</f>
        <v>46062</v>
      </c>
      <c r="PD52" s="498">
        <f>IFERROR(INDEX(Sheep!$R$327:$R$334,PD51,1),0)</f>
        <v>46062</v>
      </c>
      <c r="PE52" s="498">
        <f>IFERROR(INDEX(Sheep!$R$327:$R$334,PE51,1),0)</f>
        <v>46062</v>
      </c>
      <c r="PF52" s="498">
        <f>IFERROR(INDEX(Sheep!$R$327:$R$334,PF51,1),0)</f>
        <v>46062</v>
      </c>
      <c r="PG52" s="498">
        <f>IFERROR(INDEX(Sheep!$R$327:$R$334,PG51,1),0)</f>
        <v>46062</v>
      </c>
      <c r="PH52" s="498">
        <f>IFERROR(INDEX(Sheep!$R$327:$R$334,PH51,1),0)</f>
        <v>46062</v>
      </c>
      <c r="PI52" s="498">
        <f>IFERROR(INDEX(Sheep!$R$327:$R$334,PI51,1),0)</f>
        <v>46062</v>
      </c>
      <c r="PJ52" s="498">
        <f>IFERROR(INDEX(Sheep!$R$327:$R$334,PJ51,1),0)</f>
        <v>46062</v>
      </c>
      <c r="PK52" s="498">
        <f>IFERROR(INDEX(Sheep!$R$327:$R$334,PK51,1),0)</f>
        <v>46062</v>
      </c>
      <c r="PL52" s="498">
        <f>IFERROR(INDEX(Sheep!$R$327:$R$334,PL51,1),0)</f>
        <v>46062</v>
      </c>
      <c r="PM52" s="498">
        <f>IFERROR(INDEX(Sheep!$R$327:$R$334,PM51,1),0)</f>
        <v>46062</v>
      </c>
      <c r="PN52" s="498">
        <f>IFERROR(INDEX(Sheep!$R$327:$R$334,PN51,1),0)</f>
        <v>46062</v>
      </c>
      <c r="PO52" s="498">
        <f>IFERROR(INDEX(Sheep!$R$327:$R$334,PO51,1),0)</f>
        <v>46062</v>
      </c>
      <c r="PP52" s="498">
        <f>IFERROR(INDEX(Sheep!$R$327:$R$334,PP51,1),0)</f>
        <v>46427</v>
      </c>
      <c r="PQ52" s="498">
        <f>IFERROR(INDEX(Sheep!$R$327:$R$334,PQ51,1),0)</f>
        <v>46427</v>
      </c>
      <c r="PR52" s="498">
        <f>IFERROR(INDEX(Sheep!$R$327:$R$334,PR51,1),0)</f>
        <v>46427</v>
      </c>
      <c r="PS52" s="498">
        <f>IFERROR(INDEX(Sheep!$R$327:$R$334,PS51,1),0)</f>
        <v>46427</v>
      </c>
      <c r="PT52" s="498">
        <f>IFERROR(INDEX(Sheep!$R$327:$R$334,PT51,1),0)</f>
        <v>46427</v>
      </c>
      <c r="PU52" s="498">
        <f>IFERROR(INDEX(Sheep!$R$327:$R$334,PU51,1),0)</f>
        <v>46427</v>
      </c>
      <c r="PV52" s="498">
        <f>IFERROR(INDEX(Sheep!$R$327:$R$334,PV51,1),0)</f>
        <v>46427</v>
      </c>
      <c r="PW52" s="498">
        <f>IFERROR(INDEX(Sheep!$R$327:$R$334,PW51,1),0)</f>
        <v>46427</v>
      </c>
      <c r="PX52" s="498">
        <f>IFERROR(INDEX(Sheep!$R$327:$R$334,PX51,1),0)</f>
        <v>46427</v>
      </c>
      <c r="PY52" s="498">
        <f>IFERROR(INDEX(Sheep!$R$327:$R$334,PY51,1),0)</f>
        <v>46427</v>
      </c>
      <c r="PZ52" s="498">
        <f>IFERROR(INDEX(Sheep!$R$327:$R$334,PZ51,1),0)</f>
        <v>46427</v>
      </c>
      <c r="QA52" s="498">
        <f>IFERROR(INDEX(Sheep!$R$327:$R$334,QA51,1),0)</f>
        <v>46427</v>
      </c>
      <c r="QB52" s="498">
        <f>IFERROR(INDEX(Sheep!$R$327:$R$334,QB51,1),0)</f>
        <v>46427</v>
      </c>
      <c r="QC52" s="498">
        <f>IFERROR(INDEX(Sheep!$R$327:$R$334,QC51,1),0)</f>
        <v>46427</v>
      </c>
      <c r="QD52" s="498">
        <f>IFERROR(INDEX(Sheep!$R$327:$R$334,QD51,1),0)</f>
        <v>46427</v>
      </c>
      <c r="QE52" s="498">
        <f>IFERROR(INDEX(Sheep!$R$327:$R$334,QE51,1),0)</f>
        <v>46427</v>
      </c>
      <c r="QF52" s="498">
        <f>IFERROR(INDEX(Sheep!$R$327:$R$334,QF51,1),0)</f>
        <v>46427</v>
      </c>
      <c r="QG52" s="498">
        <f>IFERROR(INDEX(Sheep!$R$327:$R$334,QG51,1),0)</f>
        <v>46427</v>
      </c>
      <c r="QH52" s="498">
        <f>IFERROR(INDEX(Sheep!$R$327:$R$334,QH51,1),0)</f>
        <v>46427</v>
      </c>
      <c r="QI52" s="498">
        <f>IFERROR(INDEX(Sheep!$R$327:$R$334,QI51,1),0)</f>
        <v>46427</v>
      </c>
      <c r="QJ52" s="498">
        <f>IFERROR(INDEX(Sheep!$R$327:$R$334,QJ51,1),0)</f>
        <v>46427</v>
      </c>
      <c r="QK52" s="498">
        <f>IFERROR(INDEX(Sheep!$R$327:$R$334,QK51,1),0)</f>
        <v>46427</v>
      </c>
      <c r="QL52" s="498">
        <f>IFERROR(INDEX(Sheep!$R$327:$R$334,QL51,1),0)</f>
        <v>46427</v>
      </c>
      <c r="QM52" s="498">
        <f>IFERROR(INDEX(Sheep!$R$327:$R$334,QM51,1),0)</f>
        <v>46427</v>
      </c>
      <c r="QN52" s="498">
        <f>IFERROR(INDEX(Sheep!$R$327:$R$334,QN51,1),0)</f>
        <v>46427</v>
      </c>
      <c r="QO52" s="498">
        <f>IFERROR(INDEX(Sheep!$R$327:$R$334,QO51,1),0)</f>
        <v>46427</v>
      </c>
      <c r="QP52" s="498">
        <f>IFERROR(INDEX(Sheep!$R$327:$R$334,QP51,1),0)</f>
        <v>46427</v>
      </c>
      <c r="QQ52" s="498">
        <f>IFERROR(INDEX(Sheep!$R$327:$R$334,QQ51,1),0)</f>
        <v>46427</v>
      </c>
      <c r="QR52" s="498">
        <f>IFERROR(INDEX(Sheep!$R$327:$R$334,QR51,1),0)</f>
        <v>46427</v>
      </c>
      <c r="QS52" s="498">
        <f>IFERROR(INDEX(Sheep!$R$327:$R$334,QS51,1),0)</f>
        <v>46427</v>
      </c>
      <c r="QT52" s="498">
        <f>IFERROR(INDEX(Sheep!$R$327:$R$334,QT51,1),0)</f>
        <v>46427</v>
      </c>
      <c r="QU52" s="498">
        <f>IFERROR(INDEX(Sheep!$R$327:$R$334,QU51,1),0)</f>
        <v>46427</v>
      </c>
      <c r="QV52" s="498">
        <f>IFERROR(INDEX(Sheep!$R$327:$R$334,QV51,1),0)</f>
        <v>46427</v>
      </c>
      <c r="QW52" s="498">
        <f>IFERROR(INDEX(Sheep!$R$327:$R$334,QW51,1),0)</f>
        <v>46427</v>
      </c>
      <c r="QX52" s="498">
        <f>IFERROR(INDEX(Sheep!$R$327:$R$334,QX51,1),0)</f>
        <v>46427</v>
      </c>
      <c r="QY52" s="498">
        <f>IFERROR(INDEX(Sheep!$R$327:$R$334,QY51,1),0)</f>
        <v>46427</v>
      </c>
      <c r="QZ52" s="498">
        <f>IFERROR(INDEX(Sheep!$R$327:$R$334,QZ51,1),0)</f>
        <v>46427</v>
      </c>
      <c r="RA52" s="498">
        <f>IFERROR(INDEX(Sheep!$R$327:$R$334,RA51,1),0)</f>
        <v>46427</v>
      </c>
      <c r="RB52" s="498">
        <f>IFERROR(INDEX(Sheep!$R$327:$R$334,RB51,1),0)</f>
        <v>46427</v>
      </c>
      <c r="RC52" s="498">
        <f>IFERROR(INDEX(Sheep!$R$327:$R$334,RC51,1),0)</f>
        <v>46427</v>
      </c>
      <c r="RD52" s="498">
        <f>IFERROR(INDEX(Sheep!$R$327:$R$334,RD51,1),0)</f>
        <v>46427</v>
      </c>
      <c r="RE52" s="498">
        <f>IFERROR(INDEX(Sheep!$R$327:$R$334,RE51,1),0)</f>
        <v>46427</v>
      </c>
      <c r="RF52" s="498">
        <f>IFERROR(INDEX(Sheep!$R$327:$R$334,RF51,1),0)</f>
        <v>46427</v>
      </c>
      <c r="RG52" s="498">
        <f>IFERROR(INDEX(Sheep!$R$327:$R$334,RG51,1),0)</f>
        <v>46427</v>
      </c>
      <c r="RH52" s="498">
        <f>IFERROR(INDEX(Sheep!$R$327:$R$334,RH51,1),0)</f>
        <v>46427</v>
      </c>
      <c r="RI52" s="498">
        <f>IFERROR(INDEX(Sheep!$R$327:$R$334,RI51,1),0)</f>
        <v>46427</v>
      </c>
      <c r="RJ52" s="498">
        <f>IFERROR(INDEX(Sheep!$R$327:$R$334,RJ51,1),0)</f>
        <v>46427</v>
      </c>
      <c r="RK52" s="498">
        <f>IFERROR(INDEX(Sheep!$R$327:$R$334,RK51,1),0)</f>
        <v>46427</v>
      </c>
      <c r="RL52" s="498">
        <f>IFERROR(INDEX(Sheep!$R$327:$R$334,RL51,1),0)</f>
        <v>46427</v>
      </c>
      <c r="RM52" s="498">
        <f>IFERROR(INDEX(Sheep!$R$327:$R$334,RM51,1),0)</f>
        <v>46427</v>
      </c>
      <c r="RN52" s="498">
        <f>IFERROR(INDEX(Sheep!$R$327:$R$334,RN51,1),0)</f>
        <v>46427</v>
      </c>
      <c r="RO52" s="498">
        <f>IFERROR(INDEX(Sheep!$R$327:$R$334,RO51,1),0)</f>
        <v>46427</v>
      </c>
      <c r="RP52" s="498">
        <f>IFERROR(INDEX(Sheep!$R$327:$R$334,RP51,1),0)</f>
        <v>46427</v>
      </c>
      <c r="RQ52" s="498">
        <f>IFERROR(INDEX(Sheep!$R$327:$R$334,RQ51,1),0)</f>
        <v>46427</v>
      </c>
      <c r="RR52" s="498">
        <f>IFERROR(INDEX(Sheep!$R$327:$R$334,RR51,1),0)</f>
        <v>46427</v>
      </c>
      <c r="RS52" s="498">
        <f>IFERROR(INDEX(Sheep!$R$327:$R$334,RS51,1),0)</f>
        <v>46427</v>
      </c>
      <c r="RT52" s="498">
        <f>IFERROR(INDEX(Sheep!$R$327:$R$334,RT51,1),0)</f>
        <v>46427</v>
      </c>
      <c r="RU52" s="498">
        <f>IFERROR(INDEX(Sheep!$R$327:$R$334,RU51,1),0)</f>
        <v>46427</v>
      </c>
      <c r="RV52" s="498">
        <f>IFERROR(INDEX(Sheep!$R$327:$R$334,RV51,1),0)</f>
        <v>46427</v>
      </c>
      <c r="RW52" s="498">
        <f>IFERROR(INDEX(Sheep!$R$327:$R$334,RW51,1),0)</f>
        <v>46427</v>
      </c>
      <c r="RX52" s="498">
        <f>IFERROR(INDEX(Sheep!$R$327:$R$334,RX51,1),0)</f>
        <v>46427</v>
      </c>
      <c r="RY52" s="498">
        <f>IFERROR(INDEX(Sheep!$R$327:$R$334,RY51,1),0)</f>
        <v>46427</v>
      </c>
      <c r="RZ52" s="498">
        <f>IFERROR(INDEX(Sheep!$R$327:$R$334,RZ51,1),0)</f>
        <v>46427</v>
      </c>
      <c r="SA52" s="498">
        <f>IFERROR(INDEX(Sheep!$R$327:$R$334,SA51,1),0)</f>
        <v>46427</v>
      </c>
      <c r="SB52" s="498">
        <f>IFERROR(INDEX(Sheep!$R$327:$R$334,SB51,1),0)</f>
        <v>46427</v>
      </c>
      <c r="SC52" s="498">
        <f>IFERROR(INDEX(Sheep!$R$327:$R$334,SC51,1),0)</f>
        <v>46427</v>
      </c>
      <c r="SD52" s="498">
        <f>IFERROR(INDEX(Sheep!$R$327:$R$334,SD51,1),0)</f>
        <v>46427</v>
      </c>
      <c r="SE52" s="498">
        <f>IFERROR(INDEX(Sheep!$R$327:$R$334,SE51,1),0)</f>
        <v>46427</v>
      </c>
      <c r="SF52" s="498">
        <f>IFERROR(INDEX(Sheep!$R$327:$R$334,SF51,1),0)</f>
        <v>46427</v>
      </c>
      <c r="SG52" s="498">
        <f>IFERROR(INDEX(Sheep!$R$327:$R$334,SG51,1),0)</f>
        <v>46427</v>
      </c>
      <c r="SH52" s="498">
        <f>IFERROR(INDEX(Sheep!$R$327:$R$334,SH51,1),0)</f>
        <v>46427</v>
      </c>
      <c r="SI52" s="498">
        <f>IFERROR(INDEX(Sheep!$R$327:$R$334,SI51,1),0)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Sheep!$H250</f>
        <v>Spr</v>
      </c>
      <c r="K53" s="268"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8"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8"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8"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8"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8"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8"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8"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8"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8"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8"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8"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8"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8"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8"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8"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8"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8"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8"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8"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8"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8"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8"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8"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8"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8"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8"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8"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8"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8"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8"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8"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8"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8"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8"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8"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8"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8"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8"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8"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8"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8"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8"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8"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8"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8"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8"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8"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8"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8"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8"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8"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8"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8"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8"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8"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8"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8"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8"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8"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8"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8"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8"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8"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8"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8"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8"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8"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8"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8"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8"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8"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8"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8"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8"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8"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8"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8"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8"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8"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8"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8"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8"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8"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8"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8"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8"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8"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8"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8"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8"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8"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8"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8"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8"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8"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8"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8"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8"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8"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8"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8"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8"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8"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8"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8"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8"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8"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8"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8"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8"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8"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8"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8"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8"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8"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8"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8"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8"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8"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8"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8"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8"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8"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8"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8"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8"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8"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8"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8"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8"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8"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8"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8"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8"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8"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8"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8"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8"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8"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8"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8"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8"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8"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8"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8"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8"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8"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8"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8"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8"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8"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8"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8"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8"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8"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8"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8"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8"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8"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8"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8"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8"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8"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8"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8"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8"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8"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8"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8"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8"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8"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8"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8"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8"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8"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8"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8"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8"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8"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8"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8"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8"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8"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8"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8"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8"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8"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8"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8"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8"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8"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8"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8"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8"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8"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8"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8"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8"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8"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8"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8"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8"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8"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8"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8"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8"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8"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8"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8"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8"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8"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8"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8"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8"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8"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8"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8"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8"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8"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8"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8"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8"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8"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8"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8"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8"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8"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8"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8"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8"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8"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8"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8"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8"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8"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8"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8"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8"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8"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8"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8"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8"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8"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8"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8"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8"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8"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8"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8"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8"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8"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8"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8"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8"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8"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8"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8"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8"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8"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8"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8"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8"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8"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8"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8"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8"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8"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8"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8"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8"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8"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8"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8"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8"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8"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8"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8"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8"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8"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8"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8"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8"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8"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8"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8"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8"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8"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8"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8"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8"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8"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8"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8"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8"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8"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8"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8"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8"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8"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8"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8"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8"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8"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8"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8"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8"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8"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8"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8"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8"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8"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8"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8"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8"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8"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8"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8"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8"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8"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8"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8"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8"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8"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8"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8"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8"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8"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8"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8"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8"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8"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8"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8"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8"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8"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8"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8"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8"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8"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8"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8"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8"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8"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8"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8"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8"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8"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8"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8"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8"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8"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8"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8"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8"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8"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8"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8"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8"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8"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8"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8"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8"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8"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8"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8"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8"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8"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8"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8"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8"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8"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8"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8"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8"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8"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8"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8"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8"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8"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8"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8"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8"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8"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8"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8"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8"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8"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8"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8"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8"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8"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8"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8"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8"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8"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8"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8"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8"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8"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8"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8"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8"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8"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8"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8"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8"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8"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8"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8"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8"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8"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8"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8"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8"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8"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8"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8"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8"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8"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8"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8"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8"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8"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8"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8"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8"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8"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8"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8"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8"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8"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8"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8"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8"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8"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8"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8"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8"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8"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8"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8"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8"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8"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8"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8"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8"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8"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8"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8"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8"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8"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8"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8"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8"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8"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8"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8"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8"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8"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8"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8"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8"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8"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8"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8"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8"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8"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8"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8"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8"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8"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8"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8"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8"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8"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8"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8"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8"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8"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8"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8"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8"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8"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8"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8"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8"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8"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8"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8"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8"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8"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8"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714</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715</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717</v>
      </c>
      <c r="I57" s="287" t="s">
        <v>951</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797</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847</v>
      </c>
      <c r="I60" s="290" t="s">
        <v>716</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850</v>
      </c>
      <c r="I63" s="458" t="s">
        <v>716</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851</v>
      </c>
      <c r="I66" s="290" t="s">
        <v>716</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852</v>
      </c>
      <c r="I69" s="290" t="s">
        <v>716</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849</v>
      </c>
      <c r="I72" s="290" t="s">
        <v>716</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853</v>
      </c>
      <c r="I75" s="290" t="s">
        <v>716</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848</v>
      </c>
      <c r="I78" s="290" t="s">
        <v>716</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854</v>
      </c>
      <c r="I81" s="458" t="s">
        <v>716</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855</v>
      </c>
      <c r="I84" s="290" t="s">
        <v>716</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856</v>
      </c>
      <c r="I87" s="290" t="s">
        <v>716</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857</v>
      </c>
      <c r="I90" s="290" t="s">
        <v>716</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858</v>
      </c>
      <c r="I93" s="290" t="s">
        <v>716</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859</v>
      </c>
      <c r="I96" s="290" t="s">
        <v>716</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860</v>
      </c>
      <c r="I99" s="458" t="s">
        <v>716</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861</v>
      </c>
      <c r="I102" s="290" t="s">
        <v>716</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862</v>
      </c>
      <c r="I105" s="290" t="s">
        <v>716</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863</v>
      </c>
      <c r="I108" s="290" t="s">
        <v>716</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864</v>
      </c>
      <c r="I111" s="290" t="s">
        <v>716</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865</v>
      </c>
      <c r="I114" s="290" t="s">
        <v>716</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866</v>
      </c>
      <c r="I117" s="290" t="s">
        <v>716</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867</v>
      </c>
      <c r="I120" s="290" t="s">
        <v>716</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946</v>
      </c>
      <c r="I124" s="639" t="s">
        <v>948</v>
      </c>
      <c r="J124" s="638" t="s">
        <v>742</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797</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847</v>
      </c>
      <c r="I127" s="290" t="s">
        <v>716</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850</v>
      </c>
      <c r="I128" s="458" t="s">
        <v>716</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851</v>
      </c>
      <c r="I129" s="290" t="s">
        <v>716</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852</v>
      </c>
      <c r="I130" s="290" t="s">
        <v>716</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849</v>
      </c>
      <c r="I131" s="290" t="s">
        <v>716</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853</v>
      </c>
      <c r="I132" s="290" t="s">
        <v>716</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848</v>
      </c>
      <c r="I133" s="290" t="s">
        <v>716</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854</v>
      </c>
      <c r="I134" s="458" t="s">
        <v>716</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855</v>
      </c>
      <c r="I135" s="290" t="s">
        <v>716</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856</v>
      </c>
      <c r="I136" s="290" t="s">
        <v>716</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857</v>
      </c>
      <c r="I137" s="290" t="s">
        <v>716</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858</v>
      </c>
      <c r="I138" s="290" t="s">
        <v>716</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859</v>
      </c>
      <c r="I139" s="290" t="s">
        <v>716</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860</v>
      </c>
      <c r="I140" s="458" t="s">
        <v>716</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861</v>
      </c>
      <c r="I141" s="290" t="s">
        <v>716</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862</v>
      </c>
      <c r="I142" s="290" t="s">
        <v>716</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863</v>
      </c>
      <c r="I143" s="290" t="s">
        <v>716</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864</v>
      </c>
      <c r="I144" s="290" t="s">
        <v>716</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865</v>
      </c>
      <c r="I145" s="290" t="s">
        <v>716</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866</v>
      </c>
      <c r="I146" s="290" t="s">
        <v>716</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867</v>
      </c>
      <c r="I147" s="290" t="s">
        <v>716</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718</v>
      </c>
      <c r="I149" s="287"/>
      <c r="J149" s="287" t="s">
        <v>727</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577</v>
      </c>
      <c r="I150" s="456" t="s">
        <v>719</v>
      </c>
      <c r="J150" s="259" t="s">
        <v>797</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893</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Sheep!$H$248&amp;" Merino BBB"</f>
        <v>Aut Merino BBB</v>
      </c>
      <c r="I153" s="552" t="s">
        <v>884</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885</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887</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886</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888</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891</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892</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888</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889</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890</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896</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888</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889</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890</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587</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588</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589</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720</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721</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722</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723</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724</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725</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726</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Sheep!$H$249&amp;" Merino BBB"</f>
        <v>Win Merino BBB</v>
      </c>
      <c r="I177" s="552" t="s">
        <v>884</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885</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887</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886</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888</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891</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892</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888</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889</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890</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896</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888</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889</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890</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587</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588</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589</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720</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721</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722</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723</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724</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725</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726</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Sheep!$H$250&amp;" Merino BBB"</f>
        <v>Spr Merino BBB</v>
      </c>
      <c r="I201" s="552" t="s">
        <v>884</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885</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887</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886</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888</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891</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892</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888</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889</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890</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896</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888</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889</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890</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587</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588</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589</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720</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721</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722</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723</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724</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725</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726</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Sheep!$H$248&amp;" Merino BBT"</f>
        <v>Aut Merino BBT</v>
      </c>
      <c r="I225" s="552" t="s">
        <v>884</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885</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887</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886</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888</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891</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892</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888</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889</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890</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896</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888</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889</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890</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587</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588</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589</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720</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721</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722</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723</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724</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725</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726</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Sheep!$H$249&amp;" Merino BBT"</f>
        <v>Win Merino BBT</v>
      </c>
      <c r="I249" s="552" t="s">
        <v>884</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885</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887</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886</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888</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891</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892</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888</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889</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890</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896</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888</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889</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890</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587</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588</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589</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720</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721</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722</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723</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724</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725</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726</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Sheep!$H$250&amp;" Merino BBT"</f>
        <v>Spr Merino BBT</v>
      </c>
      <c r="I273" s="552" t="s">
        <v>884</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885</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887</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886</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888</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891</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892</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888</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889</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890</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896</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888</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889</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890</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587</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588</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589</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720</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721</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722</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723</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724</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725</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726</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Sheep!$H$248&amp;" Maternal"</f>
        <v>Aut Maternal</v>
      </c>
      <c r="I297" s="552" t="s">
        <v>884</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885</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887</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886</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888</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891</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892</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888</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889</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890</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896</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888</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889</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890</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587</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588</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589</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720</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721</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722</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723</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724</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725</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726</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Sheep!$H$249&amp;" Maternal"</f>
        <v>Win Maternal</v>
      </c>
      <c r="I321" s="552" t="s">
        <v>884</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885</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887</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886</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888</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891</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892</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888</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889</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890</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896</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888</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889</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890</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587</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588</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589</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720</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721</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722</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723</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724</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725</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726</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Sheep!$H$250&amp;" Maternal"</f>
        <v>Spr Maternal</v>
      </c>
      <c r="I345" s="552" t="s">
        <v>884</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885</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887</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886</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888</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891</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892</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888</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889</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890</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896</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888</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889</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890</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587</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588</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589</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720</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721</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722</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723</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724</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725</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726</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709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1162</v>
      </c>
    </row>
    <row r="13" spans="1:2" x14ac:dyDescent="0.35">
      <c r="A13" t="s">
        <v>1163</v>
      </c>
      <c r="B13" s="854">
        <v>0.1</v>
      </c>
    </row>
    <row r="14" spans="1:2" ht="9.75" customHeight="1" x14ac:dyDescent="0.35"/>
    <row r="15" spans="1:2" x14ac:dyDescent="0.35">
      <c r="A15" s="65" t="s">
        <v>261</v>
      </c>
    </row>
    <row r="16" spans="1:2" x14ac:dyDescent="0.35">
      <c r="A16" t="s">
        <v>1164</v>
      </c>
      <c r="B16" s="854">
        <v>7.4999999999999997E-2</v>
      </c>
    </row>
    <row r="17" spans="1:2" ht="9.75" customHeight="1" x14ac:dyDescent="0.35"/>
    <row r="18" spans="1:2" x14ac:dyDescent="0.35">
      <c r="A18" t="s">
        <v>1135</v>
      </c>
      <c r="B18" s="854">
        <v>7.4999999999999997E-2</v>
      </c>
    </row>
    <row r="20" spans="1:2" x14ac:dyDescent="0.35">
      <c r="A20" s="65" t="s">
        <v>84</v>
      </c>
    </row>
    <row r="21" spans="1:2" x14ac:dyDescent="0.35">
      <c r="A21" t="s">
        <v>1165</v>
      </c>
      <c r="B21" s="854">
        <v>0.15</v>
      </c>
    </row>
    <row r="22" spans="1:2" ht="9.75" customHeight="1" x14ac:dyDescent="0.35"/>
    <row r="23" spans="1:2" x14ac:dyDescent="0.35">
      <c r="A23" t="s">
        <v>1136</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868</v>
      </c>
      <c r="B31" s="198">
        <v>1</v>
      </c>
    </row>
    <row r="32" spans="1:2" x14ac:dyDescent="0.35">
      <c r="A32" t="s">
        <v>869</v>
      </c>
      <c r="B32" s="198">
        <v>1</v>
      </c>
    </row>
    <row r="33" spans="1:2" x14ac:dyDescent="0.35">
      <c r="A33" t="s">
        <v>870</v>
      </c>
      <c r="B33" s="198">
        <v>1</v>
      </c>
    </row>
    <row r="34" spans="1:2" x14ac:dyDescent="0.35">
      <c r="A34" t="s">
        <v>1083</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868</v>
      </c>
      <c r="B42" s="198">
        <v>1</v>
      </c>
    </row>
    <row r="43" spans="1:2" x14ac:dyDescent="0.35">
      <c r="A43" t="s">
        <v>869</v>
      </c>
      <c r="B43" s="198">
        <v>1</v>
      </c>
    </row>
    <row r="44" spans="1:2" x14ac:dyDescent="0.35">
      <c r="A44" t="s">
        <v>870</v>
      </c>
      <c r="B44" s="198">
        <v>1</v>
      </c>
    </row>
    <row r="45" spans="1:2" x14ac:dyDescent="0.35">
      <c r="A45" t="s">
        <v>1083</v>
      </c>
      <c r="B45" s="198">
        <v>1</v>
      </c>
    </row>
    <row r="47" spans="1:2" x14ac:dyDescent="0.35">
      <c r="A47" t="s">
        <v>1161</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868</v>
      </c>
      <c r="B53" s="198">
        <v>1</v>
      </c>
    </row>
    <row r="54" spans="1:3" x14ac:dyDescent="0.35">
      <c r="A54" t="s">
        <v>869</v>
      </c>
      <c r="B54" s="198">
        <v>1</v>
      </c>
    </row>
    <row r="55" spans="1:3" x14ac:dyDescent="0.35">
      <c r="A55" t="s">
        <v>870</v>
      </c>
      <c r="B55" s="198">
        <v>1</v>
      </c>
    </row>
    <row r="56" spans="1:3" x14ac:dyDescent="0.35">
      <c r="A56" t="s">
        <v>1083</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8"/>
  <sheetViews>
    <sheetView tabSelected="1" topLeftCell="A19" zoomScaleNormal="100" workbookViewId="0">
      <selection activeCell="A42" sqref="A42:XFD42"/>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999</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1000</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1001</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807</v>
      </c>
      <c r="K11" s="23" t="s">
        <v>386</v>
      </c>
      <c r="L11" s="23" t="s">
        <v>779</v>
      </c>
      <c r="M11" s="23" t="s">
        <v>780</v>
      </c>
      <c r="N11" s="23" t="s">
        <v>781</v>
      </c>
      <c r="O11" s="23" t="s">
        <v>782</v>
      </c>
      <c r="P11" s="23" t="s">
        <v>783</v>
      </c>
      <c r="Q11" s="23" t="s">
        <v>784</v>
      </c>
      <c r="R11" s="23" t="s">
        <v>785</v>
      </c>
      <c r="S11" s="23" t="s">
        <v>786</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1002</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lf</v>
      </c>
      <c r="H42" s="226">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ms</v>
      </c>
      <c r="H43" s="226">
        <f>0.65*H50+0.35*H41</f>
        <v>3.3249999999999997</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v>
      </c>
      <c r="H44" s="226">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od</v>
      </c>
      <c r="H45" s="226">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of</v>
      </c>
      <c r="H46" s="226"/>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r</v>
      </c>
      <c r="H47" s="226">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rd</v>
      </c>
      <c r="H48" s="226">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v</v>
      </c>
      <c r="H49" s="226">
        <v>3</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w</v>
      </c>
      <c r="H50" s="226">
        <v>3.5</v>
      </c>
      <c r="I50" s="56"/>
      <c r="J50" s="54"/>
      <c r="K50" s="616"/>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wd</v>
      </c>
      <c r="H51" s="226">
        <v>3.5</v>
      </c>
      <c r="I51" s="56"/>
      <c r="J51" s="54"/>
      <c r="K51" s="616"/>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0" t="str">
        <f>General!G34</f>
        <v>z</v>
      </c>
      <c r="H52" s="226">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650" t="str">
        <f>General!G35</f>
        <v>zd</v>
      </c>
      <c r="H53" s="226">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6"/>
      <c r="J54" s="57"/>
      <c r="K54" s="57"/>
      <c r="L54" s="57"/>
      <c r="O54" s="57"/>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G24</f>
        <v>STUBBLE HANDLING</v>
      </c>
      <c r="H56" s="39"/>
      <c r="I56" s="39"/>
      <c r="J56" s="39"/>
      <c r="K56" s="39"/>
      <c r="L56" s="39"/>
      <c r="M56" s="39"/>
      <c r="N56" s="39"/>
      <c r="O56" s="39"/>
      <c r="P56" s="39"/>
      <c r="Q56" s="39"/>
      <c r="R56" s="39"/>
      <c r="S56" s="39"/>
      <c r="T56" s="39"/>
      <c r="U56" s="39"/>
      <c r="V56" s="39"/>
      <c r="W56" s="41" t="s">
        <v>24</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1125</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928</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823</v>
      </c>
      <c r="J11" s="23"/>
      <c r="K11" s="99"/>
      <c r="L11" s="99"/>
      <c r="M11" s="23"/>
      <c r="N11" s="23"/>
      <c r="O11" s="23" t="s">
        <v>827</v>
      </c>
      <c r="P11" s="23"/>
      <c r="Q11" s="23"/>
      <c r="R11" s="23"/>
      <c r="S11" s="23"/>
      <c r="T11" s="23"/>
      <c r="U11" s="23"/>
      <c r="V11" s="22"/>
      <c r="W11" s="16"/>
      <c r="X11" s="8"/>
    </row>
    <row r="12" spans="1:24" ht="13.4" customHeight="1" x14ac:dyDescent="0.35">
      <c r="A12" s="164"/>
      <c r="B12" s="7"/>
      <c r="C12" s="17"/>
      <c r="D12" s="17"/>
      <c r="E12" s="17"/>
      <c r="F12" s="17"/>
      <c r="G12" s="17"/>
      <c r="H12" s="17"/>
      <c r="I12" s="22" t="s">
        <v>830</v>
      </c>
      <c r="J12" s="23"/>
      <c r="K12" s="23" t="s">
        <v>196</v>
      </c>
      <c r="L12" s="23" t="s">
        <v>829</v>
      </c>
      <c r="M12" s="23" t="s">
        <v>828</v>
      </c>
      <c r="N12" s="23" t="s">
        <v>827</v>
      </c>
      <c r="O12" s="23" t="str">
        <f>"per "&amp;$I$26&amp;" MJ"</f>
        <v>per 100 MJ</v>
      </c>
      <c r="P12" s="23"/>
      <c r="Q12" s="23" t="s">
        <v>901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837</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838</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839</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840</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841</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842</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843</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844</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845</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846</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826</v>
      </c>
      <c r="I26" s="542">
        <v>100</v>
      </c>
      <c r="J26" s="89" t="s">
        <v>825</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824</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2024-11-15T03:44:33Z</dcterms:modified>
</cp:coreProperties>
</file>